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1"/>
  <workbookPr codeName="EstaPasta_de_trabalho" defaultThemeVersion="124226"/>
  <mc:AlternateContent xmlns:mc="http://schemas.openxmlformats.org/markup-compatibility/2006">
    <mc:Choice Requires="x15">
      <x15ac:absPath xmlns:x15ac="http://schemas.microsoft.com/office/spreadsheetml/2010/11/ac" url="D:\PREGÕES\01 - MANUTENÇÃO PREDIAL\2020\EDITAL E ANEXOS MANUTENÇÃO\PUBLICADO\Nova pasta\"/>
    </mc:Choice>
  </mc:AlternateContent>
  <xr:revisionPtr revIDLastSave="0" documentId="13_ncr:1_{B36C5AAC-FC40-40AB-ABBD-BBB46E404ABC}" xr6:coauthVersionLast="36" xr6:coauthVersionMax="36" xr10:uidLastSave="{00000000-0000-0000-0000-000000000000}"/>
  <bookViews>
    <workbookView xWindow="0" yWindow="0" windowWidth="19200" windowHeight="6930" xr2:uid="{00000000-000D-0000-FFFF-FFFF00000000}"/>
  </bookViews>
  <sheets>
    <sheet name="Proposta RESUMO" sheetId="54" r:id="rId1"/>
    <sheet name="ENGENHEIROS" sheetId="71" r:id="rId2"/>
    <sheet name="TÉCNICO EM ELETROTÉCNICA " sheetId="82" r:id="rId3"/>
    <sheet name="OFICIAL CBA" sheetId="88" r:id="rId4"/>
    <sheet name="OFICIAL SIC" sheetId="83" r:id="rId5"/>
    <sheet name="OFICIAL BRG" sheetId="84" r:id="rId6"/>
    <sheet name="OFICIAL ROO" sheetId="85" r:id="rId7"/>
    <sheet name="OFICIAL CAE" sheetId="86" r:id="rId8"/>
    <sheet name="AUX MANUTENÇÃO PREDIAL" sheetId="87" r:id="rId9"/>
    <sheet name="ELETRICISTA" sheetId="89" r:id="rId10"/>
    <sheet name="MECÂNICO DE REFRIGERAÇÃO" sheetId="91" r:id="rId11"/>
    <sheet name="SERVIÇOS ESPECIALIZADOS" sheetId="92" r:id="rId12"/>
    <sheet name="SERVIÇOS EVENTUAIS" sheetId="76" r:id="rId13"/>
    <sheet name="MATERIAIS" sheetId="93" r:id="rId14"/>
    <sheet name="UNIFORMES" sheetId="61" r:id="rId15"/>
    <sheet name="HORA-EXTRA" sheetId="75" r:id="rId16"/>
    <sheet name="BDI" sheetId="78" r:id="rId17"/>
    <sheet name="BDI DIFERENCIADO" sheetId="79" r:id="rId18"/>
  </sheets>
  <externalReferences>
    <externalReference r:id="rId19"/>
    <externalReference r:id="rId20"/>
  </externalReferences>
  <definedNames>
    <definedName name="_xlnm.Print_Area" localSheetId="1">ENGENHEIROS!$A$2:$D$129</definedName>
    <definedName name="_xlnm.Print_Area" localSheetId="12">'SERVIÇOS EVENTUAIS'!$A$1:$K$22,'SERVIÇOS EVENTUAIS'!$D$26</definedName>
    <definedName name="Excel_BuiltIn_Print_Area_3" localSheetId="13">#REF!</definedName>
    <definedName name="Excel_BuiltIn_Print_Area_3" localSheetId="11">#REF!</definedName>
    <definedName name="Excel_BuiltIn_Print_Area_3">#REF!</definedName>
    <definedName name="INSUMO" localSheetId="13">#REF!</definedName>
    <definedName name="INSUMO" localSheetId="11">#REF!</definedName>
    <definedName name="INSUMO">#REF!</definedName>
    <definedName name="s" localSheetId="13">#REF!</definedName>
    <definedName name="s" localSheetId="11">#REF!</definedName>
    <definedName name="s">#REF!</definedName>
    <definedName name="TESTE" localSheetId="13">#REF!</definedName>
    <definedName name="TESTE" localSheetId="11">#REF!</definedName>
    <definedName name="TESTE">#REF!</definedName>
  </definedNames>
  <calcPr calcId="191029"/>
</workbook>
</file>

<file path=xl/calcChain.xml><?xml version="1.0" encoding="utf-8"?>
<calcChain xmlns="http://schemas.openxmlformats.org/spreadsheetml/2006/main">
  <c r="D51" i="91" l="1"/>
  <c r="D51" i="89"/>
  <c r="D51" i="87"/>
  <c r="D51" i="86"/>
  <c r="D51" i="85"/>
  <c r="D51" i="84"/>
  <c r="D51" i="83" l="1"/>
  <c r="D51" i="88"/>
  <c r="D51" i="82"/>
  <c r="D51" i="71"/>
  <c r="H502" i="93" l="1"/>
  <c r="G500" i="93"/>
  <c r="A496" i="93"/>
  <c r="A495" i="93"/>
  <c r="A494" i="93"/>
  <c r="O489" i="93"/>
  <c r="N488" i="93"/>
  <c r="O488" i="93" s="1"/>
  <c r="N487" i="93"/>
  <c r="O487" i="93" s="1"/>
  <c r="N486" i="93"/>
  <c r="O486" i="93" s="1"/>
  <c r="N485" i="93"/>
  <c r="O485" i="93" s="1"/>
  <c r="N484" i="93"/>
  <c r="O484" i="93" s="1"/>
  <c r="N483" i="93"/>
  <c r="O483" i="93" s="1"/>
  <c r="N482" i="93"/>
  <c r="O482" i="93" s="1"/>
  <c r="N481" i="93"/>
  <c r="O481" i="93" s="1"/>
  <c r="O480" i="93"/>
  <c r="N480" i="93"/>
  <c r="O479" i="93"/>
  <c r="N478" i="93"/>
  <c r="O478" i="93" s="1"/>
  <c r="N477" i="93"/>
  <c r="O477" i="93" s="1"/>
  <c r="N476" i="93"/>
  <c r="O476" i="93" s="1"/>
  <c r="N475" i="93"/>
  <c r="O475" i="93" s="1"/>
  <c r="O474" i="93"/>
  <c r="N474" i="93"/>
  <c r="O473" i="93"/>
  <c r="O472" i="93"/>
  <c r="O471" i="93"/>
  <c r="N470" i="93"/>
  <c r="O470" i="93" s="1"/>
  <c r="N469" i="93"/>
  <c r="O469" i="93" s="1"/>
  <c r="O468" i="93"/>
  <c r="O467" i="93"/>
  <c r="N466" i="93"/>
  <c r="O466" i="93" s="1"/>
  <c r="N465" i="93"/>
  <c r="O465" i="93" s="1"/>
  <c r="O464" i="93"/>
  <c r="O463" i="93"/>
  <c r="N462" i="93"/>
  <c r="O462" i="93" s="1"/>
  <c r="N461" i="93"/>
  <c r="O461" i="93" s="1"/>
  <c r="O460" i="93"/>
  <c r="O459" i="93"/>
  <c r="N459" i="93"/>
  <c r="N458" i="93"/>
  <c r="O458" i="93" s="1"/>
  <c r="O457" i="93"/>
  <c r="N457" i="93"/>
  <c r="N456" i="93"/>
  <c r="O456" i="93" s="1"/>
  <c r="N455" i="93"/>
  <c r="O455" i="93" s="1"/>
  <c r="N454" i="93"/>
  <c r="O454" i="93" s="1"/>
  <c r="N453" i="93"/>
  <c r="O453" i="93" s="1"/>
  <c r="O452" i="93"/>
  <c r="O451" i="93"/>
  <c r="O450" i="93"/>
  <c r="O449" i="93"/>
  <c r="O448" i="93"/>
  <c r="N447" i="93"/>
  <c r="O447" i="93" s="1"/>
  <c r="N446" i="93"/>
  <c r="O446" i="93" s="1"/>
  <c r="N445" i="93"/>
  <c r="O445" i="93" s="1"/>
  <c r="O444" i="93"/>
  <c r="O443" i="93"/>
  <c r="O442" i="93"/>
  <c r="N441" i="93"/>
  <c r="O441" i="93" s="1"/>
  <c r="N440" i="93"/>
  <c r="O440" i="93" s="1"/>
  <c r="O439" i="93"/>
  <c r="O438" i="93"/>
  <c r="O437" i="93"/>
  <c r="O436" i="93"/>
  <c r="O435" i="93"/>
  <c r="O434" i="93"/>
  <c r="O433" i="93"/>
  <c r="O432" i="93"/>
  <c r="O431" i="93"/>
  <c r="O430" i="93"/>
  <c r="O429" i="93"/>
  <c r="O428" i="93"/>
  <c r="O427" i="93"/>
  <c r="O426" i="93"/>
  <c r="O425" i="93"/>
  <c r="O424" i="93"/>
  <c r="O423" i="93"/>
  <c r="O422" i="93"/>
  <c r="O421" i="93"/>
  <c r="O420" i="93"/>
  <c r="O419" i="93"/>
  <c r="N418" i="93"/>
  <c r="O418" i="93" s="1"/>
  <c r="O417" i="93"/>
  <c r="O416" i="93"/>
  <c r="O415" i="93"/>
  <c r="O414" i="93"/>
  <c r="N413" i="93"/>
  <c r="O413" i="93" s="1"/>
  <c r="N412" i="93"/>
  <c r="O412" i="93" s="1"/>
  <c r="O411" i="93"/>
  <c r="O410" i="93"/>
  <c r="O409" i="93"/>
  <c r="O408" i="93"/>
  <c r="N407" i="93"/>
  <c r="O407" i="93" s="1"/>
  <c r="O406" i="93"/>
  <c r="O405" i="93"/>
  <c r="O404" i="93"/>
  <c r="N404" i="93"/>
  <c r="N403" i="93"/>
  <c r="O403" i="93" s="1"/>
  <c r="N402" i="93"/>
  <c r="O402" i="93" s="1"/>
  <c r="O398" i="93"/>
  <c r="N398" i="93"/>
  <c r="N394" i="93"/>
  <c r="O394" i="93" s="1"/>
  <c r="O393" i="93"/>
  <c r="N393" i="93"/>
  <c r="N392" i="93"/>
  <c r="O392" i="93" s="1"/>
  <c r="N391" i="93"/>
  <c r="O391" i="93" s="1"/>
  <c r="N390" i="93"/>
  <c r="O390" i="93" s="1"/>
  <c r="N389" i="93"/>
  <c r="O389" i="93" s="1"/>
  <c r="N388" i="93"/>
  <c r="O388" i="93" s="1"/>
  <c r="O387" i="93"/>
  <c r="N387" i="93"/>
  <c r="N386" i="93"/>
  <c r="O386" i="93" s="1"/>
  <c r="N385" i="93"/>
  <c r="O385" i="93" s="1"/>
  <c r="N384" i="93"/>
  <c r="O384" i="93" s="1"/>
  <c r="N383" i="93"/>
  <c r="O383" i="93" s="1"/>
  <c r="N382" i="93"/>
  <c r="O382" i="93" s="1"/>
  <c r="N381" i="93"/>
  <c r="O381" i="93" s="1"/>
  <c r="N380" i="93"/>
  <c r="O380" i="93" s="1"/>
  <c r="N379" i="93"/>
  <c r="O379" i="93" s="1"/>
  <c r="N378" i="93"/>
  <c r="O378" i="93" s="1"/>
  <c r="N377" i="93"/>
  <c r="O377" i="93" s="1"/>
  <c r="O376" i="93"/>
  <c r="N376" i="93"/>
  <c r="N375" i="93"/>
  <c r="O375" i="93" s="1"/>
  <c r="N374" i="93"/>
  <c r="O374" i="93" s="1"/>
  <c r="N373" i="93"/>
  <c r="O373" i="93" s="1"/>
  <c r="N372" i="93"/>
  <c r="O372" i="93" s="1"/>
  <c r="N371" i="93"/>
  <c r="O371" i="93" s="1"/>
  <c r="N370" i="93"/>
  <c r="O370" i="93" s="1"/>
  <c r="N369" i="93"/>
  <c r="O369" i="93" s="1"/>
  <c r="N368" i="93"/>
  <c r="O368" i="93" s="1"/>
  <c r="N367" i="93"/>
  <c r="O367" i="93" s="1"/>
  <c r="N366" i="93"/>
  <c r="O366" i="93" s="1"/>
  <c r="N365" i="93"/>
  <c r="O365" i="93" s="1"/>
  <c r="N364" i="93"/>
  <c r="O364" i="93" s="1"/>
  <c r="N363" i="93"/>
  <c r="O363" i="93" s="1"/>
  <c r="N362" i="93"/>
  <c r="O362" i="93" s="1"/>
  <c r="N361" i="93"/>
  <c r="O361" i="93" s="1"/>
  <c r="O360" i="93"/>
  <c r="N360" i="93"/>
  <c r="N359" i="93"/>
  <c r="O359" i="93" s="1"/>
  <c r="N358" i="93"/>
  <c r="O358" i="93" s="1"/>
  <c r="N357" i="93"/>
  <c r="O357" i="93" s="1"/>
  <c r="N356" i="93"/>
  <c r="O356" i="93" s="1"/>
  <c r="O355" i="93"/>
  <c r="N355" i="93"/>
  <c r="N354" i="93"/>
  <c r="O354" i="93" s="1"/>
  <c r="N353" i="93"/>
  <c r="O353" i="93" s="1"/>
  <c r="O352" i="93"/>
  <c r="N352" i="93"/>
  <c r="N351" i="93"/>
  <c r="O351" i="93" s="1"/>
  <c r="N350" i="93"/>
  <c r="O350" i="93" s="1"/>
  <c r="N349" i="93"/>
  <c r="O349" i="93" s="1"/>
  <c r="N348" i="93"/>
  <c r="O348" i="93" s="1"/>
  <c r="N347" i="93"/>
  <c r="O347" i="93" s="1"/>
  <c r="N346" i="93"/>
  <c r="O346" i="93" s="1"/>
  <c r="O345" i="93"/>
  <c r="N345" i="93"/>
  <c r="N344" i="93"/>
  <c r="O344" i="93" s="1"/>
  <c r="O343" i="93"/>
  <c r="N343" i="93"/>
  <c r="N342" i="93"/>
  <c r="O342" i="93" s="1"/>
  <c r="O341" i="93"/>
  <c r="N341" i="93"/>
  <c r="N340" i="93"/>
  <c r="O340" i="93" s="1"/>
  <c r="N339" i="93"/>
  <c r="O339" i="93" s="1"/>
  <c r="N338" i="93"/>
  <c r="O338" i="93" s="1"/>
  <c r="N337" i="93"/>
  <c r="O337" i="93" s="1"/>
  <c r="O336" i="93"/>
  <c r="N336" i="93"/>
  <c r="O335" i="93"/>
  <c r="N335" i="93"/>
  <c r="N334" i="93"/>
  <c r="O334" i="93" s="1"/>
  <c r="N333" i="93"/>
  <c r="O333" i="93" s="1"/>
  <c r="O332" i="93"/>
  <c r="N332" i="93"/>
  <c r="N331" i="93"/>
  <c r="O331" i="93" s="1"/>
  <c r="N330" i="93"/>
  <c r="O330" i="93" s="1"/>
  <c r="N329" i="93"/>
  <c r="O329" i="93" s="1"/>
  <c r="N328" i="93"/>
  <c r="O328" i="93" s="1"/>
  <c r="N327" i="93"/>
  <c r="O327" i="93" s="1"/>
  <c r="N326" i="93"/>
  <c r="O326" i="93" s="1"/>
  <c r="N325" i="93"/>
  <c r="O325" i="93" s="1"/>
  <c r="N324" i="93"/>
  <c r="O324" i="93" s="1"/>
  <c r="N323" i="93"/>
  <c r="O323" i="93" s="1"/>
  <c r="N322" i="93"/>
  <c r="O322" i="93" s="1"/>
  <c r="N321" i="93"/>
  <c r="O321" i="93" s="1"/>
  <c r="N320" i="93"/>
  <c r="O320" i="93" s="1"/>
  <c r="N319" i="93"/>
  <c r="O319" i="93" s="1"/>
  <c r="N318" i="93"/>
  <c r="O318" i="93" s="1"/>
  <c r="N317" i="93"/>
  <c r="O317" i="93" s="1"/>
  <c r="N316" i="93"/>
  <c r="O316" i="93" s="1"/>
  <c r="N315" i="93"/>
  <c r="O315" i="93" s="1"/>
  <c r="N314" i="93"/>
  <c r="O314" i="93" s="1"/>
  <c r="N313" i="93"/>
  <c r="O313" i="93" s="1"/>
  <c r="N312" i="93"/>
  <c r="O312" i="93" s="1"/>
  <c r="O311" i="93"/>
  <c r="N311" i="93"/>
  <c r="N310" i="93"/>
  <c r="O310" i="93" s="1"/>
  <c r="O309" i="93"/>
  <c r="N309" i="93"/>
  <c r="N308" i="93"/>
  <c r="O308" i="93" s="1"/>
  <c r="N307" i="93"/>
  <c r="O307" i="93" s="1"/>
  <c r="N306" i="93"/>
  <c r="O306" i="93" s="1"/>
  <c r="N305" i="93"/>
  <c r="O305" i="93" s="1"/>
  <c r="N304" i="93"/>
  <c r="O304" i="93" s="1"/>
  <c r="O303" i="93"/>
  <c r="N303" i="93"/>
  <c r="N302" i="93"/>
  <c r="O302" i="93" s="1"/>
  <c r="N301" i="93"/>
  <c r="O301" i="93" s="1"/>
  <c r="O300" i="93"/>
  <c r="N300" i="93"/>
  <c r="N299" i="93"/>
  <c r="O299" i="93" s="1"/>
  <c r="N298" i="93"/>
  <c r="O298" i="93" s="1"/>
  <c r="O297" i="93"/>
  <c r="N297" i="93"/>
  <c r="N296" i="93"/>
  <c r="O296" i="93" s="1"/>
  <c r="N295" i="93"/>
  <c r="O295" i="93" s="1"/>
  <c r="N294" i="93"/>
  <c r="O294" i="93" s="1"/>
  <c r="N293" i="93"/>
  <c r="O293" i="93" s="1"/>
  <c r="N292" i="93"/>
  <c r="O292" i="93" s="1"/>
  <c r="O291" i="93"/>
  <c r="N291" i="93"/>
  <c r="N290" i="93"/>
  <c r="O290" i="93" s="1"/>
  <c r="N289" i="93"/>
  <c r="O289" i="93" s="1"/>
  <c r="O288" i="93"/>
  <c r="N288" i="93"/>
  <c r="N287" i="93"/>
  <c r="O287" i="93" s="1"/>
  <c r="N286" i="93"/>
  <c r="O286" i="93" s="1"/>
  <c r="N285" i="93"/>
  <c r="O285" i="93" s="1"/>
  <c r="N284" i="93"/>
  <c r="O284" i="93" s="1"/>
  <c r="N283" i="93"/>
  <c r="O283" i="93" s="1"/>
  <c r="N282" i="93"/>
  <c r="O282" i="93" s="1"/>
  <c r="O281" i="93"/>
  <c r="N281" i="93"/>
  <c r="N280" i="93"/>
  <c r="O280" i="93" s="1"/>
  <c r="N279" i="93"/>
  <c r="O279" i="93" s="1"/>
  <c r="N278" i="93"/>
  <c r="O278" i="93" s="1"/>
  <c r="O277" i="93"/>
  <c r="N277" i="93"/>
  <c r="N276" i="93"/>
  <c r="O276" i="93" s="1"/>
  <c r="N275" i="93"/>
  <c r="O275" i="93" s="1"/>
  <c r="N274" i="93"/>
  <c r="O274" i="93" s="1"/>
  <c r="N273" i="93"/>
  <c r="O273" i="93" s="1"/>
  <c r="O272" i="93"/>
  <c r="N272" i="93"/>
  <c r="O271" i="93"/>
  <c r="N271" i="93"/>
  <c r="N270" i="93"/>
  <c r="O270" i="93" s="1"/>
  <c r="N269" i="93"/>
  <c r="O269" i="93" s="1"/>
  <c r="O268" i="93"/>
  <c r="N268" i="93"/>
  <c r="N267" i="93"/>
  <c r="O267" i="93" s="1"/>
  <c r="N266" i="93"/>
  <c r="O266" i="93" s="1"/>
  <c r="O265" i="93"/>
  <c r="N265" i="93"/>
  <c r="N264" i="93"/>
  <c r="O264" i="93" s="1"/>
  <c r="N263" i="93"/>
  <c r="O263" i="93" s="1"/>
  <c r="N262" i="93"/>
  <c r="O262" i="93" s="1"/>
  <c r="N261" i="93"/>
  <c r="O261" i="93" s="1"/>
  <c r="N260" i="93"/>
  <c r="O260" i="93" s="1"/>
  <c r="O259" i="93"/>
  <c r="N259" i="93"/>
  <c r="N258" i="93"/>
  <c r="O258" i="93" s="1"/>
  <c r="N257" i="93"/>
  <c r="O257" i="93" s="1"/>
  <c r="N256" i="93"/>
  <c r="O256" i="93" s="1"/>
  <c r="N255" i="93"/>
  <c r="O255" i="93" s="1"/>
  <c r="N254" i="93"/>
  <c r="O254" i="93" s="1"/>
  <c r="N253" i="93"/>
  <c r="O253" i="93" s="1"/>
  <c r="N252" i="93"/>
  <c r="O252" i="93" s="1"/>
  <c r="N251" i="93"/>
  <c r="O251" i="93" s="1"/>
  <c r="N250" i="93"/>
  <c r="O250" i="93" s="1"/>
  <c r="N249" i="93"/>
  <c r="O249" i="93" s="1"/>
  <c r="N248" i="93"/>
  <c r="O248" i="93" s="1"/>
  <c r="O247" i="93"/>
  <c r="N247" i="93"/>
  <c r="N246" i="93"/>
  <c r="O246" i="93" s="1"/>
  <c r="O245" i="93"/>
  <c r="N245" i="93"/>
  <c r="N244" i="93"/>
  <c r="O244" i="93" s="1"/>
  <c r="N243" i="93"/>
  <c r="O243" i="93" s="1"/>
  <c r="N242" i="93"/>
  <c r="O242" i="93" s="1"/>
  <c r="N241" i="93"/>
  <c r="O241" i="93" s="1"/>
  <c r="N240" i="93"/>
  <c r="O240" i="93" s="1"/>
  <c r="O239" i="93"/>
  <c r="N239" i="93"/>
  <c r="N238" i="93"/>
  <c r="O238" i="93" s="1"/>
  <c r="N237" i="93"/>
  <c r="O237" i="93" s="1"/>
  <c r="O236" i="93"/>
  <c r="N236" i="93"/>
  <c r="N235" i="93"/>
  <c r="O235" i="93" s="1"/>
  <c r="N234" i="93"/>
  <c r="O234" i="93" s="1"/>
  <c r="O233" i="93"/>
  <c r="N233" i="93"/>
  <c r="N232" i="93"/>
  <c r="O232" i="93" s="1"/>
  <c r="N231" i="93"/>
  <c r="O231" i="93" s="1"/>
  <c r="O227" i="93"/>
  <c r="N227" i="93"/>
  <c r="C227" i="93"/>
  <c r="O223" i="93"/>
  <c r="N223" i="93"/>
  <c r="N222" i="93"/>
  <c r="O222" i="93" s="1"/>
  <c r="N221" i="93"/>
  <c r="O221" i="93" s="1"/>
  <c r="N220" i="93"/>
  <c r="O220" i="93" s="1"/>
  <c r="O219" i="93"/>
  <c r="N219" i="93"/>
  <c r="N218" i="93"/>
  <c r="O218" i="93" s="1"/>
  <c r="O217" i="93"/>
  <c r="N217" i="93"/>
  <c r="O216" i="93"/>
  <c r="N216" i="93"/>
  <c r="N215" i="93"/>
  <c r="O215" i="93" s="1"/>
  <c r="N214" i="93"/>
  <c r="O214" i="93" s="1"/>
  <c r="N213" i="93"/>
  <c r="O213" i="93" s="1"/>
  <c r="N212" i="93"/>
  <c r="O212" i="93" s="1"/>
  <c r="N211" i="93"/>
  <c r="O211" i="93" s="1"/>
  <c r="N210" i="93"/>
  <c r="O210" i="93" s="1"/>
  <c r="O209" i="93"/>
  <c r="N209" i="93"/>
  <c r="N208" i="93"/>
  <c r="O208" i="93" s="1"/>
  <c r="N207" i="93"/>
  <c r="O207" i="93" s="1"/>
  <c r="N206" i="93"/>
  <c r="O206" i="93" s="1"/>
  <c r="N205" i="93"/>
  <c r="O205" i="93" s="1"/>
  <c r="N204" i="93"/>
  <c r="O204" i="93" s="1"/>
  <c r="N203" i="93"/>
  <c r="O203" i="93" s="1"/>
  <c r="N202" i="93"/>
  <c r="O202" i="93" s="1"/>
  <c r="N201" i="93"/>
  <c r="O201" i="93" s="1"/>
  <c r="N200" i="93"/>
  <c r="O200" i="93" s="1"/>
  <c r="N199" i="93"/>
  <c r="O199" i="93" s="1"/>
  <c r="N198" i="93"/>
  <c r="O198" i="93" s="1"/>
  <c r="N197" i="93"/>
  <c r="O197" i="93" s="1"/>
  <c r="O196" i="93"/>
  <c r="N196" i="93"/>
  <c r="N195" i="93"/>
  <c r="O195" i="93" s="1"/>
  <c r="N194" i="93"/>
  <c r="O194" i="93" s="1"/>
  <c r="N193" i="93"/>
  <c r="O193" i="93" s="1"/>
  <c r="N192" i="93"/>
  <c r="O192" i="93" s="1"/>
  <c r="O191" i="93"/>
  <c r="N191" i="93"/>
  <c r="N190" i="93"/>
  <c r="O190" i="93" s="1"/>
  <c r="N189" i="93"/>
  <c r="O189" i="93" s="1"/>
  <c r="N188" i="93"/>
  <c r="O188" i="93" s="1"/>
  <c r="N187" i="93"/>
  <c r="O187" i="93" s="1"/>
  <c r="N186" i="93"/>
  <c r="O186" i="93" s="1"/>
  <c r="N185" i="93"/>
  <c r="O185" i="93" s="1"/>
  <c r="N184" i="93"/>
  <c r="O184" i="93" s="1"/>
  <c r="N183" i="93"/>
  <c r="O183" i="93" s="1"/>
  <c r="N182" i="93"/>
  <c r="O182" i="93" s="1"/>
  <c r="N181" i="93"/>
  <c r="O181" i="93" s="1"/>
  <c r="N180" i="93"/>
  <c r="O180" i="93" s="1"/>
  <c r="N179" i="93"/>
  <c r="O179" i="93" s="1"/>
  <c r="N178" i="93"/>
  <c r="O178" i="93" s="1"/>
  <c r="N177" i="93"/>
  <c r="O177" i="93" s="1"/>
  <c r="O176" i="93"/>
  <c r="N176" i="93"/>
  <c r="O175" i="93"/>
  <c r="N175" i="93"/>
  <c r="N174" i="93"/>
  <c r="O174" i="93" s="1"/>
  <c r="O173" i="93"/>
  <c r="N173" i="93"/>
  <c r="N172" i="93"/>
  <c r="O172" i="93" s="1"/>
  <c r="N171" i="93"/>
  <c r="O171" i="93" s="1"/>
  <c r="N170" i="93"/>
  <c r="O170" i="93" s="1"/>
  <c r="N169" i="93"/>
  <c r="O169" i="93" s="1"/>
  <c r="N168" i="93"/>
  <c r="O168" i="93" s="1"/>
  <c r="O167" i="93"/>
  <c r="N167" i="93"/>
  <c r="N166" i="93"/>
  <c r="O166" i="93" s="1"/>
  <c r="N165" i="93"/>
  <c r="O165" i="93" s="1"/>
  <c r="N164" i="93"/>
  <c r="O164" i="93" s="1"/>
  <c r="N163" i="93"/>
  <c r="O163" i="93" s="1"/>
  <c r="N162" i="93"/>
  <c r="O162" i="93" s="1"/>
  <c r="O161" i="93"/>
  <c r="N161" i="93"/>
  <c r="N160" i="93"/>
  <c r="O160" i="93" s="1"/>
  <c r="O159" i="93"/>
  <c r="N159" i="93"/>
  <c r="N158" i="93"/>
  <c r="O158" i="93" s="1"/>
  <c r="N157" i="93"/>
  <c r="O157" i="93" s="1"/>
  <c r="N156" i="93"/>
  <c r="O156" i="93" s="1"/>
  <c r="O155" i="93"/>
  <c r="N155" i="93"/>
  <c r="N154" i="93"/>
  <c r="O154" i="93" s="1"/>
  <c r="N153" i="93"/>
  <c r="O153" i="93" s="1"/>
  <c r="N152" i="93"/>
  <c r="O152" i="93" s="1"/>
  <c r="N151" i="93"/>
  <c r="O151" i="93" s="1"/>
  <c r="N150" i="93"/>
  <c r="O150" i="93" s="1"/>
  <c r="N149" i="93"/>
  <c r="O149" i="93" s="1"/>
  <c r="N148" i="93"/>
  <c r="O148" i="93" s="1"/>
  <c r="N147" i="93"/>
  <c r="O147" i="93" s="1"/>
  <c r="N146" i="93"/>
  <c r="O146" i="93" s="1"/>
  <c r="O145" i="93"/>
  <c r="N145" i="93"/>
  <c r="N144" i="93"/>
  <c r="O144" i="93" s="1"/>
  <c r="O143" i="93"/>
  <c r="N143" i="93"/>
  <c r="N142" i="93"/>
  <c r="O142" i="93" s="1"/>
  <c r="O141" i="93"/>
  <c r="N141" i="93"/>
  <c r="O140" i="93"/>
  <c r="N140" i="93"/>
  <c r="O139" i="93"/>
  <c r="N139" i="93"/>
  <c r="N138" i="93"/>
  <c r="O138" i="93" s="1"/>
  <c r="N137" i="93"/>
  <c r="O137" i="93" s="1"/>
  <c r="O136" i="93"/>
  <c r="N136" i="93"/>
  <c r="N135" i="93"/>
  <c r="O135" i="93" s="1"/>
  <c r="N134" i="93"/>
  <c r="O134" i="93" s="1"/>
  <c r="N133" i="93"/>
  <c r="O133" i="93" s="1"/>
  <c r="O132" i="93"/>
  <c r="N132" i="93"/>
  <c r="O128" i="93"/>
  <c r="N128" i="93"/>
  <c r="C128" i="93"/>
  <c r="O124" i="93"/>
  <c r="N124" i="93"/>
  <c r="N123" i="93"/>
  <c r="O123" i="93" s="1"/>
  <c r="N122" i="93"/>
  <c r="O122" i="93" s="1"/>
  <c r="N121" i="93"/>
  <c r="O121" i="93" s="1"/>
  <c r="N120" i="93"/>
  <c r="O120" i="93" s="1"/>
  <c r="N119" i="93"/>
  <c r="O119" i="93" s="1"/>
  <c r="N118" i="93"/>
  <c r="O118" i="93" s="1"/>
  <c r="O117" i="93"/>
  <c r="N117" i="93"/>
  <c r="N116" i="93"/>
  <c r="O116" i="93" s="1"/>
  <c r="N115" i="93"/>
  <c r="O115" i="93" s="1"/>
  <c r="N114" i="93"/>
  <c r="O114" i="93" s="1"/>
  <c r="N113" i="93"/>
  <c r="O113" i="93" s="1"/>
  <c r="N112" i="93"/>
  <c r="O112" i="93" s="1"/>
  <c r="N111" i="93"/>
  <c r="O111" i="93" s="1"/>
  <c r="N110" i="93"/>
  <c r="O110" i="93" s="1"/>
  <c r="N109" i="93"/>
  <c r="O109" i="93" s="1"/>
  <c r="O108" i="93"/>
  <c r="N108" i="93"/>
  <c r="N107" i="93"/>
  <c r="O107" i="93" s="1"/>
  <c r="N106" i="93"/>
  <c r="O106" i="93" s="1"/>
  <c r="O105" i="93"/>
  <c r="N105" i="93"/>
  <c r="N104" i="93"/>
  <c r="O104" i="93" s="1"/>
  <c r="O103" i="93"/>
  <c r="N103" i="93"/>
  <c r="N102" i="93"/>
  <c r="O102" i="93" s="1"/>
  <c r="N101" i="93"/>
  <c r="O101" i="93" s="1"/>
  <c r="N100" i="93"/>
  <c r="O100" i="93" s="1"/>
  <c r="N99" i="93"/>
  <c r="O99" i="93" s="1"/>
  <c r="N98" i="93"/>
  <c r="O98" i="93" s="1"/>
  <c r="N97" i="93"/>
  <c r="O97" i="93" s="1"/>
  <c r="O96" i="93"/>
  <c r="N96" i="93"/>
  <c r="O95" i="93"/>
  <c r="N95" i="93"/>
  <c r="N94" i="93"/>
  <c r="O94" i="93" s="1"/>
  <c r="N93" i="93"/>
  <c r="O93" i="93" s="1"/>
  <c r="O92" i="93"/>
  <c r="N92" i="93"/>
  <c r="N91" i="93"/>
  <c r="O91" i="93" s="1"/>
  <c r="N90" i="93"/>
  <c r="O90" i="93" s="1"/>
  <c r="O89" i="93"/>
  <c r="N89" i="93"/>
  <c r="N88" i="93"/>
  <c r="O88" i="93" s="1"/>
  <c r="N87" i="93"/>
  <c r="O87" i="93" s="1"/>
  <c r="N86" i="93"/>
  <c r="O86" i="93" s="1"/>
  <c r="O85" i="93"/>
  <c r="N85" i="93"/>
  <c r="N84" i="93"/>
  <c r="O84" i="93" s="1"/>
  <c r="O83" i="93"/>
  <c r="N83" i="93"/>
  <c r="N82" i="93"/>
  <c r="O82" i="93" s="1"/>
  <c r="N81" i="93"/>
  <c r="O81" i="93" s="1"/>
  <c r="N80" i="93"/>
  <c r="O80" i="93" s="1"/>
  <c r="N79" i="93"/>
  <c r="O79" i="93" s="1"/>
  <c r="N78" i="93"/>
  <c r="O78" i="93" s="1"/>
  <c r="N77" i="93"/>
  <c r="O77" i="93" s="1"/>
  <c r="N76" i="93"/>
  <c r="O76" i="93" s="1"/>
  <c r="N75" i="93"/>
  <c r="O75" i="93" s="1"/>
  <c r="N74" i="93"/>
  <c r="O74" i="93" s="1"/>
  <c r="O73" i="93"/>
  <c r="N73" i="93"/>
  <c r="N72" i="93"/>
  <c r="O72" i="93" s="1"/>
  <c r="O71" i="93"/>
  <c r="N71" i="93"/>
  <c r="N70" i="93"/>
  <c r="O70" i="93" s="1"/>
  <c r="N69" i="93"/>
  <c r="O69" i="93" s="1"/>
  <c r="N68" i="93"/>
  <c r="O68" i="93" s="1"/>
  <c r="N67" i="93"/>
  <c r="O67" i="93" s="1"/>
  <c r="N66" i="93"/>
  <c r="O66" i="93" s="1"/>
  <c r="N65" i="93"/>
  <c r="O65" i="93" s="1"/>
  <c r="N64" i="93"/>
  <c r="O64" i="93" s="1"/>
  <c r="N63" i="93"/>
  <c r="O63" i="93" s="1"/>
  <c r="N62" i="93"/>
  <c r="O62" i="93" s="1"/>
  <c r="N61" i="93"/>
  <c r="O61" i="93" s="1"/>
  <c r="N60" i="93"/>
  <c r="O60" i="93" s="1"/>
  <c r="N59" i="93"/>
  <c r="O59" i="93" s="1"/>
  <c r="N58" i="93"/>
  <c r="O58" i="93" s="1"/>
  <c r="N57" i="93"/>
  <c r="O57" i="93" s="1"/>
  <c r="N56" i="93"/>
  <c r="O56" i="93" s="1"/>
  <c r="N55" i="93"/>
  <c r="O55" i="93" s="1"/>
  <c r="N54" i="93"/>
  <c r="O54" i="93" s="1"/>
  <c r="O53" i="93"/>
  <c r="N53" i="93"/>
  <c r="N52" i="93"/>
  <c r="O52" i="93" s="1"/>
  <c r="N51" i="93"/>
  <c r="O51" i="93" s="1"/>
  <c r="N50" i="93"/>
  <c r="O50" i="93" s="1"/>
  <c r="N49" i="93"/>
  <c r="O49" i="93" s="1"/>
  <c r="N48" i="93"/>
  <c r="O48" i="93" s="1"/>
  <c r="N47" i="93"/>
  <c r="O47" i="93" s="1"/>
  <c r="O46" i="93"/>
  <c r="N46" i="93"/>
  <c r="N45" i="93"/>
  <c r="O45" i="93" s="1"/>
  <c r="O44" i="93"/>
  <c r="N44" i="93"/>
  <c r="N43" i="93"/>
  <c r="O43" i="93" s="1"/>
  <c r="N42" i="93"/>
  <c r="O42" i="93" s="1"/>
  <c r="N41" i="93"/>
  <c r="O41" i="93" s="1"/>
  <c r="N40" i="93"/>
  <c r="O40" i="93" s="1"/>
  <c r="N39" i="93"/>
  <c r="O39" i="93" s="1"/>
  <c r="O38" i="93"/>
  <c r="N38" i="93"/>
  <c r="N37" i="93"/>
  <c r="O37" i="93" s="1"/>
  <c r="N36" i="93"/>
  <c r="O36" i="93" s="1"/>
  <c r="N35" i="93"/>
  <c r="O35" i="93" s="1"/>
  <c r="O34" i="93"/>
  <c r="N34" i="93"/>
  <c r="N33" i="93"/>
  <c r="O33" i="93" s="1"/>
  <c r="N32" i="93"/>
  <c r="O32" i="93" s="1"/>
  <c r="N31" i="93"/>
  <c r="O31" i="93" s="1"/>
  <c r="N30" i="93"/>
  <c r="O30" i="93" s="1"/>
  <c r="N29" i="93"/>
  <c r="O29" i="93" s="1"/>
  <c r="N28" i="93"/>
  <c r="O28" i="93" s="1"/>
  <c r="N27" i="93"/>
  <c r="O27" i="93" s="1"/>
  <c r="N26" i="93"/>
  <c r="O26" i="93" s="1"/>
  <c r="N25" i="93"/>
  <c r="O25" i="93" s="1"/>
  <c r="N24" i="93"/>
  <c r="O24" i="93" s="1"/>
  <c r="N23" i="93"/>
  <c r="O23" i="93" s="1"/>
  <c r="N22" i="93"/>
  <c r="O22" i="93" s="1"/>
  <c r="N21" i="93"/>
  <c r="O21" i="93" s="1"/>
  <c r="N20" i="93"/>
  <c r="O20" i="93" s="1"/>
  <c r="N19" i="93"/>
  <c r="O19" i="93" s="1"/>
  <c r="N18" i="93"/>
  <c r="O18" i="93" s="1"/>
  <c r="N17" i="93"/>
  <c r="O17" i="93" s="1"/>
  <c r="N16" i="93"/>
  <c r="O16" i="93" s="1"/>
  <c r="N15" i="93"/>
  <c r="O15" i="93" s="1"/>
  <c r="N14" i="93"/>
  <c r="O14" i="93" s="1"/>
  <c r="N13" i="93"/>
  <c r="O13" i="93" s="1"/>
  <c r="N12" i="93"/>
  <c r="O12" i="93" s="1"/>
  <c r="N11" i="93"/>
  <c r="O11" i="93" s="1"/>
  <c r="N10" i="93"/>
  <c r="O10" i="93" s="1"/>
  <c r="N9" i="93"/>
  <c r="O9" i="93" s="1"/>
  <c r="N8" i="93"/>
  <c r="O8" i="93" s="1"/>
  <c r="N7" i="93"/>
  <c r="O7" i="93" s="1"/>
  <c r="N125" i="93" l="1"/>
  <c r="O125" i="93" s="1"/>
  <c r="O126" i="93" s="1"/>
  <c r="F494" i="93" s="1"/>
  <c r="N224" i="93"/>
  <c r="O224" i="93" s="1"/>
  <c r="O225" i="93" s="1"/>
  <c r="F495" i="93" s="1"/>
  <c r="H495" i="93" s="1"/>
  <c r="N490" i="93"/>
  <c r="O490" i="93" s="1"/>
  <c r="O491" i="93" s="1"/>
  <c r="F497" i="93" s="1"/>
  <c r="H497" i="93" s="1"/>
  <c r="N395" i="93"/>
  <c r="O395" i="93" s="1"/>
  <c r="O396" i="93" s="1"/>
  <c r="F496" i="93" s="1"/>
  <c r="H496" i="93" s="1"/>
  <c r="H494" i="93" l="1"/>
  <c r="H498" i="93" s="1"/>
  <c r="F498" i="93"/>
  <c r="F501" i="93" s="1"/>
  <c r="F502" i="93" s="1"/>
  <c r="E22" i="54" s="1"/>
  <c r="H500" i="93" l="1"/>
  <c r="H501" i="93" s="1"/>
  <c r="C19" i="54" l="1"/>
  <c r="D60" i="91"/>
  <c r="D59" i="91"/>
  <c r="D60" i="89"/>
  <c r="D59" i="89"/>
  <c r="D60" i="87"/>
  <c r="D59" i="87"/>
  <c r="D60" i="86"/>
  <c r="D60" i="85"/>
  <c r="D60" i="84"/>
  <c r="D60" i="83"/>
  <c r="D59" i="85"/>
  <c r="D59" i="88"/>
  <c r="D22" i="83" l="1"/>
  <c r="D27" i="83"/>
  <c r="D34" i="83" s="1"/>
  <c r="C53" i="83"/>
  <c r="C55" i="83" s="1"/>
  <c r="D63" i="83"/>
  <c r="D22" i="84"/>
  <c r="D27" i="84"/>
  <c r="D34" i="84" s="1"/>
  <c r="C53" i="84"/>
  <c r="C55" i="84" s="1"/>
  <c r="D22" i="85"/>
  <c r="D27" i="85"/>
  <c r="D34" i="85" s="1"/>
  <c r="C53" i="85"/>
  <c r="C55" i="85" s="1"/>
  <c r="D22" i="86"/>
  <c r="D27" i="86"/>
  <c r="D34" i="86" s="1"/>
  <c r="C53" i="86"/>
  <c r="C55" i="86" s="1"/>
  <c r="D63" i="86"/>
  <c r="D60" i="88"/>
  <c r="D60" i="82"/>
  <c r="D28" i="89"/>
  <c r="D27" i="91"/>
  <c r="D40" i="83" l="1"/>
  <c r="D41" i="83" s="1"/>
  <c r="D39" i="83"/>
  <c r="D40" i="84"/>
  <c r="D41" i="84" s="1"/>
  <c r="D39" i="84"/>
  <c r="D42" i="84" s="1"/>
  <c r="D52" i="84" s="1"/>
  <c r="D63" i="84"/>
  <c r="D63" i="85"/>
  <c r="D40" i="85"/>
  <c r="D41" i="85" s="1"/>
  <c r="D39" i="85"/>
  <c r="D39" i="86"/>
  <c r="D40" i="86"/>
  <c r="D41" i="86" s="1"/>
  <c r="G6" i="92"/>
  <c r="G9" i="92"/>
  <c r="G8" i="92"/>
  <c r="G7" i="92"/>
  <c r="D42" i="85" l="1"/>
  <c r="D52" i="85" s="1"/>
  <c r="D54" i="85"/>
  <c r="D42" i="83"/>
  <c r="D48" i="83" s="1"/>
  <c r="D53" i="85"/>
  <c r="D53" i="83"/>
  <c r="D49" i="84"/>
  <c r="D46" i="84"/>
  <c r="D47" i="84"/>
  <c r="D50" i="84"/>
  <c r="D48" i="84"/>
  <c r="D53" i="84"/>
  <c r="D54" i="84"/>
  <c r="D49" i="85"/>
  <c r="D46" i="85"/>
  <c r="D47" i="85"/>
  <c r="D48" i="85"/>
  <c r="D50" i="85"/>
  <c r="D42" i="86"/>
  <c r="C20" i="54"/>
  <c r="C18" i="54"/>
  <c r="C17" i="54"/>
  <c r="H7" i="92"/>
  <c r="H8" i="92"/>
  <c r="E20" i="54"/>
  <c r="G20" i="54" l="1"/>
  <c r="F20" i="54"/>
  <c r="D55" i="85"/>
  <c r="D52" i="83"/>
  <c r="D54" i="83"/>
  <c r="D55" i="83" s="1"/>
  <c r="D46" i="83"/>
  <c r="D47" i="83"/>
  <c r="D49" i="83"/>
  <c r="D50" i="83"/>
  <c r="D55" i="84"/>
  <c r="D54" i="86"/>
  <c r="D49" i="86"/>
  <c r="D53" i="86"/>
  <c r="D47" i="86"/>
  <c r="D50" i="86"/>
  <c r="D52" i="86"/>
  <c r="D46" i="86"/>
  <c r="D48" i="86"/>
  <c r="E18" i="54"/>
  <c r="F18" i="54" s="1"/>
  <c r="G18" i="54" s="1"/>
  <c r="H9" i="92"/>
  <c r="E19" i="54"/>
  <c r="H11" i="92"/>
  <c r="E17" i="54"/>
  <c r="G19" i="54" l="1"/>
  <c r="F19" i="54"/>
  <c r="D55" i="86"/>
  <c r="G17" i="54"/>
  <c r="F17" i="54"/>
  <c r="H6" i="92"/>
  <c r="H10" i="92" s="1"/>
  <c r="H12" i="92" l="1"/>
  <c r="D110" i="91"/>
  <c r="D109" i="91"/>
  <c r="C53" i="91"/>
  <c r="C55" i="91" s="1"/>
  <c r="D34" i="91"/>
  <c r="D22" i="91"/>
  <c r="D110" i="89"/>
  <c r="D109" i="89"/>
  <c r="C53" i="89"/>
  <c r="C55" i="89" s="1"/>
  <c r="D27" i="89"/>
  <c r="D34" i="89" s="1"/>
  <c r="D22" i="89"/>
  <c r="D110" i="88"/>
  <c r="D109" i="88"/>
  <c r="C53" i="88"/>
  <c r="C55" i="88" s="1"/>
  <c r="D27" i="88"/>
  <c r="D34" i="88" s="1"/>
  <c r="D22" i="88"/>
  <c r="D110" i="87"/>
  <c r="D109" i="87"/>
  <c r="C53" i="87"/>
  <c r="C55" i="87" s="1"/>
  <c r="D27" i="87"/>
  <c r="D34" i="87" s="1"/>
  <c r="D22" i="87"/>
  <c r="D110" i="86"/>
  <c r="D109" i="86"/>
  <c r="D110" i="85"/>
  <c r="D109" i="85"/>
  <c r="D110" i="84"/>
  <c r="D109" i="84"/>
  <c r="D110" i="83"/>
  <c r="D109" i="83"/>
  <c r="D110" i="82"/>
  <c r="D109" i="82"/>
  <c r="D27" i="82"/>
  <c r="D33" i="82" s="1"/>
  <c r="D34" i="82" s="1"/>
  <c r="C53" i="82"/>
  <c r="C55" i="82" s="1"/>
  <c r="D22" i="82"/>
  <c r="D69" i="84" l="1"/>
  <c r="D120" i="84"/>
  <c r="D63" i="88"/>
  <c r="D69" i="88" s="1"/>
  <c r="D40" i="88"/>
  <c r="D41" i="88" s="1"/>
  <c r="D63" i="82"/>
  <c r="D69" i="82" s="1"/>
  <c r="D39" i="91"/>
  <c r="D63" i="91"/>
  <c r="D69" i="91" s="1"/>
  <c r="D40" i="91"/>
  <c r="D41" i="91" s="1"/>
  <c r="D120" i="91"/>
  <c r="D120" i="89"/>
  <c r="D40" i="89"/>
  <c r="D41" i="89" s="1"/>
  <c r="D63" i="89"/>
  <c r="D69" i="89" s="1"/>
  <c r="D39" i="89"/>
  <c r="D39" i="88"/>
  <c r="D120" i="88"/>
  <c r="D63" i="87"/>
  <c r="D69" i="87" s="1"/>
  <c r="D120" i="87"/>
  <c r="D39" i="87"/>
  <c r="D40" i="87"/>
  <c r="D41" i="87" s="1"/>
  <c r="D120" i="86"/>
  <c r="D69" i="86"/>
  <c r="D67" i="86"/>
  <c r="D120" i="85"/>
  <c r="D69" i="85"/>
  <c r="D39" i="82"/>
  <c r="D40" i="82"/>
  <c r="D41" i="82" s="1"/>
  <c r="D120" i="82"/>
  <c r="D42" i="91" l="1"/>
  <c r="D67" i="91" s="1"/>
  <c r="D67" i="85"/>
  <c r="D76" i="84"/>
  <c r="D80" i="84" s="1"/>
  <c r="D42" i="88"/>
  <c r="D49" i="88" s="1"/>
  <c r="D47" i="91"/>
  <c r="D49" i="91"/>
  <c r="D52" i="91"/>
  <c r="D54" i="91"/>
  <c r="D76" i="91" s="1"/>
  <c r="D80" i="91" s="1"/>
  <c r="D46" i="91"/>
  <c r="D48" i="91"/>
  <c r="D53" i="91"/>
  <c r="D50" i="91"/>
  <c r="D42" i="89"/>
  <c r="D67" i="89" s="1"/>
  <c r="D54" i="88"/>
  <c r="D76" i="88" s="1"/>
  <c r="D80" i="88" s="1"/>
  <c r="D47" i="88"/>
  <c r="D46" i="88"/>
  <c r="D42" i="87"/>
  <c r="D76" i="86"/>
  <c r="D80" i="86" s="1"/>
  <c r="D76" i="85"/>
  <c r="D80" i="85" s="1"/>
  <c r="D68" i="84"/>
  <c r="D67" i="84"/>
  <c r="D120" i="83"/>
  <c r="D69" i="83"/>
  <c r="D42" i="82"/>
  <c r="D55" i="91" l="1"/>
  <c r="D68" i="91" s="1"/>
  <c r="D70" i="91" s="1"/>
  <c r="D121" i="91" s="1"/>
  <c r="D52" i="88"/>
  <c r="D70" i="84"/>
  <c r="D68" i="86"/>
  <c r="D70" i="86" s="1"/>
  <c r="D121" i="86" s="1"/>
  <c r="D68" i="85"/>
  <c r="D70" i="85" s="1"/>
  <c r="D78" i="85" s="1"/>
  <c r="D67" i="88"/>
  <c r="D53" i="88"/>
  <c r="D55" i="88" s="1"/>
  <c r="D68" i="88" s="1"/>
  <c r="D50" i="88"/>
  <c r="D48" i="88"/>
  <c r="D49" i="89"/>
  <c r="D46" i="89"/>
  <c r="D53" i="89"/>
  <c r="D52" i="89"/>
  <c r="D47" i="89"/>
  <c r="D48" i="89"/>
  <c r="D54" i="89"/>
  <c r="D76" i="89" s="1"/>
  <c r="D80" i="89" s="1"/>
  <c r="D50" i="89"/>
  <c r="D67" i="87"/>
  <c r="D54" i="87"/>
  <c r="D76" i="87" s="1"/>
  <c r="D80" i="87" s="1"/>
  <c r="D47" i="87"/>
  <c r="D50" i="87"/>
  <c r="D53" i="87"/>
  <c r="D46" i="87"/>
  <c r="D49" i="87"/>
  <c r="D52" i="87"/>
  <c r="D48" i="87"/>
  <c r="D121" i="84"/>
  <c r="D74" i="84"/>
  <c r="D78" i="84"/>
  <c r="D67" i="82"/>
  <c r="D52" i="82"/>
  <c r="D54" i="82"/>
  <c r="D76" i="82" s="1"/>
  <c r="D80" i="82" s="1"/>
  <c r="D47" i="82"/>
  <c r="D48" i="82"/>
  <c r="D46" i="82"/>
  <c r="D50" i="82"/>
  <c r="D49" i="82"/>
  <c r="D53" i="82"/>
  <c r="D23" i="79"/>
  <c r="D11" i="79"/>
  <c r="D16" i="79"/>
  <c r="D23" i="78"/>
  <c r="D11" i="78" s="1"/>
  <c r="D16" i="78"/>
  <c r="D9" i="78"/>
  <c r="G16" i="76"/>
  <c r="J16" i="76" s="1"/>
  <c r="I16" i="76"/>
  <c r="G15" i="76"/>
  <c r="H15" i="76" s="1"/>
  <c r="J15" i="76"/>
  <c r="G14" i="76"/>
  <c r="I14" i="76"/>
  <c r="G13" i="76"/>
  <c r="I13" i="76" s="1"/>
  <c r="J12" i="76"/>
  <c r="K12" i="76" s="1"/>
  <c r="I12" i="76"/>
  <c r="H12" i="76"/>
  <c r="J11" i="76"/>
  <c r="I11" i="76"/>
  <c r="H11" i="76"/>
  <c r="G10" i="76"/>
  <c r="J10" i="76" s="1"/>
  <c r="G9" i="76"/>
  <c r="J9" i="76" s="1"/>
  <c r="G8" i="76"/>
  <c r="H8" i="76" s="1"/>
  <c r="G7" i="76"/>
  <c r="J7" i="76"/>
  <c r="G6" i="76"/>
  <c r="H6" i="76" s="1"/>
  <c r="G5" i="76"/>
  <c r="I5" i="76" s="1"/>
  <c r="H16" i="76"/>
  <c r="J14" i="76"/>
  <c r="I9" i="76"/>
  <c r="J8" i="76"/>
  <c r="I15" i="76"/>
  <c r="H7" i="76"/>
  <c r="I7" i="76"/>
  <c r="H14" i="76"/>
  <c r="K14" i="76" s="1"/>
  <c r="D111" i="71"/>
  <c r="D110" i="71"/>
  <c r="E68" i="61"/>
  <c r="E67" i="61"/>
  <c r="E66" i="61"/>
  <c r="E65" i="61"/>
  <c r="E64" i="61"/>
  <c r="E63" i="61"/>
  <c r="E56" i="61"/>
  <c r="E55" i="61"/>
  <c r="E54" i="61"/>
  <c r="E53" i="61"/>
  <c r="E52" i="61"/>
  <c r="E57" i="61" s="1"/>
  <c r="E58" i="61" s="1"/>
  <c r="D108" i="91" s="1"/>
  <c r="D112" i="91" s="1"/>
  <c r="D124" i="91" s="1"/>
  <c r="E51" i="61"/>
  <c r="D27" i="71"/>
  <c r="D34" i="71" s="1"/>
  <c r="C53" i="71"/>
  <c r="C55" i="71" s="1"/>
  <c r="D22" i="71"/>
  <c r="E44" i="61"/>
  <c r="E43" i="61"/>
  <c r="E42" i="61"/>
  <c r="E41" i="61"/>
  <c r="E40" i="61"/>
  <c r="E39" i="61"/>
  <c r="E32" i="61"/>
  <c r="E31" i="61"/>
  <c r="E30" i="61"/>
  <c r="E29" i="61"/>
  <c r="E28" i="61"/>
  <c r="E27" i="61"/>
  <c r="E33" i="61" s="1"/>
  <c r="E34" i="61" s="1"/>
  <c r="E15" i="61"/>
  <c r="E21" i="61" s="1"/>
  <c r="E22" i="61" s="1"/>
  <c r="D108" i="89" s="1"/>
  <c r="D112" i="89" s="1"/>
  <c r="D124" i="89" s="1"/>
  <c r="E20" i="61"/>
  <c r="E19" i="61"/>
  <c r="E18" i="61"/>
  <c r="E17" i="61"/>
  <c r="E16" i="61"/>
  <c r="E4" i="61"/>
  <c r="E5" i="61"/>
  <c r="E6" i="61"/>
  <c r="E7" i="61"/>
  <c r="E8" i="61"/>
  <c r="E3" i="61"/>
  <c r="D70" i="71"/>
  <c r="D94" i="71"/>
  <c r="D105" i="71" s="1"/>
  <c r="D124" i="71" s="1"/>
  <c r="E45" i="61" l="1"/>
  <c r="E46" i="61" s="1"/>
  <c r="I8" i="76"/>
  <c r="E9" i="61"/>
  <c r="E10" i="61" s="1"/>
  <c r="E69" i="61"/>
  <c r="E70" i="61" s="1"/>
  <c r="D108" i="82" s="1"/>
  <c r="D112" i="82" s="1"/>
  <c r="D124" i="82" s="1"/>
  <c r="K7" i="76"/>
  <c r="D108" i="84"/>
  <c r="D112" i="84" s="1"/>
  <c r="D124" i="84" s="1"/>
  <c r="D108" i="83"/>
  <c r="D112" i="83" s="1"/>
  <c r="D124" i="83" s="1"/>
  <c r="D108" i="87"/>
  <c r="D112" i="87" s="1"/>
  <c r="D124" i="87" s="1"/>
  <c r="D108" i="86"/>
  <c r="D112" i="86" s="1"/>
  <c r="D124" i="86" s="1"/>
  <c r="D108" i="88"/>
  <c r="D112" i="88" s="1"/>
  <c r="D124" i="88" s="1"/>
  <c r="D108" i="85"/>
  <c r="D112" i="85" s="1"/>
  <c r="D124" i="85" s="1"/>
  <c r="K11" i="76"/>
  <c r="D70" i="88"/>
  <c r="D78" i="88" s="1"/>
  <c r="K8" i="76"/>
  <c r="I6" i="76"/>
  <c r="I18" i="76" s="1"/>
  <c r="D74" i="91"/>
  <c r="J6" i="76"/>
  <c r="I10" i="76"/>
  <c r="H5" i="76"/>
  <c r="H10" i="76"/>
  <c r="H9" i="76"/>
  <c r="K9" i="76" s="1"/>
  <c r="D78" i="91"/>
  <c r="D81" i="91" s="1"/>
  <c r="H13" i="76"/>
  <c r="K13" i="76" s="1"/>
  <c r="J13" i="76"/>
  <c r="J5" i="76"/>
  <c r="D78" i="86"/>
  <c r="D79" i="86" s="1"/>
  <c r="D74" i="86"/>
  <c r="D77" i="86" s="1"/>
  <c r="D121" i="85"/>
  <c r="D74" i="85"/>
  <c r="D75" i="85" s="1"/>
  <c r="D75" i="91"/>
  <c r="D77" i="91"/>
  <c r="D55" i="89"/>
  <c r="D68" i="89" s="1"/>
  <c r="D70" i="89" s="1"/>
  <c r="D121" i="88"/>
  <c r="D74" i="88"/>
  <c r="D55" i="87"/>
  <c r="D68" i="87" s="1"/>
  <c r="D70" i="87" s="1"/>
  <c r="D81" i="86"/>
  <c r="D81" i="85"/>
  <c r="D79" i="85"/>
  <c r="D81" i="84"/>
  <c r="D79" i="84"/>
  <c r="D75" i="84"/>
  <c r="D77" i="84"/>
  <c r="D67" i="83"/>
  <c r="D76" i="83"/>
  <c r="D80" i="83" s="1"/>
  <c r="D55" i="82"/>
  <c r="D68" i="82" s="1"/>
  <c r="D70" i="82" s="1"/>
  <c r="K16" i="76"/>
  <c r="K15" i="76"/>
  <c r="J18" i="76"/>
  <c r="D113" i="71"/>
  <c r="D125" i="71" s="1"/>
  <c r="D40" i="71"/>
  <c r="D41" i="71" s="1"/>
  <c r="D39" i="71"/>
  <c r="D121" i="71"/>
  <c r="D79" i="91" l="1"/>
  <c r="K5" i="76"/>
  <c r="K17" i="76" s="1"/>
  <c r="K18" i="76" s="1"/>
  <c r="K20" i="76" s="1"/>
  <c r="K21" i="76" s="1"/>
  <c r="E16" i="54" s="1"/>
  <c r="K10" i="76"/>
  <c r="H18" i="76"/>
  <c r="K6" i="76"/>
  <c r="D75" i="86"/>
  <c r="D77" i="85"/>
  <c r="D82" i="85" s="1"/>
  <c r="D122" i="85" s="1"/>
  <c r="D82" i="91"/>
  <c r="D121" i="89"/>
  <c r="D74" i="89"/>
  <c r="D78" i="89"/>
  <c r="D75" i="88"/>
  <c r="D77" i="88"/>
  <c r="D81" i="88"/>
  <c r="D79" i="88"/>
  <c r="D121" i="87"/>
  <c r="D78" i="87"/>
  <c r="D74" i="87"/>
  <c r="D82" i="86"/>
  <c r="D82" i="84"/>
  <c r="D68" i="83"/>
  <c r="D70" i="83" s="1"/>
  <c r="D121" i="82"/>
  <c r="D74" i="82"/>
  <c r="D78" i="82"/>
  <c r="D42" i="71"/>
  <c r="D48" i="71" s="1"/>
  <c r="F16" i="54" l="1"/>
  <c r="G16" i="54" s="1"/>
  <c r="F22" i="54"/>
  <c r="G22" i="54" s="1"/>
  <c r="D122" i="91"/>
  <c r="D128" i="91"/>
  <c r="B6" i="75" s="1"/>
  <c r="D6" i="75" s="1"/>
  <c r="D88" i="91"/>
  <c r="D93" i="91" s="1"/>
  <c r="D102" i="91" s="1"/>
  <c r="D104" i="91" s="1"/>
  <c r="D123" i="91" s="1"/>
  <c r="D79" i="89"/>
  <c r="D81" i="89"/>
  <c r="D75" i="89"/>
  <c r="D77" i="89"/>
  <c r="D82" i="88"/>
  <c r="D122" i="88" s="1"/>
  <c r="D75" i="87"/>
  <c r="D77" i="87"/>
  <c r="D79" i="87"/>
  <c r="D81" i="87"/>
  <c r="D122" i="86"/>
  <c r="D128" i="86"/>
  <c r="D88" i="86"/>
  <c r="D93" i="86" s="1"/>
  <c r="D102" i="86" s="1"/>
  <c r="D104" i="86" s="1"/>
  <c r="D123" i="86" s="1"/>
  <c r="D128" i="85"/>
  <c r="D88" i="85"/>
  <c r="D93" i="85" s="1"/>
  <c r="D102" i="85" s="1"/>
  <c r="D104" i="85" s="1"/>
  <c r="D123" i="85" s="1"/>
  <c r="D125" i="85" s="1"/>
  <c r="D122" i="84"/>
  <c r="D128" i="84"/>
  <c r="D88" i="84"/>
  <c r="D93" i="84" s="1"/>
  <c r="D102" i="84" s="1"/>
  <c r="D104" i="84" s="1"/>
  <c r="D123" i="84" s="1"/>
  <c r="D121" i="83"/>
  <c r="D74" i="83"/>
  <c r="D78" i="83"/>
  <c r="D77" i="82"/>
  <c r="D75" i="82"/>
  <c r="D79" i="82"/>
  <c r="D81" i="82"/>
  <c r="D53" i="71"/>
  <c r="D49" i="71"/>
  <c r="D47" i="71"/>
  <c r="D52" i="71"/>
  <c r="D68" i="71"/>
  <c r="D54" i="71"/>
  <c r="D77" i="71" s="1"/>
  <c r="D81" i="71" s="1"/>
  <c r="D46" i="71"/>
  <c r="D50" i="71"/>
  <c r="D88" i="88" l="1"/>
  <c r="D93" i="88" s="1"/>
  <c r="D102" i="88" s="1"/>
  <c r="D104" i="88" s="1"/>
  <c r="D123" i="88" s="1"/>
  <c r="D125" i="88" s="1"/>
  <c r="D128" i="88"/>
  <c r="F6" i="75"/>
  <c r="E6" i="75"/>
  <c r="D125" i="91"/>
  <c r="D82" i="89"/>
  <c r="D82" i="87"/>
  <c r="D125" i="86"/>
  <c r="D116" i="85"/>
  <c r="D126" i="85" s="1"/>
  <c r="D127" i="85" s="1"/>
  <c r="E11" i="54" s="1"/>
  <c r="F11" i="54" s="1"/>
  <c r="G11" i="54" s="1"/>
  <c r="D125" i="84"/>
  <c r="D116" i="84" s="1"/>
  <c r="D126" i="84" s="1"/>
  <c r="D127" i="84" s="1"/>
  <c r="E14" i="54" s="1"/>
  <c r="F14" i="54" s="1"/>
  <c r="G14" i="54" s="1"/>
  <c r="D75" i="83"/>
  <c r="D77" i="83"/>
  <c r="D81" i="83"/>
  <c r="D79" i="83"/>
  <c r="D82" i="82"/>
  <c r="D55" i="71"/>
  <c r="D69" i="71" s="1"/>
  <c r="D71" i="71" s="1"/>
  <c r="D79" i="71" l="1"/>
  <c r="G6" i="75"/>
  <c r="D128" i="82"/>
  <c r="B8" i="75" s="1"/>
  <c r="D8" i="75" s="1"/>
  <c r="D88" i="82"/>
  <c r="D116" i="91"/>
  <c r="D126" i="91" s="1"/>
  <c r="D127" i="91" s="1"/>
  <c r="E7" i="54" s="1"/>
  <c r="F7" i="54" s="1"/>
  <c r="G7" i="54" s="1"/>
  <c r="D122" i="89"/>
  <c r="D128" i="89"/>
  <c r="B9" i="75" s="1"/>
  <c r="D9" i="75" s="1"/>
  <c r="D88" i="89"/>
  <c r="D93" i="89" s="1"/>
  <c r="D102" i="89" s="1"/>
  <c r="D104" i="89" s="1"/>
  <c r="D123" i="89" s="1"/>
  <c r="D116" i="88"/>
  <c r="D126" i="88" s="1"/>
  <c r="D127" i="88" s="1"/>
  <c r="D122" i="87"/>
  <c r="D128" i="87"/>
  <c r="B10" i="75" s="1"/>
  <c r="D10" i="75" s="1"/>
  <c r="D88" i="87"/>
  <c r="D93" i="87" s="1"/>
  <c r="D102" i="87" s="1"/>
  <c r="D104" i="87" s="1"/>
  <c r="D123" i="87" s="1"/>
  <c r="D116" i="86"/>
  <c r="D126" i="86" s="1"/>
  <c r="D127" i="86" s="1"/>
  <c r="E12" i="54" s="1"/>
  <c r="F12" i="54" s="1"/>
  <c r="G12" i="54" s="1"/>
  <c r="D82" i="83"/>
  <c r="D122" i="82"/>
  <c r="D122" i="71"/>
  <c r="D75" i="71"/>
  <c r="D78" i="71" s="1"/>
  <c r="D82" i="71"/>
  <c r="D80" i="71"/>
  <c r="E5" i="54" l="1"/>
  <c r="F5" i="54" s="1"/>
  <c r="G5" i="54" s="1"/>
  <c r="D133" i="88"/>
  <c r="F9" i="75"/>
  <c r="E9" i="75"/>
  <c r="E8" i="75"/>
  <c r="F8" i="75"/>
  <c r="F10" i="75"/>
  <c r="E10" i="75"/>
  <c r="D125" i="89"/>
  <c r="D116" i="89" s="1"/>
  <c r="D126" i="89" s="1"/>
  <c r="D127" i="89" s="1"/>
  <c r="E4" i="54" s="1"/>
  <c r="F4" i="54" s="1"/>
  <c r="G4" i="54" s="1"/>
  <c r="D125" i="87"/>
  <c r="D122" i="83"/>
  <c r="D88" i="83"/>
  <c r="D93" i="83" s="1"/>
  <c r="D102" i="83" s="1"/>
  <c r="D104" i="83" s="1"/>
  <c r="D123" i="83" s="1"/>
  <c r="D128" i="83"/>
  <c r="B7" i="75" s="1"/>
  <c r="D7" i="75" s="1"/>
  <c r="D76" i="71"/>
  <c r="D83" i="71"/>
  <c r="D129" i="71" s="1"/>
  <c r="E7" i="75" l="1"/>
  <c r="F7" i="75"/>
  <c r="G8" i="75"/>
  <c r="G9" i="75"/>
  <c r="G10" i="75"/>
  <c r="D116" i="87"/>
  <c r="D126" i="87" s="1"/>
  <c r="D127" i="87" s="1"/>
  <c r="E6" i="54" s="1"/>
  <c r="F6" i="54" s="1"/>
  <c r="G6" i="54" s="1"/>
  <c r="D125" i="83"/>
  <c r="D116" i="83" s="1"/>
  <c r="D126" i="83" s="1"/>
  <c r="D127" i="83" s="1"/>
  <c r="E13" i="54" s="1"/>
  <c r="F13" i="54" s="1"/>
  <c r="G13" i="54" s="1"/>
  <c r="D123" i="71"/>
  <c r="D126" i="71" s="1"/>
  <c r="D117" i="71" s="1"/>
  <c r="D127" i="71" s="1"/>
  <c r="D128" i="71" s="1"/>
  <c r="B5" i="75"/>
  <c r="D5" i="75" s="1"/>
  <c r="G7" i="75" l="1"/>
  <c r="E5" i="75"/>
  <c r="F5" i="75"/>
  <c r="E9" i="54"/>
  <c r="F9" i="54" s="1"/>
  <c r="G9" i="54" s="1"/>
  <c r="E10" i="54"/>
  <c r="F10" i="54" s="1"/>
  <c r="G10" i="54" s="1"/>
  <c r="E8" i="54"/>
  <c r="F8" i="54" s="1"/>
  <c r="G8" i="54" s="1"/>
  <c r="G5" i="75" l="1"/>
  <c r="G11" i="75" s="1"/>
  <c r="G13" i="75" s="1"/>
  <c r="G14" i="75" l="1"/>
  <c r="H14" i="75" s="1"/>
  <c r="E21" i="54" s="1"/>
  <c r="G21" i="54" l="1"/>
  <c r="F21" i="54"/>
  <c r="D93" i="82"/>
  <c r="D102" i="82" s="1"/>
  <c r="D104" i="82" s="1"/>
  <c r="D123" i="82" s="1"/>
  <c r="D125" i="82" s="1"/>
  <c r="D116" i="82" s="1"/>
  <c r="D126" i="82" s="1"/>
  <c r="D127" i="82" s="1"/>
  <c r="E3" i="54" s="1"/>
  <c r="F3" i="54" s="1"/>
  <c r="G3" i="54" l="1"/>
  <c r="F15" i="54"/>
  <c r="G15" i="54" l="1"/>
  <c r="G23" i="54" s="1"/>
  <c r="F23" i="54"/>
</calcChain>
</file>

<file path=xl/sharedStrings.xml><?xml version="1.0" encoding="utf-8"?>
<sst xmlns="http://schemas.openxmlformats.org/spreadsheetml/2006/main" count="3791" uniqueCount="862">
  <si>
    <t>Discriminação dos Serviços (dados referentes à contratação)</t>
  </si>
  <si>
    <t>A</t>
  </si>
  <si>
    <t>Data da apresentação da proposta (dia/mês/ano)</t>
  </si>
  <si>
    <t>B</t>
  </si>
  <si>
    <t>Município / UF</t>
  </si>
  <si>
    <t>C</t>
  </si>
  <si>
    <t>Ano Acordo, Convenção ou Sentença Normativa em Dissídio Coletivo</t>
  </si>
  <si>
    <t>D</t>
  </si>
  <si>
    <t>Nº de meses de execução contratual</t>
  </si>
  <si>
    <t>Dados complementares para composição dos custos referente à mão-de-obra</t>
  </si>
  <si>
    <t xml:space="preserve">Tipo de serviço (mesmo serviço com características distintas) </t>
  </si>
  <si>
    <t>Categoria Profissional (vinculada à execução contratual)</t>
  </si>
  <si>
    <t>Data base da categoria (dia / mês / ano)</t>
  </si>
  <si>
    <t>Composição da Remuneração</t>
  </si>
  <si>
    <t>Valor (R$)</t>
  </si>
  <si>
    <t>E</t>
  </si>
  <si>
    <t>F</t>
  </si>
  <si>
    <t>G</t>
  </si>
  <si>
    <t>H</t>
  </si>
  <si>
    <t>Benefícios Mensais e Diários</t>
  </si>
  <si>
    <t>4.1</t>
  </si>
  <si>
    <t>4.2</t>
  </si>
  <si>
    <t>TOTAL</t>
  </si>
  <si>
    <t>Provisão para Rescisão</t>
  </si>
  <si>
    <t>Outros (especificar)</t>
  </si>
  <si>
    <t>Módulo 1 - Composição da Remuneração</t>
  </si>
  <si>
    <t>13º (décimo terceiro) Salário</t>
  </si>
  <si>
    <t>Ausência por acidente de trabalho</t>
  </si>
  <si>
    <t>IDENTIFICAÇÃO DO SERVIÇO</t>
  </si>
  <si>
    <t>UNIDADE DE MEDIDA</t>
  </si>
  <si>
    <t>Classificação Brasileira de Ocupações (CBO)</t>
  </si>
  <si>
    <t>Submódulo 2.1 - 13º (décimo terceiro) Salário, Férias e Adicional de Férias</t>
  </si>
  <si>
    <t>2.1</t>
  </si>
  <si>
    <t>13º (décimo terceiro) Salário, Férias e Adicional de Férias</t>
  </si>
  <si>
    <t>Submódulo 2.2 - Encargos Previdenciários (GPS), Fundo de Garantia por Tempo de Serviço (FGTS) e outras contribuições.</t>
  </si>
  <si>
    <t>2.2</t>
  </si>
  <si>
    <t>GPS, FGTS e outras contribuições</t>
  </si>
  <si>
    <t>Percentual (%)</t>
  </si>
  <si>
    <t>INSS</t>
  </si>
  <si>
    <t>Salário Educação</t>
  </si>
  <si>
    <t>SESC ou SESI</t>
  </si>
  <si>
    <t>SENAI - SENAC</t>
  </si>
  <si>
    <t>SEBRAE</t>
  </si>
  <si>
    <t>INCRA</t>
  </si>
  <si>
    <t>FGTS</t>
  </si>
  <si>
    <t>Submódulo 2.3 - Benefícios Mensais e Diários.</t>
  </si>
  <si>
    <t>2.3</t>
  </si>
  <si>
    <t>Quadro-Resumo do Módulo 2 - Encargos e Benefícios anuais, mensais e diários</t>
  </si>
  <si>
    <t>Encargos e Benefícios Anuais, Mensais e Diários</t>
  </si>
  <si>
    <t>Módulo 3 - Provisão para Rescisão</t>
  </si>
  <si>
    <t>Aviso Prévio Indenizado</t>
  </si>
  <si>
    <t>Incidência do FGTS sobre o Aviso Prévio Indenizado</t>
  </si>
  <si>
    <t>Multa do FGTS e contribuição social sobre o Aviso Prévio Indenizado</t>
  </si>
  <si>
    <t>Incidência dos encargos do submódulo 2.2 sobre o Aviso Prévio Trabalhado</t>
  </si>
  <si>
    <t>Multa do FGTS e contribuição social sobre o Aviso Prévio Trabalhado</t>
  </si>
  <si>
    <t>Módulo 4 - Custo de Reposição do Profissional Ausente</t>
  </si>
  <si>
    <t>Submódulo 4.1 - Ausências Legais</t>
  </si>
  <si>
    <t>Ausências Legais</t>
  </si>
  <si>
    <t>Férias</t>
  </si>
  <si>
    <t>Licença-Paternidade</t>
  </si>
  <si>
    <t>Submódulo 4.2 - Intrajornada</t>
  </si>
  <si>
    <t>Intrajornada</t>
  </si>
  <si>
    <t>Quadro-Resumo do Módulo 4 - Custo de Reposição do Profissional Ausente</t>
  </si>
  <si>
    <t>Custo de Reposição do Profissional Ausente</t>
  </si>
  <si>
    <t>Mão de obra vinculada à execução contratual (valor por empregado)</t>
  </si>
  <si>
    <t>Módulo 2 - Encargos e Benefícios Anuais, Mensais e Diários</t>
  </si>
  <si>
    <t>Módulo 5 - Insumos Diversos</t>
  </si>
  <si>
    <t>Subtotal (A + B +C+ D+E)</t>
  </si>
  <si>
    <t>DESCRIÇÃO</t>
  </si>
  <si>
    <t>CÁCERES</t>
  </si>
  <si>
    <t>LOCAL</t>
  </si>
  <si>
    <t>QTD</t>
  </si>
  <si>
    <t>VALOR UNITÁRIO R$</t>
  </si>
  <si>
    <t>VALOR MENSAL  R$</t>
  </si>
  <si>
    <t>VALOR ANUAL R$</t>
  </si>
  <si>
    <t>OUTROS</t>
  </si>
  <si>
    <t>ITEM</t>
  </si>
  <si>
    <t>TÉCNICO EM ELETROTÉCNICA (mão-de-obra com dedicação exclusiva)</t>
  </si>
  <si>
    <t>OFICIAL DE MANUTENÇÃO PREDIAL (mão-de-obra com dedicação exclusiva)</t>
  </si>
  <si>
    <t>AUXILIAR DE MANUTENÇÃO (mão-de-obra com dedicação exclusiva)</t>
  </si>
  <si>
    <t>MECÂNICO DE REFRIGERAÇÃO (mão-de-obra com dedicação exclusiva)</t>
  </si>
  <si>
    <t>HORA TÉCNICA MENSAL (Engenheiro Eletricista ART)</t>
  </si>
  <si>
    <t>HORA TÉCNICA MENSAL (Engenheiro Civil ART)</t>
  </si>
  <si>
    <t>HORA TÉCNICA MENSAL (Engenheiro Mecânico ART)</t>
  </si>
  <si>
    <t>CUIABÁ-VG</t>
  </si>
  <si>
    <t>RONDONÓPOLIS</t>
  </si>
  <si>
    <t>SINOP</t>
  </si>
  <si>
    <t>BARRA DO GARÇAS</t>
  </si>
  <si>
    <t>TOTAL GERAL ESTIMADO</t>
  </si>
  <si>
    <t>Adicional de Periculosidade</t>
  </si>
  <si>
    <t>Adicional de Insalubridade</t>
  </si>
  <si>
    <t>Adicional Noturno</t>
  </si>
  <si>
    <t>Adicional de Hora Noturna Reduzida</t>
  </si>
  <si>
    <t>Total</t>
  </si>
  <si>
    <t xml:space="preserve">Férias </t>
  </si>
  <si>
    <t>Adicional de Férias</t>
  </si>
  <si>
    <t>TOTAL GPS</t>
  </si>
  <si>
    <t xml:space="preserve">Total </t>
  </si>
  <si>
    <t>Transporte</t>
  </si>
  <si>
    <t>CUSTO DO AVISO PRÉVIO INDENIZADO</t>
  </si>
  <si>
    <t>Aviso Prévio Trabalhado</t>
  </si>
  <si>
    <t>CUSTO DO AVISO PRÉVIO TRABALHADO</t>
  </si>
  <si>
    <t>Afastamento Maternidade</t>
  </si>
  <si>
    <t>Intervalo para repouso e alimentação</t>
  </si>
  <si>
    <t>Insumos Diversos</t>
  </si>
  <si>
    <t>Uniformes</t>
  </si>
  <si>
    <t>Outros</t>
  </si>
  <si>
    <t>2. QUADRO-RESUMO DO CUSTO POR EMPREGADO</t>
  </si>
  <si>
    <t xml:space="preserve">Valor Total por Empregado </t>
  </si>
  <si>
    <t xml:space="preserve">Nº PROCESSO: </t>
  </si>
  <si>
    <t>CUIABÁ</t>
  </si>
  <si>
    <t>QUANTIDADE TOTAL A CONTRATAR</t>
  </si>
  <si>
    <t>Sapato social</t>
  </si>
  <si>
    <t xml:space="preserve">PLANILHA DE CUSTOS E FORMAÇÃO DE PREÇOS - SR/PF/MT </t>
  </si>
  <si>
    <t>SEEAC/MT</t>
  </si>
  <si>
    <t>AUXILIAR DE ADMINISTRAÇÃO</t>
  </si>
  <si>
    <t>UNIFORMES</t>
  </si>
  <si>
    <t>Par de meias</t>
  </si>
  <si>
    <t>Calça social preta com botão e ziper, tipo OXFORD - 100% poliéster</t>
  </si>
  <si>
    <t>Cinto de couro para calça</t>
  </si>
  <si>
    <t>Camisa social manga curta branca 100% algodão de botão</t>
  </si>
  <si>
    <t>Guarda pó manga curta, em brim com bolsos, de botão, silk nas costas e bolso</t>
  </si>
  <si>
    <t>TOTAL ANUAL</t>
  </si>
  <si>
    <t>MENSAL</t>
  </si>
  <si>
    <r>
      <t xml:space="preserve">SAT </t>
    </r>
    <r>
      <rPr>
        <b/>
        <sz val="12"/>
        <color indexed="10"/>
        <rFont val="Calibri"/>
        <family val="2"/>
      </rPr>
      <t>(Serviços combinados para apoio a edifícios - IN 1027 RFB/2010 Código 8111-7/01)</t>
    </r>
  </si>
  <si>
    <t>ELETRICISTA</t>
  </si>
  <si>
    <t>CBO 9511-05</t>
  </si>
  <si>
    <t xml:space="preserve"> Gratificação por Assiduidade </t>
  </si>
  <si>
    <t>Calça jeans, com botões, silk no verso</t>
  </si>
  <si>
    <t>Camiseta malha 100% algodão, gola careca, manga curta, silk costas/frente</t>
  </si>
  <si>
    <t>Bota de segurança com biqueira de aço e colarinho acolchoado (SINAPI 12893)</t>
  </si>
  <si>
    <t>UNITÁRIO</t>
  </si>
  <si>
    <t>OFICIAL DE MANUTENÇÃO PREDIAL</t>
  </si>
  <si>
    <t>OFICIAL DE MANUTENÇÃO</t>
  </si>
  <si>
    <t>CBO 5143-25</t>
  </si>
  <si>
    <t>AUXILIAR DE MANUTENÇÃO PREDIAL</t>
  </si>
  <si>
    <t>AUXILIAR DE MANUTENÇÃO</t>
  </si>
  <si>
    <t>CBO 7257-05</t>
  </si>
  <si>
    <t>ENGENHEIROS</t>
  </si>
  <si>
    <t>SUPERVISÃO</t>
  </si>
  <si>
    <t>CBO 214205; 2143-05; 2144-05</t>
  </si>
  <si>
    <t>HORA TÉCNICA (CIVIL; ELÉTRICO; MECÂNICO)</t>
  </si>
  <si>
    <t>MECÂNICO DE REFRIGERAÇÃO</t>
  </si>
  <si>
    <t>ELETROTÉCNICO</t>
  </si>
  <si>
    <r>
      <t xml:space="preserve">Transporte </t>
    </r>
    <r>
      <rPr>
        <b/>
        <sz val="12"/>
        <color indexed="10"/>
        <rFont val="Calibri"/>
        <family val="2"/>
      </rPr>
      <t>NÃO COMPENSA</t>
    </r>
  </si>
  <si>
    <r>
      <t xml:space="preserve">Auxílio-Refeição/Alimentação </t>
    </r>
    <r>
      <rPr>
        <sz val="12"/>
        <color indexed="10"/>
        <rFont val="Calibri"/>
        <family val="2"/>
      </rPr>
      <t>(Cláusula 15ª SEEAC/MT/2019) 5%</t>
    </r>
  </si>
  <si>
    <r>
      <t xml:space="preserve">Ausências Legais </t>
    </r>
    <r>
      <rPr>
        <b/>
        <sz val="12"/>
        <color indexed="10"/>
        <rFont val="Calibri"/>
        <family val="2"/>
      </rPr>
      <t>(HORA TÉCNICA)</t>
    </r>
  </si>
  <si>
    <r>
      <t xml:space="preserve">Ferramentas </t>
    </r>
    <r>
      <rPr>
        <sz val="12"/>
        <color indexed="10"/>
        <rFont val="Calibri"/>
        <family val="2"/>
      </rPr>
      <t>(0,47X220H)</t>
    </r>
  </si>
  <si>
    <r>
      <t xml:space="preserve">EPI </t>
    </r>
    <r>
      <rPr>
        <sz val="12"/>
        <color indexed="10"/>
        <rFont val="Calibri"/>
        <family val="2"/>
      </rPr>
      <t>(0,91X220H)</t>
    </r>
  </si>
  <si>
    <r>
      <t xml:space="preserve">Ferramentas </t>
    </r>
    <r>
      <rPr>
        <sz val="12"/>
        <color indexed="10"/>
        <rFont val="Calibri"/>
        <family val="2"/>
      </rPr>
      <t>(0,47X40H)</t>
    </r>
  </si>
  <si>
    <r>
      <t xml:space="preserve">EPI </t>
    </r>
    <r>
      <rPr>
        <sz val="12"/>
        <color indexed="10"/>
        <rFont val="Calibri"/>
        <family val="2"/>
      </rPr>
      <t>(0,91X40H)</t>
    </r>
  </si>
  <si>
    <t>40 horas</t>
  </si>
  <si>
    <t>CBO 3131-05</t>
  </si>
  <si>
    <t>PLANILHA ESTIMATIVA DE CUSTOS HORAS-EXTRAS - SR/PF/MT</t>
  </si>
  <si>
    <t>ESTIMATIVA MENSAL</t>
  </si>
  <si>
    <t>Valor Unitário da Hora</t>
  </si>
  <si>
    <t>Valor Mensal Horário Normal</t>
  </si>
  <si>
    <t>Valor Mensal da hora com adicional de 50%</t>
  </si>
  <si>
    <t>Valor Mensal da hora com adicional de 100%</t>
  </si>
  <si>
    <t>Subtotal (R$)</t>
  </si>
  <si>
    <t>Supervisão Técnica</t>
  </si>
  <si>
    <t>Mecânico de Refrigeração</t>
  </si>
  <si>
    <t>Oficial de Manutenção Predial</t>
  </si>
  <si>
    <t>Eletrotécnico</t>
  </si>
  <si>
    <t>Eletricista</t>
  </si>
  <si>
    <t>Auxiliar de Manutenção</t>
  </si>
  <si>
    <t>VALOR MENSAL ESTIMADO DE HORAS EXTRAS</t>
  </si>
  <si>
    <t>BDI</t>
  </si>
  <si>
    <t>VALOR MENSAL ESTIMADO DE HORAS EXTRAS COM BDI</t>
  </si>
  <si>
    <t>VALOR ANUAL ESTIMADO DE HORAS EXTRAS COM BDI</t>
  </si>
  <si>
    <t>* Estima-se que 70% das horas extras sejam praticadas em dias da semana ou sábados (adicional de 50%) e 30% das horas extras nos domingos e feriados (adicional de 100%)</t>
  </si>
  <si>
    <t>Categorias Profissionais e carga horária</t>
  </si>
  <si>
    <t>HORAS EXTRAS</t>
  </si>
  <si>
    <t xml:space="preserve">Quantidade de horas estimadas por mês </t>
  </si>
  <si>
    <t>ANEXO IV - SERVIÇOS EVENTUAIS</t>
  </si>
  <si>
    <t>PLANILHA ESTIMATIVA DE CUSTOS SERVIÇOS EVENTUAIS - SOB DEMANDA - SR/PF/MT</t>
  </si>
  <si>
    <t>ESTIMATIVA ANUAL</t>
  </si>
  <si>
    <t>SINAPI</t>
  </si>
  <si>
    <t>CBO</t>
  </si>
  <si>
    <t>Und.</t>
  </si>
  <si>
    <t>Valor unitário da hora</t>
  </si>
  <si>
    <t xml:space="preserve">Qtde de horas estimadas </t>
  </si>
  <si>
    <t>Valor Anual Horário Normal</t>
  </si>
  <si>
    <t>Valor Adicional de 50%</t>
  </si>
  <si>
    <t>Valor Adicional de 100%</t>
  </si>
  <si>
    <t>Subtotal Anual (R$)</t>
  </si>
  <si>
    <t>(CBO 7152-10)</t>
  </si>
  <si>
    <t>Pedreiro (com encargos complementares)</t>
  </si>
  <si>
    <t>hora</t>
  </si>
  <si>
    <t>(CBO 7164-05)</t>
  </si>
  <si>
    <t>Gesseiro (com encargos complementares)</t>
  </si>
  <si>
    <t>(CBO 7163-05)</t>
  </si>
  <si>
    <t xml:space="preserve">Vidraceiro (com encargos complementares) </t>
  </si>
  <si>
    <t>(CBO 7166-10)</t>
  </si>
  <si>
    <t>Pintor (com encargos complementares)</t>
  </si>
  <si>
    <t>(CBO 7241-10)</t>
  </si>
  <si>
    <t xml:space="preserve">Encanador ou Bombeiro Hidráulico (com encargos complementares) </t>
  </si>
  <si>
    <t>(CBO 7711-05)</t>
  </si>
  <si>
    <t xml:space="preserve">Marceneiro (com encargos complementares) </t>
  </si>
  <si>
    <t>(CBO 7243-15)</t>
  </si>
  <si>
    <t xml:space="preserve">Soldador (com encargos complementares) </t>
  </si>
  <si>
    <t>(CBO 7244-40)</t>
  </si>
  <si>
    <t xml:space="preserve">Serralheiro (com encargos complementares) </t>
  </si>
  <si>
    <t>(CBO 7156-10)</t>
  </si>
  <si>
    <t>Eletricista (com encargos complementares)</t>
  </si>
  <si>
    <t>(CBO 3181-05)</t>
  </si>
  <si>
    <t>Desenhista projetista (com encargos complementares)</t>
  </si>
  <si>
    <t>(CBO 5143-25)</t>
  </si>
  <si>
    <t>Auxiliar de serviços gerais (com encargos complementares)</t>
  </si>
  <si>
    <t>(CBO 2141)</t>
  </si>
  <si>
    <t>Arquiteto de obra junior (com encargos complementares)</t>
  </si>
  <si>
    <t>VALOR ANUAL ESTIMADO DE SERVIÇOS EVENTUAIS S/BDI</t>
  </si>
  <si>
    <t>VALOR HORA TÉCNICA (40 MENSAL) (MOD1+2+3/40)</t>
  </si>
  <si>
    <t>Módulo 6 - Bonificação e Despesas Indiretas - BDI</t>
  </si>
  <si>
    <t>Módulo 6 – Bonificação e Despesas Indiretas - BDI</t>
  </si>
  <si>
    <t>CÁLCULO DO BDI (*2)</t>
  </si>
  <si>
    <r>
      <t xml:space="preserve">      </t>
    </r>
    <r>
      <rPr>
        <b/>
        <sz val="10"/>
        <rFont val="Times New Roman"/>
        <family val="1"/>
      </rPr>
      <t>BDI</t>
    </r>
    <r>
      <rPr>
        <sz val="10"/>
        <rFont val="Times New Roman"/>
        <family val="1"/>
      </rPr>
      <t xml:space="preserve"> = </t>
    </r>
    <r>
      <rPr>
        <u/>
        <sz val="10"/>
        <rFont val="Times New Roman"/>
        <family val="1"/>
      </rPr>
      <t>(1+(</t>
    </r>
    <r>
      <rPr>
        <b/>
        <u/>
        <sz val="10"/>
        <rFont val="Times New Roman"/>
        <family val="1"/>
      </rPr>
      <t>AC</t>
    </r>
    <r>
      <rPr>
        <u/>
        <sz val="10"/>
        <rFont val="Times New Roman"/>
        <family val="1"/>
      </rPr>
      <t>+</t>
    </r>
    <r>
      <rPr>
        <b/>
        <u/>
        <sz val="10"/>
        <rFont val="Times New Roman"/>
        <family val="1"/>
      </rPr>
      <t>R</t>
    </r>
    <r>
      <rPr>
        <u/>
        <sz val="10"/>
        <rFont val="Times New Roman"/>
        <family val="1"/>
      </rPr>
      <t>+</t>
    </r>
    <r>
      <rPr>
        <b/>
        <u/>
        <sz val="10"/>
        <rFont val="Times New Roman"/>
        <family val="1"/>
      </rPr>
      <t>S</t>
    </r>
    <r>
      <rPr>
        <u/>
        <sz val="10"/>
        <rFont val="Times New Roman"/>
        <family val="1"/>
      </rPr>
      <t>+</t>
    </r>
    <r>
      <rPr>
        <b/>
        <u/>
        <sz val="10"/>
        <rFont val="Times New Roman"/>
        <family val="1"/>
      </rPr>
      <t>G</t>
    </r>
    <r>
      <rPr>
        <u/>
        <sz val="10"/>
        <rFont val="Times New Roman"/>
        <family val="1"/>
      </rPr>
      <t>))(1+</t>
    </r>
    <r>
      <rPr>
        <b/>
        <u/>
        <sz val="10"/>
        <rFont val="Times New Roman"/>
        <family val="1"/>
      </rPr>
      <t>DF</t>
    </r>
    <r>
      <rPr>
        <u/>
        <sz val="10"/>
        <rFont val="Times New Roman"/>
        <family val="1"/>
      </rPr>
      <t>)(1+</t>
    </r>
    <r>
      <rPr>
        <b/>
        <u/>
        <sz val="10"/>
        <rFont val="Times New Roman"/>
        <family val="1"/>
      </rPr>
      <t>L</t>
    </r>
    <r>
      <rPr>
        <u/>
        <sz val="10"/>
        <rFont val="Times New Roman"/>
        <family val="1"/>
      </rPr>
      <t xml:space="preserve">)  </t>
    </r>
    <r>
      <rPr>
        <sz val="10"/>
        <rFont val="Times New Roman"/>
        <family val="1"/>
      </rPr>
      <t xml:space="preserve"> - 1, onde:</t>
    </r>
  </si>
  <si>
    <r>
      <t>(1-</t>
    </r>
    <r>
      <rPr>
        <b/>
        <sz val="10"/>
        <rFont val="Times New Roman"/>
        <family val="1"/>
      </rPr>
      <t>T</t>
    </r>
    <r>
      <rPr>
        <sz val="10"/>
        <rFont val="Times New Roman"/>
        <family val="1"/>
      </rPr>
      <t>)</t>
    </r>
  </si>
  <si>
    <r>
      <rPr>
        <b/>
        <sz val="10"/>
        <rFont val="Times New Roman"/>
        <family val="1"/>
      </rPr>
      <t>AC</t>
    </r>
    <r>
      <rPr>
        <sz val="10"/>
        <rFont val="Times New Roman"/>
        <family val="1"/>
      </rPr>
      <t xml:space="preserve"> = Taxa representativa das despesas de rateio da Administração Central</t>
    </r>
  </si>
  <si>
    <r>
      <rPr>
        <b/>
        <sz val="10"/>
        <rFont val="Times New Roman"/>
        <family val="1"/>
      </rPr>
      <t>R</t>
    </r>
    <r>
      <rPr>
        <sz val="10"/>
        <rFont val="Times New Roman"/>
        <family val="1"/>
      </rPr>
      <t xml:space="preserve"> = Taxa representativa de Riscos</t>
    </r>
  </si>
  <si>
    <r>
      <rPr>
        <b/>
        <sz val="10"/>
        <rFont val="Times New Roman"/>
        <family val="1"/>
      </rPr>
      <t>S</t>
    </r>
    <r>
      <rPr>
        <sz val="10"/>
        <rFont val="Times New Roman"/>
        <family val="1"/>
      </rPr>
      <t xml:space="preserve"> = Taxa representativa de Seguros</t>
    </r>
  </si>
  <si>
    <r>
      <rPr>
        <b/>
        <sz val="10"/>
        <rFont val="Times New Roman"/>
        <family val="1"/>
      </rPr>
      <t>G</t>
    </r>
    <r>
      <rPr>
        <sz val="10"/>
        <rFont val="Times New Roman"/>
        <family val="1"/>
      </rPr>
      <t xml:space="preserve"> = Taxa representativa de Garantias</t>
    </r>
  </si>
  <si>
    <r>
      <rPr>
        <b/>
        <sz val="10"/>
        <rFont val="Times New Roman"/>
        <family val="1"/>
      </rPr>
      <t>DF</t>
    </r>
    <r>
      <rPr>
        <sz val="10"/>
        <rFont val="Times New Roman"/>
        <family val="1"/>
      </rPr>
      <t xml:space="preserve"> = Taxa representativa de Despesas Financeiras</t>
    </r>
  </si>
  <si>
    <r>
      <rPr>
        <b/>
        <sz val="10"/>
        <rFont val="Times New Roman"/>
        <family val="1"/>
      </rPr>
      <t>L</t>
    </r>
    <r>
      <rPr>
        <sz val="10"/>
        <rFont val="Times New Roman"/>
        <family val="1"/>
      </rPr>
      <t xml:space="preserve"> = Taxa representativa do Lucro/Remuneração</t>
    </r>
  </si>
  <si>
    <r>
      <rPr>
        <b/>
        <sz val="10"/>
        <rFont val="Times New Roman"/>
        <family val="1"/>
      </rPr>
      <t>T</t>
    </r>
    <r>
      <rPr>
        <sz val="10"/>
        <rFont val="Times New Roman"/>
        <family val="1"/>
      </rPr>
      <t xml:space="preserve"> = Taxa representativa da Incidência de Tributos</t>
    </r>
  </si>
  <si>
    <t xml:space="preserve"> ANEXO V - MATERIAIS E INSUMOS</t>
  </si>
  <si>
    <t>A - MATERIAIS DE CONSTRUÇÃO CIVIL</t>
  </si>
  <si>
    <t>Item</t>
  </si>
  <si>
    <t>REF. ESPEC.</t>
  </si>
  <si>
    <t>Material</t>
  </si>
  <si>
    <t>Un.</t>
  </si>
  <si>
    <t>QTD  (ANUAL)</t>
  </si>
  <si>
    <t>PAINEL DE PREÇOS</t>
  </si>
  <si>
    <t>FONTE</t>
  </si>
  <si>
    <t>VALOR</t>
  </si>
  <si>
    <t>ARGAMASSA COLANTE AC I PARA CERAMICAS</t>
  </si>
  <si>
    <t>KG</t>
  </si>
  <si>
    <t>ARGAMASSA COLANTE AC-II</t>
  </si>
  <si>
    <t>ARGAMASSA COLANTE TIPO ACIII</t>
  </si>
  <si>
    <t>ARGAMASSA COLANTE TIPO ACIII E</t>
  </si>
  <si>
    <t>ARGAMASSA PRONTA PARA CONTRAPISO</t>
  </si>
  <si>
    <t>BUCHA DE NYLON SEM ABA S10</t>
  </si>
  <si>
    <t xml:space="preserve">UN    </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</si>
  <si>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</si>
  <si>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</si>
  <si>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</si>
  <si>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</si>
  <si>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</si>
  <si>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</si>
  <si>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</si>
  <si>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</si>
  <si>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</si>
  <si>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CAL HIDRATADA PARA PINTURA</t>
  </si>
  <si>
    <t xml:space="preserve">KG    </t>
  </si>
  <si>
    <t>CAL VIRGEM COMUM PARA ARGAMASSAS (NBR 6453)</t>
  </si>
  <si>
    <t>CALHA QUADRADA DE CHAPA DE ACO GALVANIZADA NUM 24, CORTE 100 CM</t>
  </si>
  <si>
    <t>m</t>
  </si>
  <si>
    <t>CHAPA DE GESSO ACARTONADO, STANDARD (ST), COR BRANCA, E = 12,5 MM, 1200 X 2400 MM (L X C)</t>
  </si>
  <si>
    <t>M2</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</si>
  <si>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</si>
  <si>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</si>
  <si>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</si>
  <si>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</si>
  <si>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LATAO, 3 " X 2 1/2 ", E= 1,9 A 2 MM, COM ANEL, CROMADO, TAMPA BOLA, COM PARAFUSOS</t>
  </si>
  <si>
    <t>DOBRADICA TIPO VAI-E-VEM EM ACO/FERRO, TAMANHO 3'', GALVANIZADO, COM PARAFUSOS</t>
  </si>
  <si>
    <t>FITA CREPE ROLO DE 25 MM X 50 M</t>
  </si>
  <si>
    <t>FORRO DE FIBRA MINERAL EM PLACAS DE 1250 X 625 MM, E = 15 MM, BORDA RETA, COM PINTURA ANTIMOFO, APOIADO EM PERFIL DE ACO GALVANIZADO COM 24 MM DE BASE</t>
  </si>
  <si>
    <t>FORRO DE FIBRA MINERAL EM PLACAS DE 625 X 625 MM, E = 15 MM, BORDA RETA, COM PINTURA ANTIMOFO, APOIADO EM PERFIL DE ACO GALVANIZADO COM 24 MM DE BASE</t>
  </si>
  <si>
    <t>FORRO DE FIBRA MINERAL EM PLACAS DE 625 X 625 MM, E = 15/16 MM, BORDA REBAIXADA, COM PINTURA ANTIMOFO, APOIADO EM PERFIL DE ACO GALVANIZADO COM 24 MM DE BASE</t>
  </si>
  <si>
    <t>FUNDO ANTICORROSIVO PARA METAIS FERROSOS (ZARCAO)</t>
  </si>
  <si>
    <t xml:space="preserve">L     </t>
  </si>
  <si>
    <t>GRAXA LUBRIFICANTE</t>
  </si>
  <si>
    <t>JUNTA PLASTICA DE DILATACAO PARA PISOS, COR CINZA, 17 X 3 MM (ALTURA X ESPESSURA)</t>
  </si>
  <si>
    <t>M</t>
  </si>
  <si>
    <t>LIXA D'AGUA EM FOLHA, GRAO 100</t>
  </si>
  <si>
    <t>UN</t>
  </si>
  <si>
    <t>LIXA EM FOLHA PARA FERRO, NUMERO 150</t>
  </si>
  <si>
    <t>LIXA EM FOLHA PARA PAREDE OU MADEIRA, NUMERO 120 (COR VERMELHA)</t>
  </si>
  <si>
    <t>MASSA CORRIDA PVA PARA PAREDES INTERNAS</t>
  </si>
  <si>
    <t>18L</t>
  </si>
  <si>
    <t>L</t>
  </si>
  <si>
    <t>GL</t>
  </si>
  <si>
    <t>MASSA EPOXI BICOMPONENTE PARA REPAROS</t>
  </si>
  <si>
    <t>MASSA PARA TEXTURA LISA DE BASE ACRILICA, USO INTERNO E EXTERNO</t>
  </si>
  <si>
    <t>MASSA PARA TEXTURA RUSTICA DE BASE ACRILICA, COR BRANCA, USO INTERNO E EXTERNO</t>
  </si>
  <si>
    <t>MASSA PARA VIDRO</t>
  </si>
  <si>
    <t>MOLA AEREA FECHA PORTA, PARA PORTAS COM LARGURA ATE 110 CM</t>
  </si>
  <si>
    <t>MOLA AEREA FECHA PORTA, PARA PORTAS COM LARGURA ATE 95 CM</t>
  </si>
  <si>
    <t>PISO EM GRANILITE, MARMORITE OU GRANITINA, AGREGADO COR PRETO, CINZA, PALHA OU BRANCO</t>
  </si>
  <si>
    <t>m²</t>
  </si>
  <si>
    <t>PISO EM GRANITO, POLIDO, TIPO ANDORINHA/ QUARTZ/ CASTELO/ CORUMBA OU OUTROS EQUIVALENTES DA REGIAO, FORMATO MENOR OU IGUAL A 3025 CM2, E= *2* CM</t>
  </si>
  <si>
    <t>PISO PORCELANATO, BORDA RETA, EXTRA, FORMATO MAIOR QUE 2025 CM2</t>
  </si>
  <si>
    <t>POLIETILENO E OUTROS) ( DE *400* G)PASTA LUBRIFICANTE PARA TUBOS E CONEXOES COM JUNTA ELASTICA (USO EM PVC, ACO,</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</si>
  <si>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</si>
  <si>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</si>
  <si>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</si>
  <si>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</si>
  <si>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</si>
  <si>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</si>
  <si>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</si>
  <si>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</si>
  <si>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</si>
  <si>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</si>
  <si>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</si>
  <si>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</si>
  <si>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</si>
  <si>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</si>
  <si>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</si>
  <si>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</si>
  <si>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</si>
  <si>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</si>
  <si>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COM CABECA DUPLA 17 X 27 (2 1/2 X 11)</t>
  </si>
  <si>
    <t>PREGO DE ACO POLIDO SEM CABECA 15 X 15 (1 1/4 X 13)</t>
  </si>
  <si>
    <t>QUEROSENE</t>
  </si>
  <si>
    <t>REBITE DE ALUMINIO VAZADO DE REPUXO, 3,2 X 8 MM (1KG = 1025 UNIDADES)</t>
  </si>
  <si>
    <t>REJUNTE BRANCO, CIMENTICIO</t>
  </si>
  <si>
    <t>REJUNTE COLORIDO, CIMENTICIO</t>
  </si>
  <si>
    <t>REJUNTE EPOXI BRANCO</t>
  </si>
  <si>
    <t>REJUNTE EPOXI COR</t>
  </si>
  <si>
    <t>REVESTIMENTO EM CERAMICA ESMALTADA EXTRA, PEI MENOR OU IGUAL A 3, FORMATO MENOR OU IGUAL A 2025 CM2</t>
  </si>
  <si>
    <t>RODO PARA CHAO 40 CM COM CABO</t>
  </si>
  <si>
    <t>ROLO DE ESPUMA POLIESTER 23 CM (SEM CABO)</t>
  </si>
  <si>
    <t>ROLO DE LA DE CARNEIRO 23 CM (SEM CABO)</t>
  </si>
  <si>
    <t>RUFO EM CHAPA DE AÇO GALVANIZADO NÚMERO 26, CORTE DE 50 CM</t>
  </si>
  <si>
    <t>RUFO INTERNO/EXTERNO DE CHAPA DE ACO GALVANIZADA NUM 24, CORTE 25 CM</t>
  </si>
  <si>
    <t>SELADOR ACRILICO PAREDES INTERNAS/EXTERNAS</t>
  </si>
  <si>
    <t>SELADOR PVA PAREDES INTERNAS</t>
  </si>
  <si>
    <t>SELANTE ELASTICO MONOCOMPONENTE A BASE DE POLIURETANO PARA JUNTAS DIVERSAS</t>
  </si>
  <si>
    <t>310ML</t>
  </si>
  <si>
    <t>SOLDA EM BARRA DE ESTANHO-CHUMBO 50/50</t>
  </si>
  <si>
    <t>TELHA DE FIBROCIMENTO ONDULADA E = 6 MM, DE 1,53 X 1,10 M (SEM AMIANTO)</t>
  </si>
  <si>
    <t>TELHA DE FIBROCIMENTO ONDULADA E = 6 MM, DE 1,83 X 1,10 M (SEM AMIANTO)</t>
  </si>
  <si>
    <t>TELHA DE FIBROCIMENTO ONDULADA E = 6 MM, DE 2,44 X 1,10 M (SEM AMIANTO)</t>
  </si>
  <si>
    <t xml:space="preserve">M2    </t>
  </si>
  <si>
    <t>TELHA DE FIBROCIMENTO ONDULADA E = 6 MM, DE 3,66 X 1,10 M (SEM AMIANTO)</t>
  </si>
  <si>
    <t>TELHA GALVALUME COM ISOLAMENTO TERMOACUSTICO EM ESPUMA RIGIDA POLIURETANO (PU) INJETADO, ESPESSURA DE 30 MM, DENSIDADE DE 35 KG/M3, COM DUAS FACES TRAPEZOIDAIS, ACABAMENTO NATURAL (NAO INCLUI ACESSORIOS DE FIXACAO)</t>
  </si>
  <si>
    <t>m2</t>
  </si>
  <si>
    <t>TINTA A BASE DE RESINA ACRILICA, PARA SINALIZACAO HORIZONTAL VIARIA (NBR 11862)</t>
  </si>
  <si>
    <t>TINTA A OLEO BRILHANTE PARA MADEIRA E METAIS</t>
  </si>
  <si>
    <t>TINTA ACRILICA PREMIUM PARA PISO</t>
  </si>
  <si>
    <t>TINTA ACRILICA PREMIUM, COR BRANCO FOSCO</t>
  </si>
  <si>
    <t>TINTA EPOXI PREMIUM, BRANCA</t>
  </si>
  <si>
    <t>TINTA LATEX ACRILICA ECONOMICA, COR BRANCA</t>
  </si>
  <si>
    <t>TINTA LATEX ACRILICA STANDARD, COR BRANCA</t>
  </si>
  <si>
    <t>TINTA LATEX PVA PREMIUM, COR BRANCA</t>
  </si>
  <si>
    <t>TINTA PROTETORA SUPERFICIE METALICA ALUMINIO</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</si>
  <si>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</si>
  <si>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</si>
  <si>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</si>
  <si>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</si>
  <si>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</si>
  <si>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</si>
  <si>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</si>
  <si>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</si>
  <si>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</si>
  <si>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</si>
  <si>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</si>
  <si>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</si>
  <si>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</si>
  <si>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</si>
  <si>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</si>
  <si>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</si>
  <si>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</si>
  <si>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</si>
  <si>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</si>
  <si>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t>
  </si>
  <si>
    <t>Outros Materiais de Construção Civil não previstos acima, mediante consulta à planilha SINAPI do mês de referência ou consulta ao mercado (mínimo de 3 orçamentos)</t>
  </si>
  <si>
    <t xml:space="preserve">un </t>
  </si>
  <si>
    <t>VALOR TOTAL ESTIMADO (A)</t>
  </si>
  <si>
    <t>B - MATERIAIS HIDRÁULICOS</t>
  </si>
  <si>
    <t>ADESIVO PLASTICO PARA PVC, BISNAGA COM 75 GR</t>
  </si>
  <si>
    <t>ADESIVO PLASTICO PARA PVC, FRASCO COM 175 GR</t>
  </si>
  <si>
    <t>ADESIVO PLASTICO PARA PVC, FRASCO COM 850 GR</t>
  </si>
  <si>
    <t>ANEL BORRACHA PARA TUBO ESGOTO PREDIAL DN 40 MM (NBR 5688)</t>
  </si>
  <si>
    <t>ANEL BORRACHA PARA TUBO ESGOTO PREDIAL DN 50 MM (NBR 5688)</t>
  </si>
  <si>
    <t>ANEL BORRACHA PARA TUBO ESGOTO PREDIAL DN 75 MM (NBR 5688)</t>
  </si>
  <si>
    <t>ANEL BORRACHA PARA TUBO ESGOTO PREDIAL, DN 100 MM (NBR 5688)</t>
  </si>
  <si>
    <t>ASSENTO SANITARIO DE PLASTICO, TIPO CONVENCIONAL</t>
  </si>
  <si>
    <t>BOLSA DE LIGACAO EM PVC FLEXIVEL PARA VASO SANITARIO 1.1/2 " (40 MM)</t>
  </si>
  <si>
    <t>CHUVEIRO COMUM EM PLASTICO BRANCO, COM CANO, 3 TEMPERATURAS, 5500 W (110/220 V)</t>
  </si>
  <si>
    <t>CIMENTO BRANCO</t>
  </si>
  <si>
    <t>CONJUNTO DE LIGACAO PARA BACIA SANITARIA EM PLASTICO BRANCO COM TUBO, CANOPLA E ANEL DE EXPANSAO (TUBO 1.1/2 '' X 20 CM)</t>
  </si>
  <si>
    <t>CURVA DE PVC 90 GRAUS, SOLDAVEL, 110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</si>
  <si>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</si>
  <si>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</si>
  <si>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</si>
  <si>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</si>
  <si>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</si>
  <si>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PVC CURTA 90 GRAUS, 100 MM, PARA ESGOTO PREDIAL</t>
  </si>
  <si>
    <t>CURVA PVC CURTA 90 GRAUS, DN 40 MM, PARA ESGOTO PREDIAL</t>
  </si>
  <si>
    <t>ENGATE / RABICHO FLEXIVEL INOX 1/2 " X 30 CM</t>
  </si>
  <si>
    <t>FITA VEDA ROSCA EM ROLOS DE 18 MM X 10 M (L X C)</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</si>
  <si>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</si>
  <si>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</si>
  <si>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</si>
  <si>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</si>
  <si>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</si>
  <si>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COM BUCHA DE LATAO, 90 GRAUS, 25 MM X 1/2", PARA AGUA FRIA PREDIAL</t>
  </si>
  <si>
    <t>JOELHO PVC, SOLDAVEL, PB, 45 GRAUS, DN 100 MM, PARA ESGOTO PREDIAL</t>
  </si>
  <si>
    <t>JOELHO PVC, SOLDAVEL, PB, 45 GRAUS, DN 40 MM, PARA ESGOTO PREDIAL</t>
  </si>
  <si>
    <t>JOELHO PVC, SOLDAVEL, PB, 45 GRAUS, DN 50 MM, PARA ESGOTO PREDIAL</t>
  </si>
  <si>
    <t>JOELHO PVC, SOLDAVEL, PB, 45 GRAUS, DN 75 MM, PARA ESGOTO PREDIAL</t>
  </si>
  <si>
    <t>JOELHO PVC, SOLDAVEL, PB, 90 GRAUS, DN 50 MM, PARA ESGOTO PREDIAL</t>
  </si>
  <si>
    <t>LAVATORIO/CUBA DE EMBUTIR OVAL LOUCA BRANCA SEM LADRAO *50 X 35* CM</t>
  </si>
  <si>
    <t>LUVA DE CORRER, PVC, DN 100 MM, PARA ESGOTO PREDIAL</t>
  </si>
  <si>
    <t>LUVA DE CORRER, PVC, DN 75 MM, PARA ESGOTO PREDIAL</t>
  </si>
  <si>
    <t>LUVA SIMPLES, PVC SERIE REFORCADA - R, 75 MM, PARA ESGOTO PREDIAL</t>
  </si>
  <si>
    <t>LUVA SIMPLES, PVC, SOLDAVEL, DN 40 MM, SERIE NORMAL, PARA ESGOTO PREDIAL</t>
  </si>
  <si>
    <t>LUVA SOLDAVEL COM ROSCA, PVC, 32 MM X 1", PARA AGUA FRIA PREDIAL</t>
  </si>
  <si>
    <t>LUVA SOLDAVEL COM ROSCA, PVC, 40 MM X 1 1/4", PARA AGUA FRIA PREDIAL</t>
  </si>
  <si>
    <t>LUVA SOLDAVEL COM ROSCA, PVC, 50 MM X 1 1/2", PARA AGUA FRIA PREDIAL</t>
  </si>
  <si>
    <t>MASSA PLASTICA PARA MARMORE/GRANITO</t>
  </si>
  <si>
    <t>MICTORIO SIFONADO LOUCA BRANCA SEM COMPLEMENTOS</t>
  </si>
  <si>
    <t>PARAFUSO DE LATAO COM ACABAMENTO CROMADO PARA FIXAR PECA SANITARIA, INCLUI PORCA CEGA, ARRUELA E BUCHA DE NYLON TAMANHO S-10</t>
  </si>
  <si>
    <t>PARAFUSO NIQUELADO 3 1/2" COM ACABAMENTO CROMADO PARA FIXAR PECA SANITARIA, INCLUI PORCA CEGA, ARRUELA E BUCHA DE NYLON TAMANHO S-8</t>
  </si>
  <si>
    <t>REGISTRO GAVETA BRUTO EM LATAO FORJADO, BITOLA 2 "</t>
  </si>
  <si>
    <t>REGISTRO GAVETA COM ACABAMENTO E CANOPLA CROMADOS, SIMPLES, BITOLA 1 "</t>
  </si>
  <si>
    <t>REGISTRO GAVETA COM ACABAMENTO E CANOPLA CROMADOS, SIMPLES, BITOLA 1 1/2 "</t>
  </si>
  <si>
    <t>REGISTRO GAVETA COM ACABAMENTO E CANOPLA CROMADOS, SIMPLES, BITOLA 1 1/4 "</t>
  </si>
  <si>
    <t>REGISTRO GAVETA COM ACABAMENTO E CANOPLA CROMADOS, SIMPLES, BITOLA 3/4 "</t>
  </si>
  <si>
    <t>REGISTRO PRESSAO COM ACABAMENTO E CANOPLA CROMADA, SIMPLES, BITOLA 1/2 " (REF 1416)</t>
  </si>
  <si>
    <t>SABONETEIRA DE PAREDE EM METAL CROMADO</t>
  </si>
  <si>
    <t>SABONETEIRA PLASTICA TIPO DISPENSER PARA SABONETE LIQUIDO COM RESERVATORIO 800 A 1500 ML</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</si>
  <si>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</si>
  <si>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</si>
  <si>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</si>
  <si>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</si>
  <si>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</si>
  <si>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</si>
  <si>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</si>
  <si>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</si>
  <si>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</si>
  <si>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SILICONE ACETICO USO GERAL INCOLOR 280 G</t>
  </si>
  <si>
    <t>SOLUCAO LIMPADORA PARA PVC, FRASCO COM 1000 CM3</t>
  </si>
  <si>
    <t>SOLUCAO LIMPADORA PARA PVC, FRASCO COM 200 CM3</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</si>
  <si>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</si>
  <si>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</si>
  <si>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</si>
  <si>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</si>
  <si>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</si>
  <si>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</si>
  <si>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</si>
  <si>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TORNEIRA CROMADA SEM BICO PARA TANQUE 1/2 " OU 3/4 " (REF 1143)</t>
  </si>
  <si>
    <t>TUBO PVC SERIE NORMAL, DN 100 MM, PARA ESGOTO PREDIAL (NBR 5688)</t>
  </si>
  <si>
    <t>TUBO PVC SERIE NORMAL, DN 150 MM, PARA ESGOTO PREDIAL (NBR 5688)</t>
  </si>
  <si>
    <t>TUBO PVC SERIE NORMAL, DN 40 MM, PARA ESGOTO PREDIAL (NBR 5688)</t>
  </si>
  <si>
    <t>TUBO PVC SERIE NORMAL, DN 50 MM, PARA ESGOTO PREDIAL (NBR 5688)</t>
  </si>
  <si>
    <t>TUBO PVC SERIE NORMAL, DN 75 MM, PARA ESGOTO PREDIAL (NBR 5688)</t>
  </si>
  <si>
    <t>TUBO PVC, SERIE R, DN 100 MM, PARA ESGOTO OU AGUAS PLUVIAIS PREDIAL (NBR 5688)</t>
  </si>
  <si>
    <t>TUBO PVC, SERIE R, DN 150 MM, PARA ESGOTO OU AGUAS PLUVIAIS PREDIAL (NBR 5688)</t>
  </si>
  <si>
    <t>TUBO PVC, SOLDAVEL, DN 110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</si>
  <si>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</si>
  <si>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</si>
  <si>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</si>
  <si>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</si>
  <si>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</si>
  <si>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</si>
  <si>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</si>
  <si>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VALVULA DE DESCARGA METALICA, BASE 1 1/2 " E ACABAMENTO METALICO CROMADO</t>
  </si>
  <si>
    <t>VALVULA DE DESCARGA METALICA, BASE 1 1/4 " E ACABAMENTO METALICO CROMADO</t>
  </si>
  <si>
    <t>VALVULA EM METAL CROMADO PARA TANQUE, 1.1/2 " SEM LADRAO</t>
  </si>
  <si>
    <t>VEDACAO PVC, 100 MM, PARA SAIDA VASO SANITARIO</t>
  </si>
  <si>
    <t>Outros Materiais de Hidrálica não previstos acima, mediante consulta à planilha SINAPI do mês de referência ou consulta ao mercado (mínimo de 3 orçamentos)</t>
  </si>
  <si>
    <t>VALOR TOTAL ESTIMADO(B)</t>
  </si>
  <si>
    <t>C - MATERIAIS ELÉTRICOS</t>
  </si>
  <si>
    <t>ABRACADEIRA EM ACO PARA AMARRACAO DE ELETRODUTOS, TIPO D, COM 3/4" E PARAFUSO DE FIXACAO</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</si>
  <si>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</si>
  <si>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</si>
  <si>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</si>
  <si>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</si>
  <si>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</si>
  <si>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CABO DE COBRE, FLEXIVEL, CLASSE 4 OU 5, ISOLACAO EM PVC/A, ANTICHAMA BWF-B, COBERTURA PVC-ST1, ANTICHAMA BWF-B, 1 CONDUTOR, 0,6/1 KV, SECAO NOMINAL 10 MM2</t>
  </si>
  <si>
    <t xml:space="preserve">M     </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</si>
  <si>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</si>
  <si>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</si>
  <si>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</si>
  <si>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</si>
  <si>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6 MM2</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</si>
  <si>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</si>
  <si>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</si>
  <si>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</si>
  <si>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</si>
  <si>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</si>
  <si>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</si>
  <si>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</si>
  <si>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</si>
  <si>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</si>
  <si>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</si>
  <si>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</si>
  <si>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</si>
  <si>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</si>
  <si>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</si>
  <si>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</si>
  <si>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</si>
  <si>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</si>
  <si>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</si>
  <si>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</si>
  <si>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</si>
  <si>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</si>
  <si>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</si>
  <si>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</si>
  <si>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</si>
  <si>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CAIXA DE PASSAGEM, EM PVC, DE 4" X 2", PARA ELETRODUTO FLEXIVEL CORRUGADO</t>
  </si>
  <si>
    <t>CONDULETE DE ALUMINIO TIPO X, PARA ELETRODUTO ROSCAVEL DE 3/4", COM TAMPA CEGA</t>
  </si>
  <si>
    <t>CONECTOR DE ALUMINIO TIPO PRENSA CABO, BITOLA 1 1/2", PARA CABOS DE DIAMETRO DE 37 A 40 MM</t>
  </si>
  <si>
    <t>CONECTOR DE ALUMINIO TIPO PRENSA CABO, BITOLA 1 1/4", PARA CABOS DE DIAMETRO DE 31 A 34 MM</t>
  </si>
  <si>
    <t>CONECTOR DE ALUMINIO TIPO PRENSA CABO, BITOLA 1", PARA CABOS DE DIAMETRO DE 22,5 A 25 MM</t>
  </si>
  <si>
    <t>CONECTOR DE ALUMINIO TIPO PRENSA CABO, BITOLA 1/2", PARA CABOS DE DIAMETRO DE 12,5 A 15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</si>
  <si>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</si>
  <si>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</si>
  <si>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</si>
  <si>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</si>
  <si>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</si>
  <si>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</si>
  <si>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</si>
  <si>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</si>
  <si>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</si>
  <si>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</si>
  <si>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</si>
  <si>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</si>
  <si>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</si>
  <si>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</si>
  <si>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</si>
  <si>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</si>
  <si>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</si>
  <si>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</si>
  <si>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</si>
  <si>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 PARA ADAPTAR ENTRADA DE ELETRODUTO METALICO FLEXIVEL EM QUADROS</t>
  </si>
  <si>
    <t>CONECTOR RETO DE ALUMINIO PARA ELETRODUTO DE 1/2",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</si>
  <si>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</si>
  <si>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</si>
  <si>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 PARA ADAPTAR ENTRADA DE ELETRODUTO METALICO FLEXIVEL EM QUADROS</t>
  </si>
  <si>
    <t>CONECTOR RETO DE ALUMINIO PARA ELETRODUTO DE 3/4", PARA ADAPTAR ENTRADA DE ELETRODUTO METALICO FLEXIVEL EM QUADROS</t>
  </si>
  <si>
    <t>CONECTOR RETO DE ALUMINIO PARA ELETRODUTO DE 4", PARA ADAPTAR ENTRADA DE ELETRODUTO METALICO FLEXIVEL EM QUADROS</t>
  </si>
  <si>
    <t>DISJUNTOR TERMICO E MAGNETICO AJUSTAVEIS, TRIPOLAR DE 100 ATE 250A, CAPACIDADE DE INTERRUPCAO DE 35KA</t>
  </si>
  <si>
    <t>DISJUNTOR TIPO DIN/IEC, BIPOLAR DE 6 ATE 32A</t>
  </si>
  <si>
    <t>DISJUNTOR TIPO DIN/IEC, MONOPOLAR DE 6  ATE  32A</t>
  </si>
  <si>
    <t>DISJUNTOR TIPO DIN/IEC, TRIPOLAR DE 10 ATE 50A</t>
  </si>
  <si>
    <t>DISJUNTOR TIPO NEMA, TRIPOLAR 60 ATE 100 A, TENSAO MAXIMA DE 415 V</t>
  </si>
  <si>
    <t>DISPOSITIVO DR, 2 POLOS, SENSIBILIDADE DE 30 MA, CORRENTE DE 25 A, TIPO AC</t>
  </si>
  <si>
    <t>DISPOSITIVO DR, 2 POLOS, SENSIBILIDADE DE 30 MA, CORRENTE DE 40 A, TIPO AC</t>
  </si>
  <si>
    <t>ELETRODUTO FLEXIVEL, EM ACO GALVANIZADO, REVESTIDO EXTERNAMENTE COM PVC PRETO, DIAMETRO EXTERNO DE 25 MM (3/4"), TIPO SEALTUBO</t>
  </si>
  <si>
    <t>ELETRODUTO PVC FLEXIVEL CORRUGADO, COR AMARELA, DE 25 MM</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</si>
  <si>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</si>
  <si>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</si>
  <si>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</si>
  <si>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</si>
  <si>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</si>
  <si>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FITA ISOLANTE ADESIVA ANTICHAMA, USO ATE 750 V, EM ROLO DE 19 MM X 20 M</t>
  </si>
  <si>
    <t>FITA ISOLANTE DE BORRACHA AUTOFUSAO, USO ATE 69 KV (ALTA TENSAO)</t>
  </si>
  <si>
    <t>FITA PLASTICA ZEBRADA PARA DEMARCACAO DE AREAS, LARGURA = 7 CM, SEM ADESIVO (COLETADO CAIXA)</t>
  </si>
  <si>
    <t>INTERRUPTOR BIPOLAR 10A, 250V, CONJUNTO MONTADO PARA EMBUTIR 4" X 2" (PLACA + SUPORTE + MODULO)</t>
  </si>
  <si>
    <t>INTERRUPTOR BIPOLAR SIMPLES 10 A, 250 V (APENAS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</si>
  <si>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</si>
  <si>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</si>
  <si>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</si>
  <si>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</si>
  <si>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</si>
  <si>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+ 2 INTERRUPTORES PARALELOS 10A, 250V, CONJUNTO MONTADO PARA EMBUTIR 4" X 2" (PLACA + SUPORTE + MODULOS)</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</si>
  <si>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</si>
  <si>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</si>
  <si>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</si>
  <si>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</si>
  <si>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</si>
  <si>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+ 2 MODULOS)</t>
  </si>
  <si>
    <t>INTERRUPTOR SIMPLES 10A, 250V, CONJUNTO MONTADO PARA SOBREPOR 4" X 2" (CAIXA + MODULO)</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</si>
  <si>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</si>
  <si>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</si>
  <si>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</si>
  <si>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+ 1 INTERRUPTOR PARALELO 10A, 250V, CONJUNTO MONTADO PARA EMBUTIR 4" X 2" (PLACA + SUPORTE + MODULOS)</t>
  </si>
  <si>
    <t>INTERRUPTORES SIMPLES (2 MODULOS) + TOMADA 2P+T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</si>
  <si>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</si>
  <si>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</si>
  <si>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LAMPADA DE LUZ MISTA 160 W, BASE E27 (220 V)</t>
  </si>
  <si>
    <t>LAMPADA DE LUZ MISTA 250 W, BASE E27 (220 V)</t>
  </si>
  <si>
    <t>LAMPADA DE LUZ MISTA 500 W, BASE E40 (220 V)</t>
  </si>
  <si>
    <t>LAMPADA FLUORESCENTE COMPACTA 2U BRANCA 15 W, BASE E27 (127/220 V)</t>
  </si>
  <si>
    <t>LAMPADA FLUORESCENTE COMPACTA 2U/3U BRANCA 9/10 W, BASE E27 (127/220 V)</t>
  </si>
  <si>
    <t>LAMPADA FLUORESCENTE COMPACTA 3U BRANCA 20 W, BASE E27 (127/220 V)</t>
  </si>
  <si>
    <t>LAMPADA FLUORESCENTE COMPACTA BRANCA 135 W, BASE E40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</si>
  <si>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</si>
  <si>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</si>
  <si>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</si>
  <si>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</si>
  <si>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</si>
  <si>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</si>
  <si>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10 W BIVOLT BRANCA, FORMATO TRADICIONAL (BASE E27)</t>
  </si>
  <si>
    <t>LAMPADA LED 6 W BIVOLT BRANCA, FORMATO TRADICIONAL (BASE E27)</t>
  </si>
  <si>
    <t>LAMPADA LED TIPO DICROICA BIVOLT, LUZ BRANCA, 5 W (BASE GU10)</t>
  </si>
  <si>
    <t>LAMPADA LED TUBULAR BIVOLT 18/20 W, BASE G13</t>
  </si>
  <si>
    <t>LAMPADA LED TUBULAR BIVOLT 9/10 W, BASE G13</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</si>
  <si>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</si>
  <si>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</si>
  <si>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</si>
  <si>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</si>
  <si>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</si>
  <si>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LED PARA ILUMINACAO PUBLICA, DE 98 W  ATE 137 W, INVOLUCRO EM ALUMINIO OU ACO INOX (COLETADO CAIXA)</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</si>
  <si>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</si>
  <si>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</si>
  <si>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</si>
  <si>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</si>
  <si>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</si>
  <si>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</si>
  <si>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</si>
  <si>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</si>
  <si>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</si>
  <si>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</si>
  <si>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</si>
  <si>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</si>
  <si>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</si>
  <si>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</si>
  <si>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</si>
  <si>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</si>
  <si>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</si>
  <si>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</si>
  <si>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</si>
  <si>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</si>
  <si>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</si>
  <si>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</si>
  <si>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</si>
  <si>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</si>
  <si>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</si>
  <si>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</si>
  <si>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1 LAMPADA VAPOR DE MERCURIO 125W USO EXT</t>
  </si>
  <si>
    <t>REATOR P/ 1 LAMPADA VAPOR DE MERCURIO 250W USO EXT</t>
  </si>
  <si>
    <t>REATOR P/ 1 LAMPADA VAPOR DE MERCURIO 400W USO EXT</t>
  </si>
  <si>
    <t>REATOR P/ LAMPADA VAPOR DE SODIO 250W USO EXT</t>
  </si>
  <si>
    <t>TOMADA 2P+T 10A, 250V, CONJUNTO MONTADO PARA EMBUTIR 4" X 2" (PLACA + SUPORTE + MODULO)</t>
  </si>
  <si>
    <t>TOMADA 2P+T 10A, 250V, CONJUNTO MONTADO PARA SOBREPOR 4" X 2" (CAIXA + MODULO)</t>
  </si>
  <si>
    <t>TOMADA 2P+T 20A 250V, CONJUNTO MONTADO PARA EMBUTIR 4" X 2" (PLACA + SUPORTE + MODULO)</t>
  </si>
  <si>
    <t>Outros Materiais de Elétrica e  não previstos acima, mediante consulta à planilha SINAPI do mês de referência ou consulta ao mercado (mínimo de 3 orçamentos)</t>
  </si>
  <si>
    <t>VALOR TOTAL ESTIMADO(C)</t>
  </si>
  <si>
    <t>D - MATERIAIS DE MECÂNICA</t>
  </si>
  <si>
    <t>ACETILENO (RECARGA PARA CILINDRO DE CONJUNTO OXICORTE GRANDE)</t>
  </si>
  <si>
    <t>ARRUELA 5/8" LISA</t>
  </si>
  <si>
    <t>ARRUELA ACO 1/2"</t>
  </si>
  <si>
    <t>ARRUELA EM ALUMINIO, COM ROSCA, DE 1/2", PARA ELETRODUTO</t>
  </si>
  <si>
    <t>Barra roscada zincada ø 1/4" Barra roscada zincada ø 1/4"</t>
  </si>
  <si>
    <t>Barra roscada zincada ø 3/8" Barra roscada zincada ø 3/8"</t>
  </si>
  <si>
    <t>Barra roscada zincada ø 5/16" Barra roscada zincada ø 5/16"</t>
  </si>
  <si>
    <t>Bobina solenóide</t>
  </si>
  <si>
    <t>CANTONEIRA FERRO GALVANIZADO DE ABAS IGUAIS, 1 1/2" X 1/4" (L X E), 3,40 KG/M</t>
  </si>
  <si>
    <t>Capacitor 10 Microfarad 250V</t>
  </si>
  <si>
    <t>Capacitor 20 Microfarad 250V</t>
  </si>
  <si>
    <t>Chave de fluxo para ar</t>
  </si>
  <si>
    <t>Chave de fluxo tipo palheta, para líquidos, com conexão tipo macho diâmetro 1´, ref. AT2011 da Contech ou equivalente</t>
  </si>
  <si>
    <t>COLA A BASE DE RESINA SINTETICA PARA CHAPA DE LAMINADO MELAMINICO</t>
  </si>
  <si>
    <t>MÉDIA OUTROS PREGÕES</t>
  </si>
  <si>
    <t>Compressor para split 13.000 Btu's</t>
  </si>
  <si>
    <t>Compressor para split 16.000 Btu's</t>
  </si>
  <si>
    <t>Compressor para split 17.000 Btu's</t>
  </si>
  <si>
    <t>Compressor para split 18.000 Btu's</t>
  </si>
  <si>
    <t>Compressor para split 22.800 Btu's</t>
  </si>
  <si>
    <t>Compressor para split 36.000 Btu's</t>
  </si>
  <si>
    <t>Compressor para split 60.000 Btu</t>
  </si>
  <si>
    <t>Compressor para split 7.500 Btu's</t>
  </si>
  <si>
    <t>Compressor para split 9.000 Btu's</t>
  </si>
  <si>
    <t>Correia A-24</t>
  </si>
  <si>
    <t>Correia A-27</t>
  </si>
  <si>
    <t>Correia A-29</t>
  </si>
  <si>
    <t>Correia A-32</t>
  </si>
  <si>
    <t>Correia A-37</t>
  </si>
  <si>
    <t>Correia AX29</t>
  </si>
  <si>
    <t>Correia B-32</t>
  </si>
  <si>
    <t>Correia B-42</t>
  </si>
  <si>
    <t>Correia B-52</t>
  </si>
  <si>
    <t>Correia B-64</t>
  </si>
  <si>
    <t>Correia B-67</t>
  </si>
  <si>
    <t>Detergente limpa metal tipo Thilex, Solupan, Metasil ou similar (5 litros)</t>
  </si>
  <si>
    <t>ELETRODO REVESTIDO AWS - E6013, DIAMETRO IGUAL A 2,50 MM</t>
  </si>
  <si>
    <t>ESTOPA</t>
  </si>
  <si>
    <t>FILTRO TIPO "Y" EM BRONZE DIÂMETRO DE 1 1/2" NPT</t>
  </si>
  <si>
    <t>FILTRO TIPO "Y" EM BRONZE DIÂMETRO DE 1 1/4" NPT</t>
  </si>
  <si>
    <t>FILTRO TIPO "Y" EM BRONZE DIÂMETRO DE 1" NPT</t>
  </si>
  <si>
    <t>FITA VEDA ROSCA EM ROLOS DE 18 MM X 50 M (L X C)</t>
  </si>
  <si>
    <t>Gás nitrogênio</t>
  </si>
  <si>
    <t>m³</t>
  </si>
  <si>
    <t>Gás R134a - 13,6kg</t>
  </si>
  <si>
    <t>Gás R141-B - 13,6kg</t>
  </si>
  <si>
    <t>Gás R22 - 13,6kg</t>
  </si>
  <si>
    <t>Gás R410A - 11,34kg</t>
  </si>
  <si>
    <t>JOELHO PVC,  SOLDAVEL COM ROSCA, 90 GRAUS, 25 MM X 3/4", PARA AGUA FRIA PREDIAL</t>
  </si>
  <si>
    <t>JOELHO PVC, ROSCAVEL, 90 GRAUS, 1", PARA AGUA FRIA PREDIAL</t>
  </si>
  <si>
    <t>LUVA DE FERRO GALVANIZADO, COM ROSCA BSP, DE 1/2"</t>
  </si>
  <si>
    <t>LUVA DE REDUCAO DE FERRO GALVANIZADO, COM ROSCA BSP MACHO/FEMEA, DE 3/4" X 1/2"</t>
  </si>
  <si>
    <t>LUVA DE REDUCAO DE FERRO GALVANIZADO, COM ROSCA BSP, DE 2" X 1"</t>
  </si>
  <si>
    <t>MANOMETRO COM CAIXA EM ACO PINTADO, ESCALA *10* KGF/CM2 (*10* BAR), DIAMETRO NOMINAL DE 100 MM, CONEXAO DE 1/2"</t>
  </si>
  <si>
    <t>Manta de borracha 3,2mm X 1m</t>
  </si>
  <si>
    <t>NIPLE DE FERRO GALVANIZADO, COM ROSCA BSP, DE 1/2"</t>
  </si>
  <si>
    <t>NIPLE DE FERRO GALVANIZADO, COM ROSCA BSP, DE 3/4"</t>
  </si>
  <si>
    <t>Óleo lubrificante SAE 90</t>
  </si>
  <si>
    <t>OXIGENIO, RECARGA PARA CILINDRO DE CONJUNTO OXICORTE GRANDE</t>
  </si>
  <si>
    <t xml:space="preserve">M3    </t>
  </si>
  <si>
    <t>PARAFUSO ZINCADO, SEXTAVADO, COM ROSCA INTEIRA, DIAMETRO 5/8", COMPRIMENTO 2 1/4"</t>
  </si>
  <si>
    <t>PORCA ACO SEXTAVADA A325 1/4"</t>
  </si>
  <si>
    <t>PORCA SEXTAVADA 3/8"</t>
  </si>
  <si>
    <t>PORCA ZINCADA, SEXTAVADA, DIAMETRO 5/16"</t>
  </si>
  <si>
    <t>Rebite de Repuxo 3,2 x 6,0mm</t>
  </si>
  <si>
    <t>Rebite de Repuxo 4,0 x 16,0mm</t>
  </si>
  <si>
    <t>Rebite de Repuxo 4,8 x 12,7mm</t>
  </si>
  <si>
    <t>REGISTRO GAVETA BRUTO EM LATAO FORJADO, BITOLA 3/4 " (REF 1509)</t>
  </si>
  <si>
    <t>SOLDA EM VARETA FOSCOPER, D = *2,5* MM  X COMPRIMENTO 500 MM</t>
  </si>
  <si>
    <t>SOLVENTE DILUENTE A BASE DE AGUARRAS</t>
  </si>
  <si>
    <t>TE DE FERRO GALVANIZADO, DE 2"</t>
  </si>
  <si>
    <t>TUBO (CAPA/CALHA)ESPONJOSO POLIPLAST 3/8"</t>
  </si>
  <si>
    <t>TUBO DE COBRE FLEXIVEL, D = 1/2 ", E = 0,79 MM, PARA AR-CONDICIONADO/ INSTALACOES GAS RESIDENCIAIS E COMERCIAIS</t>
  </si>
  <si>
    <t>TUBO DE COBRE FLEXIVEL, D = 1/4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</si>
  <si>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</si>
  <si>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</si>
  <si>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5/8 ", E = 0,79 MM, PARA AR-CONDICIONADO/ INSTALACOES GAS RESIDENCIAIS E COMERCIAIS</t>
  </si>
  <si>
    <t>VALVULA DE ESFERA BRUTA EM BRONZE, BITOLA 1 " (REF 1552-B)</t>
  </si>
  <si>
    <t>VALVULA DE ESFERA BRUTA EM BRONZE, BITOLA 1 1/2 " (REF 1552-B)</t>
  </si>
  <si>
    <t>VALVULA DE ESFERA BRUTA EM BRONZE, BITOLA 2 " (REF 1552-B)</t>
  </si>
  <si>
    <t>VALVULA DE RETENCAO VERTICAL, DE BRONZE (PN-16), 1 1/2", 200 PSI, EXTREMIDADES COM ROSCA</t>
  </si>
  <si>
    <t>VASELINA PASTOSA LUBRIFICANTE EMBALAGEM 1.000g</t>
  </si>
  <si>
    <t>Outros Materiais de Mecânica não previstos acima, mediante consulta à planilha SINAPI do mês de referência ou consulta ao mercado (mínimo de 3 orçamentos)</t>
  </si>
  <si>
    <t>VALOR TOTAL ESTIMADO(D)</t>
  </si>
  <si>
    <t>QUADRO RESUMO DO VALOR ANUAL ESTIMADO COM MATERIAIS E PEÇAS</t>
  </si>
  <si>
    <t>D- MATERIAIS DE MECÂNICA</t>
  </si>
  <si>
    <t>VALOR TOTAL ESTIMADO</t>
  </si>
  <si>
    <t xml:space="preserve">BDI DIFERENCIADO </t>
  </si>
  <si>
    <t>VALOR GLOBAL ESTIMADO ANUAL COM MATERIAIS E PEÇAS (C/BDI)</t>
  </si>
  <si>
    <t>VALOR GLOBAL ESTIMADO MENSAL COM MATERIAIS E PEÇAS (C/BDI)</t>
  </si>
  <si>
    <t>MAIOR % DE DESCONTO</t>
  </si>
  <si>
    <t>PROPOSTA RESUMO</t>
  </si>
  <si>
    <t>BONIFICAÇÃO E DESPESAS INDIRETAS - BDI</t>
  </si>
  <si>
    <t>GERAL</t>
  </si>
  <si>
    <t>DISCRIMINAÇÃO</t>
  </si>
  <si>
    <t>TAXA  (%)</t>
  </si>
  <si>
    <t>ADMINISTRAÇÃO CENTRAL</t>
  </si>
  <si>
    <t>SEGUROS, RISCOS E GARANTIAS</t>
  </si>
  <si>
    <t>DESPESAS FINANCEIRAS</t>
  </si>
  <si>
    <t>TRIBUTOS</t>
  </si>
  <si>
    <t>LUCRO</t>
  </si>
  <si>
    <t>BDI ADOTADO</t>
  </si>
  <si>
    <t>DETALHAMENTO</t>
  </si>
  <si>
    <t>SEGUROS, RISCOS E GARANTIAS CONSIDERADOS</t>
  </si>
  <si>
    <t>Seguros + Garantias</t>
  </si>
  <si>
    <t>Riscos</t>
  </si>
  <si>
    <t>TRIBUTOS CONSIDERADOS</t>
  </si>
  <si>
    <t>ISS</t>
  </si>
  <si>
    <t>PIS</t>
  </si>
  <si>
    <t>4.3</t>
  </si>
  <si>
    <t>COFINS</t>
  </si>
  <si>
    <t>4.4</t>
  </si>
  <si>
    <t>CPRB (*1)</t>
  </si>
  <si>
    <t>BONIFICAÇÃO E DESPESAS INDIRETAS - BDI DIFERENCIADO</t>
  </si>
  <si>
    <t>BDI DIFERENCIADO ADOTADO</t>
  </si>
  <si>
    <t>ADJUDICAÇÃO</t>
  </si>
  <si>
    <t>MENOR PREÇO</t>
  </si>
  <si>
    <t>Código</t>
  </si>
  <si>
    <t>Valor Unitário de Referência</t>
  </si>
  <si>
    <t>Valor Total de Referência</t>
  </si>
  <si>
    <t xml:space="preserve">Código </t>
  </si>
  <si>
    <t xml:space="preserve"> EMBASA</t>
  </si>
  <si>
    <t>D070000001</t>
  </si>
  <si>
    <t xml:space="preserve">  SBC</t>
  </si>
  <si>
    <t xml:space="preserve"> ORSE</t>
  </si>
  <si>
    <t xml:space="preserve"> SEDOP</t>
  </si>
  <si>
    <t>E00449</t>
  </si>
  <si>
    <t>E00450</t>
  </si>
  <si>
    <t xml:space="preserve"> CPOS</t>
  </si>
  <si>
    <t>P.17.000.030701</t>
  </si>
  <si>
    <t>O.04.000.064164</t>
  </si>
  <si>
    <t>N/A</t>
  </si>
  <si>
    <t>MÉDIA PESQUISA DE MERCADO</t>
  </si>
  <si>
    <t xml:space="preserve"> SETOP</t>
  </si>
  <si>
    <t>99999.1.796</t>
  </si>
  <si>
    <t>99999.1.797</t>
  </si>
  <si>
    <t>99999.1.798</t>
  </si>
  <si>
    <t xml:space="preserve">Óleo lubrificante para Compressor AW 150 </t>
  </si>
  <si>
    <t xml:space="preserve"> SBC</t>
  </si>
  <si>
    <t xml:space="preserve"> SUDECAP</t>
  </si>
  <si>
    <t>74.05.41</t>
  </si>
  <si>
    <t>MÃO DE OBRA</t>
  </si>
  <si>
    <t>Outros profissionais não previstos acima. (20%)</t>
  </si>
  <si>
    <t>n/a</t>
  </si>
  <si>
    <t xml:space="preserve">VALOR TOTAL ANUAL C/BDI </t>
  </si>
  <si>
    <t xml:space="preserve">VALOR TOTAL MENSAL C/BDI </t>
  </si>
  <si>
    <t>OBS.: O valor unitário da hora da mão de obra eventual foi retirado do SINAPI (NÃO DESONERADO) acrescido dos ENCARGOS COMPLEMENTARES. Estima-se um quantitativo de 30% além das horas normais com adicional de 50% e um quantitativo de 15% além das horas normais com adicional de 100%.</t>
  </si>
  <si>
    <t>TÉCNICO EM ELETROTÉCNICA</t>
  </si>
  <si>
    <t>POSTO DIURNO</t>
  </si>
  <si>
    <t>VALOR HORA TÉCNICA (220 MENSAL) (MOD1+2+3/40)</t>
  </si>
  <si>
    <t>SINOP MT</t>
  </si>
  <si>
    <t xml:space="preserve">Outros (especificar) </t>
  </si>
  <si>
    <t>BARRA DO GARÇAS MT</t>
  </si>
  <si>
    <r>
      <t xml:space="preserve">Transporte </t>
    </r>
    <r>
      <rPr>
        <sz val="12"/>
        <color rgb="FFFF0000"/>
        <rFont val="Calibri"/>
        <family val="2"/>
        <scheme val="minor"/>
      </rPr>
      <t>R$2,50</t>
    </r>
    <r>
      <rPr>
        <sz val="12"/>
        <color theme="1"/>
        <rFont val="Calibri"/>
        <family val="2"/>
        <scheme val="minor"/>
      </rPr>
      <t xml:space="preserve"> </t>
    </r>
    <r>
      <rPr>
        <b/>
        <sz val="12"/>
        <color indexed="10"/>
        <rFont val="Calibri"/>
        <family val="2"/>
      </rPr>
      <t>NÃO COMPENSA</t>
    </r>
  </si>
  <si>
    <t>RONDONÓPOLIS MT</t>
  </si>
  <si>
    <t>CÁCERES MT</t>
  </si>
  <si>
    <t>CUIABÁ MT</t>
  </si>
  <si>
    <t xml:space="preserve"> Gratificação por Assiduidade (aguardando homologação)</t>
  </si>
  <si>
    <t>ANEXO VI - SERVIÇOS ESPECIALIZADOS</t>
  </si>
  <si>
    <t>PLANILHA ESTIMATIVA DE CUSTOS SERVIÇOS ESPECIALIZADOS - CONTÍNUOS - SR/PF/MT</t>
  </si>
  <si>
    <t>ESTIMATIVA MENSAL/ANUAL</t>
  </si>
  <si>
    <t>SERVIÇOS CONTÍNUOS</t>
  </si>
  <si>
    <t>Unidade</t>
  </si>
  <si>
    <t>Qtde.</t>
  </si>
  <si>
    <t>Valor médio Unitário</t>
  </si>
  <si>
    <t>1.1</t>
  </si>
  <si>
    <t xml:space="preserve">Análise físico químico da Água Gelada (Chiller) </t>
  </si>
  <si>
    <t>Mensal</t>
  </si>
  <si>
    <t>VALOR ANUAL ESTIMADO DE SERVIÇOS ESPECIALIZADOS</t>
  </si>
  <si>
    <t>BDI DIFERENCIADO</t>
  </si>
  <si>
    <t>VALOR TOTAL ANUAL C/BDI DIFERENCIADO</t>
  </si>
  <si>
    <t>1.2</t>
  </si>
  <si>
    <t>Manutenção do Fabricante ou empresa credenciada pelo fabricante dos chillers e automação (RTDW 195)</t>
  </si>
  <si>
    <t>1.3</t>
  </si>
  <si>
    <t>TRANE</t>
  </si>
  <si>
    <t>CUMMINS</t>
  </si>
  <si>
    <t>Manutenção Preventiva do Grupo Motor Gerador (SR) C300D6</t>
  </si>
  <si>
    <t>1.4</t>
  </si>
  <si>
    <t>Manutenção Preventiva do Grupo Motor Gerador (SR) C400D6</t>
  </si>
  <si>
    <t>Semestral</t>
  </si>
  <si>
    <t>SUBTOTAL MÃO DE OBRA FIXA</t>
  </si>
  <si>
    <t>MATO GROSSO</t>
  </si>
  <si>
    <t xml:space="preserve">PESQUISA MERCADO </t>
  </si>
  <si>
    <t>CUIABÁ                                             SERVIÇOS ESPECIALIZADOS</t>
  </si>
  <si>
    <t>MATO GROSSO                                                   SERVIÇOS EVENTUAIS</t>
  </si>
  <si>
    <r>
      <t xml:space="preserve">Salário Normativo da Categoria Profissional </t>
    </r>
    <r>
      <rPr>
        <sz val="12"/>
        <color indexed="10"/>
        <rFont val="Calibri"/>
        <family val="2"/>
      </rPr>
      <t>(CCT/2020-SEEAC/MT - Faixa Especial VI)</t>
    </r>
  </si>
  <si>
    <r>
      <t xml:space="preserve">Salário-Base </t>
    </r>
    <r>
      <rPr>
        <b/>
        <sz val="12"/>
        <color indexed="10"/>
        <rFont val="Calibri"/>
        <family val="2"/>
      </rPr>
      <t xml:space="preserve"> (CCT/2020-SEEAC/MT - Faixa Especial VI)</t>
    </r>
  </si>
  <si>
    <r>
      <t xml:space="preserve">Salário Normativo da Categoria Profissional </t>
    </r>
    <r>
      <rPr>
        <sz val="12"/>
        <color indexed="10"/>
        <rFont val="Calibri"/>
        <family val="2"/>
      </rPr>
      <t>(CCT/2020-SEEAC/MT FAIXA ESPECIAL VIII)</t>
    </r>
  </si>
  <si>
    <r>
      <t xml:space="preserve">Salário-Base </t>
    </r>
    <r>
      <rPr>
        <b/>
        <sz val="12"/>
        <color indexed="10"/>
        <rFont val="Calibri"/>
        <family val="2"/>
      </rPr>
      <t xml:space="preserve"> (CCT/2020-SEEAC/MT FAIXA ESPECIAL VIII)</t>
    </r>
  </si>
  <si>
    <r>
      <t xml:space="preserve">Salário-Base </t>
    </r>
    <r>
      <rPr>
        <b/>
        <sz val="12"/>
        <color indexed="10"/>
        <rFont val="Calibri"/>
        <family val="2"/>
      </rPr>
      <t>(CCT/2020-SEEAC/MT- FAIXA ESPECIAL VIII)</t>
    </r>
  </si>
  <si>
    <t>___/____/2020</t>
  </si>
  <si>
    <t>SESSÃO PÚBLICA: ____/____/2020  às    horas (Horário de Brasília/DF)</t>
  </si>
  <si>
    <r>
      <t xml:space="preserve">Outros (especificar) </t>
    </r>
    <r>
      <rPr>
        <b/>
        <sz val="12"/>
        <color rgb="FFFF0000"/>
        <rFont val="Calibri"/>
        <family val="2"/>
        <scheme val="minor"/>
      </rPr>
      <t>LÍDER DE EQUIPE 20% (CCT/2020-SEEAC/MT FAIXA ESPECIAL)</t>
    </r>
  </si>
  <si>
    <t>LICITAÇÃO Nº: 01/2020</t>
  </si>
  <si>
    <r>
      <t xml:space="preserve">Salário Normativo da Categoria Profissional </t>
    </r>
    <r>
      <rPr>
        <sz val="12"/>
        <color indexed="10"/>
        <rFont val="Calibri"/>
        <family val="2"/>
      </rPr>
      <t>(CCT/2020-SEEAC/MT - Faixa Especial IV)</t>
    </r>
  </si>
  <si>
    <r>
      <t xml:space="preserve">Salário-Base </t>
    </r>
    <r>
      <rPr>
        <b/>
        <sz val="12"/>
        <color indexed="10"/>
        <rFont val="Calibri"/>
        <family val="2"/>
      </rPr>
      <t xml:space="preserve"> (CCT/2020-SEEAC/MT - Faixa Especial IV)</t>
    </r>
  </si>
  <si>
    <t>ELETRICISTA (mão-de-obra com dedicação exclusiva)</t>
  </si>
  <si>
    <r>
      <t xml:space="preserve">Salário Normativo da Categoria Profissional </t>
    </r>
    <r>
      <rPr>
        <sz val="12"/>
        <color indexed="10"/>
        <rFont val="Calibri"/>
        <family val="2"/>
      </rPr>
      <t>(CCT/2020-SEEAC/MT - 10 Faixa Salarial)</t>
    </r>
  </si>
  <si>
    <r>
      <t xml:space="preserve">Salário-Base </t>
    </r>
    <r>
      <rPr>
        <b/>
        <sz val="12"/>
        <color indexed="10"/>
        <rFont val="Calibri"/>
        <family val="2"/>
      </rPr>
      <t xml:space="preserve"> (CCT/2020-SEEAC/MT - 10 Faixa Salarial)</t>
    </r>
  </si>
  <si>
    <r>
      <t xml:space="preserve">Pedreiro; gesseiro; vidraceiro; pintor; encanador ou bombeiro hidráulico; marceneiro; serralheiro; eletricista; desenhista projetista; auxiliar de serviços gerais; arquiteto de obra júnior; engenheiro civil e/ou eletricista júnior. Etc </t>
    </r>
    <r>
      <rPr>
        <b/>
        <sz val="10"/>
        <color indexed="10"/>
        <rFont val="Calibri"/>
        <family val="2"/>
      </rPr>
      <t>(PAGO SE HOUVER DEMANDA)</t>
    </r>
  </si>
  <si>
    <r>
      <t>HORA EXTRA MÃO-DE-OBRA.</t>
    </r>
    <r>
      <rPr>
        <b/>
        <sz val="10"/>
        <color indexed="30"/>
        <rFont val="Calibri"/>
        <family val="2"/>
      </rPr>
      <t xml:space="preserve"> </t>
    </r>
    <r>
      <rPr>
        <b/>
        <sz val="10"/>
        <color indexed="10"/>
        <rFont val="Calibri"/>
        <family val="2"/>
      </rPr>
      <t>(PAGO SE HOUVER DEMANDA)</t>
    </r>
  </si>
  <si>
    <r>
      <t xml:space="preserve">MATERIAIS DE CONSUMO E REPOSIÇÃO </t>
    </r>
    <r>
      <rPr>
        <b/>
        <sz val="10"/>
        <color indexed="10"/>
        <rFont val="Calibri"/>
        <family val="2"/>
      </rPr>
      <t>(PAGO SE HOUVER DEMANDA)</t>
    </r>
  </si>
  <si>
    <r>
      <t xml:space="preserve">Salário Normativo da Categoria Profissional </t>
    </r>
    <r>
      <rPr>
        <sz val="12"/>
        <color indexed="10"/>
        <rFont val="Calibri"/>
        <family val="2"/>
      </rPr>
      <t>(CCT/2020-SEEAC/MT- FAIXA ESPECIAL VIII)</t>
    </r>
  </si>
  <si>
    <r>
      <t xml:space="preserve">Salário-Base </t>
    </r>
    <r>
      <rPr>
        <b/>
        <sz val="12"/>
        <color indexed="10"/>
        <rFont val="Calibri"/>
        <family val="2"/>
      </rPr>
      <t xml:space="preserve"> (CCT/2020-SEEAC/MT- FAIXA ESPECIAL VIII)</t>
    </r>
  </si>
  <si>
    <t>Auxílio-Refeição/Alimentação</t>
  </si>
  <si>
    <t>PRÊMIO ASSIDUIDADE</t>
  </si>
  <si>
    <t>PROGRAMA DE CONTROLE MÉDICO DE SAÚDE OCUPACIONAL</t>
  </si>
  <si>
    <r>
      <t xml:space="preserve">Auxílio-Refeição/Alimentação </t>
    </r>
    <r>
      <rPr>
        <sz val="12"/>
        <color indexed="10"/>
        <rFont val="Calibri"/>
        <family val="2"/>
      </rPr>
      <t>(Cláusula 15ª SEEAC/MT/2020) 5%</t>
    </r>
  </si>
  <si>
    <r>
      <t xml:space="preserve">PRÊMIO ASSIDUIDADE </t>
    </r>
    <r>
      <rPr>
        <sz val="12"/>
        <color indexed="10"/>
        <rFont val="Calibri"/>
        <family val="2"/>
      </rPr>
      <t>Cesta Básica a Título de Assiduidade (Cláusula 10ª SEEAC/MT/2020)</t>
    </r>
  </si>
  <si>
    <r>
      <t xml:space="preserve">Auxílio-Refeição/Alimentação </t>
    </r>
    <r>
      <rPr>
        <sz val="12"/>
        <color indexed="10"/>
        <rFont val="Calibri"/>
        <family val="2"/>
      </rPr>
      <t>(Cláusula 15ª SEEAC/MT/2020)</t>
    </r>
  </si>
  <si>
    <r>
      <t xml:space="preserve">Transporte  (Cláusula 16ª SEEAC/MT/2020) </t>
    </r>
    <r>
      <rPr>
        <b/>
        <sz val="12"/>
        <color rgb="FFFF0000"/>
        <rFont val="Calibri"/>
        <family val="2"/>
        <scheme val="minor"/>
      </rPr>
      <t>NÃO COMPENSA</t>
    </r>
  </si>
  <si>
    <t>Salário-Base (CCT/2020-SEEAC/MT - 10 Faixa Salarial)</t>
  </si>
  <si>
    <r>
      <t xml:space="preserve">Transporte </t>
    </r>
    <r>
      <rPr>
        <sz val="12"/>
        <color rgb="FFFF0000"/>
        <rFont val="Calibri"/>
        <family val="2"/>
        <scheme val="minor"/>
      </rPr>
      <t xml:space="preserve">R$3,60 </t>
    </r>
    <r>
      <rPr>
        <b/>
        <sz val="12"/>
        <color rgb="FFFF0000"/>
        <rFont val="Calibri"/>
        <family val="2"/>
        <scheme val="minor"/>
      </rPr>
      <t>NÃO COMPENSA</t>
    </r>
  </si>
  <si>
    <r>
      <t xml:space="preserve">Transporte </t>
    </r>
    <r>
      <rPr>
        <sz val="12"/>
        <color rgb="FFFF0000"/>
        <rFont val="Calibri"/>
        <family val="2"/>
        <scheme val="minor"/>
      </rPr>
      <t>R$ 4,10</t>
    </r>
  </si>
  <si>
    <t>Transporte R$ 4,10</t>
  </si>
  <si>
    <r>
      <t xml:space="preserve">Adicional de Periculosidade </t>
    </r>
    <r>
      <rPr>
        <b/>
        <sz val="12"/>
        <color rgb="FFFF0000"/>
        <rFont val="Calibri"/>
        <family val="2"/>
        <scheme val="minor"/>
      </rPr>
      <t>(CCT/2020-SEEAC/MT - Faixa Especial IV)</t>
    </r>
  </si>
  <si>
    <r>
      <t xml:space="preserve">Salário Normativo da Categoria Profissional </t>
    </r>
    <r>
      <rPr>
        <b/>
        <sz val="12"/>
        <color rgb="FFFF0000"/>
        <rFont val="Calibri"/>
        <family val="2"/>
        <scheme val="minor"/>
      </rPr>
      <t>(CCT/2020-SEEAC/MT- FAIXA ESPECIAL VIII)</t>
    </r>
  </si>
  <si>
    <t xml:space="preserve"> Gratificação por Assiduidade (CCT/2020-SEEAC/MT - 10 Faixa Salarial)</t>
  </si>
  <si>
    <r>
      <t xml:space="preserve">Transporte </t>
    </r>
    <r>
      <rPr>
        <b/>
        <sz val="12"/>
        <color rgb="FFFF0000"/>
        <rFont val="Calibri"/>
        <family val="2"/>
        <scheme val="minor"/>
      </rPr>
      <t>R$ 4,10</t>
    </r>
  </si>
  <si>
    <t>Redação dada pela Instrução Normativa nº 7, de 2018</t>
  </si>
  <si>
    <t>CATSER</t>
  </si>
  <si>
    <t>QTD MENSAL</t>
  </si>
  <si>
    <t>PESQUISA DE PREÇOS</t>
  </si>
  <si>
    <t>PESQUISA MERCADO 01</t>
  </si>
  <si>
    <t>PESQUISA MERCADO 02</t>
  </si>
  <si>
    <t>PESQUISA MERCADO 03</t>
  </si>
  <si>
    <t>SINAPI 02/2020 CUIABÁ MT</t>
  </si>
  <si>
    <t>VALOR UNITÁRIO</t>
  </si>
  <si>
    <t>VALOR ANUAL ESTIMADO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</si>
</sst>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R$&quot;\ #,##0.00;[Red]\-&quot;R$&quot;\ #,##0.00"/>
    <numFmt numFmtId="44" formatCode="_-&quot;R$&quot;\ * #,##0.00_-;\-&quot;R$&quot;\ * #,##0.00_-;_-&quot;R$&quot;\ * &quot;-&quot;??_-;_-@_-"/>
    <numFmt numFmtId="43" formatCode="_-* #,##0.00_-;\-* #,##0.00_-;_-* &quot;-&quot;??_-;_-@_-"/>
    <numFmt numFmtId="164" formatCode="_-&quot;R$&quot;* #,##0.00_-;\-&quot;R$&quot;* #,##0.00_-;_-&quot;R$&quot;* &quot;-&quot;??_-;_-@_-"/>
    <numFmt numFmtId="165" formatCode="_(&quot;R$ &quot;* #,##0.00_);_(&quot;R$ &quot;* \(#,##0.00\);_(&quot;R$ &quot;* &quot;-&quot;??_);_(@_)"/>
    <numFmt numFmtId="166" formatCode="_(* #,##0.00_);_(* \(#,##0.00\);_(* &quot;-&quot;??_);_(@_)"/>
    <numFmt numFmtId="167" formatCode="#,##0.00_ ;\-#,##0.00\ "/>
    <numFmt numFmtId="168" formatCode="_(* #,##0.00_);_(* \(#,##0.00\);_(* \-??_);_(@_)"/>
    <numFmt numFmtId="169" formatCode="#,##0.0_);\(#,##0.0\)"/>
    <numFmt numFmtId="170" formatCode="&quot;R$&quot;#,##0.00"/>
    <numFmt numFmtId="171" formatCode="#,##0.00_);\(#,##0.00\)"/>
    <numFmt numFmtId="172" formatCode="&quot;R$&quot;#,##0.00;[Red]\-&quot;R$&quot;#,##0.00"/>
  </numFmts>
  <fonts count="55">
    <font>
      <sz val="11"/>
      <color theme="1"/>
      <name val="Calibri"/>
      <family val="2"/>
      <scheme val="minor"/>
    </font>
    <font>
      <sz val="11"/>
      <color indexed="8"/>
      <name val="Calibri"/>
      <family val="2"/>
    </font>
    <font>
      <sz val="11"/>
      <color indexed="8"/>
      <name val="Calibri"/>
      <family val="2"/>
    </font>
    <font>
      <sz val="10"/>
      <name val="Arial"/>
      <family val="2"/>
    </font>
    <font>
      <sz val="12"/>
      <color indexed="10"/>
      <name val="Calibri"/>
      <family val="2"/>
    </font>
    <font>
      <b/>
      <sz val="12"/>
      <color indexed="10"/>
      <name val="Calibri"/>
      <family val="2"/>
    </font>
    <font>
      <b/>
      <sz val="10"/>
      <name val="Ecofont_Spranq_eco_Sans"/>
      <family val="2"/>
    </font>
    <font>
      <sz val="10"/>
      <name val="Ecofont_Spranq_eco_Sans"/>
    </font>
    <font>
      <sz val="10"/>
      <name val="Ecofont_Spranq_eco_Sans"/>
      <family val="2"/>
    </font>
    <font>
      <b/>
      <sz val="10"/>
      <color indexed="30"/>
      <name val="Calibri"/>
      <family val="2"/>
    </font>
    <font>
      <sz val="10"/>
      <name val="Times New Roman"/>
      <family val="1"/>
    </font>
    <font>
      <b/>
      <sz val="10"/>
      <name val="Times New Roman"/>
      <family val="1"/>
    </font>
    <font>
      <u/>
      <sz val="10"/>
      <name val="Times New Roman"/>
      <family val="1"/>
    </font>
    <font>
      <b/>
      <u/>
      <sz val="10"/>
      <name val="Times New Roman"/>
      <family val="1"/>
    </font>
    <font>
      <b/>
      <sz val="10"/>
      <name val="Arial"/>
      <family val="2"/>
    </font>
    <font>
      <b/>
      <sz val="10"/>
      <color indexed="10"/>
      <name val="Calibri"/>
      <family val="2"/>
    </font>
    <font>
      <sz val="11"/>
      <color theme="1"/>
      <name val="Calibri"/>
      <family val="2"/>
      <scheme val="minor"/>
    </font>
    <font>
      <sz val="11"/>
      <color theme="0"/>
      <name val="Calibri"/>
      <family val="2"/>
      <scheme val="minor"/>
    </font>
    <font>
      <sz val="11"/>
      <color rgb="FF000000"/>
      <name val="Calibri"/>
      <family val="2"/>
    </font>
    <font>
      <b/>
      <sz val="11"/>
      <color theme="1"/>
      <name val="Calibri"/>
      <family val="2"/>
      <scheme val="minor"/>
    </font>
    <font>
      <b/>
      <sz val="10"/>
      <color theme="1"/>
      <name val="Calibri"/>
      <family val="2"/>
      <scheme val="minor"/>
    </font>
    <font>
      <b/>
      <sz val="10"/>
      <color indexed="8"/>
      <name val="Calibri"/>
      <family val="2"/>
      <scheme val="minor"/>
    </font>
    <font>
      <sz val="10"/>
      <color theme="1"/>
      <name val="Calibri"/>
      <family val="2"/>
      <scheme val="minor"/>
    </font>
    <font>
      <sz val="10"/>
      <color indexed="8"/>
      <name val="Calibri"/>
      <family val="2"/>
      <scheme val="minor"/>
    </font>
    <font>
      <sz val="12"/>
      <color theme="1"/>
      <name val="Calibri"/>
      <family val="2"/>
      <scheme val="minor"/>
    </font>
    <font>
      <b/>
      <sz val="12"/>
      <color theme="1"/>
      <name val="Calibri"/>
      <family val="2"/>
      <scheme val="minor"/>
    </font>
    <font>
      <sz val="12"/>
      <color rgb="FFFF0000"/>
      <name val="Calibri"/>
      <family val="2"/>
      <scheme val="minor"/>
    </font>
    <font>
      <sz val="10"/>
      <color theme="1"/>
      <name val="Ecofont_Spranq_eco_Sans"/>
      <family val="2"/>
    </font>
    <font>
      <b/>
      <sz val="10"/>
      <color theme="1"/>
      <name val="Ecofont_Spranq_eco_Sans"/>
      <family val="2"/>
    </font>
    <font>
      <b/>
      <sz val="12"/>
      <name val="Calibri"/>
      <family val="2"/>
      <scheme val="minor"/>
    </font>
    <font>
      <sz val="12"/>
      <name val="Calibri"/>
      <family val="2"/>
      <scheme val="minor"/>
    </font>
    <font>
      <sz val="12"/>
      <color indexed="8"/>
      <name val="Calibri"/>
      <family val="2"/>
      <scheme val="minor"/>
    </font>
    <font>
      <b/>
      <sz val="12"/>
      <color indexed="8"/>
      <name val="Calibri"/>
      <family val="2"/>
      <scheme val="minor"/>
    </font>
    <font>
      <b/>
      <sz val="12"/>
      <color rgb="FFFF0000"/>
      <name val="Calibri"/>
      <family val="2"/>
      <scheme val="minor"/>
    </font>
    <font>
      <sz val="12"/>
      <color rgb="FF000000"/>
      <name val="Calibri"/>
      <family val="2"/>
      <scheme val="minor"/>
    </font>
    <font>
      <b/>
      <sz val="10"/>
      <name val="Calibri"/>
      <family val="2"/>
      <scheme val="minor"/>
    </font>
    <font>
      <b/>
      <sz val="10"/>
      <color rgb="FFFF0000"/>
      <name val="Calibri"/>
      <family val="2"/>
      <scheme val="minor"/>
    </font>
    <font>
      <sz val="11"/>
      <color rgb="FF000000"/>
      <name val="Calibri"/>
      <family val="2"/>
      <scheme val="minor"/>
    </font>
    <font>
      <sz val="11"/>
      <name val="Calibri"/>
      <family val="2"/>
      <scheme val="minor"/>
    </font>
    <font>
      <b/>
      <sz val="11"/>
      <name val="Calibri"/>
      <family val="2"/>
      <scheme val="minor"/>
    </font>
    <font>
      <sz val="10"/>
      <name val="Calibri"/>
      <family val="2"/>
      <scheme val="minor"/>
    </font>
    <font>
      <b/>
      <sz val="9"/>
      <color rgb="FF000000"/>
      <name val="Ecofont_Spranq_eco_Sans"/>
      <family val="2"/>
    </font>
    <font>
      <sz val="9"/>
      <color theme="1"/>
      <name val="Times New Roman"/>
      <family val="1"/>
    </font>
    <font>
      <sz val="10"/>
      <color indexed="9"/>
      <name val="Arial"/>
      <family val="2"/>
    </font>
    <font>
      <sz val="10"/>
      <color theme="1"/>
      <name val="Arial"/>
      <family val="2"/>
    </font>
    <font>
      <sz val="10"/>
      <color indexed="18"/>
      <name val="Arial"/>
      <family val="2"/>
    </font>
    <font>
      <b/>
      <sz val="11"/>
      <name val="Arial"/>
      <family val="2"/>
    </font>
    <font>
      <sz val="10"/>
      <color rgb="FFFF0000"/>
      <name val="Arial"/>
      <family val="2"/>
    </font>
    <font>
      <b/>
      <sz val="14"/>
      <color theme="1"/>
      <name val="Arial"/>
      <family val="2"/>
    </font>
    <font>
      <sz val="9"/>
      <color rgb="FF000000"/>
      <name val="Ecofont_Spranq_eco_Sans"/>
      <family val="2"/>
    </font>
    <font>
      <sz val="9"/>
      <name val="Ecofont_Spranq_eco_Sans"/>
      <family val="2"/>
    </font>
    <font>
      <sz val="8"/>
      <color indexed="8"/>
      <name val="Courier"/>
      <family val="3"/>
    </font>
    <font>
      <b/>
      <sz val="9"/>
      <color theme="1"/>
      <name val="Ecofont_Spranq_eco_Sans"/>
      <family val="2"/>
    </font>
    <font>
      <b/>
      <sz val="8"/>
      <color theme="1"/>
      <name val="Ecofont_Spranq_eco_Sans"/>
      <family val="2"/>
    </font>
    <font>
      <sz val="9"/>
      <color theme="1"/>
      <name val="Ecofont_Spranq_eco_Sans"/>
      <family val="2"/>
    </font>
  </fonts>
  <fills count="24">
    <fill>
      <patternFill patternType="none"/>
    </fill>
    <fill>
      <patternFill patternType="gray125"/>
    </fill>
    <fill>
      <patternFill patternType="solid">
        <fgColor indexed="9"/>
        <bgColor indexed="26"/>
      </patternFill>
    </fill>
    <fill>
      <patternFill patternType="solid">
        <fgColor indexed="9"/>
        <bgColor indexed="8"/>
      </patternFill>
    </fill>
    <fill>
      <patternFill patternType="solid">
        <fgColor theme="7" tint="0.59999389629810485"/>
        <bgColor indexed="65"/>
      </patternFill>
    </fill>
    <fill>
      <patternFill patternType="solid">
        <fgColor theme="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F0"/>
        <bgColor indexed="64"/>
      </patternFill>
    </fill>
    <fill>
      <patternFill patternType="solid">
        <fgColor theme="5" tint="0.59999389629810485"/>
        <bgColor indexed="64"/>
      </patternFill>
    </fill>
    <fill>
      <patternFill patternType="solid">
        <fgColor rgb="FFFFFF00"/>
        <bgColor indexed="22"/>
      </patternFill>
    </fill>
    <fill>
      <patternFill patternType="solid">
        <fgColor theme="0"/>
        <bgColor indexed="26"/>
      </patternFill>
    </fill>
    <fill>
      <patternFill patternType="solid">
        <fgColor rgb="FF92D050"/>
        <bgColor indexed="31"/>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00"/>
        <bgColor indexed="31"/>
      </patternFill>
    </fill>
    <fill>
      <patternFill patternType="solid">
        <fgColor theme="0" tint="-0.249977111117893"/>
        <bgColor indexed="31"/>
      </patternFill>
    </fill>
    <fill>
      <patternFill patternType="solid">
        <fgColor indexed="23"/>
        <bgColor indexed="22"/>
      </patternFill>
    </fill>
    <fill>
      <patternFill patternType="solid">
        <fgColor theme="0" tint="-0.249977111117893"/>
        <bgColor indexed="26"/>
      </patternFill>
    </fill>
    <fill>
      <patternFill patternType="solid">
        <fgColor theme="0" tint="-0.249977111117893"/>
        <bgColor indexed="65"/>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bottom style="hair">
        <color indexed="8"/>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thin">
        <color indexed="64"/>
      </left>
      <right/>
      <top style="medium">
        <color indexed="64"/>
      </top>
      <bottom style="medium">
        <color indexed="64"/>
      </bottom>
      <diagonal/>
    </border>
  </borders>
  <cellStyleXfs count="42">
    <xf numFmtId="0" fontId="0" fillId="0" borderId="0"/>
    <xf numFmtId="0" fontId="16" fillId="4" borderId="0" applyNumberFormat="0" applyBorder="0" applyAlignment="0" applyProtection="0"/>
    <xf numFmtId="0" fontId="17" fillId="5" borderId="0" applyNumberFormat="0" applyBorder="0" applyAlignment="0" applyProtection="0"/>
    <xf numFmtId="44" fontId="16"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xf numFmtId="9" fontId="1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3" fillId="0" borderId="0" applyFont="0" applyFill="0" applyBorder="0" applyAlignment="0" applyProtection="0"/>
    <xf numFmtId="168" fontId="3" fillId="0" borderId="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44" fontId="16" fillId="0" borderId="0" applyFont="0" applyFill="0" applyBorder="0" applyAlignment="0" applyProtection="0"/>
  </cellStyleXfs>
  <cellXfs count="505">
    <xf numFmtId="0" fontId="0" fillId="0" borderId="0" xfId="0"/>
    <xf numFmtId="0" fontId="20" fillId="6" borderId="1" xfId="0" applyFont="1" applyFill="1" applyBorder="1" applyAlignment="1">
      <alignment horizontal="center" vertical="center"/>
    </xf>
    <xf numFmtId="0" fontId="21" fillId="6" borderId="1" xfId="0" applyFont="1" applyFill="1" applyBorder="1" applyAlignment="1" applyProtection="1">
      <alignment horizontal="center" vertical="center" wrapText="1"/>
    </xf>
    <xf numFmtId="0" fontId="21" fillId="6" borderId="1" xfId="0" applyFont="1" applyFill="1" applyBorder="1" applyAlignment="1">
      <alignment horizontal="center" vertical="center" wrapText="1"/>
    </xf>
    <xf numFmtId="0" fontId="22" fillId="0" borderId="0" xfId="0" applyFont="1"/>
    <xf numFmtId="0" fontId="22" fillId="0" borderId="1" xfId="0" applyFont="1" applyBorder="1" applyAlignment="1">
      <alignment horizontal="center" vertical="center"/>
    </xf>
    <xf numFmtId="2" fontId="23" fillId="0" borderId="1" xfId="0" applyNumberFormat="1" applyFont="1" applyFill="1" applyBorder="1" applyAlignment="1" applyProtection="1">
      <alignment horizontal="left" vertical="center" wrapText="1"/>
    </xf>
    <xf numFmtId="1" fontId="23" fillId="0" borderId="1" xfId="0" applyNumberFormat="1" applyFont="1" applyBorder="1" applyAlignment="1" applyProtection="1">
      <alignment horizontal="center" vertical="center"/>
    </xf>
    <xf numFmtId="2" fontId="23" fillId="0" borderId="1" xfId="0" applyNumberFormat="1" applyFont="1" applyBorder="1" applyAlignment="1" applyProtection="1">
      <alignment horizontal="center" vertical="center"/>
    </xf>
    <xf numFmtId="0" fontId="22" fillId="0" borderId="2" xfId="0" applyFont="1" applyBorder="1" applyAlignment="1">
      <alignment horizontal="center" vertical="center"/>
    </xf>
    <xf numFmtId="0" fontId="22" fillId="0" borderId="2" xfId="0" applyFont="1" applyBorder="1" applyAlignment="1">
      <alignment horizontal="left" vertical="center" wrapText="1"/>
    </xf>
    <xf numFmtId="0" fontId="22" fillId="0" borderId="1" xfId="0" applyFont="1" applyBorder="1"/>
    <xf numFmtId="44" fontId="21" fillId="0" borderId="1" xfId="3" applyFont="1" applyFill="1" applyBorder="1" applyAlignment="1" applyProtection="1">
      <alignment vertical="center"/>
      <protection locked="0"/>
    </xf>
    <xf numFmtId="44" fontId="21" fillId="7" borderId="1" xfId="3" applyFont="1" applyFill="1" applyBorder="1" applyAlignment="1" applyProtection="1">
      <alignment vertical="center"/>
      <protection locked="0"/>
    </xf>
    <xf numFmtId="167" fontId="23" fillId="0" borderId="1" xfId="3" applyNumberFormat="1" applyFont="1" applyFill="1" applyBorder="1" applyAlignment="1" applyProtection="1">
      <alignment horizontal="center" vertical="center"/>
      <protection locked="0"/>
    </xf>
    <xf numFmtId="167" fontId="21" fillId="0" borderId="1" xfId="3" applyNumberFormat="1" applyFont="1" applyFill="1" applyBorder="1" applyAlignment="1" applyProtection="1">
      <alignment horizontal="right" vertical="center"/>
    </xf>
    <xf numFmtId="0" fontId="24" fillId="0" borderId="0" xfId="0" applyFont="1"/>
    <xf numFmtId="164" fontId="24" fillId="0" borderId="0" xfId="0" applyNumberFormat="1" applyFont="1"/>
    <xf numFmtId="0" fontId="6" fillId="8" borderId="7" xfId="0" applyFont="1" applyFill="1" applyBorder="1" applyAlignment="1" applyProtection="1">
      <alignment horizontal="center" vertical="center"/>
    </xf>
    <xf numFmtId="0" fontId="6" fillId="8" borderId="7" xfId="0" applyFont="1" applyFill="1" applyBorder="1" applyAlignment="1" applyProtection="1">
      <alignment horizontal="center" vertical="center" wrapText="1"/>
    </xf>
    <xf numFmtId="0" fontId="6" fillId="8" borderId="8" xfId="0" applyFont="1" applyFill="1" applyBorder="1" applyAlignment="1" applyProtection="1">
      <alignment horizontal="center" vertical="center" wrapText="1"/>
    </xf>
    <xf numFmtId="0" fontId="27" fillId="0" borderId="1" xfId="0" applyFont="1" applyBorder="1" applyAlignment="1" applyProtection="1">
      <alignment horizontal="left" vertical="center" wrapText="1"/>
    </xf>
    <xf numFmtId="0" fontId="28" fillId="0" borderId="1" xfId="0" applyFont="1" applyBorder="1" applyAlignment="1" applyProtection="1">
      <alignment horizontal="center" vertical="center" wrapText="1"/>
    </xf>
    <xf numFmtId="2" fontId="28" fillId="0" borderId="1" xfId="0" applyNumberFormat="1" applyFont="1" applyBorder="1" applyAlignment="1" applyProtection="1">
      <alignment horizontal="center" vertical="center" wrapText="1"/>
    </xf>
    <xf numFmtId="44" fontId="19" fillId="9" borderId="9" xfId="0" applyNumberFormat="1" applyFont="1" applyFill="1" applyBorder="1" applyProtection="1"/>
    <xf numFmtId="0" fontId="6" fillId="0" borderId="1" xfId="0" applyFont="1" applyFill="1" applyBorder="1" applyAlignment="1" applyProtection="1">
      <alignment horizontal="center" vertical="center"/>
    </xf>
    <xf numFmtId="44" fontId="19" fillId="0" borderId="10" xfId="0" applyNumberFormat="1" applyFont="1" applyBorder="1" applyProtection="1"/>
    <xf numFmtId="44" fontId="27" fillId="0" borderId="1" xfId="0" applyNumberFormat="1" applyFont="1" applyFill="1" applyBorder="1" applyAlignment="1" applyProtection="1">
      <alignment horizontal="left" vertical="center"/>
    </xf>
    <xf numFmtId="0" fontId="31" fillId="0" borderId="0" xfId="0" applyFont="1" applyBorder="1" applyAlignment="1" applyProtection="1">
      <alignment vertical="center" wrapText="1"/>
    </xf>
    <xf numFmtId="0" fontId="31" fillId="0" borderId="0" xfId="0" applyFont="1" applyFill="1" applyBorder="1" applyProtection="1"/>
    <xf numFmtId="0" fontId="31" fillId="0" borderId="0" xfId="0" applyFont="1" applyFill="1" applyBorder="1" applyAlignment="1" applyProtection="1">
      <alignment horizontal="center"/>
    </xf>
    <xf numFmtId="0" fontId="32" fillId="7" borderId="1" xfId="0" applyFont="1" applyFill="1" applyBorder="1" applyAlignment="1" applyProtection="1">
      <alignment horizontal="center" vertical="center"/>
    </xf>
    <xf numFmtId="0" fontId="33" fillId="0" borderId="1" xfId="0" applyFont="1" applyBorder="1" applyAlignment="1" applyProtection="1">
      <alignment horizontal="center" vertical="center" wrapText="1"/>
    </xf>
    <xf numFmtId="164" fontId="24" fillId="0" borderId="0" xfId="0" applyNumberFormat="1" applyFont="1" applyBorder="1" applyAlignment="1">
      <alignment horizontal="center" vertical="center" wrapText="1"/>
    </xf>
    <xf numFmtId="0" fontId="24" fillId="0" borderId="1" xfId="0" applyFont="1" applyBorder="1" applyAlignment="1">
      <alignment vertical="center" wrapText="1"/>
    </xf>
    <xf numFmtId="10" fontId="24" fillId="0" borderId="1" xfId="0" applyNumberFormat="1" applyFont="1" applyBorder="1" applyAlignment="1">
      <alignment horizontal="center" vertical="center" wrapText="1"/>
    </xf>
    <xf numFmtId="9" fontId="24" fillId="11" borderId="1" xfId="0" applyNumberFormat="1" applyFont="1" applyFill="1" applyBorder="1" applyAlignment="1">
      <alignment horizontal="center" vertical="center" wrapText="1"/>
    </xf>
    <xf numFmtId="10" fontId="24" fillId="10" borderId="1" xfId="0" applyNumberFormat="1" applyFont="1" applyFill="1" applyBorder="1" applyAlignment="1">
      <alignment horizontal="center" vertical="center" wrapText="1"/>
    </xf>
    <xf numFmtId="10" fontId="25" fillId="0" borderId="1" xfId="19" applyNumberFormat="1" applyFont="1" applyBorder="1" applyAlignment="1">
      <alignment horizontal="center" vertical="center" wrapText="1"/>
    </xf>
    <xf numFmtId="167" fontId="35" fillId="0" borderId="1" xfId="3" applyNumberFormat="1" applyFont="1" applyFill="1" applyBorder="1" applyAlignment="1" applyProtection="1">
      <alignment horizontal="center" vertical="center"/>
      <protection locked="0"/>
    </xf>
    <xf numFmtId="0" fontId="27" fillId="0" borderId="12" xfId="0" applyFont="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44" fontId="7" fillId="0" borderId="1" xfId="3" applyFont="1" applyFill="1" applyBorder="1" applyAlignment="1" applyProtection="1">
      <alignment horizontal="center" vertical="center" wrapText="1"/>
    </xf>
    <xf numFmtId="0" fontId="8" fillId="0" borderId="1" xfId="0" applyFont="1" applyBorder="1" applyAlignment="1" applyProtection="1">
      <alignment horizontal="left" vertical="center" wrapText="1"/>
    </xf>
    <xf numFmtId="0" fontId="37" fillId="0" borderId="1" xfId="0" applyFont="1" applyBorder="1" applyAlignment="1">
      <alignment vertical="center" wrapText="1"/>
    </xf>
    <xf numFmtId="0" fontId="0" fillId="0" borderId="0" xfId="0" applyFont="1"/>
    <xf numFmtId="165" fontId="38" fillId="0" borderId="1" xfId="8" applyFont="1" applyFill="1" applyBorder="1" applyAlignment="1">
      <alignment horizontal="center"/>
    </xf>
    <xf numFmtId="10" fontId="38" fillId="0" borderId="1" xfId="19" applyNumberFormat="1" applyFont="1" applyFill="1" applyBorder="1" applyAlignment="1">
      <alignment horizontal="center"/>
    </xf>
    <xf numFmtId="44" fontId="38" fillId="0" borderId="1" xfId="3" applyFont="1" applyFill="1" applyBorder="1"/>
    <xf numFmtId="169" fontId="38" fillId="0" borderId="1" xfId="17" applyNumberFormat="1" applyFont="1" applyBorder="1" applyAlignment="1">
      <alignment horizontal="center" vertical="center"/>
    </xf>
    <xf numFmtId="39" fontId="38" fillId="0" borderId="1" xfId="17" applyNumberFormat="1" applyFont="1" applyBorder="1" applyAlignment="1">
      <alignment horizontal="center" vertical="center"/>
    </xf>
    <xf numFmtId="0" fontId="38" fillId="0" borderId="0" xfId="14" applyFont="1"/>
    <xf numFmtId="3" fontId="38" fillId="0" borderId="1" xfId="17" applyNumberFormat="1" applyFont="1" applyBorder="1" applyAlignment="1">
      <alignment horizontal="center" vertical="center"/>
    </xf>
    <xf numFmtId="0" fontId="39" fillId="12" borderId="1" xfId="17" applyFont="1" applyFill="1" applyBorder="1" applyAlignment="1">
      <alignment horizontal="center" vertical="center" wrapText="1"/>
    </xf>
    <xf numFmtId="168" fontId="39" fillId="12" borderId="1" xfId="38" applyFont="1" applyFill="1" applyBorder="1" applyAlignment="1">
      <alignment horizontal="center" vertical="center" wrapText="1"/>
    </xf>
    <xf numFmtId="44" fontId="38" fillId="0" borderId="1" xfId="3" applyFont="1" applyBorder="1" applyAlignment="1">
      <alignment horizontal="right" vertical="center"/>
    </xf>
    <xf numFmtId="2" fontId="23" fillId="0" borderId="2" xfId="0" applyNumberFormat="1" applyFont="1" applyFill="1" applyBorder="1" applyAlignment="1" applyProtection="1">
      <alignment horizontal="left" vertical="center" wrapText="1"/>
    </xf>
    <xf numFmtId="164" fontId="0" fillId="0" borderId="0" xfId="0" applyNumberFormat="1" applyFont="1"/>
    <xf numFmtId="44" fontId="39" fillId="6" borderId="1" xfId="3" applyFont="1" applyFill="1" applyBorder="1"/>
    <xf numFmtId="0" fontId="38" fillId="0" borderId="14" xfId="14" applyFont="1" applyBorder="1" applyAlignment="1">
      <alignment horizontal="center" vertical="center"/>
    </xf>
    <xf numFmtId="0" fontId="38" fillId="0" borderId="15" xfId="14" applyFont="1" applyBorder="1" applyAlignment="1">
      <alignment horizontal="center" vertical="center"/>
    </xf>
    <xf numFmtId="0" fontId="38" fillId="0" borderId="1" xfId="14" applyFont="1" applyBorder="1" applyAlignment="1">
      <alignment horizontal="justify" vertical="center"/>
    </xf>
    <xf numFmtId="0" fontId="38" fillId="2" borderId="1" xfId="17" applyFont="1" applyFill="1" applyBorder="1" applyAlignment="1">
      <alignment horizontal="center" vertical="center"/>
    </xf>
    <xf numFmtId="170" fontId="38" fillId="13" borderId="1" xfId="17" applyNumberFormat="1" applyFont="1" applyFill="1" applyBorder="1" applyAlignment="1">
      <alignment horizontal="center" vertical="center"/>
    </xf>
    <xf numFmtId="2" fontId="38" fillId="2" borderId="1" xfId="17" applyNumberFormat="1" applyFont="1" applyFill="1" applyBorder="1" applyAlignment="1">
      <alignment horizontal="center" vertical="center"/>
    </xf>
    <xf numFmtId="170" fontId="38" fillId="2" borderId="1" xfId="17" applyNumberFormat="1" applyFont="1" applyFill="1" applyBorder="1" applyAlignment="1">
      <alignment horizontal="center" vertical="center"/>
    </xf>
    <xf numFmtId="170" fontId="38" fillId="2" borderId="16" xfId="17" applyNumberFormat="1" applyFont="1" applyFill="1" applyBorder="1" applyAlignment="1">
      <alignment horizontal="center" vertical="center"/>
    </xf>
    <xf numFmtId="170" fontId="38" fillId="13" borderId="2" xfId="17" applyNumberFormat="1" applyFont="1" applyFill="1" applyBorder="1" applyAlignment="1">
      <alignment horizontal="center" vertical="center"/>
    </xf>
    <xf numFmtId="2" fontId="38" fillId="2" borderId="2" xfId="17" applyNumberFormat="1" applyFont="1" applyFill="1" applyBorder="1" applyAlignment="1">
      <alignment horizontal="center" vertical="center"/>
    </xf>
    <xf numFmtId="0" fontId="39" fillId="0" borderId="17" xfId="17" applyFont="1" applyFill="1" applyBorder="1" applyAlignment="1">
      <alignment horizontal="center" vertical="center" wrapText="1"/>
    </xf>
    <xf numFmtId="0" fontId="39" fillId="0" borderId="18" xfId="17" applyFont="1" applyFill="1" applyBorder="1" applyAlignment="1">
      <alignment horizontal="center" vertical="center" wrapText="1"/>
    </xf>
    <xf numFmtId="0" fontId="39" fillId="0" borderId="7" xfId="17" applyFont="1" applyFill="1" applyBorder="1" applyAlignment="1">
      <alignment horizontal="center" vertical="center" wrapText="1"/>
    </xf>
    <xf numFmtId="168" fontId="39" fillId="0" borderId="7" xfId="38" applyFont="1" applyFill="1" applyBorder="1" applyAlignment="1">
      <alignment horizontal="center" vertical="center"/>
    </xf>
    <xf numFmtId="168" fontId="39" fillId="0" borderId="7" xfId="38" applyFont="1" applyFill="1" applyBorder="1" applyAlignment="1">
      <alignment horizontal="center" vertical="center" wrapText="1"/>
    </xf>
    <xf numFmtId="168" fontId="39" fillId="0" borderId="8" xfId="38" applyFont="1" applyFill="1" applyBorder="1" applyAlignment="1">
      <alignment horizontal="center" vertical="center" wrapText="1"/>
    </xf>
    <xf numFmtId="170" fontId="38" fillId="0" borderId="7" xfId="4" applyNumberFormat="1" applyFont="1" applyFill="1" applyBorder="1" applyAlignment="1">
      <alignment horizontal="center"/>
    </xf>
    <xf numFmtId="170" fontId="38" fillId="0" borderId="8" xfId="4" applyNumberFormat="1" applyFont="1" applyFill="1" applyBorder="1" applyAlignment="1">
      <alignment horizontal="center"/>
    </xf>
    <xf numFmtId="44" fontId="38" fillId="0" borderId="16" xfId="3" applyFont="1" applyFill="1" applyBorder="1"/>
    <xf numFmtId="44" fontId="38" fillId="0" borderId="9" xfId="3" applyFont="1" applyFill="1" applyBorder="1" applyAlignment="1">
      <alignment horizontal="center"/>
    </xf>
    <xf numFmtId="44" fontId="21" fillId="14" borderId="1" xfId="3" applyFont="1" applyFill="1" applyBorder="1" applyAlignment="1" applyProtection="1">
      <alignment horizontal="right" vertical="center"/>
      <protection locked="0"/>
    </xf>
    <xf numFmtId="0" fontId="10" fillId="0" borderId="0" xfId="13" applyFont="1"/>
    <xf numFmtId="4" fontId="10" fillId="0" borderId="0" xfId="13" applyNumberFormat="1" applyFont="1"/>
    <xf numFmtId="44" fontId="21" fillId="0" borderId="1" xfId="3" applyFont="1" applyFill="1" applyBorder="1" applyAlignment="1" applyProtection="1">
      <alignment horizontal="right" vertical="center"/>
      <protection locked="0"/>
    </xf>
    <xf numFmtId="0" fontId="10" fillId="0" borderId="0" xfId="13" applyFont="1" applyAlignment="1">
      <alignment horizontal="left" vertical="top"/>
    </xf>
    <xf numFmtId="166" fontId="10" fillId="0" borderId="0" xfId="37" applyNumberFormat="1" applyFont="1" applyAlignment="1">
      <alignment vertical="center"/>
    </xf>
    <xf numFmtId="0" fontId="10" fillId="0" borderId="0" xfId="13" applyFont="1" applyAlignment="1">
      <alignment horizontal="center" vertical="center"/>
    </xf>
    <xf numFmtId="0" fontId="10" fillId="0" borderId="0" xfId="13" applyFont="1" applyAlignment="1">
      <alignment vertical="center"/>
    </xf>
    <xf numFmtId="0" fontId="11" fillId="0" borderId="3" xfId="13" applyFont="1" applyBorder="1" applyAlignment="1">
      <alignment horizontal="center" vertical="center"/>
    </xf>
    <xf numFmtId="4" fontId="11" fillId="0" borderId="3" xfId="13" applyNumberFormat="1" applyFont="1" applyBorder="1" applyAlignment="1">
      <alignment horizontal="center" vertical="center"/>
    </xf>
    <xf numFmtId="0" fontId="11" fillId="0" borderId="24" xfId="13" applyFont="1" applyBorder="1" applyAlignment="1">
      <alignment horizontal="center" vertical="center"/>
    </xf>
    <xf numFmtId="0" fontId="10" fillId="0" borderId="24" xfId="13" applyFont="1" applyBorder="1" applyAlignment="1">
      <alignment vertical="center"/>
    </xf>
    <xf numFmtId="10" fontId="10" fillId="15" borderId="24" xfId="13" applyNumberFormat="1" applyFont="1" applyFill="1" applyBorder="1" applyAlignment="1">
      <alignment horizontal="center" vertical="center"/>
    </xf>
    <xf numFmtId="0" fontId="11" fillId="0" borderId="25" xfId="13" applyFont="1" applyBorder="1" applyAlignment="1">
      <alignment horizontal="center" vertical="center"/>
    </xf>
    <xf numFmtId="0" fontId="10" fillId="0" borderId="25" xfId="13" applyFont="1" applyBorder="1" applyAlignment="1">
      <alignment vertical="center"/>
    </xf>
    <xf numFmtId="10" fontId="10" fillId="15" borderId="25" xfId="13" applyNumberFormat="1" applyFont="1" applyFill="1" applyBorder="1" applyAlignment="1">
      <alignment horizontal="center" vertical="center"/>
    </xf>
    <xf numFmtId="0" fontId="11" fillId="0" borderId="26" xfId="13" applyFont="1" applyBorder="1" applyAlignment="1">
      <alignment horizontal="center" vertical="center"/>
    </xf>
    <xf numFmtId="0" fontId="10" fillId="0" borderId="26" xfId="13" applyFont="1" applyBorder="1" applyAlignment="1">
      <alignment vertical="center"/>
    </xf>
    <xf numFmtId="10" fontId="10" fillId="15" borderId="26" xfId="13" applyNumberFormat="1" applyFont="1" applyFill="1" applyBorder="1" applyAlignment="1">
      <alignment horizontal="center" vertical="center"/>
    </xf>
    <xf numFmtId="10" fontId="11" fillId="0" borderId="3" xfId="13" applyNumberFormat="1" applyFont="1" applyBorder="1" applyAlignment="1">
      <alignment horizontal="center" vertical="center"/>
    </xf>
    <xf numFmtId="0" fontId="10" fillId="0" borderId="24" xfId="13" applyFont="1" applyBorder="1" applyAlignment="1">
      <alignment horizontal="center" vertical="center"/>
    </xf>
    <xf numFmtId="10" fontId="10" fillId="15" borderId="24" xfId="28" applyNumberFormat="1" applyFont="1" applyFill="1" applyBorder="1" applyAlignment="1">
      <alignment horizontal="center" vertical="center"/>
    </xf>
    <xf numFmtId="0" fontId="10" fillId="0" borderId="26" xfId="13" applyFont="1" applyBorder="1" applyAlignment="1">
      <alignment horizontal="center" vertical="center"/>
    </xf>
    <xf numFmtId="10" fontId="10" fillId="15" borderId="27" xfId="13" applyNumberFormat="1" applyFont="1" applyFill="1" applyBorder="1" applyAlignment="1">
      <alignment horizontal="center" vertical="center"/>
    </xf>
    <xf numFmtId="10" fontId="10" fillId="0" borderId="3" xfId="28" applyNumberFormat="1" applyFont="1" applyBorder="1" applyAlignment="1">
      <alignment horizontal="center" vertical="center"/>
    </xf>
    <xf numFmtId="0" fontId="11" fillId="0" borderId="0" xfId="13" applyFont="1" applyAlignment="1">
      <alignment vertical="center"/>
    </xf>
    <xf numFmtId="0" fontId="10" fillId="0" borderId="25" xfId="13" applyFont="1" applyBorder="1" applyAlignment="1">
      <alignment horizontal="center" vertical="center"/>
    </xf>
    <xf numFmtId="10" fontId="10" fillId="0" borderId="3" xfId="13" applyNumberFormat="1" applyFont="1" applyBorder="1" applyAlignment="1">
      <alignment horizontal="center" vertical="center"/>
    </xf>
    <xf numFmtId="0" fontId="10" fillId="0" borderId="28" xfId="13" applyFont="1" applyBorder="1" applyAlignment="1">
      <alignment vertical="center"/>
    </xf>
    <xf numFmtId="4" fontId="10" fillId="0" borderId="28" xfId="13" applyNumberFormat="1" applyFont="1" applyBorder="1" applyAlignment="1">
      <alignment vertical="center"/>
    </xf>
    <xf numFmtId="4" fontId="10" fillId="0" borderId="0" xfId="13" applyNumberFormat="1" applyFont="1" applyAlignment="1">
      <alignment vertical="center"/>
    </xf>
    <xf numFmtId="0" fontId="10" fillId="0" borderId="0" xfId="13" applyFont="1" applyAlignment="1">
      <alignment horizontal="right"/>
    </xf>
    <xf numFmtId="0" fontId="0" fillId="0" borderId="0" xfId="0" applyAlignment="1">
      <alignment horizontal="center"/>
    </xf>
    <xf numFmtId="0" fontId="42" fillId="0" borderId="0" xfId="0" applyFont="1" applyAlignment="1">
      <alignment horizontal="center"/>
    </xf>
    <xf numFmtId="10" fontId="10" fillId="15" borderId="3" xfId="13" applyNumberFormat="1" applyFont="1" applyFill="1" applyBorder="1" applyAlignment="1">
      <alignment horizontal="center" vertical="center"/>
    </xf>
    <xf numFmtId="0" fontId="20" fillId="7" borderId="1" xfId="0" applyFont="1" applyFill="1" applyBorder="1" applyAlignment="1">
      <alignment horizontal="center" vertical="center"/>
    </xf>
    <xf numFmtId="0" fontId="36"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34" xfId="0" applyFont="1" applyBorder="1" applyAlignment="1">
      <alignment horizontal="center" vertical="center" wrapText="1"/>
    </xf>
    <xf numFmtId="0" fontId="31" fillId="0" borderId="30" xfId="0" applyFont="1" applyFill="1" applyBorder="1" applyProtection="1"/>
    <xf numFmtId="0" fontId="31" fillId="0" borderId="49" xfId="0" applyFont="1" applyFill="1" applyBorder="1" applyProtection="1"/>
    <xf numFmtId="0" fontId="24" fillId="0" borderId="29" xfId="0" applyFont="1" applyBorder="1" applyAlignment="1">
      <alignment horizontal="center" vertical="center" wrapText="1"/>
    </xf>
    <xf numFmtId="0" fontId="24" fillId="0" borderId="19" xfId="0" applyFont="1" applyBorder="1" applyAlignment="1">
      <alignment horizontal="center" vertical="center" wrapText="1"/>
    </xf>
    <xf numFmtId="0" fontId="33" fillId="0" borderId="1" xfId="0" applyFont="1" applyBorder="1" applyAlignment="1">
      <alignment horizontal="center" vertical="center" wrapText="1"/>
    </xf>
    <xf numFmtId="44" fontId="25" fillId="6" borderId="4" xfId="3" applyFont="1" applyFill="1" applyBorder="1"/>
    <xf numFmtId="0" fontId="29" fillId="0" borderId="19"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23" xfId="0" applyFont="1" applyFill="1" applyBorder="1" applyAlignment="1" applyProtection="1">
      <alignment vertical="center"/>
    </xf>
    <xf numFmtId="0" fontId="31" fillId="0" borderId="19" xfId="0" applyFont="1" applyBorder="1" applyAlignment="1" applyProtection="1">
      <alignment vertical="center" wrapText="1"/>
    </xf>
    <xf numFmtId="0" fontId="31" fillId="0" borderId="0" xfId="0" applyFont="1" applyBorder="1" applyAlignment="1" applyProtection="1">
      <alignment horizontal="center"/>
    </xf>
    <xf numFmtId="0" fontId="24" fillId="0" borderId="23" xfId="0" applyFont="1" applyBorder="1"/>
    <xf numFmtId="0" fontId="32" fillId="0" borderId="50" xfId="0" applyFont="1" applyFill="1" applyBorder="1" applyAlignment="1" applyProtection="1">
      <alignment horizontal="center"/>
    </xf>
    <xf numFmtId="0" fontId="32" fillId="0" borderId="14" xfId="0" applyFont="1" applyFill="1" applyBorder="1" applyAlignment="1" applyProtection="1">
      <alignment horizontal="center"/>
    </xf>
    <xf numFmtId="0" fontId="32" fillId="0" borderId="19" xfId="0" applyFont="1" applyFill="1" applyBorder="1" applyAlignment="1" applyProtection="1">
      <alignment horizontal="center"/>
    </xf>
    <xf numFmtId="0" fontId="32" fillId="7" borderId="16" xfId="0" applyFont="1" applyFill="1" applyBorder="1" applyAlignment="1" applyProtection="1">
      <alignment vertical="center" wrapText="1"/>
    </xf>
    <xf numFmtId="3" fontId="33" fillId="0" borderId="16" xfId="0" applyNumberFormat="1" applyFont="1" applyFill="1" applyBorder="1" applyAlignment="1" applyProtection="1">
      <alignment horizontal="center" vertical="center" wrapText="1"/>
    </xf>
    <xf numFmtId="0" fontId="32" fillId="0" borderId="14" xfId="0" applyFont="1" applyBorder="1" applyAlignment="1" applyProtection="1">
      <alignment horizontal="center" vertical="center"/>
    </xf>
    <xf numFmtId="0" fontId="32" fillId="10" borderId="16" xfId="0" applyFont="1" applyFill="1" applyBorder="1" applyAlignment="1" applyProtection="1">
      <alignment horizontal="center" vertical="center" wrapText="1"/>
    </xf>
    <xf numFmtId="0" fontId="34" fillId="0" borderId="16" xfId="0" applyFont="1" applyFill="1" applyBorder="1" applyAlignment="1">
      <alignment horizontal="center" wrapText="1"/>
    </xf>
    <xf numFmtId="165" fontId="32" fillId="0" borderId="16" xfId="12" applyFont="1" applyFill="1" applyBorder="1" applyAlignment="1" applyProtection="1">
      <alignment horizontal="center" vertical="center" wrapText="1"/>
      <protection locked="0"/>
    </xf>
    <xf numFmtId="0" fontId="24" fillId="0" borderId="16" xfId="0" applyFont="1" applyFill="1" applyBorder="1" applyAlignment="1">
      <alignment horizontal="center"/>
    </xf>
    <xf numFmtId="14" fontId="31" fillId="0" borderId="16" xfId="0" applyNumberFormat="1" applyFont="1" applyFill="1" applyBorder="1" applyAlignment="1" applyProtection="1">
      <alignment horizontal="center" vertical="center" wrapText="1"/>
      <protection locked="0"/>
    </xf>
    <xf numFmtId="0" fontId="24" fillId="0" borderId="19" xfId="0" applyFont="1" applyBorder="1"/>
    <xf numFmtId="0" fontId="24" fillId="0" borderId="0" xfId="0" applyFont="1" applyBorder="1"/>
    <xf numFmtId="0" fontId="25" fillId="0" borderId="14" xfId="0" applyFont="1" applyBorder="1" applyAlignment="1">
      <alignment horizontal="center" vertical="center" wrapText="1"/>
    </xf>
    <xf numFmtId="0" fontId="25" fillId="0" borderId="16" xfId="0" applyFont="1" applyBorder="1" applyAlignment="1">
      <alignment horizontal="center" vertical="center" wrapText="1"/>
    </xf>
    <xf numFmtId="0" fontId="24" fillId="0" borderId="14" xfId="0" applyFont="1" applyBorder="1" applyAlignment="1">
      <alignment horizontal="center" vertical="center" wrapText="1"/>
    </xf>
    <xf numFmtId="44" fontId="24" fillId="0" borderId="16" xfId="3" applyFont="1" applyBorder="1" applyAlignment="1">
      <alignment horizontal="center" vertical="center" wrapText="1"/>
    </xf>
    <xf numFmtId="0" fontId="24" fillId="0" borderId="37" xfId="0" applyFont="1" applyBorder="1" applyAlignment="1">
      <alignment horizontal="center" vertical="center" wrapText="1"/>
    </xf>
    <xf numFmtId="44" fontId="25" fillId="6" borderId="16" xfId="3" applyFont="1" applyFill="1" applyBorder="1" applyAlignment="1">
      <alignment horizontal="center" vertical="center" wrapText="1"/>
    </xf>
    <xf numFmtId="44" fontId="24" fillId="10" borderId="16" xfId="3" applyFont="1" applyFill="1" applyBorder="1" applyAlignment="1">
      <alignment horizontal="center" vertical="center" wrapText="1"/>
    </xf>
    <xf numFmtId="164" fontId="24" fillId="0" borderId="16" xfId="0" applyNumberFormat="1" applyFont="1" applyBorder="1" applyAlignment="1">
      <alignment horizontal="center" vertical="center" wrapText="1"/>
    </xf>
    <xf numFmtId="164" fontId="25" fillId="6" borderId="16" xfId="0" applyNumberFormat="1" applyFont="1" applyFill="1" applyBorder="1" applyAlignment="1">
      <alignment horizontal="center" vertical="center" wrapText="1"/>
    </xf>
    <xf numFmtId="0" fontId="24" fillId="0" borderId="19" xfId="0" applyFont="1" applyBorder="1" applyAlignment="1">
      <alignment vertical="center"/>
    </xf>
    <xf numFmtId="44" fontId="24" fillId="0" borderId="16" xfId="3" applyFont="1" applyFill="1" applyBorder="1" applyAlignment="1">
      <alignment horizontal="center" vertical="center" wrapText="1"/>
    </xf>
    <xf numFmtId="44" fontId="25" fillId="10" borderId="16" xfId="3" applyFont="1" applyFill="1" applyBorder="1" applyAlignment="1">
      <alignment horizontal="center" vertical="center" wrapText="1"/>
    </xf>
    <xf numFmtId="164" fontId="33" fillId="0" borderId="16" xfId="0" applyNumberFormat="1" applyFont="1" applyBorder="1" applyAlignment="1">
      <alignment horizontal="center" vertical="center" wrapText="1"/>
    </xf>
    <xf numFmtId="44" fontId="24" fillId="0" borderId="16" xfId="3" applyFont="1" applyBorder="1"/>
    <xf numFmtId="0" fontId="24" fillId="0" borderId="16"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53" xfId="0" applyFont="1" applyBorder="1" applyAlignment="1">
      <alignment horizontal="center" vertical="center" wrapText="1"/>
    </xf>
    <xf numFmtId="0" fontId="24" fillId="0" borderId="51" xfId="0" applyFont="1" applyBorder="1" applyAlignment="1">
      <alignment horizontal="center" vertical="center" wrapText="1"/>
    </xf>
    <xf numFmtId="44" fontId="24" fillId="0" borderId="53" xfId="3" applyFont="1" applyBorder="1" applyAlignment="1">
      <alignment horizontal="center" vertical="center" wrapText="1"/>
    </xf>
    <xf numFmtId="44" fontId="25" fillId="6" borderId="53" xfId="3" applyFont="1" applyFill="1" applyBorder="1" applyAlignment="1">
      <alignment horizontal="center" vertical="center" wrapText="1"/>
    </xf>
    <xf numFmtId="164" fontId="24" fillId="0" borderId="16" xfId="0" applyNumberFormat="1" applyFont="1" applyBorder="1" applyAlignment="1">
      <alignment vertical="center" wrapText="1"/>
    </xf>
    <xf numFmtId="0" fontId="25" fillId="0" borderId="37" xfId="0" applyFont="1" applyBorder="1" applyAlignment="1">
      <alignment horizontal="center" vertical="center" wrapText="1"/>
    </xf>
    <xf numFmtId="164" fontId="24" fillId="0" borderId="53" xfId="0" applyNumberFormat="1" applyFont="1" applyBorder="1" applyAlignment="1">
      <alignment vertical="center" wrapText="1"/>
    </xf>
    <xf numFmtId="0" fontId="25" fillId="0" borderId="54" xfId="0" applyFont="1" applyBorder="1" applyAlignment="1">
      <alignment horizontal="center" vertical="center" wrapText="1"/>
    </xf>
    <xf numFmtId="164" fontId="25" fillId="7" borderId="55" xfId="0" applyNumberFormat="1" applyFont="1" applyFill="1" applyBorder="1" applyAlignment="1">
      <alignment vertical="center" wrapText="1"/>
    </xf>
    <xf numFmtId="10" fontId="39" fillId="15" borderId="16" xfId="1" applyNumberFormat="1" applyFont="1" applyFill="1" applyBorder="1"/>
    <xf numFmtId="0" fontId="25" fillId="0" borderId="1" xfId="0" applyFont="1" applyBorder="1" applyAlignment="1">
      <alignment horizontal="center" vertical="center" wrapText="1"/>
    </xf>
    <xf numFmtId="0" fontId="25" fillId="0" borderId="14" xfId="0" applyFont="1" applyBorder="1" applyAlignment="1">
      <alignment horizontal="center" vertical="center" wrapText="1"/>
    </xf>
    <xf numFmtId="0" fontId="33" fillId="0" borderId="1"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34" xfId="0" applyFont="1" applyBorder="1" applyAlignment="1">
      <alignment horizontal="center" vertical="center" wrapText="1"/>
    </xf>
    <xf numFmtId="167" fontId="20" fillId="0" borderId="2" xfId="3" applyNumberFormat="1" applyFont="1" applyBorder="1" applyAlignment="1">
      <alignment horizontal="center" vertical="center"/>
    </xf>
    <xf numFmtId="0" fontId="41" fillId="8" borderId="5" xfId="0" applyFont="1" applyFill="1" applyBorder="1" applyAlignment="1" applyProtection="1">
      <alignment horizontal="center" vertical="center" wrapText="1"/>
    </xf>
    <xf numFmtId="0" fontId="22" fillId="0" borderId="33" xfId="0" applyFont="1" applyBorder="1" applyAlignment="1">
      <alignment horizontal="center" vertical="center"/>
    </xf>
    <xf numFmtId="171" fontId="38" fillId="0" borderId="1" xfId="17" applyNumberFormat="1" applyFont="1" applyBorder="1" applyAlignment="1">
      <alignment horizontal="center" vertical="center"/>
    </xf>
    <xf numFmtId="0" fontId="3" fillId="0" borderId="0" xfId="15"/>
    <xf numFmtId="0" fontId="3" fillId="0" borderId="1" xfId="15" applyBorder="1" applyAlignment="1">
      <alignment horizontal="center" vertical="center"/>
    </xf>
    <xf numFmtId="0" fontId="44" fillId="0" borderId="1" xfId="15" applyFont="1" applyBorder="1" applyAlignment="1">
      <alignment horizontal="justify" vertical="center"/>
    </xf>
    <xf numFmtId="0" fontId="45" fillId="2" borderId="1" xfId="17" applyFont="1" applyFill="1" applyBorder="1" applyAlignment="1">
      <alignment horizontal="center" vertical="center"/>
    </xf>
    <xf numFmtId="2" fontId="3" fillId="2" borderId="1" xfId="17" applyNumberFormat="1" applyFill="1" applyBorder="1" applyAlignment="1">
      <alignment horizontal="center" vertical="center"/>
    </xf>
    <xf numFmtId="164" fontId="3" fillId="13" borderId="1" xfId="17" applyNumberFormat="1" applyFill="1" applyBorder="1" applyAlignment="1">
      <alignment horizontal="center" vertical="center"/>
    </xf>
    <xf numFmtId="164" fontId="3" fillId="2" borderId="1" xfId="17" applyNumberFormat="1" applyFill="1" applyBorder="1" applyAlignment="1">
      <alignment horizontal="center" vertical="center"/>
    </xf>
    <xf numFmtId="44" fontId="3" fillId="22" borderId="8" xfId="41" applyFont="1" applyFill="1" applyBorder="1" applyAlignment="1">
      <alignment horizontal="center"/>
    </xf>
    <xf numFmtId="10" fontId="38" fillId="23" borderId="16" xfId="1" applyNumberFormat="1" applyFont="1" applyFill="1" applyBorder="1"/>
    <xf numFmtId="44" fontId="3" fillId="22" borderId="9" xfId="41" applyFont="1" applyFill="1" applyBorder="1" applyAlignment="1">
      <alignment horizontal="center"/>
    </xf>
    <xf numFmtId="44" fontId="3" fillId="0" borderId="0" xfId="15" applyNumberFormat="1"/>
    <xf numFmtId="0" fontId="47" fillId="0" borderId="0" xfId="15" applyFont="1"/>
    <xf numFmtId="0" fontId="3" fillId="0" borderId="1" xfId="14" applyBorder="1" applyAlignment="1">
      <alignment horizontal="center" vertical="center"/>
    </xf>
    <xf numFmtId="0" fontId="44" fillId="0" borderId="1" xfId="14" applyFont="1" applyBorder="1" applyAlignment="1">
      <alignment horizontal="justify" vertical="center"/>
    </xf>
    <xf numFmtId="0" fontId="3" fillId="0" borderId="1" xfId="14" applyFont="1" applyBorder="1" applyAlignment="1">
      <alignment horizontal="center" vertical="center"/>
    </xf>
    <xf numFmtId="2" fontId="23" fillId="0" borderId="2" xfId="0" applyNumberFormat="1" applyFont="1" applyBorder="1" applyAlignment="1" applyProtection="1">
      <alignment horizontal="center" vertical="center" wrapText="1"/>
    </xf>
    <xf numFmtId="2" fontId="40" fillId="0" borderId="1" xfId="0" applyNumberFormat="1" applyFont="1" applyFill="1" applyBorder="1" applyAlignment="1" applyProtection="1">
      <alignment horizontal="left" vertical="center" wrapText="1"/>
    </xf>
    <xf numFmtId="167" fontId="24" fillId="0" borderId="16" xfId="3" applyNumberFormat="1" applyFont="1" applyBorder="1" applyAlignment="1">
      <alignment horizontal="center" vertical="center" wrapText="1"/>
    </xf>
    <xf numFmtId="167" fontId="24" fillId="0" borderId="16" xfId="3" applyNumberFormat="1" applyFont="1" applyFill="1" applyBorder="1" applyAlignment="1">
      <alignment horizontal="center" vertical="center" wrapText="1"/>
    </xf>
    <xf numFmtId="167" fontId="25" fillId="6" borderId="16" xfId="3" applyNumberFormat="1" applyFont="1" applyFill="1" applyBorder="1" applyAlignment="1">
      <alignment horizontal="center" vertical="center" wrapText="1"/>
    </xf>
    <xf numFmtId="167" fontId="25" fillId="10" borderId="16" xfId="3" applyNumberFormat="1" applyFont="1" applyFill="1" applyBorder="1" applyAlignment="1">
      <alignment horizontal="center" vertical="center" wrapText="1"/>
    </xf>
    <xf numFmtId="4" fontId="24" fillId="0" borderId="16" xfId="0" applyNumberFormat="1" applyFont="1" applyBorder="1" applyAlignment="1">
      <alignment vertical="center" wrapText="1"/>
    </xf>
    <xf numFmtId="4" fontId="24" fillId="0" borderId="53" xfId="0" applyNumberFormat="1" applyFont="1" applyBorder="1" applyAlignment="1">
      <alignment vertical="center" wrapText="1"/>
    </xf>
    <xf numFmtId="4" fontId="25" fillId="7" borderId="55" xfId="0" applyNumberFormat="1" applyFont="1" applyFill="1" applyBorder="1" applyAlignment="1">
      <alignment vertical="center" wrapText="1"/>
    </xf>
    <xf numFmtId="4" fontId="25" fillId="6" borderId="4" xfId="3" applyNumberFormat="1" applyFont="1" applyFill="1" applyBorder="1"/>
    <xf numFmtId="44" fontId="24" fillId="0" borderId="0" xfId="3" applyFont="1"/>
    <xf numFmtId="44" fontId="22" fillId="0" borderId="0" xfId="3" applyFont="1"/>
    <xf numFmtId="0" fontId="40" fillId="0" borderId="1" xfId="0" applyFont="1" applyBorder="1" applyAlignment="1">
      <alignment horizontal="center" vertical="center"/>
    </xf>
    <xf numFmtId="0" fontId="22" fillId="0" borderId="0" xfId="0" applyFont="1" applyAlignment="1">
      <alignment horizontal="center" vertical="center"/>
    </xf>
    <xf numFmtId="1" fontId="36" fillId="0" borderId="1" xfId="0" applyNumberFormat="1" applyFont="1" applyBorder="1" applyAlignment="1" applyProtection="1">
      <alignment horizontal="center" vertical="center"/>
    </xf>
    <xf numFmtId="3" fontId="36" fillId="0" borderId="1" xfId="0" applyNumberFormat="1" applyFont="1" applyBorder="1" applyAlignment="1" applyProtection="1">
      <alignment horizontal="center" vertical="center"/>
    </xf>
    <xf numFmtId="44" fontId="0" fillId="0" borderId="0" xfId="0" applyNumberFormat="1" applyFont="1"/>
    <xf numFmtId="0" fontId="0" fillId="0" borderId="0" xfId="0" applyFill="1" applyProtection="1"/>
    <xf numFmtId="0" fontId="0" fillId="0" borderId="0" xfId="0" applyProtection="1"/>
    <xf numFmtId="0" fontId="0" fillId="0" borderId="19" xfId="0" applyFill="1" applyBorder="1" applyProtection="1"/>
    <xf numFmtId="44" fontId="16" fillId="0" borderId="0" xfId="3" applyFont="1" applyProtection="1"/>
    <xf numFmtId="0" fontId="41" fillId="8" borderId="29" xfId="0" applyFont="1" applyFill="1" applyBorder="1" applyAlignment="1" applyProtection="1">
      <alignment horizontal="center" vertical="center" wrapText="1"/>
    </xf>
    <xf numFmtId="0" fontId="49" fillId="0" borderId="5" xfId="0" applyFont="1" applyFill="1" applyBorder="1" applyAlignment="1" applyProtection="1">
      <alignment horizontal="center" vertical="center" wrapText="1"/>
    </xf>
    <xf numFmtId="0" fontId="49" fillId="0" borderId="6" xfId="0" applyFont="1" applyFill="1" applyBorder="1" applyAlignment="1" applyProtection="1">
      <alignment horizontal="center" vertical="center" wrapText="1"/>
    </xf>
    <xf numFmtId="0" fontId="49" fillId="0" borderId="6" xfId="0" applyFont="1" applyFill="1" applyBorder="1" applyAlignment="1" applyProtection="1">
      <alignment horizontal="justify" vertical="center" wrapText="1"/>
    </xf>
    <xf numFmtId="8" fontId="50" fillId="0" borderId="6" xfId="0" applyNumberFormat="1" applyFont="1" applyFill="1" applyBorder="1" applyAlignment="1" applyProtection="1">
      <alignment horizontal="distributed" vertical="center" wrapText="1"/>
    </xf>
    <xf numFmtId="8" fontId="49" fillId="0" borderId="6" xfId="0" applyNumberFormat="1" applyFont="1" applyFill="1" applyBorder="1" applyAlignment="1" applyProtection="1">
      <alignment horizontal="distributed" vertical="center" wrapText="1"/>
    </xf>
    <xf numFmtId="0" fontId="51" fillId="3" borderId="6" xfId="18" applyFont="1" applyFill="1" applyBorder="1" applyAlignment="1">
      <alignment horizontal="center" vertical="center" wrapText="1"/>
    </xf>
    <xf numFmtId="8" fontId="41" fillId="9" borderId="6" xfId="0" applyNumberFormat="1" applyFont="1" applyFill="1" applyBorder="1" applyAlignment="1" applyProtection="1">
      <alignment horizontal="distributed" vertical="center" wrapText="1"/>
    </xf>
    <xf numFmtId="0" fontId="41" fillId="8" borderId="21" xfId="0" applyFont="1" applyFill="1" applyBorder="1" applyAlignment="1" applyProtection="1">
      <alignment horizontal="center" vertical="center" wrapText="1"/>
    </xf>
    <xf numFmtId="0" fontId="41" fillId="8" borderId="0" xfId="0" applyFont="1" applyFill="1" applyBorder="1" applyAlignment="1" applyProtection="1">
      <alignment horizontal="center" vertical="center" wrapText="1"/>
    </xf>
    <xf numFmtId="0" fontId="41" fillId="8" borderId="23" xfId="0" applyFont="1" applyFill="1" applyBorder="1" applyAlignment="1" applyProtection="1">
      <alignment horizontal="center" vertical="center" wrapText="1"/>
    </xf>
    <xf numFmtId="0" fontId="50" fillId="0" borderId="6" xfId="3" applyNumberFormat="1" applyFont="1" applyFill="1" applyBorder="1" applyAlignment="1" applyProtection="1">
      <alignment horizontal="distributed" vertical="center" wrapText="1"/>
    </xf>
    <xf numFmtId="49" fontId="52" fillId="0" borderId="0" xfId="0" applyNumberFormat="1" applyFont="1" applyFill="1" applyBorder="1" applyAlignment="1" applyProtection="1">
      <alignment horizontal="center" vertical="center" wrapText="1"/>
    </xf>
    <xf numFmtId="0" fontId="0" fillId="0" borderId="0" xfId="0" applyBorder="1" applyProtection="1"/>
    <xf numFmtId="49" fontId="52" fillId="8" borderId="3" xfId="0" applyNumberFormat="1" applyFont="1" applyFill="1" applyBorder="1" applyAlignment="1" applyProtection="1">
      <alignment horizontal="center" vertical="center" wrapText="1"/>
    </xf>
    <xf numFmtId="49" fontId="52" fillId="8" borderId="4" xfId="0" applyNumberFormat="1" applyFont="1" applyFill="1" applyBorder="1" applyAlignment="1" applyProtection="1">
      <alignment horizontal="center" vertical="center" wrapText="1"/>
    </xf>
    <xf numFmtId="0" fontId="54" fillId="0" borderId="3" xfId="0" applyFont="1" applyFill="1" applyBorder="1" applyAlignment="1" applyProtection="1">
      <alignment horizontal="center"/>
    </xf>
    <xf numFmtId="8" fontId="54" fillId="0" borderId="3" xfId="0" applyNumberFormat="1" applyFont="1" applyFill="1" applyBorder="1" applyAlignment="1" applyProtection="1">
      <alignment horizontal="distributed" vertical="center"/>
    </xf>
    <xf numFmtId="8" fontId="54" fillId="0" borderId="3" xfId="0" applyNumberFormat="1" applyFont="1" applyFill="1" applyBorder="1" applyAlignment="1" applyProtection="1">
      <alignment horizontal="distributed" vertical="distributed"/>
    </xf>
    <xf numFmtId="8" fontId="54" fillId="0" borderId="0" xfId="0" applyNumberFormat="1" applyFont="1" applyFill="1" applyBorder="1" applyAlignment="1" applyProtection="1">
      <alignment horizontal="distributed" vertical="distributed"/>
    </xf>
    <xf numFmtId="8" fontId="52" fillId="8" borderId="3" xfId="0" applyNumberFormat="1" applyFont="1" applyFill="1" applyBorder="1" applyAlignment="1" applyProtection="1">
      <alignment horizontal="center" vertical="center"/>
    </xf>
    <xf numFmtId="0" fontId="54" fillId="8" borderId="3" xfId="0" applyFont="1" applyFill="1" applyBorder="1" applyAlignment="1" applyProtection="1">
      <alignment horizontal="center"/>
    </xf>
    <xf numFmtId="8" fontId="52" fillId="8" borderId="3" xfId="0" applyNumberFormat="1" applyFont="1" applyFill="1" applyBorder="1" applyAlignment="1" applyProtection="1">
      <alignment horizontal="distributed" vertical="distributed"/>
    </xf>
    <xf numFmtId="8" fontId="52" fillId="15" borderId="0" xfId="0" applyNumberFormat="1" applyFont="1" applyFill="1" applyBorder="1" applyAlignment="1" applyProtection="1">
      <alignment horizontal="distributed" vertical="distributed"/>
    </xf>
    <xf numFmtId="0" fontId="0" fillId="15" borderId="0" xfId="0" applyFill="1" applyBorder="1" applyProtection="1"/>
    <xf numFmtId="0" fontId="41" fillId="0" borderId="20" xfId="0" applyFont="1" applyFill="1" applyBorder="1" applyAlignment="1" applyProtection="1">
      <alignment horizontal="center" vertical="center" wrapText="1"/>
    </xf>
    <xf numFmtId="0" fontId="41" fillId="0" borderId="21" xfId="0" applyFont="1" applyFill="1" applyBorder="1" applyAlignment="1" applyProtection="1">
      <alignment horizontal="center" vertical="center" wrapText="1"/>
    </xf>
    <xf numFmtId="0" fontId="41" fillId="0" borderId="22" xfId="0" applyFont="1" applyFill="1" applyBorder="1" applyAlignment="1" applyProtection="1">
      <alignment horizontal="center" vertical="center" wrapText="1"/>
    </xf>
    <xf numFmtId="8" fontId="41" fillId="0" borderId="23" xfId="0" applyNumberFormat="1" applyFont="1" applyFill="1" applyBorder="1" applyAlignment="1" applyProtection="1">
      <alignment horizontal="distributed" vertical="center" wrapText="1"/>
    </xf>
    <xf numFmtId="0" fontId="41" fillId="15" borderId="0" xfId="0" applyFont="1" applyFill="1" applyBorder="1" applyAlignment="1" applyProtection="1">
      <alignment horizontal="center" vertical="center" wrapText="1"/>
    </xf>
    <xf numFmtId="10" fontId="52" fillId="8" borderId="1" xfId="0" applyNumberFormat="1" applyFont="1" applyFill="1" applyBorder="1" applyAlignment="1" applyProtection="1"/>
    <xf numFmtId="10" fontId="52" fillId="0" borderId="1" xfId="0" applyNumberFormat="1" applyFont="1" applyFill="1" applyBorder="1" applyAlignment="1" applyProtection="1">
      <alignment horizontal="center"/>
    </xf>
    <xf numFmtId="8" fontId="52" fillId="8" borderId="1" xfId="0" applyNumberFormat="1" applyFont="1" applyFill="1" applyBorder="1" applyAlignment="1" applyProtection="1">
      <alignment horizontal="distributed" vertical="distributed"/>
    </xf>
    <xf numFmtId="10" fontId="52" fillId="15" borderId="0" xfId="0" applyNumberFormat="1" applyFont="1" applyFill="1" applyBorder="1" applyAlignment="1" applyProtection="1">
      <alignment horizontal="center"/>
    </xf>
    <xf numFmtId="172" fontId="52" fillId="8" borderId="1" xfId="0" applyNumberFormat="1" applyFont="1" applyFill="1" applyBorder="1" applyAlignment="1" applyProtection="1"/>
    <xf numFmtId="0" fontId="52" fillId="8" borderId="1" xfId="0" applyFont="1" applyFill="1" applyBorder="1" applyAlignment="1" applyProtection="1"/>
    <xf numFmtId="0" fontId="52" fillId="15" borderId="0" xfId="0" applyFont="1" applyFill="1" applyBorder="1" applyAlignment="1" applyProtection="1">
      <alignment horizontal="left"/>
    </xf>
    <xf numFmtId="0" fontId="52" fillId="15" borderId="0" xfId="0" applyFont="1" applyFill="1" applyBorder="1" applyAlignment="1" applyProtection="1">
      <alignment horizontal="left" wrapText="1"/>
    </xf>
    <xf numFmtId="0" fontId="14" fillId="0" borderId="0" xfId="0" applyFont="1" applyAlignment="1" applyProtection="1"/>
    <xf numFmtId="0" fontId="14" fillId="0" borderId="0" xfId="0" applyFont="1" applyAlignment="1" applyProtection="1">
      <alignment horizontal="center"/>
    </xf>
    <xf numFmtId="0" fontId="0" fillId="0" borderId="0" xfId="0" applyAlignment="1" applyProtection="1">
      <alignment horizontal="center"/>
    </xf>
    <xf numFmtId="0" fontId="0" fillId="0" borderId="0" xfId="0" applyAlignment="1" applyProtection="1">
      <alignment horizontal="center" vertical="center"/>
    </xf>
    <xf numFmtId="0" fontId="25" fillId="10" borderId="31" xfId="0" applyFont="1" applyFill="1" applyBorder="1" applyAlignment="1">
      <alignment horizontal="center"/>
    </xf>
    <xf numFmtId="2" fontId="23" fillId="0" borderId="1" xfId="0" applyNumberFormat="1" applyFont="1" applyBorder="1" applyAlignment="1" applyProtection="1">
      <alignment horizontal="center" vertical="center" wrapText="1"/>
    </xf>
    <xf numFmtId="0" fontId="20" fillId="6" borderId="30" xfId="0" applyFont="1" applyFill="1" applyBorder="1" applyAlignment="1">
      <alignment horizontal="center"/>
    </xf>
    <xf numFmtId="0" fontId="20" fillId="6" borderId="40" xfId="0" applyFont="1" applyFill="1" applyBorder="1" applyAlignment="1">
      <alignment horizontal="center"/>
    </xf>
    <xf numFmtId="0" fontId="20" fillId="6" borderId="15" xfId="0" applyFont="1" applyFill="1" applyBorder="1" applyAlignment="1">
      <alignment horizontal="center"/>
    </xf>
    <xf numFmtId="2" fontId="23" fillId="0" borderId="2" xfId="0" applyNumberFormat="1" applyFont="1" applyBorder="1" applyAlignment="1" applyProtection="1">
      <alignment horizontal="center" vertical="center"/>
    </xf>
    <xf numFmtId="2" fontId="23" fillId="0" borderId="13" xfId="0" applyNumberFormat="1" applyFont="1" applyBorder="1" applyAlignment="1" applyProtection="1">
      <alignment horizontal="center" vertical="center"/>
    </xf>
    <xf numFmtId="2" fontId="21" fillId="19" borderId="40" xfId="0" applyNumberFormat="1" applyFont="1" applyFill="1" applyBorder="1" applyAlignment="1" applyProtection="1">
      <alignment horizontal="center" vertical="center"/>
    </xf>
    <xf numFmtId="2" fontId="21" fillId="19" borderId="15" xfId="0" applyNumberFormat="1" applyFont="1" applyFill="1" applyBorder="1" applyAlignment="1" applyProtection="1">
      <alignment horizontal="center" vertical="center"/>
    </xf>
    <xf numFmtId="0" fontId="26" fillId="0" borderId="17" xfId="0" applyFont="1" applyBorder="1" applyAlignment="1">
      <alignment horizontal="center"/>
    </xf>
    <xf numFmtId="0" fontId="26" fillId="0" borderId="7" xfId="0" applyFont="1" applyBorder="1" applyAlignment="1">
      <alignment horizontal="center"/>
    </xf>
    <xf numFmtId="0" fontId="26" fillId="0" borderId="8" xfId="0" applyFont="1" applyBorder="1" applyAlignment="1">
      <alignment horizont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4" fillId="0" borderId="35" xfId="0" applyFont="1" applyBorder="1" applyAlignment="1">
      <alignment horizontal="center"/>
    </xf>
    <xf numFmtId="0" fontId="24" fillId="0" borderId="12" xfId="0" applyFont="1" applyBorder="1" applyAlignment="1">
      <alignment horizontal="center"/>
    </xf>
    <xf numFmtId="0" fontId="25" fillId="0" borderId="14" xfId="0" applyFont="1" applyBorder="1" applyAlignment="1">
      <alignment horizontal="center" vertical="center" wrapText="1"/>
    </xf>
    <xf numFmtId="0" fontId="33" fillId="0" borderId="1" xfId="0" applyFont="1" applyBorder="1" applyAlignment="1">
      <alignment horizontal="center" vertical="center" wrapText="1"/>
    </xf>
    <xf numFmtId="0" fontId="33" fillId="16" borderId="19" xfId="0" applyFont="1" applyFill="1" applyBorder="1" applyAlignment="1">
      <alignment horizontal="center" vertical="center"/>
    </xf>
    <xf numFmtId="0" fontId="33" fillId="16" borderId="0" xfId="0" applyFont="1" applyFill="1" applyBorder="1" applyAlignment="1">
      <alignment horizontal="center" vertical="center"/>
    </xf>
    <xf numFmtId="0" fontId="33" fillId="16" borderId="23" xfId="0" applyFont="1" applyFill="1" applyBorder="1" applyAlignment="1">
      <alignment horizontal="center" vertical="center"/>
    </xf>
    <xf numFmtId="0" fontId="25" fillId="16" borderId="19" xfId="0" applyFont="1" applyFill="1" applyBorder="1" applyAlignment="1">
      <alignment horizontal="center" vertical="center"/>
    </xf>
    <xf numFmtId="0" fontId="25" fillId="16" borderId="0" xfId="0" applyFont="1" applyFill="1" applyBorder="1" applyAlignment="1">
      <alignment horizontal="center" vertical="center"/>
    </xf>
    <xf numFmtId="0" fontId="25" fillId="16" borderId="23" xfId="0" applyFont="1" applyFill="1" applyBorder="1" applyAlignment="1">
      <alignment horizontal="center" vertical="center"/>
    </xf>
    <xf numFmtId="0" fontId="26" fillId="0" borderId="1" xfId="0" applyFont="1" applyBorder="1" applyAlignment="1">
      <alignment horizontal="center" vertical="center" wrapText="1"/>
    </xf>
    <xf numFmtId="0" fontId="25" fillId="6" borderId="1" xfId="0" applyFont="1" applyFill="1" applyBorder="1" applyAlignment="1">
      <alignment horizontal="center" vertical="center" wrapText="1"/>
    </xf>
    <xf numFmtId="0" fontId="25" fillId="17" borderId="14" xfId="0" applyFont="1" applyFill="1" applyBorder="1" applyAlignment="1">
      <alignment horizontal="center" vertical="center"/>
    </xf>
    <xf numFmtId="0" fontId="25" fillId="17" borderId="1" xfId="0" applyFont="1" applyFill="1" applyBorder="1" applyAlignment="1">
      <alignment horizontal="center" vertical="center"/>
    </xf>
    <xf numFmtId="0" fontId="25" fillId="17" borderId="16" xfId="0" applyFont="1" applyFill="1" applyBorder="1" applyAlignment="1">
      <alignment horizontal="center" vertical="center"/>
    </xf>
    <xf numFmtId="0" fontId="25" fillId="17" borderId="19" xfId="0" applyFont="1" applyFill="1" applyBorder="1" applyAlignment="1">
      <alignment horizontal="center" vertical="center"/>
    </xf>
    <xf numFmtId="0" fontId="25" fillId="17" borderId="0" xfId="0" applyFont="1" applyFill="1" applyBorder="1" applyAlignment="1">
      <alignment horizontal="center" vertical="center"/>
    </xf>
    <xf numFmtId="0" fontId="25" fillId="17" borderId="23" xfId="0" applyFont="1" applyFill="1" applyBorder="1" applyAlignment="1">
      <alignment horizontal="center" vertical="center"/>
    </xf>
    <xf numFmtId="0" fontId="25" fillId="16" borderId="14" xfId="0" applyFont="1" applyFill="1" applyBorder="1" applyAlignment="1">
      <alignment horizontal="center" vertical="center"/>
    </xf>
    <xf numFmtId="0" fontId="25" fillId="16" borderId="1" xfId="0" applyFont="1" applyFill="1" applyBorder="1" applyAlignment="1">
      <alignment horizontal="center" vertical="center"/>
    </xf>
    <xf numFmtId="0" fontId="25" fillId="16" borderId="16" xfId="0" applyFont="1" applyFill="1" applyBorder="1" applyAlignment="1">
      <alignment horizontal="center" vertical="center"/>
    </xf>
    <xf numFmtId="0" fontId="25" fillId="6" borderId="14" xfId="0" applyFont="1" applyFill="1" applyBorder="1" applyAlignment="1">
      <alignment horizontal="center" vertical="center" wrapText="1"/>
    </xf>
    <xf numFmtId="0" fontId="25" fillId="0" borderId="48" xfId="0" applyFont="1" applyBorder="1" applyAlignment="1">
      <alignment horizontal="center" vertical="center" wrapText="1"/>
    </xf>
    <xf numFmtId="0" fontId="25" fillId="0" borderId="38" xfId="0" applyFont="1" applyBorder="1" applyAlignment="1">
      <alignment horizontal="center" vertical="center" wrapText="1"/>
    </xf>
    <xf numFmtId="0" fontId="32" fillId="7" borderId="51" xfId="0" applyFont="1" applyFill="1" applyBorder="1" applyAlignment="1" applyProtection="1">
      <alignment horizontal="center" vertical="center" wrapText="1"/>
    </xf>
    <xf numFmtId="0" fontId="32" fillId="7" borderId="38" xfId="0" applyFont="1" applyFill="1" applyBorder="1" applyAlignment="1" applyProtection="1">
      <alignment horizontal="center" vertical="center" wrapText="1"/>
    </xf>
    <xf numFmtId="0" fontId="29" fillId="0" borderId="14"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xf>
    <xf numFmtId="0" fontId="32" fillId="0" borderId="14" xfId="0" applyFont="1" applyBorder="1" applyAlignment="1" applyProtection="1">
      <alignment horizontal="center"/>
    </xf>
    <xf numFmtId="0" fontId="32" fillId="0" borderId="1" xfId="0" applyFont="1" applyBorder="1" applyAlignment="1" applyProtection="1">
      <alignment horizontal="center"/>
    </xf>
    <xf numFmtId="0" fontId="32" fillId="0" borderId="16" xfId="0" applyFont="1" applyBorder="1" applyAlignment="1" applyProtection="1">
      <alignment horizontal="center"/>
    </xf>
    <xf numFmtId="0" fontId="25" fillId="17" borderId="14" xfId="0" applyFont="1" applyFill="1" applyBorder="1" applyAlignment="1">
      <alignment horizontal="center" vertical="center" wrapText="1"/>
    </xf>
    <xf numFmtId="0" fontId="25" fillId="17" borderId="1" xfId="0" applyFont="1" applyFill="1" applyBorder="1" applyAlignment="1">
      <alignment horizontal="center" vertical="center" wrapText="1"/>
    </xf>
    <xf numFmtId="0" fontId="25" fillId="17" borderId="16" xfId="0" applyFont="1" applyFill="1" applyBorder="1" applyAlignment="1">
      <alignment horizontal="center" vertical="center" wrapText="1"/>
    </xf>
    <xf numFmtId="0" fontId="25" fillId="10" borderId="14"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31" fillId="0" borderId="1" xfId="0" applyFont="1" applyBorder="1" applyAlignment="1" applyProtection="1">
      <alignment horizontal="center" vertical="center" wrapText="1"/>
    </xf>
    <xf numFmtId="0" fontId="31" fillId="0" borderId="1" xfId="0" applyFont="1" applyBorder="1" applyAlignment="1" applyProtection="1">
      <alignment horizontal="center" vertical="center" wrapText="1"/>
      <protection locked="0"/>
    </xf>
    <xf numFmtId="0" fontId="32" fillId="7" borderId="14" xfId="0" applyFont="1" applyFill="1" applyBorder="1" applyAlignment="1" applyProtection="1">
      <alignment horizontal="center"/>
    </xf>
    <xf numFmtId="0" fontId="32" fillId="7" borderId="1" xfId="0" applyFont="1" applyFill="1" applyBorder="1" applyAlignment="1" applyProtection="1">
      <alignment horizontal="center"/>
    </xf>
    <xf numFmtId="0" fontId="32" fillId="7" borderId="16" xfId="0" applyFont="1" applyFill="1" applyBorder="1" applyAlignment="1" applyProtection="1">
      <alignment horizontal="center"/>
    </xf>
    <xf numFmtId="0" fontId="25" fillId="0" borderId="1" xfId="0" applyFont="1" applyBorder="1" applyAlignment="1">
      <alignment horizontal="left" vertical="center" wrapText="1"/>
    </xf>
    <xf numFmtId="0" fontId="24" fillId="0" borderId="1" xfId="0" applyFont="1" applyBorder="1" applyAlignment="1">
      <alignment horizontal="left" vertical="center" wrapText="1"/>
    </xf>
    <xf numFmtId="0" fontId="29" fillId="7" borderId="14" xfId="0" applyFont="1" applyFill="1" applyBorder="1" applyAlignment="1" applyProtection="1">
      <alignment horizontal="center" vertical="center"/>
    </xf>
    <xf numFmtId="0" fontId="29" fillId="7" borderId="1" xfId="0" applyFont="1" applyFill="1" applyBorder="1" applyAlignment="1" applyProtection="1">
      <alignment horizontal="center" vertical="center"/>
    </xf>
    <xf numFmtId="0" fontId="29" fillId="7" borderId="16" xfId="0" applyFont="1" applyFill="1" applyBorder="1" applyAlignment="1" applyProtection="1">
      <alignment horizontal="center" vertical="center"/>
    </xf>
    <xf numFmtId="14" fontId="29" fillId="0" borderId="1" xfId="0" applyNumberFormat="1" applyFont="1" applyFill="1" applyBorder="1" applyAlignment="1" applyProtection="1">
      <alignment horizontal="center"/>
      <protection locked="0"/>
    </xf>
    <xf numFmtId="14" fontId="29" fillId="0" borderId="16" xfId="0" applyNumberFormat="1" applyFont="1" applyFill="1" applyBorder="1" applyAlignment="1" applyProtection="1">
      <alignment horizontal="center"/>
      <protection locked="0"/>
    </xf>
    <xf numFmtId="0" fontId="31" fillId="0" borderId="1" xfId="0" applyFont="1" applyFill="1" applyBorder="1" applyAlignment="1" applyProtection="1">
      <alignment horizontal="center"/>
    </xf>
    <xf numFmtId="0" fontId="31" fillId="0" borderId="16" xfId="0" applyFont="1" applyFill="1" applyBorder="1" applyAlignment="1" applyProtection="1">
      <alignment horizontal="center"/>
    </xf>
    <xf numFmtId="0" fontId="30" fillId="0" borderId="1" xfId="0" applyFont="1" applyFill="1" applyBorder="1" applyAlignment="1" applyProtection="1">
      <alignment horizontal="center"/>
      <protection locked="0"/>
    </xf>
    <xf numFmtId="0" fontId="30" fillId="0" borderId="16" xfId="0" applyFont="1" applyFill="1" applyBorder="1" applyAlignment="1" applyProtection="1">
      <alignment horizontal="center"/>
      <protection locked="0"/>
    </xf>
    <xf numFmtId="0" fontId="33" fillId="6" borderId="1" xfId="0" applyFont="1" applyFill="1" applyBorder="1" applyAlignment="1" applyProtection="1">
      <alignment horizontal="center"/>
    </xf>
    <xf numFmtId="0" fontId="33" fillId="6" borderId="16" xfId="0" applyFont="1" applyFill="1" applyBorder="1" applyAlignment="1" applyProtection="1">
      <alignment horizontal="center"/>
    </xf>
    <xf numFmtId="0" fontId="29" fillId="0" borderId="14" xfId="0" applyFont="1" applyBorder="1" applyAlignment="1" applyProtection="1">
      <alignment horizontal="center" vertical="center" wrapText="1"/>
    </xf>
    <xf numFmtId="0" fontId="29" fillId="0" borderId="1" xfId="0" applyFont="1" applyBorder="1" applyAlignment="1" applyProtection="1">
      <alignment horizontal="center" vertical="center" wrapText="1"/>
    </xf>
    <xf numFmtId="0" fontId="29" fillId="0" borderId="16" xfId="0" applyFont="1" applyBorder="1" applyAlignment="1" applyProtection="1">
      <alignment horizontal="center" vertical="center" wrapText="1"/>
    </xf>
    <xf numFmtId="0" fontId="25" fillId="0" borderId="52" xfId="0" applyFont="1" applyBorder="1" applyAlignment="1">
      <alignment horizontal="center" vertical="center" wrapText="1"/>
    </xf>
    <xf numFmtId="0" fontId="25" fillId="0" borderId="40" xfId="0" applyFont="1" applyBorder="1" applyAlignment="1">
      <alignment horizontal="center" vertical="center" wrapText="1"/>
    </xf>
    <xf numFmtId="0" fontId="25" fillId="0" borderId="15" xfId="0" applyFont="1" applyBorder="1" applyAlignment="1">
      <alignment horizontal="center" vertical="center" wrapText="1"/>
    </xf>
    <xf numFmtId="0" fontId="26" fillId="0" borderId="1" xfId="0" applyFont="1" applyBorder="1" applyAlignment="1">
      <alignment horizontal="left" vertical="center" wrapText="1"/>
    </xf>
    <xf numFmtId="0" fontId="31" fillId="0" borderId="51" xfId="0" applyFont="1" applyBorder="1" applyAlignment="1" applyProtection="1">
      <alignment horizontal="left"/>
    </xf>
    <xf numFmtId="0" fontId="31" fillId="0" borderId="32" xfId="0" applyFont="1" applyBorder="1" applyAlignment="1" applyProtection="1">
      <alignment horizontal="left"/>
    </xf>
    <xf numFmtId="0" fontId="31" fillId="0" borderId="0" xfId="0" applyFont="1" applyBorder="1" applyAlignment="1" applyProtection="1">
      <alignment horizontal="left"/>
    </xf>
    <xf numFmtId="0" fontId="25" fillId="17" borderId="52" xfId="0" applyFont="1" applyFill="1" applyBorder="1" applyAlignment="1">
      <alignment horizontal="center" vertical="center" wrapText="1"/>
    </xf>
    <xf numFmtId="0" fontId="25" fillId="17" borderId="40" xfId="0" applyFont="1" applyFill="1" applyBorder="1" applyAlignment="1">
      <alignment horizontal="center" vertical="center" wrapText="1"/>
    </xf>
    <xf numFmtId="0" fontId="25" fillId="17" borderId="53" xfId="0" applyFont="1" applyFill="1" applyBorder="1" applyAlignment="1">
      <alignment horizontal="center" vertical="center" wrapText="1"/>
    </xf>
    <xf numFmtId="0" fontId="25" fillId="10" borderId="52" xfId="0" applyFont="1" applyFill="1" applyBorder="1" applyAlignment="1">
      <alignment horizontal="center" vertical="center" wrapText="1"/>
    </xf>
    <xf numFmtId="0" fontId="25" fillId="10" borderId="15" xfId="0" applyFont="1" applyFill="1" applyBorder="1" applyAlignment="1">
      <alignment horizontal="center" vertical="center" wrapText="1"/>
    </xf>
    <xf numFmtId="0" fontId="25" fillId="17" borderId="52" xfId="0" applyFont="1" applyFill="1" applyBorder="1" applyAlignment="1">
      <alignment horizontal="center" vertical="center"/>
    </xf>
    <xf numFmtId="0" fontId="25" fillId="17" borderId="40" xfId="0" applyFont="1" applyFill="1" applyBorder="1" applyAlignment="1">
      <alignment horizontal="center" vertical="center"/>
    </xf>
    <xf numFmtId="0" fontId="25" fillId="17" borderId="53" xfId="0" applyFont="1" applyFill="1" applyBorder="1" applyAlignment="1">
      <alignment horizontal="center" vertical="center"/>
    </xf>
    <xf numFmtId="0" fontId="25" fillId="0" borderId="30"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15" xfId="0" applyFont="1" applyBorder="1" applyAlignment="1">
      <alignment horizontal="center" vertical="center" wrapText="1"/>
    </xf>
    <xf numFmtId="0" fontId="25" fillId="17" borderId="62" xfId="0" applyFont="1" applyFill="1" applyBorder="1" applyAlignment="1">
      <alignment horizontal="center" vertical="center"/>
    </xf>
    <xf numFmtId="0" fontId="25" fillId="17" borderId="31" xfId="0" applyFont="1" applyFill="1" applyBorder="1" applyAlignment="1">
      <alignment horizontal="center" vertical="center"/>
    </xf>
    <xf numFmtId="0" fontId="25" fillId="17" borderId="63" xfId="0" applyFont="1" applyFill="1" applyBorder="1" applyAlignment="1">
      <alignment horizontal="center" vertical="center"/>
    </xf>
    <xf numFmtId="0" fontId="25" fillId="0" borderId="30" xfId="0" applyFont="1" applyBorder="1" applyAlignment="1">
      <alignment horizontal="left" vertical="center" wrapText="1"/>
    </xf>
    <xf numFmtId="0" fontId="25" fillId="0" borderId="15" xfId="0" applyFont="1" applyBorder="1" applyAlignment="1">
      <alignment horizontal="left" vertical="center" wrapText="1"/>
    </xf>
    <xf numFmtId="0" fontId="24" fillId="0" borderId="30" xfId="0" applyFont="1" applyBorder="1" applyAlignment="1">
      <alignment horizontal="left" vertical="center" wrapText="1"/>
    </xf>
    <xf numFmtId="0" fontId="24" fillId="0" borderId="15" xfId="0" applyFont="1" applyBorder="1" applyAlignment="1">
      <alignment horizontal="left" vertical="center" wrapText="1"/>
    </xf>
    <xf numFmtId="0" fontId="26" fillId="0" borderId="30" xfId="0" applyFont="1" applyBorder="1" applyAlignment="1">
      <alignment horizontal="left" vertical="center" wrapText="1"/>
    </xf>
    <xf numFmtId="0" fontId="26" fillId="0" borderId="15" xfId="0" applyFont="1" applyBorder="1" applyAlignment="1">
      <alignment horizontal="left" vertical="center" wrapText="1"/>
    </xf>
    <xf numFmtId="0" fontId="26" fillId="0" borderId="30" xfId="0" applyFont="1" applyBorder="1" applyAlignment="1">
      <alignment horizontal="center" vertical="center" wrapText="1"/>
    </xf>
    <xf numFmtId="0" fontId="26" fillId="0" borderId="15" xfId="0" applyFont="1" applyBorder="1" applyAlignment="1">
      <alignment horizontal="center" vertical="center" wrapText="1"/>
    </xf>
    <xf numFmtId="0" fontId="31" fillId="0" borderId="30" xfId="0" applyFont="1" applyBorder="1" applyAlignment="1" applyProtection="1">
      <alignment horizontal="center" vertical="center" wrapText="1"/>
    </xf>
    <xf numFmtId="0" fontId="31" fillId="0" borderId="15" xfId="0" applyFont="1" applyBorder="1" applyAlignment="1" applyProtection="1">
      <alignment horizontal="center" vertical="center" wrapText="1"/>
    </xf>
    <xf numFmtId="0" fontId="25" fillId="16" borderId="62" xfId="0" applyFont="1" applyFill="1" applyBorder="1" applyAlignment="1">
      <alignment horizontal="center" vertical="center"/>
    </xf>
    <xf numFmtId="0" fontId="25" fillId="16" borderId="31" xfId="0" applyFont="1" applyFill="1" applyBorder="1" applyAlignment="1">
      <alignment horizontal="center" vertical="center"/>
    </xf>
    <xf numFmtId="0" fontId="25" fillId="16" borderId="63" xfId="0" applyFont="1" applyFill="1" applyBorder="1" applyAlignment="1">
      <alignment horizontal="center" vertical="center"/>
    </xf>
    <xf numFmtId="0" fontId="31" fillId="0" borderId="30" xfId="0" applyFont="1" applyBorder="1" applyAlignment="1" applyProtection="1">
      <alignment horizontal="center" vertical="center" wrapText="1"/>
      <protection locked="0"/>
    </xf>
    <xf numFmtId="0" fontId="31" fillId="0" borderId="15" xfId="0" applyFont="1" applyBorder="1" applyAlignment="1" applyProtection="1">
      <alignment horizontal="center" vertical="center" wrapText="1"/>
      <protection locked="0"/>
    </xf>
    <xf numFmtId="0" fontId="32" fillId="0" borderId="52" xfId="0" applyFont="1" applyBorder="1" applyAlignment="1" applyProtection="1">
      <alignment horizontal="center"/>
    </xf>
    <xf numFmtId="0" fontId="32" fillId="0" borderId="40" xfId="0" applyFont="1" applyBorder="1" applyAlignment="1" applyProtection="1">
      <alignment horizontal="center"/>
    </xf>
    <xf numFmtId="0" fontId="32" fillId="0" borderId="53" xfId="0" applyFont="1" applyBorder="1" applyAlignment="1" applyProtection="1">
      <alignment horizontal="center"/>
    </xf>
    <xf numFmtId="0" fontId="32" fillId="7" borderId="52" xfId="0" applyFont="1" applyFill="1" applyBorder="1" applyAlignment="1" applyProtection="1">
      <alignment horizontal="center" vertical="center" wrapText="1"/>
    </xf>
    <xf numFmtId="0" fontId="32" fillId="7" borderId="15" xfId="0" applyFont="1" applyFill="1" applyBorder="1" applyAlignment="1" applyProtection="1">
      <alignment horizontal="center" vertical="center" wrapText="1"/>
    </xf>
    <xf numFmtId="0" fontId="29" fillId="0" borderId="52" xfId="0" applyFont="1" applyFill="1" applyBorder="1" applyAlignment="1" applyProtection="1">
      <alignment horizontal="center" vertical="center" wrapText="1"/>
    </xf>
    <xf numFmtId="0" fontId="29" fillId="0" borderId="15" xfId="0" applyFont="1" applyFill="1" applyBorder="1" applyAlignment="1" applyProtection="1">
      <alignment horizontal="center" vertical="center" wrapText="1"/>
    </xf>
    <xf numFmtId="0" fontId="32" fillId="7" borderId="52" xfId="0" applyFont="1" applyFill="1" applyBorder="1" applyAlignment="1" applyProtection="1">
      <alignment horizontal="center"/>
    </xf>
    <xf numFmtId="0" fontId="32" fillId="7" borderId="40" xfId="0" applyFont="1" applyFill="1" applyBorder="1" applyAlignment="1" applyProtection="1">
      <alignment horizontal="center"/>
    </xf>
    <xf numFmtId="0" fontId="32" fillId="7" borderId="53" xfId="0" applyFont="1" applyFill="1" applyBorder="1" applyAlignment="1" applyProtection="1">
      <alignment horizontal="center"/>
    </xf>
    <xf numFmtId="0" fontId="30" fillId="0" borderId="30" xfId="0" applyFont="1" applyFill="1" applyBorder="1" applyAlignment="1" applyProtection="1">
      <alignment horizontal="center"/>
      <protection locked="0"/>
    </xf>
    <xf numFmtId="0" fontId="30" fillId="0" borderId="53" xfId="0" applyFont="1" applyFill="1" applyBorder="1" applyAlignment="1" applyProtection="1">
      <alignment horizontal="center"/>
      <protection locked="0"/>
    </xf>
    <xf numFmtId="0" fontId="46" fillId="20" borderId="17" xfId="17" applyFont="1" applyFill="1" applyBorder="1" applyAlignment="1">
      <alignment horizontal="right" wrapText="1"/>
    </xf>
    <xf numFmtId="0" fontId="46" fillId="20" borderId="7" xfId="17" applyFont="1" applyFill="1" applyBorder="1" applyAlignment="1">
      <alignment horizontal="right" wrapText="1"/>
    </xf>
    <xf numFmtId="0" fontId="39" fillId="23" borderId="14" xfId="2" applyFont="1" applyFill="1" applyBorder="1" applyAlignment="1">
      <alignment horizontal="right"/>
    </xf>
    <xf numFmtId="0" fontId="39" fillId="23" borderId="1" xfId="2" applyFont="1" applyFill="1" applyBorder="1" applyAlignment="1">
      <alignment horizontal="right"/>
    </xf>
    <xf numFmtId="0" fontId="39" fillId="23" borderId="35" xfId="2" applyFont="1" applyFill="1" applyBorder="1" applyAlignment="1">
      <alignment horizontal="right"/>
    </xf>
    <xf numFmtId="0" fontId="39" fillId="23" borderId="12" xfId="2" applyFont="1" applyFill="1" applyBorder="1" applyAlignment="1">
      <alignment horizontal="right"/>
    </xf>
    <xf numFmtId="0" fontId="14" fillId="20" borderId="17" xfId="17" applyFont="1" applyFill="1" applyBorder="1" applyAlignment="1">
      <alignment horizontal="center" wrapText="1"/>
    </xf>
    <xf numFmtId="0" fontId="14" fillId="20" borderId="7" xfId="17" applyFont="1" applyFill="1" applyBorder="1" applyAlignment="1">
      <alignment horizontal="center" wrapText="1"/>
    </xf>
    <xf numFmtId="0" fontId="14" fillId="20" borderId="8" xfId="17" applyFont="1" applyFill="1" applyBorder="1" applyAlignment="1">
      <alignment horizontal="center" wrapText="1"/>
    </xf>
    <xf numFmtId="0" fontId="3" fillId="20" borderId="14" xfId="17" applyFill="1" applyBorder="1" applyAlignment="1">
      <alignment horizontal="center" wrapText="1"/>
    </xf>
    <xf numFmtId="0" fontId="3" fillId="20" borderId="1" xfId="17" applyFill="1" applyBorder="1" applyAlignment="1">
      <alignment horizontal="center" wrapText="1"/>
    </xf>
    <xf numFmtId="0" fontId="3" fillId="20" borderId="16" xfId="17" applyFill="1" applyBorder="1" applyAlignment="1">
      <alignment horizontal="center" wrapText="1"/>
    </xf>
    <xf numFmtId="0" fontId="3" fillId="20" borderId="60" xfId="17" applyFill="1" applyBorder="1" applyAlignment="1">
      <alignment horizontal="center" wrapText="1"/>
    </xf>
    <xf numFmtId="0" fontId="3" fillId="20" borderId="47" xfId="17" applyFill="1" applyBorder="1" applyAlignment="1">
      <alignment horizontal="center" wrapText="1"/>
    </xf>
    <xf numFmtId="0" fontId="3" fillId="20" borderId="61" xfId="17" applyFill="1" applyBorder="1" applyAlignment="1">
      <alignment horizontal="center" wrapText="1"/>
    </xf>
    <xf numFmtId="0" fontId="43" fillId="21" borderId="56" xfId="17" applyFont="1" applyFill="1" applyBorder="1" applyAlignment="1">
      <alignment horizontal="center" vertical="center" wrapText="1"/>
    </xf>
    <xf numFmtId="0" fontId="43" fillId="21" borderId="46" xfId="17" applyFont="1" applyFill="1" applyBorder="1" applyAlignment="1">
      <alignment horizontal="center" vertical="center" wrapText="1"/>
    </xf>
    <xf numFmtId="0" fontId="43" fillId="21" borderId="57" xfId="17" applyFont="1" applyFill="1" applyBorder="1" applyAlignment="1">
      <alignment horizontal="center" vertical="center" wrapText="1"/>
    </xf>
    <xf numFmtId="0" fontId="43" fillId="21" borderId="33" xfId="17" applyFont="1" applyFill="1" applyBorder="1" applyAlignment="1">
      <alignment horizontal="center" vertical="center" wrapText="1"/>
    </xf>
    <xf numFmtId="168" fontId="43" fillId="21" borderId="57" xfId="38" applyFont="1" applyFill="1" applyBorder="1" applyAlignment="1">
      <alignment horizontal="center" vertical="center"/>
    </xf>
    <xf numFmtId="168" fontId="43" fillId="21" borderId="33" xfId="38" applyFont="1" applyFill="1" applyBorder="1" applyAlignment="1">
      <alignment horizontal="center" vertical="center"/>
    </xf>
    <xf numFmtId="2" fontId="43" fillId="21" borderId="58" xfId="38" applyNumberFormat="1" applyFont="1" applyFill="1" applyBorder="1" applyAlignment="1">
      <alignment horizontal="center" vertical="center" wrapText="1"/>
    </xf>
    <xf numFmtId="2" fontId="43" fillId="21" borderId="10" xfId="38" applyNumberFormat="1" applyFont="1" applyFill="1" applyBorder="1" applyAlignment="1">
      <alignment horizontal="center" vertical="center" wrapText="1"/>
    </xf>
    <xf numFmtId="0" fontId="41" fillId="8" borderId="34" xfId="0" applyFont="1" applyFill="1" applyBorder="1" applyAlignment="1" applyProtection="1">
      <alignment horizontal="center" vertical="center" wrapText="1"/>
    </xf>
    <xf numFmtId="0" fontId="41" fillId="8" borderId="4" xfId="0" applyFont="1" applyFill="1" applyBorder="1" applyAlignment="1" applyProtection="1">
      <alignment horizontal="center" vertical="center" wrapText="1"/>
    </xf>
    <xf numFmtId="168" fontId="43" fillId="21" borderId="57" xfId="38" applyFont="1" applyFill="1" applyBorder="1" applyAlignment="1">
      <alignment horizontal="center" vertical="center" wrapText="1"/>
    </xf>
    <xf numFmtId="168" fontId="43" fillId="21" borderId="33" xfId="38" applyFont="1" applyFill="1" applyBorder="1" applyAlignment="1">
      <alignment horizontal="center" vertical="center" wrapText="1"/>
    </xf>
    <xf numFmtId="168" fontId="43" fillId="21" borderId="59" xfId="38" applyFont="1" applyFill="1" applyBorder="1" applyAlignment="1">
      <alignment horizontal="center" vertical="center" wrapText="1"/>
    </xf>
    <xf numFmtId="168" fontId="43" fillId="21" borderId="49" xfId="38" applyFont="1" applyFill="1" applyBorder="1" applyAlignment="1">
      <alignment horizontal="center" vertical="center" wrapText="1"/>
    </xf>
    <xf numFmtId="0" fontId="39" fillId="0" borderId="35" xfId="2" applyFont="1" applyFill="1" applyBorder="1" applyAlignment="1">
      <alignment horizontal="right"/>
    </xf>
    <xf numFmtId="0" fontId="39" fillId="0" borderId="36" xfId="2" applyFont="1" applyFill="1" applyBorder="1" applyAlignment="1">
      <alignment horizontal="right"/>
    </xf>
    <xf numFmtId="0" fontId="39" fillId="0" borderId="12" xfId="2" applyFont="1" applyFill="1" applyBorder="1" applyAlignment="1">
      <alignment horizontal="right"/>
    </xf>
    <xf numFmtId="0" fontId="39" fillId="6" borderId="11" xfId="15" applyFont="1" applyFill="1" applyBorder="1" applyAlignment="1">
      <alignment horizontal="left" vertical="center" wrapText="1"/>
    </xf>
    <xf numFmtId="0" fontId="39" fillId="6" borderId="0" xfId="15" applyFont="1" applyFill="1" applyBorder="1" applyAlignment="1">
      <alignment horizontal="left" vertical="center" wrapText="1"/>
    </xf>
    <xf numFmtId="0" fontId="39" fillId="0" borderId="17" xfId="17" applyFont="1" applyFill="1" applyBorder="1" applyAlignment="1">
      <alignment horizontal="center" wrapText="1"/>
    </xf>
    <xf numFmtId="0" fontId="39" fillId="0" borderId="18" xfId="17" applyFont="1" applyFill="1" applyBorder="1" applyAlignment="1">
      <alignment horizontal="center" wrapText="1"/>
    </xf>
    <xf numFmtId="0" fontId="39" fillId="0" borderId="7" xfId="17" applyFont="1" applyFill="1" applyBorder="1" applyAlignment="1">
      <alignment horizontal="center" wrapText="1"/>
    </xf>
    <xf numFmtId="0" fontId="39" fillId="0" borderId="8" xfId="17" applyFont="1" applyFill="1" applyBorder="1" applyAlignment="1">
      <alignment horizontal="center" wrapText="1"/>
    </xf>
    <xf numFmtId="0" fontId="39" fillId="0" borderId="14" xfId="17" applyFont="1" applyFill="1" applyBorder="1" applyAlignment="1">
      <alignment horizontal="center" wrapText="1"/>
    </xf>
    <xf numFmtId="0" fontId="39" fillId="0" borderId="15" xfId="17" applyFont="1" applyFill="1" applyBorder="1" applyAlignment="1">
      <alignment horizontal="center" wrapText="1"/>
    </xf>
    <xf numFmtId="0" fontId="39" fillId="0" borderId="1" xfId="17" applyFont="1" applyFill="1" applyBorder="1" applyAlignment="1">
      <alignment horizontal="center" wrapText="1"/>
    </xf>
    <xf numFmtId="0" fontId="39" fillId="0" borderId="16" xfId="17" applyFont="1" applyFill="1" applyBorder="1" applyAlignment="1">
      <alignment horizontal="center" wrapText="1"/>
    </xf>
    <xf numFmtId="0" fontId="39" fillId="0" borderId="37" xfId="17" applyFont="1" applyFill="1" applyBorder="1" applyAlignment="1">
      <alignment horizontal="center" wrapText="1"/>
    </xf>
    <xf numFmtId="0" fontId="39" fillId="0" borderId="38" xfId="17" applyFont="1" applyFill="1" applyBorder="1" applyAlignment="1">
      <alignment horizontal="center" wrapText="1"/>
    </xf>
    <xf numFmtId="0" fontId="39" fillId="0" borderId="2" xfId="17" applyFont="1" applyFill="1" applyBorder="1" applyAlignment="1">
      <alignment horizontal="center" wrapText="1"/>
    </xf>
    <xf numFmtId="0" fontId="39" fillId="0" borderId="39" xfId="17" applyFont="1" applyFill="1" applyBorder="1" applyAlignment="1">
      <alignment horizontal="center" wrapText="1"/>
    </xf>
    <xf numFmtId="0" fontId="39" fillId="0" borderId="17" xfId="2" applyFont="1" applyFill="1" applyBorder="1" applyAlignment="1">
      <alignment horizontal="right"/>
    </xf>
    <xf numFmtId="0" fontId="39" fillId="0" borderId="18" xfId="2" applyFont="1" applyFill="1" applyBorder="1" applyAlignment="1">
      <alignment horizontal="right"/>
    </xf>
    <xf numFmtId="0" fontId="39" fillId="0" borderId="7" xfId="2" applyFont="1" applyFill="1" applyBorder="1" applyAlignment="1">
      <alignment horizontal="right"/>
    </xf>
    <xf numFmtId="0" fontId="39" fillId="0" borderId="14" xfId="2" applyFont="1" applyFill="1" applyBorder="1" applyAlignment="1">
      <alignment horizontal="right"/>
    </xf>
    <xf numFmtId="0" fontId="39" fillId="0" borderId="15" xfId="2" applyFont="1" applyFill="1" applyBorder="1" applyAlignment="1">
      <alignment horizontal="right"/>
    </xf>
    <xf numFmtId="0" fontId="39" fillId="0" borderId="1" xfId="2" applyFont="1" applyFill="1" applyBorder="1" applyAlignment="1">
      <alignment horizontal="right"/>
    </xf>
    <xf numFmtId="0" fontId="41" fillId="9" borderId="34" xfId="0" applyFont="1" applyFill="1" applyBorder="1" applyAlignment="1" applyProtection="1">
      <alignment horizontal="right" vertical="center" wrapText="1"/>
    </xf>
    <xf numFmtId="0" fontId="41" fillId="9" borderId="44" xfId="0" applyFont="1" applyFill="1" applyBorder="1" applyAlignment="1" applyProtection="1">
      <alignment horizontal="right" vertical="center" wrapText="1"/>
    </xf>
    <xf numFmtId="0" fontId="41" fillId="9" borderId="4" xfId="0" applyFont="1" applyFill="1" applyBorder="1" applyAlignment="1" applyProtection="1">
      <alignment horizontal="right" vertical="center" wrapText="1"/>
    </xf>
    <xf numFmtId="0" fontId="52" fillId="8" borderId="30" xfId="0" applyFont="1" applyFill="1" applyBorder="1" applyAlignment="1" applyProtection="1">
      <alignment horizontal="center"/>
    </xf>
    <xf numFmtId="0" fontId="52" fillId="8" borderId="40" xfId="0" applyFont="1" applyFill="1" applyBorder="1" applyAlignment="1" applyProtection="1">
      <alignment horizontal="center"/>
    </xf>
    <xf numFmtId="0" fontId="52" fillId="8" borderId="15" xfId="0" applyFont="1" applyFill="1" applyBorder="1" applyAlignment="1" applyProtection="1">
      <alignment horizontal="center"/>
    </xf>
    <xf numFmtId="0" fontId="54" fillId="0" borderId="41" xfId="0" applyFont="1" applyFill="1" applyBorder="1" applyAlignment="1" applyProtection="1">
      <alignment horizontal="left"/>
    </xf>
    <xf numFmtId="0" fontId="54" fillId="0" borderId="42" xfId="0" applyFont="1" applyFill="1" applyBorder="1" applyAlignment="1" applyProtection="1">
      <alignment horizontal="left"/>
    </xf>
    <xf numFmtId="0" fontId="54" fillId="0" borderId="66" xfId="0" applyFont="1" applyFill="1" applyBorder="1" applyAlignment="1" applyProtection="1">
      <alignment horizontal="left"/>
    </xf>
    <xf numFmtId="0" fontId="54" fillId="0" borderId="43" xfId="0" applyFont="1" applyFill="1" applyBorder="1" applyAlignment="1" applyProtection="1">
      <alignment horizontal="left"/>
    </xf>
    <xf numFmtId="0" fontId="52" fillId="8" borderId="34" xfId="0" applyFont="1" applyFill="1" applyBorder="1" applyAlignment="1" applyProtection="1">
      <alignment horizontal="right"/>
    </xf>
    <xf numFmtId="0" fontId="52" fillId="8" borderId="44" xfId="0" applyFont="1" applyFill="1" applyBorder="1" applyAlignment="1" applyProtection="1">
      <alignment horizontal="right"/>
    </xf>
    <xf numFmtId="49" fontId="52" fillId="8" borderId="20" xfId="0" applyNumberFormat="1" applyFont="1" applyFill="1" applyBorder="1" applyAlignment="1" applyProtection="1">
      <alignment horizontal="center" vertical="center" wrapText="1"/>
    </xf>
    <xf numFmtId="49" fontId="52" fillId="8" borderId="21" xfId="0" applyNumberFormat="1" applyFont="1" applyFill="1" applyBorder="1" applyAlignment="1" applyProtection="1">
      <alignment horizontal="center" vertical="center" wrapText="1"/>
    </xf>
    <xf numFmtId="49" fontId="52" fillId="8" borderId="29" xfId="0" applyNumberFormat="1" applyFont="1" applyFill="1" applyBorder="1" applyAlignment="1" applyProtection="1">
      <alignment horizontal="center" vertical="center" wrapText="1"/>
    </xf>
    <xf numFmtId="49" fontId="52" fillId="8" borderId="65" xfId="0" applyNumberFormat="1" applyFont="1" applyFill="1" applyBorder="1" applyAlignment="1" applyProtection="1">
      <alignment horizontal="center" vertical="center" wrapText="1"/>
    </xf>
    <xf numFmtId="49" fontId="53" fillId="8" borderId="64" xfId="0" applyNumberFormat="1" applyFont="1" applyFill="1" applyBorder="1" applyAlignment="1" applyProtection="1">
      <alignment horizontal="center" vertical="center" wrapText="1"/>
    </xf>
    <xf numFmtId="49" fontId="53" fillId="8" borderId="5" xfId="0" applyNumberFormat="1" applyFont="1" applyFill="1" applyBorder="1" applyAlignment="1" applyProtection="1">
      <alignment horizontal="center" vertical="center" wrapText="1"/>
    </xf>
    <xf numFmtId="49" fontId="52" fillId="8" borderId="64" xfId="0" applyNumberFormat="1" applyFont="1" applyFill="1" applyBorder="1" applyAlignment="1" applyProtection="1">
      <alignment horizontal="center" vertical="center" wrapText="1"/>
    </xf>
    <xf numFmtId="49" fontId="52" fillId="8" borderId="5" xfId="0" applyNumberFormat="1" applyFont="1" applyFill="1" applyBorder="1" applyAlignment="1" applyProtection="1">
      <alignment horizontal="center" vertical="center" wrapText="1"/>
    </xf>
    <xf numFmtId="49" fontId="52" fillId="8" borderId="34" xfId="0" applyNumberFormat="1" applyFont="1" applyFill="1" applyBorder="1" applyAlignment="1" applyProtection="1">
      <alignment horizontal="center" vertical="center" wrapText="1"/>
    </xf>
    <xf numFmtId="49" fontId="52" fillId="8" borderId="4" xfId="0" applyNumberFormat="1" applyFont="1" applyFill="1" applyBorder="1" applyAlignment="1" applyProtection="1">
      <alignment horizontal="center" vertical="center" wrapText="1"/>
    </xf>
    <xf numFmtId="0" fontId="19" fillId="0" borderId="34" xfId="0" applyFont="1" applyFill="1" applyBorder="1" applyAlignment="1" applyProtection="1">
      <alignment horizontal="center" wrapText="1"/>
    </xf>
    <xf numFmtId="0" fontId="19" fillId="0" borderId="44" xfId="0" applyFont="1" applyFill="1" applyBorder="1" applyAlignment="1" applyProtection="1">
      <alignment horizontal="center" wrapText="1"/>
    </xf>
    <xf numFmtId="0" fontId="19" fillId="0" borderId="4" xfId="0" applyFont="1" applyFill="1" applyBorder="1" applyAlignment="1" applyProtection="1">
      <alignment horizontal="center" wrapText="1"/>
    </xf>
    <xf numFmtId="0" fontId="41" fillId="8" borderId="64" xfId="0" applyFont="1" applyFill="1" applyBorder="1" applyAlignment="1" applyProtection="1">
      <alignment horizontal="center" vertical="center" wrapText="1"/>
    </xf>
    <xf numFmtId="0" fontId="41" fillId="8" borderId="45" xfId="0" applyFont="1" applyFill="1" applyBorder="1" applyAlignment="1" applyProtection="1">
      <alignment horizontal="center" vertical="center" wrapText="1"/>
    </xf>
    <xf numFmtId="0" fontId="41" fillId="8" borderId="5" xfId="0" applyFont="1" applyFill="1" applyBorder="1" applyAlignment="1" applyProtection="1">
      <alignment horizontal="center" vertical="center" wrapText="1"/>
    </xf>
    <xf numFmtId="0" fontId="41" fillId="8" borderId="22" xfId="0" applyFont="1" applyFill="1" applyBorder="1" applyAlignment="1" applyProtection="1">
      <alignment horizontal="center" vertical="center" wrapText="1"/>
    </xf>
    <xf numFmtId="0" fontId="41" fillId="8" borderId="23" xfId="0" applyFont="1" applyFill="1" applyBorder="1" applyAlignment="1" applyProtection="1">
      <alignment horizontal="center" vertical="center" wrapText="1"/>
    </xf>
    <xf numFmtId="0" fontId="41" fillId="8" borderId="6" xfId="0" applyFont="1" applyFill="1" applyBorder="1" applyAlignment="1" applyProtection="1">
      <alignment horizontal="center" vertical="center" wrapText="1"/>
    </xf>
    <xf numFmtId="0" fontId="41" fillId="8" borderId="20" xfId="0" applyFont="1" applyFill="1" applyBorder="1" applyAlignment="1" applyProtection="1">
      <alignment horizontal="center" vertical="center" wrapText="1"/>
    </xf>
    <xf numFmtId="0" fontId="41" fillId="8" borderId="21" xfId="0" applyFont="1" applyFill="1" applyBorder="1" applyAlignment="1" applyProtection="1">
      <alignment horizontal="center" vertical="center" wrapText="1"/>
    </xf>
    <xf numFmtId="0" fontId="41" fillId="8" borderId="29" xfId="0" applyFont="1" applyFill="1" applyBorder="1" applyAlignment="1" applyProtection="1">
      <alignment horizontal="center" vertical="center" wrapText="1"/>
    </xf>
    <xf numFmtId="0" fontId="41" fillId="8" borderId="65" xfId="0" applyFont="1" applyFill="1" applyBorder="1" applyAlignment="1" applyProtection="1">
      <alignment horizontal="center" vertical="center" wrapText="1"/>
    </xf>
    <xf numFmtId="0" fontId="19" fillId="0" borderId="34" xfId="0" applyFont="1" applyFill="1" applyBorder="1" applyAlignment="1" applyProtection="1">
      <alignment horizontal="center"/>
    </xf>
    <xf numFmtId="0" fontId="19" fillId="0" borderId="44" xfId="0" applyFont="1" applyFill="1" applyBorder="1" applyAlignment="1" applyProtection="1">
      <alignment horizontal="center"/>
    </xf>
    <xf numFmtId="0" fontId="19" fillId="0" borderId="4" xfId="0" applyFont="1" applyFill="1" applyBorder="1" applyAlignment="1" applyProtection="1">
      <alignment horizontal="center"/>
    </xf>
    <xf numFmtId="49" fontId="48" fillId="18" borderId="12" xfId="0" applyNumberFormat="1" applyFont="1" applyFill="1" applyBorder="1" applyAlignment="1" applyProtection="1">
      <alignment horizontal="center" vertical="center"/>
      <protection locked="0"/>
    </xf>
    <xf numFmtId="0" fontId="41" fillId="8" borderId="19" xfId="0" applyFont="1" applyFill="1" applyBorder="1" applyAlignment="1" applyProtection="1">
      <alignment horizontal="center" vertical="center" wrapText="1"/>
    </xf>
    <xf numFmtId="0" fontId="41" fillId="8" borderId="0" xfId="0" applyFont="1" applyFill="1" applyBorder="1" applyAlignment="1" applyProtection="1">
      <alignment horizontal="center" vertical="center" wrapText="1"/>
    </xf>
    <xf numFmtId="0" fontId="41" fillId="8" borderId="44" xfId="0" applyFont="1" applyFill="1" applyBorder="1" applyAlignment="1" applyProtection="1">
      <alignment horizontal="center" vertical="center" wrapText="1"/>
    </xf>
    <xf numFmtId="0" fontId="19" fillId="0" borderId="47" xfId="0" applyFont="1" applyBorder="1" applyAlignment="1" applyProtection="1">
      <alignment horizontal="center" vertical="center"/>
    </xf>
    <xf numFmtId="0" fontId="19" fillId="0" borderId="36" xfId="0" applyFont="1" applyBorder="1" applyAlignment="1" applyProtection="1">
      <alignment horizontal="center" vertical="center"/>
    </xf>
    <xf numFmtId="0" fontId="19" fillId="6" borderId="34" xfId="0" applyFont="1" applyFill="1" applyBorder="1" applyAlignment="1">
      <alignment horizontal="center"/>
    </xf>
    <xf numFmtId="0" fontId="19" fillId="6" borderId="44" xfId="0" applyFont="1" applyFill="1" applyBorder="1" applyAlignment="1">
      <alignment horizontal="center"/>
    </xf>
    <xf numFmtId="0" fontId="19" fillId="6" borderId="4" xfId="0" applyFont="1" applyFill="1" applyBorder="1" applyAlignment="1">
      <alignment horizontal="center"/>
    </xf>
    <xf numFmtId="0" fontId="19" fillId="0" borderId="31" xfId="0" applyFont="1" applyBorder="1" applyAlignment="1" applyProtection="1">
      <alignment horizontal="center" vertical="center"/>
    </xf>
    <xf numFmtId="0" fontId="19" fillId="0" borderId="46" xfId="0" applyFont="1" applyBorder="1" applyAlignment="1" applyProtection="1">
      <alignment horizontal="center" vertical="center"/>
    </xf>
    <xf numFmtId="0" fontId="39" fillId="0" borderId="1" xfId="17" applyFont="1" applyFill="1" applyBorder="1" applyAlignment="1">
      <alignment horizontal="right" wrapText="1"/>
    </xf>
    <xf numFmtId="0" fontId="39" fillId="0" borderId="1" xfId="14" applyFont="1" applyBorder="1" applyAlignment="1">
      <alignment horizontal="left" vertical="center" wrapText="1"/>
    </xf>
    <xf numFmtId="0" fontId="10" fillId="0" borderId="0" xfId="13" applyFont="1" applyAlignment="1">
      <alignment horizontal="center"/>
    </xf>
    <xf numFmtId="0" fontId="11" fillId="0" borderId="41" xfId="13" applyFont="1" applyBorder="1" applyAlignment="1">
      <alignment horizontal="center"/>
    </xf>
    <xf numFmtId="0" fontId="11" fillId="0" borderId="42" xfId="13" applyFont="1" applyBorder="1" applyAlignment="1">
      <alignment horizontal="center"/>
    </xf>
    <xf numFmtId="0" fontId="11" fillId="0" borderId="43" xfId="13" applyFont="1" applyBorder="1" applyAlignment="1">
      <alignment horizontal="center"/>
    </xf>
    <xf numFmtId="49" fontId="11" fillId="0" borderId="41" xfId="13" applyNumberFormat="1" applyFont="1" applyBorder="1" applyAlignment="1">
      <alignment horizontal="center"/>
    </xf>
    <xf numFmtId="49" fontId="11" fillId="0" borderId="42" xfId="13" applyNumberFormat="1" applyFont="1" applyBorder="1" applyAlignment="1">
      <alignment horizontal="center"/>
    </xf>
    <xf numFmtId="49" fontId="11" fillId="0" borderId="43" xfId="13" applyNumberFormat="1" applyFont="1" applyBorder="1" applyAlignment="1">
      <alignment horizontal="center"/>
    </xf>
    <xf numFmtId="0" fontId="11" fillId="0" borderId="41" xfId="13" applyFont="1" applyBorder="1" applyAlignment="1">
      <alignment horizontal="right" vertical="center"/>
    </xf>
    <xf numFmtId="0" fontId="11" fillId="0" borderId="43" xfId="13" applyFont="1" applyBorder="1" applyAlignment="1">
      <alignment horizontal="right" vertical="center"/>
    </xf>
    <xf numFmtId="0" fontId="11" fillId="0" borderId="20" xfId="13" applyFont="1" applyBorder="1" applyAlignment="1">
      <alignment horizontal="center" vertical="center"/>
    </xf>
    <xf numFmtId="0" fontId="11" fillId="0" borderId="21" xfId="13" applyFont="1" applyBorder="1" applyAlignment="1">
      <alignment horizontal="center" vertical="center"/>
    </xf>
    <xf numFmtId="0" fontId="11" fillId="0" borderId="22" xfId="13" applyFont="1" applyBorder="1" applyAlignment="1">
      <alignment horizontal="center" vertical="center"/>
    </xf>
    <xf numFmtId="0" fontId="10" fillId="0" borderId="34" xfId="13" applyFont="1" applyBorder="1" applyAlignment="1">
      <alignment horizontal="center" vertical="center"/>
    </xf>
    <xf numFmtId="0" fontId="10" fillId="0" borderId="4" xfId="13" applyFont="1" applyBorder="1" applyAlignment="1">
      <alignment horizontal="center" vertical="center"/>
    </xf>
    <xf numFmtId="0" fontId="10" fillId="0" borderId="20" xfId="13" applyFont="1" applyBorder="1" applyAlignment="1">
      <alignment horizontal="center" vertical="center"/>
    </xf>
    <xf numFmtId="0" fontId="10" fillId="0" borderId="21" xfId="13" applyFont="1" applyBorder="1" applyAlignment="1">
      <alignment horizontal="center" vertical="center"/>
    </xf>
    <xf numFmtId="0" fontId="10" fillId="0" borderId="22" xfId="13" applyFont="1" applyBorder="1" applyAlignment="1">
      <alignment horizontal="center" vertical="center"/>
    </xf>
    <xf numFmtId="0" fontId="11" fillId="0" borderId="0" xfId="13" applyFont="1" applyAlignment="1">
      <alignment horizontal="center"/>
    </xf>
    <xf numFmtId="0" fontId="11" fillId="0" borderId="41" xfId="13" applyFont="1" applyBorder="1" applyAlignment="1">
      <alignment horizontal="center" vertical="center"/>
    </xf>
    <xf numFmtId="0" fontId="11" fillId="0" borderId="42" xfId="13" applyFont="1" applyBorder="1" applyAlignment="1">
      <alignment horizontal="center" vertical="center"/>
    </xf>
    <xf numFmtId="0" fontId="11" fillId="0" borderId="43" xfId="13" applyFont="1" applyBorder="1" applyAlignment="1">
      <alignment horizontal="center" vertical="center"/>
    </xf>
    <xf numFmtId="0" fontId="10" fillId="0" borderId="41" xfId="13" applyFont="1" applyBorder="1" applyAlignment="1">
      <alignment horizontal="center" vertical="center"/>
    </xf>
    <xf numFmtId="0" fontId="10" fillId="0" borderId="43" xfId="13" applyFont="1" applyBorder="1" applyAlignment="1">
      <alignment horizontal="center" vertical="center"/>
    </xf>
    <xf numFmtId="0" fontId="10" fillId="0" borderId="42" xfId="13" applyFont="1" applyBorder="1" applyAlignment="1">
      <alignment horizontal="center" vertical="center"/>
    </xf>
    <xf numFmtId="167" fontId="36" fillId="0" borderId="1" xfId="3" applyNumberFormat="1" applyFont="1" applyFill="1" applyBorder="1" applyAlignment="1" applyProtection="1">
      <alignment horizontal="center" vertical="center"/>
      <protection locked="0"/>
    </xf>
    <xf numFmtId="44" fontId="26" fillId="0" borderId="16" xfId="3" applyFont="1" applyBorder="1" applyAlignment="1">
      <alignment horizontal="center" vertical="center" wrapText="1"/>
    </xf>
    <xf numFmtId="44" fontId="24" fillId="0" borderId="0" xfId="0" applyNumberFormat="1" applyFont="1"/>
  </cellXfs>
  <cellStyles count="42">
    <cellStyle name="40% - Ênfase4" xfId="1" builtinId="43"/>
    <cellStyle name="Ênfase1" xfId="2" builtinId="29"/>
    <cellStyle name="Moeda" xfId="3" builtinId="4"/>
    <cellStyle name="Moeda 2" xfId="4" xr:uid="{00000000-0005-0000-0000-000003000000}"/>
    <cellStyle name="Moeda 2 2" xfId="5" xr:uid="{00000000-0005-0000-0000-000004000000}"/>
    <cellStyle name="Moeda 2 2 2" xfId="6" xr:uid="{00000000-0005-0000-0000-000005000000}"/>
    <cellStyle name="Moeda 2 3" xfId="7" xr:uid="{00000000-0005-0000-0000-000006000000}"/>
    <cellStyle name="Moeda 2 4" xfId="41" xr:uid="{00000000-0005-0000-0000-000007000000}"/>
    <cellStyle name="Moeda 3" xfId="8" xr:uid="{00000000-0005-0000-0000-000008000000}"/>
    <cellStyle name="Moeda 3 2" xfId="9" xr:uid="{00000000-0005-0000-0000-000009000000}"/>
    <cellStyle name="Moeda 4" xfId="10" xr:uid="{00000000-0005-0000-0000-00000A000000}"/>
    <cellStyle name="Moeda 5" xfId="11" xr:uid="{00000000-0005-0000-0000-00000B000000}"/>
    <cellStyle name="Moeda 5 2" xfId="12" xr:uid="{00000000-0005-0000-0000-00000C000000}"/>
    <cellStyle name="Normal" xfId="0" builtinId="0"/>
    <cellStyle name="Normal 19" xfId="13" xr:uid="{00000000-0005-0000-0000-00000E000000}"/>
    <cellStyle name="Normal 2" xfId="14" xr:uid="{00000000-0005-0000-0000-00000F000000}"/>
    <cellStyle name="Normal 2 2" xfId="15" xr:uid="{00000000-0005-0000-0000-000010000000}"/>
    <cellStyle name="Normal 3" xfId="16" xr:uid="{00000000-0005-0000-0000-000011000000}"/>
    <cellStyle name="Normal_ANEXO II - Planilha Estimativa de Custos" xfId="17" xr:uid="{00000000-0005-0000-0000-000012000000}"/>
    <cellStyle name="Normal_Pesquisa no referencial 10 de maio de 2013" xfId="18" xr:uid="{00000000-0005-0000-0000-000013000000}"/>
    <cellStyle name="Porcentagem" xfId="19" builtinId="5"/>
    <cellStyle name="Porcentagem 2" xfId="20" xr:uid="{00000000-0005-0000-0000-000015000000}"/>
    <cellStyle name="Porcentagem 2 2" xfId="21" xr:uid="{00000000-0005-0000-0000-000016000000}"/>
    <cellStyle name="Porcentagem 2 2 2" xfId="22" xr:uid="{00000000-0005-0000-0000-000017000000}"/>
    <cellStyle name="Porcentagem 2 3" xfId="23" xr:uid="{00000000-0005-0000-0000-000018000000}"/>
    <cellStyle name="Porcentagem 3" xfId="24" xr:uid="{00000000-0005-0000-0000-000019000000}"/>
    <cellStyle name="Porcentagem 3 2" xfId="25" xr:uid="{00000000-0005-0000-0000-00001A000000}"/>
    <cellStyle name="Porcentagem 3 2 2" xfId="26" xr:uid="{00000000-0005-0000-0000-00001B000000}"/>
    <cellStyle name="Porcentagem 3 3" xfId="27" xr:uid="{00000000-0005-0000-0000-00001C000000}"/>
    <cellStyle name="Porcentagem 6" xfId="28" xr:uid="{00000000-0005-0000-0000-00001D000000}"/>
    <cellStyle name="Separador de milhares 2" xfId="29" xr:uid="{00000000-0005-0000-0000-00001E000000}"/>
    <cellStyle name="Separador de milhares 2 2" xfId="30" xr:uid="{00000000-0005-0000-0000-00001F000000}"/>
    <cellStyle name="Separador de milhares 2 2 2" xfId="31" xr:uid="{00000000-0005-0000-0000-000020000000}"/>
    <cellStyle name="Separador de milhares 2 3" xfId="32" xr:uid="{00000000-0005-0000-0000-000021000000}"/>
    <cellStyle name="Separador de milhares 3" xfId="33" xr:uid="{00000000-0005-0000-0000-000022000000}"/>
    <cellStyle name="Separador de milhares 3 2" xfId="34" xr:uid="{00000000-0005-0000-0000-000023000000}"/>
    <cellStyle name="Separador de milhares 3 2 2" xfId="35" xr:uid="{00000000-0005-0000-0000-000024000000}"/>
    <cellStyle name="Separador de milhares 3 3" xfId="36" xr:uid="{00000000-0005-0000-0000-000025000000}"/>
    <cellStyle name="Separador de milhares 5" xfId="37" xr:uid="{00000000-0005-0000-0000-000026000000}"/>
    <cellStyle name="Separador de milhares_ANEXO II - Planilha Estimativa de Custos" xfId="38" xr:uid="{00000000-0005-0000-0000-000027000000}"/>
    <cellStyle name="Vírgula 2" xfId="39" xr:uid="{00000000-0005-0000-0000-000028000000}"/>
    <cellStyle name="Vírgula 2 2" xfId="40" xr:uid="{00000000-0005-0000-0000-00002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5.4.15\grupo$\Users\thiago.thb\Downloads\planilha%20enviada%20para%20Daniel%20M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UIGE\GTED\TR%20%20Manuten&#231;&#227;o%20Predial%20BAILL\TR%20MANUTEN&#199;&#195;O%20PREDIAL%20SRMT\atualiza&#231;&#227;o%20da%20planilha%20SINAPI%20em%20abril%20de%202020\Planilha%20de%20Forma&#231;&#227;o%20de%20Pre&#231;os%20TR%20MANUTEN&#199;&#195;O%20PREDIAL%20MT%20(atualizado%20abril%20d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or Final"/>
      <sheetName val="ITEM I - Resumo MO"/>
      <sheetName val="Supervisão Técnica"/>
      <sheetName val="Mecânico"/>
      <sheetName val="Eletrotécnico (Encarregado)"/>
      <sheetName val="Oficial"/>
      <sheetName val="Eletricista"/>
      <sheetName val="Auxiliar Manutenção"/>
      <sheetName val="Auxiliar Administrativo"/>
      <sheetName val="ITEM 1.ANEXO III - HORAS EXTRAS"/>
      <sheetName val="ITEM 2.ANEXO IV - EVENTUAIS"/>
      <sheetName val="BDI"/>
      <sheetName val="BDI Diferenciado"/>
      <sheetName val="ITEM4.ANEXO VI - ESPECIALIZADOS"/>
      <sheetName val="UNIFORMES"/>
      <sheetName val="ITEM 3. ANEXO V - PEÇAS E M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D11">
            <v>0.11432289413596242</v>
          </cell>
        </row>
      </sheetData>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ta RESUMO"/>
      <sheetName val="ENGENHEIROS"/>
      <sheetName val="TÉCNICO EM ELETROTÉCNICA "/>
      <sheetName val="OFICIAL CBA"/>
      <sheetName val="OFICIAL SIC"/>
      <sheetName val="OFICIAL BRG"/>
      <sheetName val="OFICIAL ROO"/>
      <sheetName val="OFICIAL CAE"/>
      <sheetName val="AUX MANUTENÇÃO PREDIAL"/>
      <sheetName val="ELETRICISTA"/>
      <sheetName val="MECÂNICO DE REFRIGERAÇÃO"/>
      <sheetName val="SERVIÇOS ESPECIALIZADOS"/>
      <sheetName val="SERVIÇOS EVENTUAIS"/>
      <sheetName val="MATERIAIS1"/>
      <sheetName val="UNIFORMES"/>
      <sheetName val="HORA-EXTRA"/>
      <sheetName val="BDI"/>
      <sheetName val="BDI DIFERENCIADO"/>
      <sheetName val="SINAPI NÃO DESONERADO 02-20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 xml:space="preserve">CODIGO  </v>
          </cell>
          <cell r="B1" t="str">
            <v>DESCRICAO DO INSUMO</v>
          </cell>
          <cell r="C1" t="str">
            <v>UNIDADE</v>
          </cell>
          <cell r="D1" t="str">
            <v>ORIGEM DO PRECO</v>
          </cell>
          <cell r="E1" t="str">
            <v xml:space="preserve">  PRECO MEDIANO R$</v>
          </cell>
        </row>
        <row r="2">
          <cell r="A2">
            <v>41758</v>
          </cell>
          <cell r="B2" t="str">
            <v>!EM PROCESSO DE DESATIVACAO! CADEADO EM ACO INOX, LARGURA DE *50* MM, COM HASTE EM ACO TEMPERADO, SEM MOLA - CHAVES INCLUIDAS</v>
          </cell>
          <cell r="C2" t="str">
            <v xml:space="preserve">UN    </v>
          </cell>
          <cell r="D2" t="str">
            <v>CR</v>
          </cell>
          <cell r="E2" t="str">
            <v>147,96</v>
          </cell>
        </row>
        <row r="3">
          <cell r="A3">
            <v>39680</v>
          </cell>
          <cell r="B3" t="str">
            <v>!EM PROCESSO DE DESATIVACAO! CAIXA DE PROTECAO PARA 1 MEDIDOR MONOFASICO, EM CHAPA DE ACO 20 USG (PADRAO DA CONCESSIONARIA LOCAL)</v>
          </cell>
          <cell r="C3" t="str">
            <v xml:space="preserve">UN    </v>
          </cell>
          <cell r="D3" t="str">
            <v>CR</v>
          </cell>
          <cell r="E3" t="str">
            <v>81,62</v>
          </cell>
        </row>
        <row r="4">
          <cell r="A4">
            <v>39683</v>
          </cell>
          <cell r="B4" t="str">
            <v>!EM PROCESSO DE DESATIVACAO! CAIXA INTERNA/EXTERNA DE MEDICAO PARA 1 MEDIDOR MONOFASICO, COM VISOR, EM CHAPA DE ACO 18 USG (PADRAO DA CONCESSIONARIA LOCAL)</v>
          </cell>
          <cell r="C4" t="str">
            <v xml:space="preserve">UN    </v>
          </cell>
          <cell r="D4" t="str">
            <v>CR</v>
          </cell>
          <cell r="E4" t="str">
            <v>49,97</v>
          </cell>
        </row>
        <row r="5">
          <cell r="A5">
            <v>1363</v>
          </cell>
          <cell r="B5" t="str">
            <v>!EM PROCESSO DE DESATIVACAO! CHAPA DE MADEIRA COMPENSADA DE PINUS, VIROLA OU EQUIVALENTE, DE *2,2 X 1,6* M, E = 6 MM</v>
          </cell>
          <cell r="C5" t="str">
            <v xml:space="preserve">M2    </v>
          </cell>
          <cell r="D5" t="str">
            <v xml:space="preserve">C </v>
          </cell>
          <cell r="E5" t="str">
            <v>16,76</v>
          </cell>
        </row>
        <row r="6">
          <cell r="A6">
            <v>1344</v>
          </cell>
          <cell r="B6" t="str">
            <v>!EM PROCESSO DE DESATIVACAO! CHAPA DE MADEIRA COMPENSADA PLASTIFICADA PARA FORMA DE CONCRETO, DE 2,20 x 1,10 M, E = 6 MM</v>
          </cell>
          <cell r="C6" t="str">
            <v xml:space="preserve">UN    </v>
          </cell>
          <cell r="D6" t="str">
            <v>CR</v>
          </cell>
          <cell r="E6" t="str">
            <v>45,79</v>
          </cell>
        </row>
        <row r="7">
          <cell r="A7">
            <v>1342</v>
          </cell>
          <cell r="B7" t="str">
            <v>!EM PROCESSO DE DESATIVACAO! CHAPA DE MADEIRA COMPENSADA PLASTIFICADA PARA FORMA DE CONCRETO, DE 2,20 X 1,10 m, E = 14 MM</v>
          </cell>
          <cell r="C7" t="str">
            <v xml:space="preserve">UN    </v>
          </cell>
          <cell r="D7" t="str">
            <v>CR</v>
          </cell>
          <cell r="E7" t="str">
            <v>80,94</v>
          </cell>
        </row>
        <row r="8">
          <cell r="A8">
            <v>1349</v>
          </cell>
          <cell r="B8" t="str">
            <v>!EM PROCESSO DE DESATIVACAO! CHAPA DE MADEIRA COMPENSADA PLASTIFICADA PARA FORMA DE CONCRETO, DE 2,20 X 1,10 M, E = 20 MM</v>
          </cell>
          <cell r="C8" t="str">
            <v xml:space="preserve">UN    </v>
          </cell>
          <cell r="D8" t="str">
            <v>CR</v>
          </cell>
          <cell r="E8" t="str">
            <v>115,43</v>
          </cell>
        </row>
        <row r="9">
          <cell r="A9">
            <v>1350</v>
          </cell>
          <cell r="B9" t="str">
            <v>!EM PROCESSO DE DESATIVACAO! CHAPA DE MADEIRA COMPENSADA RESINADA PARA FORMA DE CONCRETO, DE *2,2 X 1,1* M, E = 10 MM</v>
          </cell>
          <cell r="C9" t="str">
            <v xml:space="preserve">UN    </v>
          </cell>
          <cell r="D9" t="str">
            <v xml:space="preserve">C </v>
          </cell>
          <cell r="E9" t="str">
            <v>38,35</v>
          </cell>
        </row>
        <row r="10">
          <cell r="A10">
            <v>1357</v>
          </cell>
          <cell r="B10" t="str">
            <v>!EM PROCESSO DE DESATIVACAO! CHAPA DE MADEIRA COMPENSADA RESINADA PARA FORMA DE CONCRETO, DE *2,2 X 1,1* M, E = 12 MM</v>
          </cell>
          <cell r="C10" t="str">
            <v xml:space="preserve">UN    </v>
          </cell>
          <cell r="D10" t="str">
            <v>CR</v>
          </cell>
          <cell r="E10" t="str">
            <v>48,85</v>
          </cell>
        </row>
        <row r="11">
          <cell r="A11">
            <v>1359</v>
          </cell>
          <cell r="B11" t="str">
            <v>!EM PROCESSO DE DESATIVACAO! CHAPA DE MADEIRA COMPENSADA RESINADA PARA FORMA DE CONCRETO, DE *2,2 X 1,1* M, E = 20 MM</v>
          </cell>
          <cell r="C11" t="str">
            <v xml:space="preserve">UN    </v>
          </cell>
          <cell r="D11" t="str">
            <v>CR</v>
          </cell>
          <cell r="E11" t="str">
            <v>75,47</v>
          </cell>
        </row>
        <row r="12">
          <cell r="A12">
            <v>1351</v>
          </cell>
          <cell r="B12" t="str">
            <v>!EM PROCESSO DE DESATIVACAO! CHAPA DE MADEIRA COMPENSADA RESINADA PARA FORMA DE CONCRETO, DE *2,2 X 1,1* M, E = 6 MM</v>
          </cell>
          <cell r="C12" t="str">
            <v xml:space="preserve">UN    </v>
          </cell>
          <cell r="D12" t="str">
            <v>CR</v>
          </cell>
          <cell r="E12" t="str">
            <v>24,32</v>
          </cell>
        </row>
        <row r="13">
          <cell r="A13">
            <v>3113</v>
          </cell>
          <cell r="B13" t="str">
            <v>!EM PROCESSO DE DESATIVACAO! CREMONA COM CASTANHA BIPARTIDA, COM VARA DE 1.50 M, EM LATAO CROMADO, PARA PORTAS E JANELAS - COMPLETA</v>
          </cell>
          <cell r="C13" t="str">
            <v xml:space="preserve">CJ    </v>
          </cell>
          <cell r="D13" t="str">
            <v>CR</v>
          </cell>
          <cell r="E13" t="str">
            <v>64,55</v>
          </cell>
        </row>
        <row r="14">
          <cell r="A14">
            <v>2404</v>
          </cell>
          <cell r="B14" t="str">
            <v>!EM PROCESSO DE DESATIVACAO! DIVISORIA COLMEIA CEGA COM MONTANTE E RODAPE DE ALUMINIO ANODIZADO SIMPLES (SEM COLOCACAO)</v>
          </cell>
          <cell r="C14" t="str">
            <v xml:space="preserve">M2    </v>
          </cell>
          <cell r="D14" t="str">
            <v xml:space="preserve">C </v>
          </cell>
          <cell r="E14" t="str">
            <v>93,00</v>
          </cell>
        </row>
        <row r="15">
          <cell r="A15">
            <v>2418</v>
          </cell>
          <cell r="B15" t="str">
            <v>!EM PROCESSO DE DESATIVACAO! DOBRADICA EM ACO/FERRO, 3" X 2 1/2", E= 1,2 A 1,8 MM, SEM ANEL,  CROMADO OU ZINCADO, TAMPA BOLA, COM PARAFUSOS</v>
          </cell>
          <cell r="C15" t="str">
            <v xml:space="preserve">UN    </v>
          </cell>
          <cell r="D15" t="str">
            <v xml:space="preserve">C </v>
          </cell>
          <cell r="E15" t="str">
            <v>8,96</v>
          </cell>
        </row>
        <row r="16">
          <cell r="A16">
            <v>2720</v>
          </cell>
          <cell r="B16" t="str">
            <v>!EM PROCESSO DE DESATIVACAO! ESCAVADEIRA DRAGA DE ARRASTE, CAP. 3/4 JC 140HP (INCL MANUTENCAO/OPERACAO)</v>
          </cell>
          <cell r="C16" t="str">
            <v xml:space="preserve">H     </v>
          </cell>
          <cell r="D16" t="str">
            <v>AS</v>
          </cell>
          <cell r="E16" t="str">
            <v>164,64</v>
          </cell>
        </row>
        <row r="17">
          <cell r="A17">
            <v>2719</v>
          </cell>
          <cell r="B17" t="str">
            <v>!EM PROCESSO DE DESATIVACAO! ESCAVADEIRA HIDRAULICA SOBRE ESTEIRAS DE 99 HP, PESO OPERACIONAL DE *16* T E CAPACIDADE DE 0,85 A 1,00 M3 (LOCACAO COM OPERADOR, COMBUSTIVEL E MANUTENCAO)</v>
          </cell>
          <cell r="C17" t="str">
            <v xml:space="preserve">H     </v>
          </cell>
          <cell r="D17" t="str">
            <v>AS</v>
          </cell>
          <cell r="E17" t="str">
            <v>139,50</v>
          </cell>
        </row>
        <row r="18">
          <cell r="A18">
            <v>6086</v>
          </cell>
          <cell r="B18" t="str">
            <v>!EM PROCESSO DE DESATIVACAO! FUNDO SINTETICO NIVELADOR BRANCO FOSCO PARA MADEIRA</v>
          </cell>
          <cell r="C18" t="str">
            <v xml:space="preserve">GL    </v>
          </cell>
          <cell r="D18" t="str">
            <v>CR</v>
          </cell>
          <cell r="E18" t="str">
            <v>74,03</v>
          </cell>
        </row>
        <row r="19">
          <cell r="A19">
            <v>38968</v>
          </cell>
          <cell r="B19" t="str">
            <v>!EM PROCESSO DE DESATIVACAO! GRADIL *1320 X 2170* MM (A X L) EM BARRA DE ACO CHATA *25 MM X 2* MM, ENTRELACADA COM BARRA ACO REDONDA *5* MM, MALHA *65 X 132* MM, GALVANIZADO E PINTURA ELETROSTATICA, COR PRETO</v>
          </cell>
          <cell r="C19" t="str">
            <v xml:space="preserve">M2    </v>
          </cell>
          <cell r="D19" t="str">
            <v>AS</v>
          </cell>
          <cell r="E19" t="str">
            <v>325,34</v>
          </cell>
        </row>
        <row r="20">
          <cell r="A20">
            <v>3378</v>
          </cell>
          <cell r="B20" t="str">
            <v>!EM PROCESSO DE DESATIVACAO! HASTE DE ATERRAMENTO EM ACO COM 3,00 M DE COMPRIMENTO E DN = 3/4", REVESTIDA COM BAIXA CAMADA DE COBRE, SEM CONECTOR</v>
          </cell>
          <cell r="C20" t="str">
            <v xml:space="preserve">UN    </v>
          </cell>
          <cell r="D20" t="str">
            <v>CR</v>
          </cell>
          <cell r="E20" t="str">
            <v>48,34</v>
          </cell>
        </row>
        <row r="21">
          <cell r="A21">
            <v>3380</v>
          </cell>
          <cell r="B21" t="str">
            <v>!EM PROCESSO DE DESATIVACAO! HASTE DE ATERRAMENTO EM ACO COM 3,00 M DE COMPRIMENTO E DN = 5/8", REVESTIDA COM BAIXA CAMADA DE COBRE, COM CONECTOR TIPO GRAMPO</v>
          </cell>
          <cell r="C21" t="str">
            <v xml:space="preserve">UN    </v>
          </cell>
          <cell r="D21" t="str">
            <v xml:space="preserve">C </v>
          </cell>
          <cell r="E21" t="str">
            <v>33,84</v>
          </cell>
        </row>
        <row r="22">
          <cell r="A22">
            <v>3379</v>
          </cell>
          <cell r="B22" t="str">
            <v>!EM PROCESSO DE DESATIVACAO! HASTE DE ATERRAMENTO EM ACO COM 3,00 M DE COMPRIMENTO E DN = 5/8", REVESTIDA COM BAIXA CAMADA DE COBRE, SEM CONECTOR</v>
          </cell>
          <cell r="C22" t="str">
            <v xml:space="preserve">UN    </v>
          </cell>
          <cell r="D22" t="str">
            <v>CR</v>
          </cell>
          <cell r="E22" t="str">
            <v>32,67</v>
          </cell>
        </row>
        <row r="23">
          <cell r="A23">
            <v>615</v>
          </cell>
          <cell r="B23" t="str">
            <v>!EM PROCESSO DE DESATIVACAO! JANELA BASCULANTE, ACO, COM BATENTE/REQUADRO, 60 X 80 CM (SEM VIDROS)</v>
          </cell>
          <cell r="C23" t="str">
            <v xml:space="preserve">M2    </v>
          </cell>
          <cell r="D23" t="str">
            <v>AS</v>
          </cell>
          <cell r="E23" t="str">
            <v>384,67</v>
          </cell>
        </row>
        <row r="24">
          <cell r="A24">
            <v>606</v>
          </cell>
          <cell r="B24" t="str">
            <v>!EM PROCESSO DE DESATIVACAO! JANELA DE CORRER, ACO, BATENTE/REQUADRO DE 6 A 14 CM, QUADRICULADA, PINTURA ANTICORROSIVA, SEM VIDRO, BANDEIRA COM BASCULA, 4 FLS, 120  X 150 CM (A X L)</v>
          </cell>
          <cell r="C24" t="str">
            <v xml:space="preserve">M2    </v>
          </cell>
          <cell r="D24" t="str">
            <v>AS</v>
          </cell>
          <cell r="E24" t="str">
            <v>604,27</v>
          </cell>
        </row>
        <row r="25">
          <cell r="A25">
            <v>11193</v>
          </cell>
          <cell r="B25" t="str">
            <v>!EM PROCESSO DE DESATIVACAO! JANELA DE CORRER, ACO, BATENTE/REQUADRO DE 6 A 14 CM, VENEZIANA, PINT ANTICORROSIVA, PINT ACABAMENTO, COM VIDRO, 6 FLS, 120  X 150 CM (A X L)</v>
          </cell>
          <cell r="C25" t="str">
            <v xml:space="preserve">M2    </v>
          </cell>
          <cell r="D25" t="str">
            <v>AS</v>
          </cell>
          <cell r="E25" t="str">
            <v>612,67</v>
          </cell>
        </row>
        <row r="26">
          <cell r="A26">
            <v>11197</v>
          </cell>
          <cell r="B26" t="str">
            <v>!EM PROCESSO DE DESATIVACAO! JANELA DE CORRER, ACO, COM BATENTE/REQUADRO DE 6 A 14 CM, SEM DIVISAO, PINT ANTICORROSIVA, PINT ACABAMENTO, COM VIDRO, SEM BANDEIRA, 2 FLS, 120  X 150 CM (A X L)</v>
          </cell>
          <cell r="C26" t="str">
            <v xml:space="preserve">UN    </v>
          </cell>
          <cell r="D26" t="str">
            <v>AS</v>
          </cell>
          <cell r="E26" t="str">
            <v>839,06</v>
          </cell>
        </row>
        <row r="27">
          <cell r="A27">
            <v>3346</v>
          </cell>
          <cell r="B27" t="str">
            <v>!EM PROCESSO DE DESATIVACAO! LOCACAO DE GRUPO GERADOR *80 A 125* KVA, MOTOR DIESEL, REBOCAVEL, ACIONAMENTO MANUAL</v>
          </cell>
          <cell r="C27" t="str">
            <v xml:space="preserve">H     </v>
          </cell>
          <cell r="D27" t="str">
            <v>AS</v>
          </cell>
          <cell r="E27" t="str">
            <v>13,50</v>
          </cell>
        </row>
        <row r="28">
          <cell r="A28">
            <v>3348</v>
          </cell>
          <cell r="B28" t="str">
            <v>!EM PROCESSO DE DESATIVACAO! LOCACAO DE GRUPO GERADOR ACIMA DE * 125 ATE 180* KVA, MOTOR DIESEL, REBOCAVEL, ACIONAMENTO MANUAL</v>
          </cell>
          <cell r="C28" t="str">
            <v xml:space="preserve">H     </v>
          </cell>
          <cell r="D28" t="str">
            <v>AS</v>
          </cell>
          <cell r="E28" t="str">
            <v>16,15</v>
          </cell>
        </row>
        <row r="29">
          <cell r="A29">
            <v>3345</v>
          </cell>
          <cell r="B29" t="str">
            <v>!EM PROCESSO DE DESATIVACAO! LOCACAO DE GRUPO GERADOR ACIMA DE * 20 A 80* KVA, MOTOR DIESEL, REBOCAVEL, ACIONAMENTO MANUAL</v>
          </cell>
          <cell r="C29" t="str">
            <v xml:space="preserve">H     </v>
          </cell>
          <cell r="D29" t="str">
            <v>AS</v>
          </cell>
          <cell r="E29" t="str">
            <v>10,43</v>
          </cell>
        </row>
        <row r="30">
          <cell r="A30">
            <v>39833</v>
          </cell>
          <cell r="B30" t="str">
            <v>!EM PROCESSO DE DESATIVACAO! LOCACAO DE GRUPO GERADOR DE *260* KVA, DIESEL REBOCAVEL, ACIONAMENTO MANUAL</v>
          </cell>
          <cell r="C30" t="str">
            <v xml:space="preserve">H     </v>
          </cell>
          <cell r="D30" t="str">
            <v>AS</v>
          </cell>
          <cell r="E30" t="str">
            <v>22,12</v>
          </cell>
        </row>
        <row r="31">
          <cell r="A31">
            <v>39834</v>
          </cell>
          <cell r="B31" t="str">
            <v>!EM PROCESSO DE DESATIVACAO! LOCACAO DE GRUPO GERADOR DE *400* KVA, DIESEL REBOCAVEL, ACIONAMENTO MANUAL</v>
          </cell>
          <cell r="C31" t="str">
            <v xml:space="preserve">H     </v>
          </cell>
          <cell r="D31" t="str">
            <v>AS</v>
          </cell>
          <cell r="E31" t="str">
            <v>37,96</v>
          </cell>
        </row>
        <row r="32">
          <cell r="A32">
            <v>39835</v>
          </cell>
          <cell r="B32" t="str">
            <v>!EM PROCESSO DE DESATIVACAO! LOCACAO DE GRUPO GERADOR DE *550* KVA, DIESEL REBOCAVEL, ACIONAMENTO MANUAL</v>
          </cell>
          <cell r="C32" t="str">
            <v xml:space="preserve">H     </v>
          </cell>
          <cell r="D32" t="str">
            <v>AS</v>
          </cell>
          <cell r="E32" t="str">
            <v>46,28</v>
          </cell>
        </row>
        <row r="33">
          <cell r="A33">
            <v>3779</v>
          </cell>
          <cell r="B33" t="str">
            <v>!EM PROCESSO DE DESATIVACAO! LONA PLASTICA, PRETA, LARGURA 8 M, E= 150 MICRA</v>
          </cell>
          <cell r="C33" t="str">
            <v xml:space="preserve">M     </v>
          </cell>
          <cell r="D33" t="str">
            <v>CR</v>
          </cell>
          <cell r="E33" t="str">
            <v>7,49</v>
          </cell>
        </row>
        <row r="34">
          <cell r="A34">
            <v>13382</v>
          </cell>
          <cell r="B34" t="str">
            <v>!EM PROCESSO DE DESATIVACAO! LUMINARIA FECHADA P/ ILUMINACAO PUBLICA, TIPO ABL 50/F OU EQUIV, P/ LAMPADA A VAPOR DE MERCURIO 400W</v>
          </cell>
          <cell r="C34" t="str">
            <v xml:space="preserve">UN    </v>
          </cell>
          <cell r="D34" t="str">
            <v>AS</v>
          </cell>
          <cell r="E34" t="str">
            <v>188,86</v>
          </cell>
        </row>
        <row r="35">
          <cell r="A35">
            <v>4051</v>
          </cell>
          <cell r="B35" t="str">
            <v>!EM PROCESSO DE DESATIVACAO! MASSA CORRIDA PVA PARA PAREDES INTERNAS</v>
          </cell>
          <cell r="C35" t="str">
            <v xml:space="preserve">18L   </v>
          </cell>
          <cell r="D35" t="str">
            <v>CR</v>
          </cell>
          <cell r="E35" t="str">
            <v>74,90</v>
          </cell>
        </row>
        <row r="36">
          <cell r="A36">
            <v>4047</v>
          </cell>
          <cell r="B36" t="str">
            <v>!EM PROCESSO DE DESATIVACAO! MASSA CORRIDA PVA PARA PAREDES INTERNAS</v>
          </cell>
          <cell r="C36" t="str">
            <v xml:space="preserve">GL    </v>
          </cell>
          <cell r="D36" t="str">
            <v xml:space="preserve">C </v>
          </cell>
          <cell r="E36" t="str">
            <v>14,98</v>
          </cell>
        </row>
        <row r="37">
          <cell r="A37">
            <v>11367</v>
          </cell>
          <cell r="B37" t="str">
            <v>!EM PROCESSO DE DESATIVACAO! PORTA DE MADEIRA, FOLHA LEVE (NBR 15930), E = 35 MM, NUCLEO COLMEIA, CAPA LISA EM HDF, ACABAMENTO MELAMINICO EM PADRAO MADEIRA</v>
          </cell>
          <cell r="C37" t="str">
            <v xml:space="preserve">M2    </v>
          </cell>
          <cell r="D37" t="str">
            <v>CR</v>
          </cell>
          <cell r="E37" t="str">
            <v>112,43</v>
          </cell>
        </row>
        <row r="38">
          <cell r="A38">
            <v>11523</v>
          </cell>
          <cell r="B38" t="str">
            <v>!EM PROCESSO DE DESATIVACAO! PUXADOR CONCHA DE EMBUTIR, EM LATAO CROMADO, PARA PORTA / JANELA DE CORRER, LISO, SEM FURO PARA CHAVE, COM FUROS PARA FIXAR PARAFUSOS, *30 X 90* MM (LARGURA X ALTURA)</v>
          </cell>
          <cell r="C38" t="str">
            <v xml:space="preserve">UN    </v>
          </cell>
          <cell r="D38" t="str">
            <v>CR</v>
          </cell>
          <cell r="E38" t="str">
            <v>13,95</v>
          </cell>
        </row>
        <row r="39">
          <cell r="A39">
            <v>13399</v>
          </cell>
          <cell r="B39" t="str">
            <v>!EM PROCESSO DE DESATIVACAO! QUADRO DE DISTRIBUICAO SEM BARRAMENTO, COM PORTA, DE EMBUTIR, EM CHAPA DE ACO GALVANIZADO, PARA 3 DISJUNTORES NEMA</v>
          </cell>
          <cell r="C39" t="str">
            <v xml:space="preserve">UN    </v>
          </cell>
          <cell r="D39" t="str">
            <v>CR</v>
          </cell>
          <cell r="E39" t="str">
            <v>25,48</v>
          </cell>
        </row>
        <row r="40">
          <cell r="A40">
            <v>39764</v>
          </cell>
          <cell r="B40" t="str">
            <v>!EM PROCESSO DE DESATIVACAO! QUADRO DE DISTRIBUICAO SEM BARRAMENTO, COM PORTA, DE EMBUTIR, EM CHAPA DE ACO GALVANIZADO, PARA 6 DISJUNTORES NEMA</v>
          </cell>
          <cell r="C40" t="str">
            <v xml:space="preserve">UN    </v>
          </cell>
          <cell r="D40" t="str">
            <v>CR</v>
          </cell>
          <cell r="E40" t="str">
            <v>35,04</v>
          </cell>
        </row>
        <row r="41">
          <cell r="A41">
            <v>6204</v>
          </cell>
          <cell r="B41" t="str">
            <v>!EM PROCESSO DE DESATIVACAO! SARRAFO DE MADEIRA NAO APARELHADA *2,5 X 15* CM, MACARANDUBA, ANGELIM OU EQUIVALENTE DA REGIAO</v>
          </cell>
          <cell r="C41" t="str">
            <v xml:space="preserve">M     </v>
          </cell>
          <cell r="D41" t="str">
            <v>CR</v>
          </cell>
          <cell r="E41" t="str">
            <v>7,95</v>
          </cell>
        </row>
        <row r="42">
          <cell r="A42">
            <v>6188</v>
          </cell>
          <cell r="B42" t="str">
            <v>!EM PROCESSO DE DESATIVACAO! TABUA DE MADEIRA NAO APARELHADA *2,5 X 30 CM (1 X 12 ") PINUS, MISTA OU EQUIVALENTE DA REGIAO</v>
          </cell>
          <cell r="C42" t="str">
            <v xml:space="preserve">M2    </v>
          </cell>
          <cell r="D42" t="str">
            <v>CR</v>
          </cell>
          <cell r="E42" t="str">
            <v>36,76</v>
          </cell>
        </row>
        <row r="43">
          <cell r="A43">
            <v>4126</v>
          </cell>
          <cell r="B43" t="str">
            <v>!EM PROCESSO DE DESATIVACAO! TERMINAL DE PORCELANA (MUFLA) UNIPOLAR, USO EXTERNO, TENSAO 3,6/6 KV, PARA CABO DE 10/16 MM2, COM ISOLAMENTO EPR</v>
          </cell>
          <cell r="C43" t="str">
            <v xml:space="preserve">UN    </v>
          </cell>
          <cell r="D43" t="str">
            <v>AS</v>
          </cell>
          <cell r="E43" t="str">
            <v>201,22</v>
          </cell>
        </row>
        <row r="44">
          <cell r="A44">
            <v>7287</v>
          </cell>
          <cell r="B44" t="str">
            <v>!EM PROCESSO DE DESATIVACAO! TINTA A OLEO BRILHANTE PARA MADEIRA E METAIS</v>
          </cell>
          <cell r="C44" t="str">
            <v xml:space="preserve">GL    </v>
          </cell>
          <cell r="D44" t="str">
            <v>CR</v>
          </cell>
          <cell r="E44" t="str">
            <v>73,64</v>
          </cell>
        </row>
        <row r="45">
          <cell r="A45">
            <v>7347</v>
          </cell>
          <cell r="B45" t="str">
            <v>!EM PROCESSO DE DESATIVACAO! TINTA ACRILICA PREMIUM PARA PISO</v>
          </cell>
          <cell r="C45" t="str">
            <v xml:space="preserve">GL    </v>
          </cell>
          <cell r="D45" t="str">
            <v>CR</v>
          </cell>
          <cell r="E45" t="str">
            <v>49,38</v>
          </cell>
        </row>
        <row r="46">
          <cell r="A46">
            <v>7345</v>
          </cell>
          <cell r="B46" t="str">
            <v>!EM PROCESSO DE DESATIVACAO! TINTA LATEX PVA PREMIUM, COR BRANCA</v>
          </cell>
          <cell r="C46" t="str">
            <v xml:space="preserve">L     </v>
          </cell>
          <cell r="D46" t="str">
            <v>CR</v>
          </cell>
          <cell r="E46" t="str">
            <v>17,77</v>
          </cell>
        </row>
        <row r="47">
          <cell r="A47">
            <v>7344</v>
          </cell>
          <cell r="B47" t="str">
            <v>!EM PROCESSO DE DESATIVACAO! TINTA LATEX PVA PREMIUM, COR BRANCA</v>
          </cell>
          <cell r="C47" t="str">
            <v xml:space="preserve">GL    </v>
          </cell>
          <cell r="D47" t="str">
            <v xml:space="preserve">C </v>
          </cell>
          <cell r="E47" t="str">
            <v>63,98</v>
          </cell>
        </row>
        <row r="48">
          <cell r="A48">
            <v>10615</v>
          </cell>
          <cell r="B48" t="str">
            <v>!EM PROCESSO DE DESATIVACAO! VEICULO DE PASSEIO COM MOTOR 1.0 FLEX, POTENCIA 72/85 CV, 5 PORTAS, COR SOLIDA, BASICO</v>
          </cell>
          <cell r="C48" t="str">
            <v xml:space="preserve">UN    </v>
          </cell>
          <cell r="D48" t="str">
            <v xml:space="preserve">C </v>
          </cell>
          <cell r="E48" t="str">
            <v>47.990,00</v>
          </cell>
        </row>
        <row r="49">
          <cell r="A49">
            <v>40514</v>
          </cell>
          <cell r="B49" t="str">
            <v>!EM PROCESSO DE DESATIVACAO! VERNIZ POLIURETANO BRILHANTE PARA MADEIRA, SEM FILTRO SOLAR, USO INTERNO E EXTERNO</v>
          </cell>
          <cell r="C49" t="str">
            <v xml:space="preserve">L     </v>
          </cell>
          <cell r="D49" t="str">
            <v xml:space="preserve">C </v>
          </cell>
          <cell r="E49" t="str">
            <v>23,05</v>
          </cell>
        </row>
        <row r="50">
          <cell r="A50">
            <v>4487</v>
          </cell>
          <cell r="B50" t="str">
            <v>!EM PROCESSO DE DESATIVACAO! VIGOTA DE MADEIRA NAO APARELHADA *5 X 10* CM, MACARANDUBA, ANGELIM OU EQUIVALENTE DA REGIAO</v>
          </cell>
          <cell r="C50" t="str">
            <v xml:space="preserve">M     </v>
          </cell>
          <cell r="D50" t="str">
            <v>CR</v>
          </cell>
          <cell r="E50" t="str">
            <v>10,06</v>
          </cell>
        </row>
        <row r="51">
          <cell r="A51">
            <v>11199</v>
          </cell>
          <cell r="B51" t="str">
            <v>!EM PROCESSO DE DESATIVACAO!JANELA DE CORRER, ACO, BATENTE/REQUADRO DE 6 A 14 CM,  COM DIVISAO HORIZ , PINT ANTICORROSIVA, SEM VIDRO, BANDEIRA COM BASCULA, 4 FLS, 120  X 150 CM (A X L)</v>
          </cell>
          <cell r="C51" t="str">
            <v xml:space="preserve">UN    </v>
          </cell>
          <cell r="D51" t="str">
            <v>AS</v>
          </cell>
          <cell r="E51" t="str">
            <v>867,08</v>
          </cell>
        </row>
        <row r="52">
          <cell r="A52">
            <v>4053</v>
          </cell>
          <cell r="B52" t="str">
            <v>!EM PROCESSO DE DESATIVACAO!MASSA A OLEO PARA MADEIRA</v>
          </cell>
          <cell r="C52" t="str">
            <v xml:space="preserve">GL    </v>
          </cell>
          <cell r="D52" t="str">
            <v>CR</v>
          </cell>
          <cell r="E52" t="str">
            <v>57,06</v>
          </cell>
        </row>
        <row r="53">
          <cell r="A53">
            <v>4056</v>
          </cell>
          <cell r="B53" t="str">
            <v>!EM PROCESSO DE DESATIVACAO!MASSA ACRILICA PARA PAREDES INTERIOR/EXTERIOR</v>
          </cell>
          <cell r="C53" t="str">
            <v xml:space="preserve">GL    </v>
          </cell>
          <cell r="D53" t="str">
            <v>CR</v>
          </cell>
          <cell r="E53" t="str">
            <v>30,01</v>
          </cell>
        </row>
        <row r="54">
          <cell r="A54">
            <v>21136</v>
          </cell>
          <cell r="B54" t="str">
            <v>!EM PROCESSO DESATIVACAO! ELETRODUTO EM ACO GALVANIZADO ELETROLITICO, LEVE, DIAMETRO 1", PAREDE DE 0,90 MM</v>
          </cell>
          <cell r="C54" t="str">
            <v xml:space="preserve">M     </v>
          </cell>
          <cell r="D54" t="str">
            <v>AS</v>
          </cell>
          <cell r="E54" t="str">
            <v>11,95</v>
          </cell>
        </row>
        <row r="55">
          <cell r="A55">
            <v>21128</v>
          </cell>
          <cell r="B55" t="str">
            <v>!EM PROCESSO DESATIVACAO! ELETRODUTO EM ACO GALVANIZADO ELETROLITICO, LEVE, DIAMETRO 3/4", PAREDE DE 0,90 MM</v>
          </cell>
          <cell r="C55" t="str">
            <v xml:space="preserve">M     </v>
          </cell>
          <cell r="D55" t="str">
            <v>AS</v>
          </cell>
          <cell r="E55" t="str">
            <v>9,25</v>
          </cell>
        </row>
        <row r="56">
          <cell r="A56">
            <v>21130</v>
          </cell>
          <cell r="B56" t="str">
            <v>!EM PROCESSO DESATIVACAO! ELETRODUTO EM ACO GALVANIZADO ELETROLITICO, SEMI-PESADO, DIAMETRO 1 1/2", PAREDE DE 1,20 MM</v>
          </cell>
          <cell r="C56" t="str">
            <v xml:space="preserve">M     </v>
          </cell>
          <cell r="D56" t="str">
            <v>AS</v>
          </cell>
          <cell r="E56" t="str">
            <v>23,36</v>
          </cell>
        </row>
        <row r="57">
          <cell r="A57">
            <v>21135</v>
          </cell>
          <cell r="B57" t="str">
            <v>!EM PROCESSO DESATIVACAO! ELETRODUTO EM ACO GALVANIZADO ELETROLITICO, SEMI-PESADO, DIAMETRO 1 1/4", PAREDE DE 1,20 MM</v>
          </cell>
          <cell r="C57" t="str">
            <v xml:space="preserve">M     </v>
          </cell>
          <cell r="D57" t="str">
            <v>AS</v>
          </cell>
          <cell r="E57" t="str">
            <v>23,00</v>
          </cell>
        </row>
        <row r="58">
          <cell r="A58">
            <v>42402</v>
          </cell>
          <cell r="B58" t="str">
            <v>AÇO CA-25, 16,0 MM, BARRA DE TRANSFERENCIA</v>
          </cell>
          <cell r="C58" t="str">
            <v xml:space="preserve">KG    </v>
          </cell>
          <cell r="D58" t="str">
            <v>CR</v>
          </cell>
          <cell r="E58" t="str">
            <v>5,30</v>
          </cell>
        </row>
        <row r="59">
          <cell r="A59">
            <v>38605</v>
          </cell>
          <cell r="B59" t="str">
            <v>ABERTURA PARA ENCAIXE DE CUBA OU LAVATORIO EM BANCADA DE MARMORE/ GRANITO OU OUTRO TIPO DE PEDRA NATURAL</v>
          </cell>
          <cell r="C59" t="str">
            <v xml:space="preserve">UN    </v>
          </cell>
          <cell r="D59" t="str">
            <v>AS</v>
          </cell>
          <cell r="E59" t="str">
            <v>108,04</v>
          </cell>
        </row>
        <row r="60">
          <cell r="A60">
            <v>11270</v>
          </cell>
          <cell r="B60" t="str">
            <v>ABRACADEIRA DE LATAO PARA FIXACAO DE CABO PARA-RAIO, DIMENSOES 32 X 24 X 24 MM</v>
          </cell>
          <cell r="C60" t="str">
            <v xml:space="preserve">UN    </v>
          </cell>
          <cell r="D60" t="str">
            <v>AS</v>
          </cell>
          <cell r="E60" t="str">
            <v>1,80</v>
          </cell>
        </row>
        <row r="61">
          <cell r="A61">
            <v>412</v>
          </cell>
          <cell r="B61" t="str">
            <v>ABRACADEIRA DE NYLON PARA AMARRACAO DE CABOS, COMPRIMENTO DE *230* X *7,6* MM</v>
          </cell>
          <cell r="C61" t="str">
            <v xml:space="preserve">UN    </v>
          </cell>
          <cell r="D61" t="str">
            <v>CR</v>
          </cell>
          <cell r="E61" t="str">
            <v>1,02</v>
          </cell>
        </row>
        <row r="62">
          <cell r="A62">
            <v>414</v>
          </cell>
          <cell r="B62" t="str">
            <v>ABRACADEIRA DE NYLON PARA AMARRACAO DE CABOS, COMPRIMENTO DE 100 X 2,5 MM</v>
          </cell>
          <cell r="C62" t="str">
            <v xml:space="preserve">UN    </v>
          </cell>
          <cell r="D62" t="str">
            <v>CR</v>
          </cell>
          <cell r="E62" t="str">
            <v>0,06</v>
          </cell>
        </row>
        <row r="63">
          <cell r="A63">
            <v>410</v>
          </cell>
          <cell r="B63" t="str">
            <v>ABRACADEIRA DE NYLON PARA AMARRACAO DE CABOS, COMPRIMENTO DE 150 X *3,6* MM</v>
          </cell>
          <cell r="C63" t="str">
            <v xml:space="preserve">UN    </v>
          </cell>
          <cell r="D63" t="str">
            <v>CR</v>
          </cell>
          <cell r="E63" t="str">
            <v>0,15</v>
          </cell>
        </row>
        <row r="64">
          <cell r="A64">
            <v>411</v>
          </cell>
          <cell r="B64" t="str">
            <v>ABRACADEIRA DE NYLON PARA AMARRACAO DE CABOS, COMPRIMENTO DE 200 X *4,6* MM</v>
          </cell>
          <cell r="C64" t="str">
            <v xml:space="preserve">UN    </v>
          </cell>
          <cell r="D64" t="str">
            <v xml:space="preserve">C </v>
          </cell>
          <cell r="E64" t="str">
            <v>0,20</v>
          </cell>
        </row>
        <row r="65">
          <cell r="A65">
            <v>408</v>
          </cell>
          <cell r="B65" t="str">
            <v>ABRACADEIRA DE NYLON PARA AMARRACAO DE CABOS, COMPRIMENTO DE 390 X *4,6* MM</v>
          </cell>
          <cell r="C65" t="str">
            <v xml:space="preserve">UN    </v>
          </cell>
          <cell r="D65" t="str">
            <v>CR</v>
          </cell>
          <cell r="E65" t="str">
            <v>0,99</v>
          </cell>
        </row>
        <row r="66">
          <cell r="A66">
            <v>39131</v>
          </cell>
          <cell r="B66" t="str">
            <v>ABRACADEIRA EM ACO PARA AMARRACAO DE ELETRODUTOS, TIPO D, COM 1 1/2" E CUNHA DE FIXACAO</v>
          </cell>
          <cell r="C66" t="str">
            <v xml:space="preserve">UN    </v>
          </cell>
          <cell r="D66" t="str">
            <v>CR</v>
          </cell>
          <cell r="E66" t="str">
            <v>2,70</v>
          </cell>
        </row>
        <row r="67">
          <cell r="A67">
            <v>394</v>
          </cell>
          <cell r="B67" t="str">
            <v>ABRACADEIRA EM ACO PARA AMARRACAO DE ELETRODUTOS, TIPO D, COM 1 1/2" E PARAFUSO DE FIXACAO</v>
          </cell>
          <cell r="C67" t="str">
            <v xml:space="preserve">UN    </v>
          </cell>
          <cell r="D67" t="str">
            <v>CR</v>
          </cell>
          <cell r="E67" t="str">
            <v>2,74</v>
          </cell>
        </row>
        <row r="68">
          <cell r="A68">
            <v>39130</v>
          </cell>
          <cell r="B68" t="str">
            <v>ABRACADEIRA EM ACO PARA AMARRACAO DE ELETRODUTOS, TIPO D, COM 1 1/4" E CUNHA DE FIXACAO</v>
          </cell>
          <cell r="C68" t="str">
            <v xml:space="preserve">UN    </v>
          </cell>
          <cell r="D68" t="str">
            <v>CR</v>
          </cell>
          <cell r="E68" t="str">
            <v>2,46</v>
          </cell>
        </row>
        <row r="69">
          <cell r="A69">
            <v>395</v>
          </cell>
          <cell r="B69" t="str">
            <v>ABRACADEIRA EM ACO PARA AMARRACAO DE ELETRODUTOS, TIPO D, COM 1 1/4" E PARAFUSO DE FIXACAO</v>
          </cell>
          <cell r="C69" t="str">
            <v xml:space="preserve">UN    </v>
          </cell>
          <cell r="D69" t="str">
            <v>CR</v>
          </cell>
          <cell r="E69" t="str">
            <v>2,63</v>
          </cell>
        </row>
        <row r="70">
          <cell r="A70">
            <v>39127</v>
          </cell>
          <cell r="B70" t="str">
            <v>ABRACADEIRA EM ACO PARA AMARRACAO DE ELETRODUTOS, TIPO D, COM 1/2" E CUNHA DE FIXACAO</v>
          </cell>
          <cell r="C70" t="str">
            <v xml:space="preserve">UN    </v>
          </cell>
          <cell r="D70" t="str">
            <v>CR</v>
          </cell>
          <cell r="E70" t="str">
            <v>1,30</v>
          </cell>
        </row>
        <row r="71">
          <cell r="A71">
            <v>392</v>
          </cell>
          <cell r="B71" t="str">
            <v>ABRACADEIRA EM ACO PARA AMARRACAO DE ELETRODUTOS, TIPO D, COM 1/2" E PARAFUSO DE FIXACAO</v>
          </cell>
          <cell r="C71" t="str">
            <v xml:space="preserve">UN    </v>
          </cell>
          <cell r="D71" t="str">
            <v>CR</v>
          </cell>
          <cell r="E71" t="str">
            <v>1,33</v>
          </cell>
        </row>
        <row r="72">
          <cell r="A72">
            <v>39129</v>
          </cell>
          <cell r="B72" t="str">
            <v>ABRACADEIRA EM ACO PARA AMARRACAO DE ELETRODUTOS, TIPO D, COM 1" E CUNHA DE FIXACAO</v>
          </cell>
          <cell r="C72" t="str">
            <v xml:space="preserve">UN    </v>
          </cell>
          <cell r="D72" t="str">
            <v>CR</v>
          </cell>
          <cell r="E72" t="str">
            <v>1,52</v>
          </cell>
        </row>
        <row r="73">
          <cell r="A73">
            <v>393</v>
          </cell>
          <cell r="B73" t="str">
            <v>ABRACADEIRA EM ACO PARA AMARRACAO DE ELETRODUTOS, TIPO D, COM 1" E PARAFUSO DE FIXACAO</v>
          </cell>
          <cell r="C73" t="str">
            <v xml:space="preserve">UN    </v>
          </cell>
          <cell r="D73" t="str">
            <v xml:space="preserve">C </v>
          </cell>
          <cell r="E73" t="str">
            <v>1,59</v>
          </cell>
        </row>
        <row r="74">
          <cell r="A74">
            <v>39133</v>
          </cell>
          <cell r="B74" t="str">
            <v>ABRACADEIRA EM ACO PARA AMARRACAO DE ELETRODUTOS, TIPO D, COM 2 1/2" E CUNHA DE FIXACAO</v>
          </cell>
          <cell r="C74" t="str">
            <v xml:space="preserve">UN    </v>
          </cell>
          <cell r="D74" t="str">
            <v>CR</v>
          </cell>
          <cell r="E74" t="str">
            <v>3,55</v>
          </cell>
        </row>
        <row r="75">
          <cell r="A75">
            <v>397</v>
          </cell>
          <cell r="B75" t="str">
            <v>ABRACADEIRA EM ACO PARA AMARRACAO DE ELETRODUTOS, TIPO D, COM 2 1/2" E PARAFUSO DE FIXACAO</v>
          </cell>
          <cell r="C75" t="str">
            <v xml:space="preserve">UN    </v>
          </cell>
          <cell r="D75" t="str">
            <v>CR</v>
          </cell>
          <cell r="E75" t="str">
            <v>3,92</v>
          </cell>
        </row>
        <row r="76">
          <cell r="A76">
            <v>39132</v>
          </cell>
          <cell r="B76" t="str">
            <v>ABRACADEIRA EM ACO PARA AMARRACAO DE ELETRODUTOS, TIPO D, COM 2" E CUNHA DE FIXACAO</v>
          </cell>
          <cell r="C76" t="str">
            <v xml:space="preserve">UN    </v>
          </cell>
          <cell r="D76" t="str">
            <v>CR</v>
          </cell>
          <cell r="E76" t="str">
            <v>2,84</v>
          </cell>
        </row>
        <row r="77">
          <cell r="A77">
            <v>396</v>
          </cell>
          <cell r="B77" t="str">
            <v>ABRACADEIRA EM ACO PARA AMARRACAO DE ELETRODUTOS, TIPO D, COM 2" E PARAFUSO DE FIXACAO</v>
          </cell>
          <cell r="C77" t="str">
            <v xml:space="preserve">UN    </v>
          </cell>
          <cell r="D77" t="str">
            <v>CR</v>
          </cell>
          <cell r="E77" t="str">
            <v>3,04</v>
          </cell>
        </row>
        <row r="78">
          <cell r="A78">
            <v>39135</v>
          </cell>
          <cell r="B78" t="str">
            <v>ABRACADEIRA EM ACO PARA AMARRACAO DE ELETRODUTOS, TIPO D, COM 3 1/2" E CUNHA DE FIXACAO</v>
          </cell>
          <cell r="C78" t="str">
            <v xml:space="preserve">UN    </v>
          </cell>
          <cell r="D78" t="str">
            <v>CR</v>
          </cell>
          <cell r="E78" t="str">
            <v>5,68</v>
          </cell>
        </row>
        <row r="79">
          <cell r="A79">
            <v>39128</v>
          </cell>
          <cell r="B79" t="str">
            <v>ABRACADEIRA EM ACO PARA AMARRACAO DE ELETRODUTOS, TIPO D, COM 3/4" E CUNHA DE FIXACAO</v>
          </cell>
          <cell r="C79" t="str">
            <v xml:space="preserve">UN    </v>
          </cell>
          <cell r="D79" t="str">
            <v>CR</v>
          </cell>
          <cell r="E79" t="str">
            <v>1,42</v>
          </cell>
        </row>
        <row r="80">
          <cell r="A80">
            <v>400</v>
          </cell>
          <cell r="B80" t="str">
            <v>ABRACADEIRA EM ACO PARA AMARRACAO DE ELETRODUTOS, TIPO D, COM 3/4" E PARAFUSO DE FIXACAO</v>
          </cell>
          <cell r="C80" t="str">
            <v xml:space="preserve">UN    </v>
          </cell>
          <cell r="D80" t="str">
            <v>CR</v>
          </cell>
          <cell r="E80" t="str">
            <v>1,38</v>
          </cell>
        </row>
        <row r="81">
          <cell r="A81">
            <v>39125</v>
          </cell>
          <cell r="B81" t="str">
            <v>ABRACADEIRA EM ACO PARA AMARRACAO DE ELETRODUTOS, TIPO D, COM 3/8" E PARAFUSO DE FIXACAO</v>
          </cell>
          <cell r="C81" t="str">
            <v xml:space="preserve">UN    </v>
          </cell>
          <cell r="D81" t="str">
            <v>CR</v>
          </cell>
          <cell r="E81" t="str">
            <v>1,42</v>
          </cell>
        </row>
        <row r="82">
          <cell r="A82">
            <v>39134</v>
          </cell>
          <cell r="B82" t="str">
            <v>ABRACADEIRA EM ACO PARA AMARRACAO DE ELETRODUTOS, TIPO D, COM 3" E CUNHA DE FIXACAO</v>
          </cell>
          <cell r="C82" t="str">
            <v xml:space="preserve">UN    </v>
          </cell>
          <cell r="D82" t="str">
            <v>CR</v>
          </cell>
          <cell r="E82" t="str">
            <v>4,73</v>
          </cell>
        </row>
        <row r="83">
          <cell r="A83">
            <v>398</v>
          </cell>
          <cell r="B83" t="str">
            <v>ABRACADEIRA EM ACO PARA AMARRACAO DE ELETRODUTOS, TIPO D, COM 3" E PARAFUSO DE FIXACAO</v>
          </cell>
          <cell r="C83" t="str">
            <v xml:space="preserve">UN    </v>
          </cell>
          <cell r="D83" t="str">
            <v>CR</v>
          </cell>
          <cell r="E83" t="str">
            <v>4,36</v>
          </cell>
        </row>
        <row r="84">
          <cell r="A84">
            <v>39126</v>
          </cell>
          <cell r="B84" t="str">
            <v>ABRACADEIRA EM ACO PARA AMARRACAO DE ELETRODUTOS, TIPO D, COM 4" E CUNHA DE FIXACAO</v>
          </cell>
          <cell r="C84" t="str">
            <v xml:space="preserve">UN    </v>
          </cell>
          <cell r="D84" t="str">
            <v>CR</v>
          </cell>
          <cell r="E84" t="str">
            <v>6,39</v>
          </cell>
        </row>
        <row r="85">
          <cell r="A85">
            <v>399</v>
          </cell>
          <cell r="B85" t="str">
            <v>ABRACADEIRA EM ACO PARA AMARRACAO DE ELETRODUTOS, TIPO D, COM 4" E PARAFUSO DE FIXACAO</v>
          </cell>
          <cell r="C85" t="str">
            <v xml:space="preserve">UN    </v>
          </cell>
          <cell r="D85" t="str">
            <v>CR</v>
          </cell>
          <cell r="E85" t="str">
            <v>5,63</v>
          </cell>
        </row>
        <row r="86">
          <cell r="A86">
            <v>39158</v>
          </cell>
          <cell r="B86" t="str">
            <v>ABRACADEIRA EM ACO PARA AMARRACAO DE ELETRODUTOS, TIPO ECONOMICA (GOTA), COM 8"</v>
          </cell>
          <cell r="C86" t="str">
            <v xml:space="preserve">UN    </v>
          </cell>
          <cell r="D86" t="str">
            <v>CR</v>
          </cell>
          <cell r="E86" t="str">
            <v>15,12</v>
          </cell>
        </row>
        <row r="87">
          <cell r="A87">
            <v>39141</v>
          </cell>
          <cell r="B87" t="str">
            <v>ABRACADEIRA EM ACO PARA AMARRACAO DE ELETRODUTOS, TIPO U SIMPLES, COM 1 1/2"</v>
          </cell>
          <cell r="C87" t="str">
            <v xml:space="preserve">UN    </v>
          </cell>
          <cell r="D87" t="str">
            <v>CR</v>
          </cell>
          <cell r="E87" t="str">
            <v>1,09</v>
          </cell>
        </row>
        <row r="88">
          <cell r="A88">
            <v>39140</v>
          </cell>
          <cell r="B88" t="str">
            <v>ABRACADEIRA EM ACO PARA AMARRACAO DE ELETRODUTOS, TIPO U SIMPLES, COM 1 1/4"</v>
          </cell>
          <cell r="C88" t="str">
            <v xml:space="preserve">UN    </v>
          </cell>
          <cell r="D88" t="str">
            <v>CR</v>
          </cell>
          <cell r="E88" t="str">
            <v>0,99</v>
          </cell>
        </row>
        <row r="89">
          <cell r="A89">
            <v>39137</v>
          </cell>
          <cell r="B89" t="str">
            <v>ABRACADEIRA EM ACO PARA AMARRACAO DE ELETRODUTOS, TIPO U SIMPLES, COM 1/2"</v>
          </cell>
          <cell r="C89" t="str">
            <v xml:space="preserve">UN    </v>
          </cell>
          <cell r="D89" t="str">
            <v>CR</v>
          </cell>
          <cell r="E89" t="str">
            <v>0,57</v>
          </cell>
        </row>
        <row r="90">
          <cell r="A90">
            <v>39139</v>
          </cell>
          <cell r="B90" t="str">
            <v>ABRACADEIRA EM ACO PARA AMARRACAO DE ELETRODUTOS, TIPO U SIMPLES, COM 1"</v>
          </cell>
          <cell r="C90" t="str">
            <v xml:space="preserve">UN    </v>
          </cell>
          <cell r="D90" t="str">
            <v>CR</v>
          </cell>
          <cell r="E90" t="str">
            <v>0,82</v>
          </cell>
        </row>
        <row r="91">
          <cell r="A91">
            <v>39143</v>
          </cell>
          <cell r="B91" t="str">
            <v>ABRACADEIRA EM ACO PARA AMARRACAO DE ELETRODUTOS, TIPO U SIMPLES, COM 2 1/2"</v>
          </cell>
          <cell r="C91" t="str">
            <v xml:space="preserve">UN    </v>
          </cell>
          <cell r="D91" t="str">
            <v>CR</v>
          </cell>
          <cell r="E91" t="str">
            <v>2,26</v>
          </cell>
        </row>
        <row r="92">
          <cell r="A92">
            <v>39142</v>
          </cell>
          <cell r="B92" t="str">
            <v>ABRACADEIRA EM ACO PARA AMARRACAO DE ELETRODUTOS, TIPO U SIMPLES, COM 2"</v>
          </cell>
          <cell r="C92" t="str">
            <v xml:space="preserve">UN    </v>
          </cell>
          <cell r="D92" t="str">
            <v>CR</v>
          </cell>
          <cell r="E92" t="str">
            <v>1,62</v>
          </cell>
        </row>
        <row r="93">
          <cell r="A93">
            <v>39138</v>
          </cell>
          <cell r="B93" t="str">
            <v>ABRACADEIRA EM ACO PARA AMARRACAO DE ELETRODUTOS, TIPO U SIMPLES, COM 3/4"</v>
          </cell>
          <cell r="C93" t="str">
            <v xml:space="preserve">UN    </v>
          </cell>
          <cell r="D93" t="str">
            <v>CR</v>
          </cell>
          <cell r="E93" t="str">
            <v>0,60</v>
          </cell>
        </row>
        <row r="94">
          <cell r="A94">
            <v>39136</v>
          </cell>
          <cell r="B94" t="str">
            <v>ABRACADEIRA EM ACO PARA AMARRACAO DE ELETRODUTOS, TIPO U SIMPLES, COM 3/8"</v>
          </cell>
          <cell r="C94" t="str">
            <v xml:space="preserve">UN    </v>
          </cell>
          <cell r="D94" t="str">
            <v>CR</v>
          </cell>
          <cell r="E94" t="str">
            <v>0,40</v>
          </cell>
        </row>
        <row r="95">
          <cell r="A95">
            <v>39144</v>
          </cell>
          <cell r="B95" t="str">
            <v>ABRACADEIRA EM ACO PARA AMARRACAO DE ELETRODUTOS, TIPO U SIMPLES, COM 3"</v>
          </cell>
          <cell r="C95" t="str">
            <v xml:space="preserve">UN    </v>
          </cell>
          <cell r="D95" t="str">
            <v>CR</v>
          </cell>
          <cell r="E95" t="str">
            <v>2,63</v>
          </cell>
        </row>
        <row r="96">
          <cell r="A96">
            <v>39145</v>
          </cell>
          <cell r="B96" t="str">
            <v>ABRACADEIRA EM ACO PARA AMARRACAO DE ELETRODUTOS, TIPO U SIMPLES, COM 4"</v>
          </cell>
          <cell r="C96" t="str">
            <v xml:space="preserve">UN    </v>
          </cell>
          <cell r="D96" t="str">
            <v>CR</v>
          </cell>
          <cell r="E96" t="str">
            <v>4,34</v>
          </cell>
        </row>
        <row r="97">
          <cell r="A97">
            <v>12615</v>
          </cell>
          <cell r="B97" t="str">
            <v>ABRACADEIRA PVC, PARA CALHA PLUVIAL, DIAMETRO ENTRE 80 E 100 MM, PARA DRENAGEM PREDIAL</v>
          </cell>
          <cell r="C97" t="str">
            <v xml:space="preserve">UN    </v>
          </cell>
          <cell r="D97" t="str">
            <v>AS</v>
          </cell>
          <cell r="E97" t="str">
            <v>2,86</v>
          </cell>
        </row>
        <row r="98">
          <cell r="A98">
            <v>11927</v>
          </cell>
          <cell r="B98" t="str">
            <v>ABRACADEIRA, GALVANIZADA/ZINCADA, ROSCA SEM FIM, PARAFUSO INOX, LARGURA  FITA *12,6 A *14 MM, D = 2" A 2 1/2"</v>
          </cell>
          <cell r="C98" t="str">
            <v xml:space="preserve">UN    </v>
          </cell>
          <cell r="D98" t="str">
            <v>AS</v>
          </cell>
          <cell r="E98" t="str">
            <v>5,37</v>
          </cell>
        </row>
        <row r="99">
          <cell r="A99">
            <v>11928</v>
          </cell>
          <cell r="B99" t="str">
            <v>ABRACADEIRA, GALVANIZADA/ZINCADA, ROSCA SEM FIM, PARAFUSO INOX, LARGURA  FITA *12,6 A *14 MM, D = 3" A 3 3/4"</v>
          </cell>
          <cell r="C99" t="str">
            <v xml:space="preserve">UN    </v>
          </cell>
          <cell r="D99" t="str">
            <v>AS</v>
          </cell>
          <cell r="E99" t="str">
            <v>6,15</v>
          </cell>
        </row>
        <row r="100">
          <cell r="A100">
            <v>11929</v>
          </cell>
          <cell r="B100" t="str">
            <v>ABRACADEIRA, GALVANIZADA/ZINCADA, ROSCA SEM FIM, PARAFUSO INOX, LARGURA  FITA *12,6 A *14 MM, D = 4" A 4 3/4"</v>
          </cell>
          <cell r="C100" t="str">
            <v xml:space="preserve">UN    </v>
          </cell>
          <cell r="D100" t="str">
            <v>AS</v>
          </cell>
          <cell r="E100" t="str">
            <v>9,52</v>
          </cell>
        </row>
        <row r="101">
          <cell r="A101">
            <v>36801</v>
          </cell>
          <cell r="B101" t="str">
            <v>ACABAMENTO CROMADO PARA REGISTRO PEQUENO, 1/2 " OU 3/4 "</v>
          </cell>
          <cell r="C101" t="str">
            <v xml:space="preserve">UN    </v>
          </cell>
          <cell r="D101" t="str">
            <v>CR</v>
          </cell>
          <cell r="E101" t="str">
            <v>21,44</v>
          </cell>
        </row>
        <row r="102">
          <cell r="A102">
            <v>36246</v>
          </cell>
          <cell r="B102" t="str">
            <v>ACABAMENTO SIMPLES/CONVENCIONAL PARA FORRO PVC, TIPO "U" OU "C", COR BRANCA, COMPRIMENTO 6 M</v>
          </cell>
          <cell r="C102" t="str">
            <v xml:space="preserve">M     </v>
          </cell>
          <cell r="D102" t="str">
            <v>CR</v>
          </cell>
          <cell r="E102" t="str">
            <v>2,28</v>
          </cell>
        </row>
        <row r="103">
          <cell r="A103">
            <v>37600</v>
          </cell>
          <cell r="B103" t="str">
            <v>ACESSORIO DE LIGACAO NAO ELETRICO PARA CARGAS EXPLOSIVAS, TUBO DE 6 M</v>
          </cell>
          <cell r="C103" t="str">
            <v xml:space="preserve">UN    </v>
          </cell>
          <cell r="D103" t="str">
            <v>AS</v>
          </cell>
          <cell r="E103" t="str">
            <v>59,58</v>
          </cell>
        </row>
        <row r="104">
          <cell r="A104">
            <v>37599</v>
          </cell>
          <cell r="B104" t="str">
            <v>ACESSORIO INICIADOR NAO ELETRICO, TUBO DE 6 M, TEMPO DE RETARDO DE *160* MS</v>
          </cell>
          <cell r="C104" t="str">
            <v xml:space="preserve">UN    </v>
          </cell>
          <cell r="D104" t="str">
            <v>AS</v>
          </cell>
          <cell r="E104" t="str">
            <v>55,45</v>
          </cell>
        </row>
        <row r="105">
          <cell r="A105">
            <v>1</v>
          </cell>
          <cell r="B105" t="str">
            <v>ACETILENO (RECARGA PARA CILINDRO DE CONJUNTO OXICORTE GRANDE)</v>
          </cell>
          <cell r="C105" t="str">
            <v xml:space="preserve">KG    </v>
          </cell>
          <cell r="D105" t="str">
            <v xml:space="preserve">C </v>
          </cell>
          <cell r="E105" t="str">
            <v>65,56</v>
          </cell>
        </row>
        <row r="106">
          <cell r="A106">
            <v>3</v>
          </cell>
          <cell r="B106" t="str">
            <v>ACIDO MURIATICO, DILUICAO 10% A 12% PARA USO EM LIMPEZA</v>
          </cell>
          <cell r="C106" t="str">
            <v xml:space="preserve">L     </v>
          </cell>
          <cell r="D106" t="str">
            <v>CR</v>
          </cell>
          <cell r="E106" t="str">
            <v>4,96</v>
          </cell>
        </row>
        <row r="107">
          <cell r="A107">
            <v>43054</v>
          </cell>
          <cell r="B107" t="str">
            <v>ACO CA-25, 10,0 MM, OU 12,5 MM, OU 16,0 MM, OU 20,0 MM, OU 25,0 MM, VERGALHAO</v>
          </cell>
          <cell r="C107" t="str">
            <v xml:space="preserve">KG    </v>
          </cell>
          <cell r="D107" t="str">
            <v>CR</v>
          </cell>
          <cell r="E107" t="str">
            <v>5,54</v>
          </cell>
        </row>
        <row r="108">
          <cell r="A108">
            <v>42403</v>
          </cell>
          <cell r="B108" t="str">
            <v>ACO CA-25, 20,0 MM, BARRA DE TRANSFERENCIA</v>
          </cell>
          <cell r="C108" t="str">
            <v xml:space="preserve">KG    </v>
          </cell>
          <cell r="D108" t="str">
            <v>CR</v>
          </cell>
          <cell r="E108" t="str">
            <v>6,79</v>
          </cell>
        </row>
        <row r="109">
          <cell r="A109">
            <v>42404</v>
          </cell>
          <cell r="B109" t="str">
            <v>ACO CA-25, 25,0 MM, BARRA DE TRANSFERENCIA</v>
          </cell>
          <cell r="C109" t="str">
            <v xml:space="preserve">KG    </v>
          </cell>
          <cell r="D109" t="str">
            <v>CR</v>
          </cell>
          <cell r="E109" t="str">
            <v>6,76</v>
          </cell>
        </row>
        <row r="110">
          <cell r="A110">
            <v>42405</v>
          </cell>
          <cell r="B110" t="str">
            <v>ACO CA-25, 32,0 MM, BARRA DE TRANSFERENCIA</v>
          </cell>
          <cell r="C110" t="str">
            <v xml:space="preserve">KG    </v>
          </cell>
          <cell r="D110" t="str">
            <v>CR</v>
          </cell>
          <cell r="E110" t="str">
            <v>7,20</v>
          </cell>
        </row>
        <row r="111">
          <cell r="A111">
            <v>34341</v>
          </cell>
          <cell r="B111" t="str">
            <v>ACO CA-25, 32,0 MM, VERGALHAO</v>
          </cell>
          <cell r="C111" t="str">
            <v xml:space="preserve">KG    </v>
          </cell>
          <cell r="D111" t="str">
            <v>CR</v>
          </cell>
          <cell r="E111" t="str">
            <v>6,25</v>
          </cell>
        </row>
        <row r="112">
          <cell r="A112">
            <v>43053</v>
          </cell>
          <cell r="B112" t="str">
            <v>ACO CA-25, 6,3 MM OU 8,0 MM, VERGALHAO</v>
          </cell>
          <cell r="C112" t="str">
            <v xml:space="preserve">KG    </v>
          </cell>
          <cell r="D112" t="str">
            <v>CR</v>
          </cell>
          <cell r="E112" t="str">
            <v>4,95</v>
          </cell>
        </row>
        <row r="113">
          <cell r="A113">
            <v>43058</v>
          </cell>
          <cell r="B113" t="str">
            <v>ACO CA-50, 10,0 MM, OU 12,5 MM, OU 16,0 MM, OU 20,0 MM, DOBRADO E CORTADO</v>
          </cell>
          <cell r="C113" t="str">
            <v xml:space="preserve">KG    </v>
          </cell>
          <cell r="D113" t="str">
            <v>CR</v>
          </cell>
          <cell r="E113" t="str">
            <v>5,13</v>
          </cell>
        </row>
        <row r="114">
          <cell r="A114">
            <v>34</v>
          </cell>
          <cell r="B114" t="str">
            <v>ACO CA-50, 10,0 MM, VERGALHAO</v>
          </cell>
          <cell r="C114" t="str">
            <v xml:space="preserve">KG    </v>
          </cell>
          <cell r="D114" t="str">
            <v>CR</v>
          </cell>
          <cell r="E114" t="str">
            <v>5,16</v>
          </cell>
        </row>
        <row r="115">
          <cell r="A115">
            <v>43055</v>
          </cell>
          <cell r="B115" t="str">
            <v>ACO CA-50, 12,5 MM OU 16,0 MM, VERGALHAO</v>
          </cell>
          <cell r="C115" t="str">
            <v xml:space="preserve">KG    </v>
          </cell>
          <cell r="D115" t="str">
            <v xml:space="preserve">C </v>
          </cell>
          <cell r="E115" t="str">
            <v>4,47</v>
          </cell>
        </row>
        <row r="116">
          <cell r="A116">
            <v>43056</v>
          </cell>
          <cell r="B116" t="str">
            <v>ACO CA-50, 20,0 MM OU 25,0 MM, VERGALHAO</v>
          </cell>
          <cell r="C116" t="str">
            <v xml:space="preserve">KG    </v>
          </cell>
          <cell r="D116" t="str">
            <v>CR</v>
          </cell>
          <cell r="E116" t="str">
            <v>5,15</v>
          </cell>
        </row>
        <row r="117">
          <cell r="A117">
            <v>43057</v>
          </cell>
          <cell r="B117" t="str">
            <v>ACO CA-50, 32,0 MM, VERGALHAO</v>
          </cell>
          <cell r="C117" t="str">
            <v xml:space="preserve">KG    </v>
          </cell>
          <cell r="D117" t="str">
            <v>CR</v>
          </cell>
          <cell r="E117" t="str">
            <v>5,66</v>
          </cell>
        </row>
        <row r="118">
          <cell r="A118">
            <v>34449</v>
          </cell>
          <cell r="B118" t="str">
            <v>ACO CA-50, 6,3 MM, DOBRADO E CORTADO</v>
          </cell>
          <cell r="C118" t="str">
            <v xml:space="preserve">KG    </v>
          </cell>
          <cell r="D118" t="str">
            <v>CR</v>
          </cell>
          <cell r="E118" t="str">
            <v>6,05</v>
          </cell>
        </row>
        <row r="119">
          <cell r="A119">
            <v>32</v>
          </cell>
          <cell r="B119" t="str">
            <v>ACO CA-50, 6,3 MM, VERGALHAO</v>
          </cell>
          <cell r="C119" t="str">
            <v xml:space="preserve">KG    </v>
          </cell>
          <cell r="D119" t="str">
            <v>CR</v>
          </cell>
          <cell r="E119" t="str">
            <v>5,44</v>
          </cell>
        </row>
        <row r="120">
          <cell r="A120">
            <v>33</v>
          </cell>
          <cell r="B120" t="str">
            <v>ACO CA-50, 8,0 MM, VERGALHAO</v>
          </cell>
          <cell r="C120" t="str">
            <v xml:space="preserve">KG    </v>
          </cell>
          <cell r="D120" t="str">
            <v>CR</v>
          </cell>
          <cell r="E120" t="str">
            <v>5,47</v>
          </cell>
        </row>
        <row r="121">
          <cell r="A121">
            <v>43061</v>
          </cell>
          <cell r="B121" t="str">
            <v>ACO CA-60, 4,2 MM OU 5,0 MM, DOBRADO E CORTADO</v>
          </cell>
          <cell r="C121" t="str">
            <v xml:space="preserve">KG    </v>
          </cell>
          <cell r="D121" t="str">
            <v>CR</v>
          </cell>
          <cell r="E121" t="str">
            <v>5,11</v>
          </cell>
        </row>
        <row r="122">
          <cell r="A122">
            <v>43059</v>
          </cell>
          <cell r="B122" t="str">
            <v>ACO CA-60, 4,2 MM, OU 5,0 MM, OU 6,0 MM, OU 7,0 MM, VERGALHAO</v>
          </cell>
          <cell r="C122" t="str">
            <v xml:space="preserve">KG    </v>
          </cell>
          <cell r="D122" t="str">
            <v>CR</v>
          </cell>
          <cell r="E122" t="str">
            <v>4,88</v>
          </cell>
        </row>
        <row r="123">
          <cell r="A123">
            <v>43062</v>
          </cell>
          <cell r="B123" t="str">
            <v>ACO CA-60, 6,0 MM OU 7,0 MM, DOBRADO E CORTADO</v>
          </cell>
          <cell r="C123" t="str">
            <v xml:space="preserve">KG    </v>
          </cell>
          <cell r="D123" t="str">
            <v>CR</v>
          </cell>
          <cell r="E123" t="str">
            <v>5,41</v>
          </cell>
        </row>
        <row r="124">
          <cell r="A124">
            <v>43060</v>
          </cell>
          <cell r="B124" t="str">
            <v>ACO CA-60, 8,0 MM OU 9,5 MM, VERGALHAO</v>
          </cell>
          <cell r="C124" t="str">
            <v xml:space="preserve">KG    </v>
          </cell>
          <cell r="D124" t="str">
            <v>CR</v>
          </cell>
          <cell r="E124" t="str">
            <v>4,25</v>
          </cell>
        </row>
        <row r="125">
          <cell r="A125">
            <v>20063</v>
          </cell>
          <cell r="B125" t="str">
            <v>ACOPLAMENTO DE CONDUTOR PLUVIAL, EM PVC, DIAMETRO ENTRE 80 E 100 MM, PARA DRENAGEM PREDIAL</v>
          </cell>
          <cell r="C125" t="str">
            <v xml:space="preserve">UN    </v>
          </cell>
          <cell r="D125" t="str">
            <v>AS</v>
          </cell>
          <cell r="E125" t="str">
            <v>2,84</v>
          </cell>
        </row>
        <row r="126">
          <cell r="A126">
            <v>40410</v>
          </cell>
          <cell r="B126" t="str">
            <v>ACOPLAMENTO RIGIDO EM FERRO FUNDIDO PARA SISTEMA DE TUBULACAO RANHURADA, DN 50 MM (2")</v>
          </cell>
          <cell r="C126" t="str">
            <v xml:space="preserve">UN    </v>
          </cell>
          <cell r="D126" t="str">
            <v>AS</v>
          </cell>
          <cell r="E126" t="str">
            <v>14,53</v>
          </cell>
        </row>
        <row r="127">
          <cell r="A127">
            <v>40411</v>
          </cell>
          <cell r="B127" t="str">
            <v>ACOPLAMENTO RIGIDO EM FERRO FUNDIDO PARA SISTEMA DE TUBULACAO RANHURADA, DN 65 MM (2 1/2")</v>
          </cell>
          <cell r="C127" t="str">
            <v xml:space="preserve">UN    </v>
          </cell>
          <cell r="D127" t="str">
            <v>AS</v>
          </cell>
          <cell r="E127" t="str">
            <v>15,77</v>
          </cell>
        </row>
        <row r="128">
          <cell r="A128">
            <v>40412</v>
          </cell>
          <cell r="B128" t="str">
            <v>ACOPLAMENTO RIGIDO EM FERRO FUNDIDO PARA SISTEMA DE TUBULACAO RANHURADA, DN 80 MM (3")</v>
          </cell>
          <cell r="C128" t="str">
            <v xml:space="preserve">UN    </v>
          </cell>
          <cell r="D128" t="str">
            <v>AS</v>
          </cell>
          <cell r="E128" t="str">
            <v>17,69</v>
          </cell>
        </row>
        <row r="129">
          <cell r="A129">
            <v>38838</v>
          </cell>
          <cell r="B129" t="str">
            <v>ADAPTADOR DE COBRE PARA TUBULACAO PEX, DN 16 X 15 MM</v>
          </cell>
          <cell r="C129" t="str">
            <v xml:space="preserve">UN    </v>
          </cell>
          <cell r="D129" t="str">
            <v>AS</v>
          </cell>
          <cell r="E129" t="str">
            <v>6,79</v>
          </cell>
        </row>
        <row r="130">
          <cell r="A130">
            <v>38839</v>
          </cell>
          <cell r="B130" t="str">
            <v>ADAPTADOR DE COBRE PARA TUBULACAO PEX, DN 20 X 22 MM</v>
          </cell>
          <cell r="C130" t="str">
            <v xml:space="preserve">UN    </v>
          </cell>
          <cell r="D130" t="str">
            <v>AS</v>
          </cell>
          <cell r="E130" t="str">
            <v>7,99</v>
          </cell>
        </row>
        <row r="131">
          <cell r="A131">
            <v>55</v>
          </cell>
          <cell r="B131" t="str">
            <v>ADAPTADOR DE COMPRESSAO EM POLIPROPILENO (PP), PARA TUBO EM PEAD, 20 MM X 1/2", PARA LIGACAO PREDIAL DE AGUA (NTS 179)</v>
          </cell>
          <cell r="C131" t="str">
            <v xml:space="preserve">UN    </v>
          </cell>
          <cell r="D131" t="str">
            <v>AS</v>
          </cell>
          <cell r="E131" t="str">
            <v>3,50</v>
          </cell>
        </row>
        <row r="132">
          <cell r="A132">
            <v>61</v>
          </cell>
          <cell r="B132" t="str">
            <v>ADAPTADOR DE COMPRESSAO EM POLIPROPILENO (PP), PARA TUBO EM PEAD, 20 MM X 3/4", PARA LIGACAO PREDIAL DE AGUA (NTS 179)</v>
          </cell>
          <cell r="C132" t="str">
            <v xml:space="preserve">UN    </v>
          </cell>
          <cell r="D132" t="str">
            <v>AS</v>
          </cell>
          <cell r="E132" t="str">
            <v>3,31</v>
          </cell>
        </row>
        <row r="133">
          <cell r="A133">
            <v>62</v>
          </cell>
          <cell r="B133" t="str">
            <v>ADAPTADOR DE COMPRESSAO EM POLIPROPILENO (PP), PARA TUBO EM PEAD, 32 MM X 1", PARA LIGACAO PREDIAL DE AGUA (NTS 179)</v>
          </cell>
          <cell r="C133" t="str">
            <v xml:space="preserve">UN    </v>
          </cell>
          <cell r="D133" t="str">
            <v>AS</v>
          </cell>
          <cell r="E133" t="str">
            <v>6,86</v>
          </cell>
        </row>
        <row r="134">
          <cell r="A134">
            <v>77</v>
          </cell>
          <cell r="B134" t="str">
            <v>ADAPTADOR PVC PARA SIFAO METALICO, SOLDAVEL, COM ANEL BORRACHA (JE), 40 MM X 1 1/2"</v>
          </cell>
          <cell r="C134" t="str">
            <v xml:space="preserve">UN    </v>
          </cell>
          <cell r="D134" t="str">
            <v>CR</v>
          </cell>
          <cell r="E134" t="str">
            <v>0,81</v>
          </cell>
        </row>
        <row r="135">
          <cell r="A135">
            <v>76</v>
          </cell>
          <cell r="B135" t="str">
            <v>ADAPTADOR PVC PARA SIFAO, ROSCAVEL, 40 MM X 1 1/4"</v>
          </cell>
          <cell r="C135" t="str">
            <v xml:space="preserve">UN    </v>
          </cell>
          <cell r="D135" t="str">
            <v>CR</v>
          </cell>
          <cell r="E135" t="str">
            <v>0,83</v>
          </cell>
        </row>
        <row r="136">
          <cell r="A136">
            <v>67</v>
          </cell>
          <cell r="B136" t="str">
            <v>ADAPTADOR PVC ROSCAVEL, COM FLANGES E ANEL DE VEDACAO, 1/2", PARA CAIXA D' AGUA</v>
          </cell>
          <cell r="C136" t="str">
            <v xml:space="preserve">UN    </v>
          </cell>
          <cell r="D136" t="str">
            <v>CR</v>
          </cell>
          <cell r="E136" t="str">
            <v>7,97</v>
          </cell>
        </row>
        <row r="137">
          <cell r="A137">
            <v>71</v>
          </cell>
          <cell r="B137" t="str">
            <v>ADAPTADOR PVC ROSCAVEL, COM FLANGES E ANEL DE VEDACAO, 1", PARA CAIXA D' AGUA</v>
          </cell>
          <cell r="C137" t="str">
            <v xml:space="preserve">UN    </v>
          </cell>
          <cell r="D137" t="str">
            <v>CR</v>
          </cell>
          <cell r="E137" t="str">
            <v>14,65</v>
          </cell>
        </row>
        <row r="138">
          <cell r="A138">
            <v>73</v>
          </cell>
          <cell r="B138" t="str">
            <v>ADAPTADOR PVC ROSCAVEL, COM FLANGES E ANEL DE VEDACAO, 3/4", PARA CAIXA D' AGUA</v>
          </cell>
          <cell r="C138" t="str">
            <v xml:space="preserve">UN    </v>
          </cell>
          <cell r="D138" t="str">
            <v>CR</v>
          </cell>
          <cell r="E138" t="str">
            <v>10,94</v>
          </cell>
        </row>
        <row r="139">
          <cell r="A139">
            <v>103</v>
          </cell>
          <cell r="B139" t="str">
            <v>ADAPTADOR PVC SOLDAVEL CURTO COM BOLSA E ROSCA, 110 MM X 4", PARA AGUA FRIA</v>
          </cell>
          <cell r="C139" t="str">
            <v xml:space="preserve">UN    </v>
          </cell>
          <cell r="D139" t="str">
            <v>CR</v>
          </cell>
          <cell r="E139" t="str">
            <v>32,54</v>
          </cell>
        </row>
        <row r="140">
          <cell r="A140">
            <v>107</v>
          </cell>
          <cell r="B140" t="str">
            <v>ADAPTADOR PVC SOLDAVEL CURTO COM BOLSA E ROSCA, 20 MM X 1/2", PARA AGUA FRIA</v>
          </cell>
          <cell r="C140" t="str">
            <v xml:space="preserve">UN    </v>
          </cell>
          <cell r="D140" t="str">
            <v>CR</v>
          </cell>
          <cell r="E140" t="str">
            <v>0,51</v>
          </cell>
        </row>
        <row r="141">
          <cell r="A141">
            <v>65</v>
          </cell>
          <cell r="B141" t="str">
            <v>ADAPTADOR PVC SOLDAVEL CURTO COM BOLSA E ROSCA, 25 MM X 3/4", PARA AGUA FRIA</v>
          </cell>
          <cell r="C141" t="str">
            <v xml:space="preserve">UN    </v>
          </cell>
          <cell r="D141" t="str">
            <v>CR</v>
          </cell>
          <cell r="E141" t="str">
            <v>0,62</v>
          </cell>
        </row>
        <row r="142">
          <cell r="A142">
            <v>108</v>
          </cell>
          <cell r="B142" t="str">
            <v>ADAPTADOR PVC SOLDAVEL CURTO COM BOLSA E ROSCA, 32 MM X 1", PARA AGUA FRIA</v>
          </cell>
          <cell r="C142" t="str">
            <v xml:space="preserve">UN    </v>
          </cell>
          <cell r="D142" t="str">
            <v>CR</v>
          </cell>
          <cell r="E142" t="str">
            <v>1,30</v>
          </cell>
        </row>
        <row r="143">
          <cell r="A143">
            <v>110</v>
          </cell>
          <cell r="B143" t="str">
            <v>ADAPTADOR PVC SOLDAVEL CURTO COM BOLSA E ROSCA, 40 MM X 1 1/2", PARA AGUA FRIA</v>
          </cell>
          <cell r="C143" t="str">
            <v xml:space="preserve">UN    </v>
          </cell>
          <cell r="D143" t="str">
            <v>CR</v>
          </cell>
          <cell r="E143" t="str">
            <v>5,02</v>
          </cell>
        </row>
        <row r="144">
          <cell r="A144">
            <v>109</v>
          </cell>
          <cell r="B144" t="str">
            <v>ADAPTADOR PVC SOLDAVEL CURTO COM BOLSA E ROSCA, 40 MM X 1 1/4", PARA AGUA FRIA</v>
          </cell>
          <cell r="C144" t="str">
            <v xml:space="preserve">UN    </v>
          </cell>
          <cell r="D144" t="str">
            <v>CR</v>
          </cell>
          <cell r="E144" t="str">
            <v>2,47</v>
          </cell>
        </row>
        <row r="145">
          <cell r="A145">
            <v>111</v>
          </cell>
          <cell r="B145" t="str">
            <v>ADAPTADOR PVC SOLDAVEL CURTO COM BOLSA E ROSCA, 50 MM X 1 1/4", PARA AGUA FRIA</v>
          </cell>
          <cell r="C145" t="str">
            <v xml:space="preserve">UN    </v>
          </cell>
          <cell r="D145" t="str">
            <v>CR</v>
          </cell>
          <cell r="E145" t="str">
            <v>5,79</v>
          </cell>
        </row>
        <row r="146">
          <cell r="A146">
            <v>112</v>
          </cell>
          <cell r="B146" t="str">
            <v>ADAPTADOR PVC SOLDAVEL CURTO COM BOLSA E ROSCA, 50 MM X1 1/2", PARA AGUA FRIA</v>
          </cell>
          <cell r="C146" t="str">
            <v xml:space="preserve">UN    </v>
          </cell>
          <cell r="D146" t="str">
            <v>CR</v>
          </cell>
          <cell r="E146" t="str">
            <v>3,15</v>
          </cell>
        </row>
        <row r="147">
          <cell r="A147">
            <v>113</v>
          </cell>
          <cell r="B147" t="str">
            <v>ADAPTADOR PVC SOLDAVEL CURTO COM BOLSA E ROSCA, 60 MM X 2", PARA AGUA FRIA</v>
          </cell>
          <cell r="C147" t="str">
            <v xml:space="preserve">UN    </v>
          </cell>
          <cell r="D147" t="str">
            <v>CR</v>
          </cell>
          <cell r="E147" t="str">
            <v>8,56</v>
          </cell>
        </row>
        <row r="148">
          <cell r="A148">
            <v>104</v>
          </cell>
          <cell r="B148" t="str">
            <v>ADAPTADOR PVC SOLDAVEL CURTO COM BOLSA E ROSCA, 75 MM X 2 1/2", PARA AGUA FRIA</v>
          </cell>
          <cell r="C148" t="str">
            <v xml:space="preserve">UN    </v>
          </cell>
          <cell r="D148" t="str">
            <v>CR</v>
          </cell>
          <cell r="E148" t="str">
            <v>12,44</v>
          </cell>
        </row>
        <row r="149">
          <cell r="A149">
            <v>102</v>
          </cell>
          <cell r="B149" t="str">
            <v>ADAPTADOR PVC SOLDAVEL CURTO COM BOLSA E ROSCA, 85 MM X 3", PARA AGUA FRIA</v>
          </cell>
          <cell r="C149" t="str">
            <v xml:space="preserve">UN    </v>
          </cell>
          <cell r="D149" t="str">
            <v>CR</v>
          </cell>
          <cell r="E149" t="str">
            <v>20,43</v>
          </cell>
        </row>
        <row r="150">
          <cell r="A150">
            <v>95</v>
          </cell>
          <cell r="B150" t="str">
            <v>ADAPTADOR PVC SOLDAVEL, COM FLANGE E ANEL DE VEDACAO, 20 MM X 1/2", PARA CAIXA D'AGUA</v>
          </cell>
          <cell r="C150" t="str">
            <v xml:space="preserve">UN    </v>
          </cell>
          <cell r="D150" t="str">
            <v>CR</v>
          </cell>
          <cell r="E150" t="str">
            <v>6,91</v>
          </cell>
        </row>
        <row r="151">
          <cell r="A151">
            <v>96</v>
          </cell>
          <cell r="B151" t="str">
            <v>ADAPTADOR PVC SOLDAVEL, COM FLANGE E ANEL DE VEDACAO, 25 MM X 3/4", PARA CAIXA D'AGUA</v>
          </cell>
          <cell r="C151" t="str">
            <v xml:space="preserve">UN    </v>
          </cell>
          <cell r="D151" t="str">
            <v>CR</v>
          </cell>
          <cell r="E151" t="str">
            <v>7,95</v>
          </cell>
        </row>
        <row r="152">
          <cell r="A152">
            <v>97</v>
          </cell>
          <cell r="B152" t="str">
            <v>ADAPTADOR PVC SOLDAVEL, COM FLANGE E ANEL DE VEDACAO, 32 MM X 1", PARA CAIXA D'AGUA</v>
          </cell>
          <cell r="C152" t="str">
            <v xml:space="preserve">UN    </v>
          </cell>
          <cell r="D152" t="str">
            <v>CR</v>
          </cell>
          <cell r="E152" t="str">
            <v>10,33</v>
          </cell>
        </row>
        <row r="153">
          <cell r="A153">
            <v>98</v>
          </cell>
          <cell r="B153" t="str">
            <v>ADAPTADOR PVC SOLDAVEL, COM FLANGE E ANEL DE VEDACAO, 40 MM X 1 1/4", PARA CAIXA D'AGUA</v>
          </cell>
          <cell r="C153" t="str">
            <v xml:space="preserve">UN    </v>
          </cell>
          <cell r="D153" t="str">
            <v>CR</v>
          </cell>
          <cell r="E153" t="str">
            <v>13,92</v>
          </cell>
        </row>
        <row r="154">
          <cell r="A154">
            <v>99</v>
          </cell>
          <cell r="B154" t="str">
            <v>ADAPTADOR PVC SOLDAVEL, COM FLANGE E ANEL DE VEDACAO, 50 MM X 1 1/2", PARA CAIXA D'AGUA</v>
          </cell>
          <cell r="C154" t="str">
            <v xml:space="preserve">UN    </v>
          </cell>
          <cell r="D154" t="str">
            <v>CR</v>
          </cell>
          <cell r="E154" t="str">
            <v>16,88</v>
          </cell>
        </row>
        <row r="155">
          <cell r="A155">
            <v>100</v>
          </cell>
          <cell r="B155" t="str">
            <v>ADAPTADOR PVC SOLDAVEL, COM FLANGES E ANEL DE VEDACAO, 60 MM X 2", PARA CAIXA D' AGUA</v>
          </cell>
          <cell r="C155" t="str">
            <v xml:space="preserve">UN    </v>
          </cell>
          <cell r="D155" t="str">
            <v>CR</v>
          </cell>
          <cell r="E155" t="str">
            <v>23,55</v>
          </cell>
        </row>
        <row r="156">
          <cell r="A156">
            <v>75</v>
          </cell>
          <cell r="B156" t="str">
            <v>ADAPTADOR PVC SOLDAVEL, COM FLANGES LIVRES, 110 MM X 4", PARA CAIXA D' AGUA</v>
          </cell>
          <cell r="C156" t="str">
            <v xml:space="preserve">UN    </v>
          </cell>
          <cell r="D156" t="str">
            <v>CR</v>
          </cell>
          <cell r="E156" t="str">
            <v>245,51</v>
          </cell>
        </row>
        <row r="157">
          <cell r="A157">
            <v>114</v>
          </cell>
          <cell r="B157" t="str">
            <v>ADAPTADOR PVC SOLDAVEL, COM FLANGES LIVRES, 25 MM X 3/4", PARA CAIXA D' AGUA</v>
          </cell>
          <cell r="C157" t="str">
            <v xml:space="preserve">UN    </v>
          </cell>
          <cell r="D157" t="str">
            <v>CR</v>
          </cell>
          <cell r="E157" t="str">
            <v>8,95</v>
          </cell>
        </row>
        <row r="158">
          <cell r="A158">
            <v>68</v>
          </cell>
          <cell r="B158" t="str">
            <v>ADAPTADOR PVC SOLDAVEL, COM FLANGES LIVRES, 32 MM X 1", PARA CAIXA D' AGUA</v>
          </cell>
          <cell r="C158" t="str">
            <v xml:space="preserve">UN    </v>
          </cell>
          <cell r="D158" t="str">
            <v>CR</v>
          </cell>
          <cell r="E158" t="str">
            <v>13,68</v>
          </cell>
        </row>
        <row r="159">
          <cell r="A159">
            <v>86</v>
          </cell>
          <cell r="B159" t="str">
            <v>ADAPTADOR PVC SOLDAVEL, COM FLANGES LIVRES, 40 MM X 1  1/4", PARA CAIXA D' AGUA</v>
          </cell>
          <cell r="C159" t="str">
            <v xml:space="preserve">UN    </v>
          </cell>
          <cell r="D159" t="str">
            <v>CR</v>
          </cell>
          <cell r="E159" t="str">
            <v>25,43</v>
          </cell>
        </row>
        <row r="160">
          <cell r="A160">
            <v>66</v>
          </cell>
          <cell r="B160" t="str">
            <v>ADAPTADOR PVC SOLDAVEL, COM FLANGES LIVRES, 50 MM X 1  1/2", PARA CAIXA D' AGUA</v>
          </cell>
          <cell r="C160" t="str">
            <v xml:space="preserve">UN    </v>
          </cell>
          <cell r="D160" t="str">
            <v>CR</v>
          </cell>
          <cell r="E160" t="str">
            <v>25,52</v>
          </cell>
        </row>
        <row r="161">
          <cell r="A161">
            <v>69</v>
          </cell>
          <cell r="B161" t="str">
            <v>ADAPTADOR PVC SOLDAVEL, COM FLANGES LIVRES, 60 MM X 2", PARA CAIXA D' AGUA</v>
          </cell>
          <cell r="C161" t="str">
            <v xml:space="preserve">UN    </v>
          </cell>
          <cell r="D161" t="str">
            <v>CR</v>
          </cell>
          <cell r="E161" t="str">
            <v>39,01</v>
          </cell>
        </row>
        <row r="162">
          <cell r="A162">
            <v>83</v>
          </cell>
          <cell r="B162" t="str">
            <v>ADAPTADOR PVC SOLDAVEL, COM FLANGES LIVRES, 75 MM X 2  1/2", PARA CAIXA D' AGUA</v>
          </cell>
          <cell r="C162" t="str">
            <v xml:space="preserve">UN    </v>
          </cell>
          <cell r="D162" t="str">
            <v>CR</v>
          </cell>
          <cell r="E162" t="str">
            <v>124,60</v>
          </cell>
        </row>
        <row r="163">
          <cell r="A163">
            <v>74</v>
          </cell>
          <cell r="B163" t="str">
            <v>ADAPTADOR PVC SOLDAVEL, COM FLANGES LIVRES, 85 MM X 3", PARA CAIXA D' AGUA</v>
          </cell>
          <cell r="C163" t="str">
            <v xml:space="preserve">UN    </v>
          </cell>
          <cell r="D163" t="str">
            <v>CR</v>
          </cell>
          <cell r="E163" t="str">
            <v>173,95</v>
          </cell>
        </row>
        <row r="164">
          <cell r="A164">
            <v>106</v>
          </cell>
          <cell r="B164" t="str">
            <v>ADAPTADOR PVC SOLDAVEL, LONGO, COM FLANGE LIVRE,  110 MM X 4", PARA CAIXA D' AGUA</v>
          </cell>
          <cell r="C164" t="str">
            <v xml:space="preserve">UN    </v>
          </cell>
          <cell r="D164" t="str">
            <v>CR</v>
          </cell>
          <cell r="E164" t="str">
            <v>264,25</v>
          </cell>
        </row>
        <row r="165">
          <cell r="A165">
            <v>87</v>
          </cell>
          <cell r="B165" t="str">
            <v>ADAPTADOR PVC SOLDAVEL, LONGO, COM FLANGE LIVRE,  25 MM X 3/4", PARA CAIXA D' AGUA</v>
          </cell>
          <cell r="C165" t="str">
            <v xml:space="preserve">UN    </v>
          </cell>
          <cell r="D165" t="str">
            <v>CR</v>
          </cell>
          <cell r="E165" t="str">
            <v>12,56</v>
          </cell>
        </row>
        <row r="166">
          <cell r="A166">
            <v>88</v>
          </cell>
          <cell r="B166" t="str">
            <v>ADAPTADOR PVC SOLDAVEL, LONGO, COM FLANGE LIVRE,  32 MM X 1", PARA CAIXA D' AGUA</v>
          </cell>
          <cell r="C166" t="str">
            <v xml:space="preserve">UN    </v>
          </cell>
          <cell r="D166" t="str">
            <v>CR</v>
          </cell>
          <cell r="E166" t="str">
            <v>14,02</v>
          </cell>
        </row>
        <row r="167">
          <cell r="A167">
            <v>89</v>
          </cell>
          <cell r="B167" t="str">
            <v>ADAPTADOR PVC SOLDAVEL, LONGO, COM FLANGE LIVRE,  40 MM X 1 1/4", PARA CAIXA D' AGUA</v>
          </cell>
          <cell r="C167" t="str">
            <v xml:space="preserve">UN    </v>
          </cell>
          <cell r="D167" t="str">
            <v>CR</v>
          </cell>
          <cell r="E167" t="str">
            <v>20,72</v>
          </cell>
        </row>
        <row r="168">
          <cell r="A168">
            <v>90</v>
          </cell>
          <cell r="B168" t="str">
            <v>ADAPTADOR PVC SOLDAVEL, LONGO, COM FLANGE LIVRE,  50 MM X 1 1/2", PARA CAIXA D' AGUA</v>
          </cell>
          <cell r="C168" t="str">
            <v xml:space="preserve">UN    </v>
          </cell>
          <cell r="D168" t="str">
            <v>CR</v>
          </cell>
          <cell r="E168" t="str">
            <v>23,74</v>
          </cell>
        </row>
        <row r="169">
          <cell r="A169">
            <v>81</v>
          </cell>
          <cell r="B169" t="str">
            <v>ADAPTADOR PVC SOLDAVEL, LONGO, COM FLANGE LIVRE,  60 MM X 2", PARA CAIXA D' AGUA</v>
          </cell>
          <cell r="C169" t="str">
            <v xml:space="preserve">UN    </v>
          </cell>
          <cell r="D169" t="str">
            <v>CR</v>
          </cell>
          <cell r="E169" t="str">
            <v>40,61</v>
          </cell>
        </row>
        <row r="170">
          <cell r="A170">
            <v>82</v>
          </cell>
          <cell r="B170" t="str">
            <v>ADAPTADOR PVC SOLDAVEL, LONGO, COM FLANGE LIVRE,  75 MM X 2 1/2", PARA CAIXA D' AGUA</v>
          </cell>
          <cell r="C170" t="str">
            <v xml:space="preserve">UN    </v>
          </cell>
          <cell r="D170" t="str">
            <v>CR</v>
          </cell>
          <cell r="E170" t="str">
            <v>157,67</v>
          </cell>
        </row>
        <row r="171">
          <cell r="A171">
            <v>105</v>
          </cell>
          <cell r="B171" t="str">
            <v>ADAPTADOR PVC SOLDAVEL, LONGO, COM FLANGE LIVRE,  85 MM X 3", PARA CAIXA D' AGUA</v>
          </cell>
          <cell r="C171" t="str">
            <v xml:space="preserve">UN    </v>
          </cell>
          <cell r="D171" t="str">
            <v>CR</v>
          </cell>
          <cell r="E171" t="str">
            <v>184,60</v>
          </cell>
        </row>
        <row r="172">
          <cell r="A172">
            <v>60</v>
          </cell>
          <cell r="B172" t="str">
            <v>ADAPTADOR PVC, COM REGISTRO, PARA PEAD, 20 MM X 3/4", PARA LIGACAO PREDIAL DE AGUA</v>
          </cell>
          <cell r="C172" t="str">
            <v xml:space="preserve">UN    </v>
          </cell>
          <cell r="D172" t="str">
            <v>AS</v>
          </cell>
          <cell r="E172" t="str">
            <v>4,54</v>
          </cell>
        </row>
        <row r="173">
          <cell r="A173">
            <v>72</v>
          </cell>
          <cell r="B173" t="str">
            <v>ADAPTADOR PVC, ROSCAVEL, COM FLANGES E ANEL DE VEDACAO, 1 1/2", PARA CAIXA D'AGUA</v>
          </cell>
          <cell r="C173" t="str">
            <v xml:space="preserve">UN    </v>
          </cell>
          <cell r="D173" t="str">
            <v>CR</v>
          </cell>
          <cell r="E173" t="str">
            <v>24,83</v>
          </cell>
        </row>
        <row r="174">
          <cell r="A174">
            <v>70</v>
          </cell>
          <cell r="B174" t="str">
            <v>ADAPTADOR PVC, ROSCAVEL, COM FLANGES E ANEL DE VEDACAO, 1 1/4", PARA CAIXA D' AGUA</v>
          </cell>
          <cell r="C174" t="str">
            <v xml:space="preserve">UN    </v>
          </cell>
          <cell r="D174" t="str">
            <v>CR</v>
          </cell>
          <cell r="E174" t="str">
            <v>20,76</v>
          </cell>
        </row>
        <row r="175">
          <cell r="A175">
            <v>85</v>
          </cell>
          <cell r="B175" t="str">
            <v>ADAPTADOR PVC, ROSCAVEL, COM FLANGES E ANEL DE VEDACAO, 2", PARA CAIXA D' AGUA</v>
          </cell>
          <cell r="C175" t="str">
            <v xml:space="preserve">UN    </v>
          </cell>
          <cell r="D175" t="str">
            <v>CR</v>
          </cell>
          <cell r="E175" t="str">
            <v>30,13</v>
          </cell>
        </row>
        <row r="176">
          <cell r="A176">
            <v>84</v>
          </cell>
          <cell r="B176" t="str">
            <v>ADAPTADOR PVC, ROSCAVEL, PARA VALVULA PIA OU LAVATORIO, 40 MM</v>
          </cell>
          <cell r="C176" t="str">
            <v xml:space="preserve">UN    </v>
          </cell>
          <cell r="D176" t="str">
            <v>CR</v>
          </cell>
          <cell r="E176" t="str">
            <v>0,35</v>
          </cell>
        </row>
        <row r="177">
          <cell r="A177">
            <v>37997</v>
          </cell>
          <cell r="B177" t="str">
            <v>ADAPTADOR, CPVC, SOLDAVEL, 15 MM, PARA AGUA QUENTE</v>
          </cell>
          <cell r="C177" t="str">
            <v xml:space="preserve">UN    </v>
          </cell>
          <cell r="D177" t="str">
            <v>CR</v>
          </cell>
          <cell r="E177" t="str">
            <v>7,58</v>
          </cell>
        </row>
        <row r="178">
          <cell r="A178">
            <v>37998</v>
          </cell>
          <cell r="B178" t="str">
            <v>ADAPTADOR, CPVC, SOLDAVEL, 22 MM, PARA AGUA QUENTE</v>
          </cell>
          <cell r="C178" t="str">
            <v xml:space="preserve">UN    </v>
          </cell>
          <cell r="D178" t="str">
            <v>CR</v>
          </cell>
          <cell r="E178" t="str">
            <v>7,85</v>
          </cell>
        </row>
        <row r="179">
          <cell r="A179">
            <v>10899</v>
          </cell>
          <cell r="B179" t="str">
            <v>ADAPTADOR, EM LATAO, ENGATE RAPIDO 2 1/2" X ROSCA INTERNA 5 FIOS 2 1/2",  PARA INSTALACAO PREDIAL DE COMBATE A INCENDIO</v>
          </cell>
          <cell r="C179" t="str">
            <v xml:space="preserve">UN    </v>
          </cell>
          <cell r="D179" t="str">
            <v>CR</v>
          </cell>
          <cell r="E179" t="str">
            <v>50,45</v>
          </cell>
        </row>
        <row r="180">
          <cell r="A180">
            <v>10900</v>
          </cell>
          <cell r="B180" t="str">
            <v>ADAPTADOR, EM LATAO, ENGATE RAPIDO1 1/2" X ROSCA INTERNA 5 FIOS 2 1/2",  PARA INSTALACAO PREDIAL DE COMBATE A INCENDIO</v>
          </cell>
          <cell r="C180" t="str">
            <v xml:space="preserve">UN    </v>
          </cell>
          <cell r="D180" t="str">
            <v>CR</v>
          </cell>
          <cell r="E180" t="str">
            <v>39,48</v>
          </cell>
        </row>
        <row r="181">
          <cell r="A181">
            <v>46</v>
          </cell>
          <cell r="B181" t="str">
            <v>ADAPTADOR, PVC PBA,  BOLSA/ROSCA, JE, DN 75 / DE  85 MM</v>
          </cell>
          <cell r="C181" t="str">
            <v xml:space="preserve">UN    </v>
          </cell>
          <cell r="D181" t="str">
            <v>AS</v>
          </cell>
          <cell r="E181" t="str">
            <v>32,03</v>
          </cell>
        </row>
        <row r="182">
          <cell r="A182">
            <v>51</v>
          </cell>
          <cell r="B182" t="str">
            <v>ADAPTADOR, PVC PBA, A BOLSA DEFOFO, JE, DN 100 / DE 110 MM</v>
          </cell>
          <cell r="C182" t="str">
            <v xml:space="preserve">UN    </v>
          </cell>
          <cell r="D182" t="str">
            <v>AS</v>
          </cell>
          <cell r="E182" t="str">
            <v>88,37</v>
          </cell>
        </row>
        <row r="183">
          <cell r="A183">
            <v>12863</v>
          </cell>
          <cell r="B183" t="str">
            <v>ADAPTADOR, PVC PBA, A BOLSA DEFOFO, JE, DN 50 / DE 60 MM</v>
          </cell>
          <cell r="C183" t="str">
            <v xml:space="preserve">UN    </v>
          </cell>
          <cell r="D183" t="str">
            <v>AS</v>
          </cell>
          <cell r="E183" t="str">
            <v>20,35</v>
          </cell>
        </row>
        <row r="184">
          <cell r="A184">
            <v>50</v>
          </cell>
          <cell r="B184" t="str">
            <v>ADAPTADOR, PVC PBA, A BOLSA DEFOFO, JE, DN 75 / DE  85 MM</v>
          </cell>
          <cell r="C184" t="str">
            <v xml:space="preserve">UN    </v>
          </cell>
          <cell r="D184" t="str">
            <v>AS</v>
          </cell>
          <cell r="E184" t="str">
            <v>46,14</v>
          </cell>
        </row>
        <row r="185">
          <cell r="A185">
            <v>47</v>
          </cell>
          <cell r="B185" t="str">
            <v>ADAPTADOR, PVC PBA, BOLSA/ROSCA, JE, DN 100 / DE 110 MM</v>
          </cell>
          <cell r="C185" t="str">
            <v xml:space="preserve">UN    </v>
          </cell>
          <cell r="D185" t="str">
            <v>AS</v>
          </cell>
          <cell r="E185" t="str">
            <v>54,77</v>
          </cell>
        </row>
        <row r="186">
          <cell r="A186">
            <v>48</v>
          </cell>
          <cell r="B186" t="str">
            <v>ADAPTADOR, PVC PBA, BOLSA/ROSCA, JE, DN 50 / DE 60 MM</v>
          </cell>
          <cell r="C186" t="str">
            <v xml:space="preserve">UN    </v>
          </cell>
          <cell r="D186" t="str">
            <v>AS</v>
          </cell>
          <cell r="E186" t="str">
            <v>14,28</v>
          </cell>
        </row>
        <row r="187">
          <cell r="A187">
            <v>52</v>
          </cell>
          <cell r="B187" t="str">
            <v>ADAPTADOR, PVC PBA, PONTA/ROSCA, JE, DN 50 / DE  60 MM</v>
          </cell>
          <cell r="C187" t="str">
            <v xml:space="preserve">UN    </v>
          </cell>
          <cell r="D187" t="str">
            <v>AS</v>
          </cell>
          <cell r="E187" t="str">
            <v>10,85</v>
          </cell>
        </row>
        <row r="188">
          <cell r="A188">
            <v>43</v>
          </cell>
          <cell r="B188" t="str">
            <v>ADAPTADOR, PVC PBA, PONTA/ROSCA, JE, DN 75 / DE  85 MM</v>
          </cell>
          <cell r="C188" t="str">
            <v xml:space="preserve">UN    </v>
          </cell>
          <cell r="D188" t="str">
            <v>AS</v>
          </cell>
          <cell r="E188" t="str">
            <v>36,63</v>
          </cell>
        </row>
        <row r="189">
          <cell r="A189">
            <v>4791</v>
          </cell>
          <cell r="B189" t="str">
            <v>ADESIVO ACRILICO/COLA DE CONTATO</v>
          </cell>
          <cell r="C189" t="str">
            <v xml:space="preserve">KG    </v>
          </cell>
          <cell r="D189" t="str">
            <v>CR</v>
          </cell>
          <cell r="E189" t="str">
            <v>13,68</v>
          </cell>
        </row>
        <row r="190">
          <cell r="A190">
            <v>157</v>
          </cell>
          <cell r="B190" t="str">
            <v>ADESIVO ESTRUTURAL A BASE DE RESINA EPOXI PARA INJECAO EM TRINCAS, BICOMPONENTE, BAIXA VISCOSIDADE</v>
          </cell>
          <cell r="C190" t="str">
            <v xml:space="preserve">KG    </v>
          </cell>
          <cell r="D190" t="str">
            <v>CR</v>
          </cell>
          <cell r="E190" t="str">
            <v>104,70</v>
          </cell>
        </row>
        <row r="191">
          <cell r="A191">
            <v>156</v>
          </cell>
          <cell r="B191" t="str">
            <v>ADESIVO ESTRUTURAL A BASE DE RESINA EPOXI, BICOMPONENTE, FLUIDO</v>
          </cell>
          <cell r="C191" t="str">
            <v xml:space="preserve">KG    </v>
          </cell>
          <cell r="D191" t="str">
            <v>CR</v>
          </cell>
          <cell r="E191" t="str">
            <v>37,28</v>
          </cell>
        </row>
        <row r="192">
          <cell r="A192">
            <v>131</v>
          </cell>
          <cell r="B192" t="str">
            <v>ADESIVO ESTRUTURAL A BASE DE RESINA EPOXI, BICOMPONENTE, PASTOSO (TIXOTROPICO)</v>
          </cell>
          <cell r="C192" t="str">
            <v xml:space="preserve">KG    </v>
          </cell>
          <cell r="D192" t="str">
            <v>CR</v>
          </cell>
          <cell r="E192" t="str">
            <v>31,88</v>
          </cell>
        </row>
        <row r="193">
          <cell r="A193">
            <v>39719</v>
          </cell>
          <cell r="B193" t="str">
            <v>ADESIVO LIQUIDO A BASE DE RESINAS PARA COLAGEM DE ESPUMA DE ISOLAMENTO TERMICO FLEXIVEL</v>
          </cell>
          <cell r="C193" t="str">
            <v xml:space="preserve">L     </v>
          </cell>
          <cell r="D193" t="str">
            <v>CR</v>
          </cell>
          <cell r="E193" t="str">
            <v>97,60</v>
          </cell>
        </row>
        <row r="194">
          <cell r="A194">
            <v>21114</v>
          </cell>
          <cell r="B194" t="str">
            <v>ADESIVO PARA TUBOS CPVC, *75* G</v>
          </cell>
          <cell r="C194" t="str">
            <v xml:space="preserve">UN    </v>
          </cell>
          <cell r="D194" t="str">
            <v>CR</v>
          </cell>
          <cell r="E194" t="str">
            <v>20,91</v>
          </cell>
        </row>
        <row r="195">
          <cell r="A195">
            <v>119</v>
          </cell>
          <cell r="B195" t="str">
            <v>ADESIVO PLASTICO PARA PVC, BISNAGA COM 75 GR</v>
          </cell>
          <cell r="C195" t="str">
            <v xml:space="preserve">UN    </v>
          </cell>
          <cell r="D195" t="str">
            <v xml:space="preserve">C </v>
          </cell>
          <cell r="E195" t="str">
            <v>8,25</v>
          </cell>
        </row>
        <row r="196">
          <cell r="A196">
            <v>20080</v>
          </cell>
          <cell r="B196" t="str">
            <v>ADESIVO PLASTICO PARA PVC, FRASCO COM 175 GR</v>
          </cell>
          <cell r="C196" t="str">
            <v xml:space="preserve">UN    </v>
          </cell>
          <cell r="D196" t="str">
            <v>CR</v>
          </cell>
          <cell r="E196" t="str">
            <v>23,65</v>
          </cell>
        </row>
        <row r="197">
          <cell r="A197">
            <v>122</v>
          </cell>
          <cell r="B197" t="str">
            <v>ADESIVO PLASTICO PARA PVC, FRASCO COM 850 GR</v>
          </cell>
          <cell r="C197" t="str">
            <v xml:space="preserve">UN    </v>
          </cell>
          <cell r="D197" t="str">
            <v>CR</v>
          </cell>
          <cell r="E197" t="str">
            <v>74,52</v>
          </cell>
        </row>
        <row r="198">
          <cell r="A198">
            <v>3410</v>
          </cell>
          <cell r="B198" t="str">
            <v>ADESIVO/COLA PARA EPS (ISOPOR) E OUTROS MATERIAIS</v>
          </cell>
          <cell r="C198" t="str">
            <v xml:space="preserve">KG    </v>
          </cell>
          <cell r="D198" t="str">
            <v>AS</v>
          </cell>
          <cell r="E198" t="str">
            <v>19,66</v>
          </cell>
        </row>
        <row r="199">
          <cell r="A199">
            <v>124</v>
          </cell>
          <cell r="B199" t="str">
            <v>ADITIVO ACELERADOR DE PEGA E ENDURECIMENTO PARA ARGAMASSAS E CONCRETOS, LIQUIDO E ISENTO DE CLORETOS</v>
          </cell>
          <cell r="C199" t="str">
            <v xml:space="preserve">L     </v>
          </cell>
          <cell r="D199" t="str">
            <v>CR</v>
          </cell>
          <cell r="E199" t="str">
            <v>12,29</v>
          </cell>
        </row>
        <row r="200">
          <cell r="A200">
            <v>7334</v>
          </cell>
          <cell r="B200" t="str">
            <v>ADITIVO ADESIVO LIQUIDO PARA ARGAMASSAS DE REVESTIMENTOS CIMENTICIOS</v>
          </cell>
          <cell r="C200" t="str">
            <v xml:space="preserve">L     </v>
          </cell>
          <cell r="D200" t="str">
            <v>CR</v>
          </cell>
          <cell r="E200" t="str">
            <v>11,24</v>
          </cell>
        </row>
        <row r="201">
          <cell r="A201">
            <v>123</v>
          </cell>
          <cell r="B201" t="str">
            <v>ADITIVO IMPERMEABILIZANTE DE PEGA NORMAL PARA ARGAMASSAS E CONCRETOS SEM ARMACAO, LIQUIDO E ISENTO DE CLORETOS</v>
          </cell>
          <cell r="C201" t="str">
            <v xml:space="preserve">L     </v>
          </cell>
          <cell r="D201" t="str">
            <v xml:space="preserve">C </v>
          </cell>
          <cell r="E201" t="str">
            <v>5,03</v>
          </cell>
        </row>
        <row r="202">
          <cell r="A202">
            <v>127</v>
          </cell>
          <cell r="B202" t="str">
            <v>ADITIVO IMPERMEABILIZANTE DE PEGA ULTRARRAPIDA, LIQUIDO E ISENTO DE CLORETOS</v>
          </cell>
          <cell r="C202" t="str">
            <v xml:space="preserve">L     </v>
          </cell>
          <cell r="D202" t="str">
            <v>CR</v>
          </cell>
          <cell r="E202" t="str">
            <v>12,01</v>
          </cell>
        </row>
        <row r="203">
          <cell r="A203">
            <v>41373</v>
          </cell>
          <cell r="B203" t="str">
            <v>ADITIVO LIQUIDO IMPERMEABILIZANTE CRISTALIZANTE</v>
          </cell>
          <cell r="C203" t="str">
            <v xml:space="preserve">L     </v>
          </cell>
          <cell r="D203" t="str">
            <v>CR</v>
          </cell>
          <cell r="E203" t="str">
            <v>16,73</v>
          </cell>
        </row>
        <row r="204">
          <cell r="A204">
            <v>133</v>
          </cell>
          <cell r="B204" t="str">
            <v>ADITIVO LIQUIDO INCORPORADOR DE AR PARA CONCRETO E ARGAMASSA, LIQUIDO E ISENTO DE CLORETOS</v>
          </cell>
          <cell r="C204" t="str">
            <v xml:space="preserve">L     </v>
          </cell>
          <cell r="D204" t="str">
            <v>CR</v>
          </cell>
          <cell r="E204" t="str">
            <v>4,98</v>
          </cell>
        </row>
        <row r="205">
          <cell r="A205">
            <v>43617</v>
          </cell>
          <cell r="B205" t="str">
            <v>ADITIVO PLASTIFICANTE E ESTABILIZADOR PARA ARGAMASSAS DE ASSENTAMENTO E REBOCO, LIQUIDO E ISENTO DE CLORETOS</v>
          </cell>
          <cell r="C205" t="str">
            <v xml:space="preserve">L     </v>
          </cell>
          <cell r="D205" t="str">
            <v>CR</v>
          </cell>
          <cell r="E205" t="str">
            <v>5,57</v>
          </cell>
        </row>
        <row r="206">
          <cell r="A206">
            <v>132</v>
          </cell>
          <cell r="B206" t="str">
            <v>ADITIVO PLASTIFICANTE RETARDADOR DE PEGA E REDUTOR DE AGUA PARA CONCRETO, LIQUIDO E ISENTO DE CLORETOS</v>
          </cell>
          <cell r="C206" t="str">
            <v xml:space="preserve">L     </v>
          </cell>
          <cell r="D206" t="str">
            <v>CR</v>
          </cell>
          <cell r="E206" t="str">
            <v>5,17</v>
          </cell>
        </row>
        <row r="207">
          <cell r="A207">
            <v>43618</v>
          </cell>
          <cell r="B207" t="str">
            <v>ADITIVO SUPERPLASTIFICANTE DE PEGA NORMAL PARA CONCRETO, LIQUIDO E ISENTO DE CLORETOS</v>
          </cell>
          <cell r="C207" t="str">
            <v xml:space="preserve">KG    </v>
          </cell>
          <cell r="D207" t="str">
            <v>CR</v>
          </cell>
          <cell r="E207" t="str">
            <v>13,01</v>
          </cell>
        </row>
        <row r="208">
          <cell r="A208">
            <v>37476</v>
          </cell>
          <cell r="B208" t="str">
            <v>ADUELA/GALERIA DE CONCRETO ARMADO, SECAO RETANGULAR 1.50 X 1.50 M (L X A), C = 1.00 M, E = 20 CM</v>
          </cell>
          <cell r="C208" t="str">
            <v xml:space="preserve">UN    </v>
          </cell>
          <cell r="D208" t="str">
            <v>CR</v>
          </cell>
          <cell r="E208" t="str">
            <v>1.883,72</v>
          </cell>
        </row>
        <row r="209">
          <cell r="A209">
            <v>37478</v>
          </cell>
          <cell r="B209" t="str">
            <v>ADUELA/GALERIA DE CONCRETO ARMADO, SECAO RETANGULAR 2.00 X 2.00 M (L X A), C = 1.00 M, E = 20 CM</v>
          </cell>
          <cell r="C209" t="str">
            <v xml:space="preserve">UN    </v>
          </cell>
          <cell r="D209" t="str">
            <v>CR</v>
          </cell>
          <cell r="E209" t="str">
            <v>2.664,97</v>
          </cell>
        </row>
        <row r="210">
          <cell r="A210">
            <v>37477</v>
          </cell>
          <cell r="B210" t="str">
            <v>ADUELA/GALERIA DE CONCRETO ARMADO, SECAO RETANGULAR 2.50 X 2.50 M (L X A), C = 1.00 M, E = 20 CM</v>
          </cell>
          <cell r="C210" t="str">
            <v xml:space="preserve">UN    </v>
          </cell>
          <cell r="D210" t="str">
            <v>CR</v>
          </cell>
          <cell r="E210" t="str">
            <v>3.260,98</v>
          </cell>
        </row>
        <row r="211">
          <cell r="A211">
            <v>37479</v>
          </cell>
          <cell r="B211" t="str">
            <v>ADUELA/GALERIA DE CONCRETO ARMADO, SECAO RETANGULAR 3.00 X 3.00 M (L X A), C = 1.00 M, E = 20 CM</v>
          </cell>
          <cell r="C211" t="str">
            <v xml:space="preserve">UN    </v>
          </cell>
          <cell r="D211" t="str">
            <v>CR</v>
          </cell>
          <cell r="E211" t="str">
            <v>4.077,48</v>
          </cell>
        </row>
        <row r="212">
          <cell r="A212">
            <v>4319</v>
          </cell>
          <cell r="B212" t="str">
            <v>AFASTADOR PARA TELHA DE FIBROCIMENTO CANALETE 90 OU KALHETAO</v>
          </cell>
          <cell r="C212" t="str">
            <v xml:space="preserve">UN    </v>
          </cell>
          <cell r="D212" t="str">
            <v>CR</v>
          </cell>
          <cell r="E212" t="str">
            <v>1,04</v>
          </cell>
        </row>
        <row r="213">
          <cell r="A213">
            <v>42409</v>
          </cell>
          <cell r="B213" t="str">
            <v>AGENTE DE CURA, PROTETOR DA EVAPORACAO DA AGUA DE HIDRATACAO DO CONCRETO</v>
          </cell>
          <cell r="C213" t="str">
            <v xml:space="preserve">KG    </v>
          </cell>
          <cell r="D213" t="str">
            <v>CR</v>
          </cell>
          <cell r="E213" t="str">
            <v>8,19</v>
          </cell>
        </row>
        <row r="214">
          <cell r="A214">
            <v>40553</v>
          </cell>
          <cell r="B214" t="str">
            <v>AGREGADO RECICLADO, TIPO RACHAO RECICLADO CINZA, CLASSE A</v>
          </cell>
          <cell r="C214" t="str">
            <v xml:space="preserve">M3    </v>
          </cell>
          <cell r="D214" t="str">
            <v>AS</v>
          </cell>
          <cell r="E214" t="str">
            <v>34,08</v>
          </cell>
        </row>
        <row r="215">
          <cell r="A215">
            <v>13003</v>
          </cell>
          <cell r="B215" t="str">
            <v>AGUA SANITARIA</v>
          </cell>
          <cell r="C215" t="str">
            <v xml:space="preserve">L     </v>
          </cell>
          <cell r="D215" t="str">
            <v>CR</v>
          </cell>
          <cell r="E215" t="str">
            <v>2,45</v>
          </cell>
        </row>
        <row r="216">
          <cell r="A216">
            <v>6114</v>
          </cell>
          <cell r="B216" t="str">
            <v>AJUDANTE DE ARMADOR</v>
          </cell>
          <cell r="C216" t="str">
            <v xml:space="preserve">H     </v>
          </cell>
          <cell r="D216" t="str">
            <v>CR</v>
          </cell>
          <cell r="E216" t="str">
            <v>10,31</v>
          </cell>
        </row>
        <row r="217">
          <cell r="A217">
            <v>40912</v>
          </cell>
          <cell r="B217" t="str">
            <v>AJUDANTE DE ARMADOR (MENSALISTA)</v>
          </cell>
          <cell r="C217" t="str">
            <v xml:space="preserve">MES   </v>
          </cell>
          <cell r="D217" t="str">
            <v>CR</v>
          </cell>
          <cell r="E217" t="str">
            <v>1.832,18</v>
          </cell>
        </row>
        <row r="218">
          <cell r="A218">
            <v>247</v>
          </cell>
          <cell r="B218" t="str">
            <v>AJUDANTE DE ELETRICISTA</v>
          </cell>
          <cell r="C218" t="str">
            <v xml:space="preserve">H     </v>
          </cell>
          <cell r="D218" t="str">
            <v>CR</v>
          </cell>
          <cell r="E218" t="str">
            <v>10,76</v>
          </cell>
        </row>
        <row r="219">
          <cell r="A219">
            <v>40919</v>
          </cell>
          <cell r="B219" t="str">
            <v>AJUDANTE DE ELETRICISTA (MENSALISTA)</v>
          </cell>
          <cell r="C219" t="str">
            <v xml:space="preserve">MES   </v>
          </cell>
          <cell r="D219" t="str">
            <v>CR</v>
          </cell>
          <cell r="E219" t="str">
            <v>1.911,41</v>
          </cell>
        </row>
        <row r="220">
          <cell r="A220">
            <v>25958</v>
          </cell>
          <cell r="B220" t="str">
            <v>AJUDANTE DE ESTRUTURAS METALICAS</v>
          </cell>
          <cell r="C220" t="str">
            <v xml:space="preserve">H     </v>
          </cell>
          <cell r="D220" t="str">
            <v>CR</v>
          </cell>
          <cell r="E220" t="str">
            <v>7,65</v>
          </cell>
        </row>
        <row r="221">
          <cell r="A221">
            <v>40984</v>
          </cell>
          <cell r="B221" t="str">
            <v>AJUDANTE DE ESTRUTURAS METALICAS (MENSALISTA)</v>
          </cell>
          <cell r="C221" t="str">
            <v xml:space="preserve">MES   </v>
          </cell>
          <cell r="D221" t="str">
            <v>CR</v>
          </cell>
          <cell r="E221" t="str">
            <v>1.357,33</v>
          </cell>
        </row>
        <row r="222">
          <cell r="A222">
            <v>248</v>
          </cell>
          <cell r="B222" t="str">
            <v>AJUDANTE DE OPERACAO EM GERAL</v>
          </cell>
          <cell r="C222" t="str">
            <v xml:space="preserve">H     </v>
          </cell>
          <cell r="D222" t="str">
            <v>CR</v>
          </cell>
          <cell r="E222" t="str">
            <v>10,68</v>
          </cell>
        </row>
        <row r="223">
          <cell r="A223">
            <v>41086</v>
          </cell>
          <cell r="B223" t="str">
            <v>AJUDANTE DE OPERACAO EM GERAL (MENSALISTA)</v>
          </cell>
          <cell r="C223" t="str">
            <v xml:space="preserve">MES   </v>
          </cell>
          <cell r="D223" t="str">
            <v>CR</v>
          </cell>
          <cell r="E223" t="str">
            <v>1.895,88</v>
          </cell>
        </row>
        <row r="224">
          <cell r="A224">
            <v>34466</v>
          </cell>
          <cell r="B224" t="str">
            <v>AJUDANTE DE PINTOR</v>
          </cell>
          <cell r="C224" t="str">
            <v xml:space="preserve">H     </v>
          </cell>
          <cell r="D224" t="str">
            <v>CR</v>
          </cell>
          <cell r="E224" t="str">
            <v>10,68</v>
          </cell>
        </row>
        <row r="225">
          <cell r="A225">
            <v>41083</v>
          </cell>
          <cell r="B225" t="str">
            <v>AJUDANTE DE PINTOR (MENSALISTA)</v>
          </cell>
          <cell r="C225" t="str">
            <v xml:space="preserve">MES   </v>
          </cell>
          <cell r="D225" t="str">
            <v>CR</v>
          </cell>
          <cell r="E225" t="str">
            <v>1.895,88</v>
          </cell>
        </row>
        <row r="226">
          <cell r="A226">
            <v>252</v>
          </cell>
          <cell r="B226" t="str">
            <v>AJUDANTE DE SERRALHEIRO</v>
          </cell>
          <cell r="C226" t="str">
            <v xml:space="preserve">H     </v>
          </cell>
          <cell r="D226" t="str">
            <v>CR</v>
          </cell>
          <cell r="E226" t="str">
            <v>11,08</v>
          </cell>
        </row>
        <row r="227">
          <cell r="A227">
            <v>40909</v>
          </cell>
          <cell r="B227" t="str">
            <v>AJUDANTE DE SERRALHEIRO (MENSALISTA)</v>
          </cell>
          <cell r="C227" t="str">
            <v xml:space="preserve">MES   </v>
          </cell>
          <cell r="D227" t="str">
            <v>CR</v>
          </cell>
          <cell r="E227" t="str">
            <v>1.965,19</v>
          </cell>
        </row>
        <row r="228">
          <cell r="A228">
            <v>242</v>
          </cell>
          <cell r="B228" t="str">
            <v>AJUDANTE ESPECIALIZADO</v>
          </cell>
          <cell r="C228" t="str">
            <v xml:space="preserve">H     </v>
          </cell>
          <cell r="D228" t="str">
            <v>CR</v>
          </cell>
          <cell r="E228" t="str">
            <v>14,28</v>
          </cell>
        </row>
        <row r="229">
          <cell r="A229">
            <v>41085</v>
          </cell>
          <cell r="B229" t="str">
            <v>AJUDANTE ESPECIALIZADO (MENSALISTA)</v>
          </cell>
          <cell r="C229" t="str">
            <v xml:space="preserve">MES   </v>
          </cell>
          <cell r="D229" t="str">
            <v>CR</v>
          </cell>
          <cell r="E229" t="str">
            <v>2.535,79</v>
          </cell>
        </row>
        <row r="230">
          <cell r="A230">
            <v>427</v>
          </cell>
          <cell r="B230" t="str">
            <v>ALCA PREFORMADA DE CONTRA POSTE, EM ACO GALVANIZADO, PARA CABO 3/16", COMPRIMENTO *860* MM</v>
          </cell>
          <cell r="C230" t="str">
            <v xml:space="preserve">UN    </v>
          </cell>
          <cell r="D230" t="str">
            <v>AS</v>
          </cell>
          <cell r="E230" t="str">
            <v>4,89</v>
          </cell>
        </row>
        <row r="231">
          <cell r="A231">
            <v>417</v>
          </cell>
          <cell r="B231" t="str">
            <v>ALCA PREFORMADA DE DISTRIBUICAO, EM ACO GALVANIZADO, PARA CABO DE ALUMINIO DIAMETRO 16 A 25 MM</v>
          </cell>
          <cell r="C231" t="str">
            <v xml:space="preserve">UN    </v>
          </cell>
          <cell r="D231" t="str">
            <v>AS</v>
          </cell>
          <cell r="E231" t="str">
            <v>2,30</v>
          </cell>
        </row>
        <row r="232">
          <cell r="A232">
            <v>11273</v>
          </cell>
          <cell r="B232" t="str">
            <v>ALCA PREFORMADA DE DISTRIBUICAO, EM ACO GALVANIZADO, PARA CONDUTORES DE ALUMINIO AWG 1/0 (CAA 6/1 OU CA 7 FIOS)</v>
          </cell>
          <cell r="C232" t="str">
            <v xml:space="preserve">UN    </v>
          </cell>
          <cell r="D232" t="str">
            <v>AS</v>
          </cell>
          <cell r="E232" t="str">
            <v>7,15</v>
          </cell>
        </row>
        <row r="233">
          <cell r="A233">
            <v>11272</v>
          </cell>
          <cell r="B233" t="str">
            <v>ALCA PREFORMADA DE DISTRIBUICAO, EM ACO GALVANIZADO, PARA CONDUTORES DE ALUMINIO AWG 2 (CAA 6/1 OU CA 7 FIOS)</v>
          </cell>
          <cell r="C233" t="str">
            <v xml:space="preserve">UN    </v>
          </cell>
          <cell r="D233" t="str">
            <v>AS</v>
          </cell>
          <cell r="E233" t="str">
            <v>4,31</v>
          </cell>
        </row>
        <row r="234">
          <cell r="A234">
            <v>11275</v>
          </cell>
          <cell r="B234" t="str">
            <v>ALCA PREFORMADA DE SERVICO, EM ACO GALVANIZADO, PARA CONDUTORES DE ALUMINIO AWG 4 (CAA 6/1)</v>
          </cell>
          <cell r="C234" t="str">
            <v xml:space="preserve">UN    </v>
          </cell>
          <cell r="D234" t="str">
            <v>AS</v>
          </cell>
          <cell r="E234" t="str">
            <v>1,73</v>
          </cell>
        </row>
        <row r="235">
          <cell r="A235">
            <v>11274</v>
          </cell>
          <cell r="B235" t="str">
            <v>ALCA PREFORMADA DE SERVICO, EM ACO GALVANIZADO, PARA CONDUTORES DE ALUMINIO AWG 6 (CAA 6/1)</v>
          </cell>
          <cell r="C235" t="str">
            <v xml:space="preserve">UN    </v>
          </cell>
          <cell r="D235" t="str">
            <v>AS</v>
          </cell>
          <cell r="E235" t="str">
            <v>1,32</v>
          </cell>
        </row>
        <row r="236">
          <cell r="A236">
            <v>38470</v>
          </cell>
          <cell r="B236" t="str">
            <v>ALICATE DE CORTE DIAGONAL 6 " COM ISOLAMENTO</v>
          </cell>
          <cell r="C236" t="str">
            <v xml:space="preserve">UN    </v>
          </cell>
          <cell r="D236" t="str">
            <v xml:space="preserve">C </v>
          </cell>
          <cell r="E236" t="str">
            <v>42,34</v>
          </cell>
        </row>
        <row r="237">
          <cell r="A237">
            <v>38547</v>
          </cell>
          <cell r="B237" t="str">
            <v>ALICATE DE CRIMPAR RJ11, RJ12 E RJ45</v>
          </cell>
          <cell r="C237" t="str">
            <v xml:space="preserve">UN    </v>
          </cell>
          <cell r="D237" t="str">
            <v>CR</v>
          </cell>
          <cell r="E237" t="str">
            <v>115,54</v>
          </cell>
        </row>
        <row r="238">
          <cell r="A238">
            <v>38469</v>
          </cell>
          <cell r="B238" t="str">
            <v>ALICATE DE PRESSAO PARA SOLDA DE CHAPA 18 "</v>
          </cell>
          <cell r="C238" t="str">
            <v xml:space="preserve">UN    </v>
          </cell>
          <cell r="D238" t="str">
            <v>CR</v>
          </cell>
          <cell r="E238" t="str">
            <v>124,23</v>
          </cell>
        </row>
        <row r="239">
          <cell r="A239">
            <v>38467</v>
          </cell>
          <cell r="B239" t="str">
            <v>ALICATE DE PRESSAO 11 " PARA SOLDA, TIPO C</v>
          </cell>
          <cell r="C239" t="str">
            <v xml:space="preserve">UN    </v>
          </cell>
          <cell r="D239" t="str">
            <v>CR</v>
          </cell>
          <cell r="E239" t="str">
            <v>69,90</v>
          </cell>
        </row>
        <row r="240">
          <cell r="A240">
            <v>38468</v>
          </cell>
          <cell r="B240" t="str">
            <v>ALICATE DE PRESSAO 11 " PARA SOLDA, TIPO U</v>
          </cell>
          <cell r="C240" t="str">
            <v xml:space="preserve">UN    </v>
          </cell>
          <cell r="D240" t="str">
            <v>CR</v>
          </cell>
          <cell r="E240" t="str">
            <v>76,92</v>
          </cell>
        </row>
        <row r="241">
          <cell r="A241">
            <v>38471</v>
          </cell>
          <cell r="B241" t="str">
            <v>ALICATE PARA ANEIS DE PISTAO, CAPACIDADE 50 A 100 MM</v>
          </cell>
          <cell r="C241" t="str">
            <v xml:space="preserve">UN    </v>
          </cell>
          <cell r="D241" t="str">
            <v>CR</v>
          </cell>
          <cell r="E241" t="str">
            <v>99,89</v>
          </cell>
        </row>
        <row r="242">
          <cell r="A242">
            <v>37370</v>
          </cell>
          <cell r="B242" t="str">
            <v>ALIMENTACAO - HORISTA (COLETADO CAIXA)</v>
          </cell>
          <cell r="C242" t="str">
            <v xml:space="preserve">H     </v>
          </cell>
          <cell r="D242" t="str">
            <v xml:space="preserve">C </v>
          </cell>
          <cell r="E242" t="str">
            <v>2,20</v>
          </cell>
        </row>
        <row r="243">
          <cell r="A243">
            <v>40862</v>
          </cell>
          <cell r="B243" t="str">
            <v>ALIMENTACAO - MENSALISTA (COLETADO CAIXA)</v>
          </cell>
          <cell r="C243" t="str">
            <v xml:space="preserve">MES   </v>
          </cell>
          <cell r="D243" t="str">
            <v xml:space="preserve">C </v>
          </cell>
          <cell r="E243" t="str">
            <v>415,08</v>
          </cell>
        </row>
        <row r="244">
          <cell r="A244">
            <v>10658</v>
          </cell>
          <cell r="B244" t="str">
            <v>ALISADORA DE CONCRETO COM MOTOR A GASOLINA DE 5,5 HP, PESO COM MOTOR DE 78 KG, 4 PAS</v>
          </cell>
          <cell r="C244" t="str">
            <v xml:space="preserve">UN    </v>
          </cell>
          <cell r="D244" t="str">
            <v>AS</v>
          </cell>
          <cell r="E244" t="str">
            <v>6.445,00</v>
          </cell>
        </row>
        <row r="245">
          <cell r="A245">
            <v>253</v>
          </cell>
          <cell r="B245" t="str">
            <v>ALMOXARIFE</v>
          </cell>
          <cell r="C245" t="str">
            <v xml:space="preserve">H     </v>
          </cell>
          <cell r="D245" t="str">
            <v xml:space="preserve">C </v>
          </cell>
          <cell r="E245" t="str">
            <v>14,81</v>
          </cell>
        </row>
        <row r="246">
          <cell r="A246">
            <v>40809</v>
          </cell>
          <cell r="B246" t="str">
            <v>ALMOXARIFE (MENSALISTA)</v>
          </cell>
          <cell r="C246" t="str">
            <v xml:space="preserve">MES   </v>
          </cell>
          <cell r="D246" t="str">
            <v>CR</v>
          </cell>
          <cell r="E246" t="str">
            <v>2.626,51</v>
          </cell>
        </row>
        <row r="247">
          <cell r="A247">
            <v>42428</v>
          </cell>
          <cell r="B247" t="str">
            <v>ALONGADOR COM TRES ALTURAS, EM TUBO DE ACO CARBONO, PINTURA NO PROCESSO ELETROSTATICO - EQUIPAMENTO DE GINASTICA PARA ACADEMIA AO AR LIVRE / ACADEMIA DA TERCEIRA IDADE - ATI</v>
          </cell>
          <cell r="C247" t="str">
            <v xml:space="preserve">UN    </v>
          </cell>
          <cell r="D247" t="str">
            <v>AS</v>
          </cell>
          <cell r="E247" t="str">
            <v>1.290,00</v>
          </cell>
        </row>
        <row r="248">
          <cell r="A248">
            <v>583</v>
          </cell>
          <cell r="B248" t="str">
            <v>ALUMINIO ANODIZADO</v>
          </cell>
          <cell r="C248" t="str">
            <v xml:space="preserve">KG    </v>
          </cell>
          <cell r="D248" t="str">
            <v>AS</v>
          </cell>
          <cell r="E248" t="str">
            <v>24,32</v>
          </cell>
        </row>
        <row r="249">
          <cell r="A249">
            <v>299</v>
          </cell>
          <cell r="B249" t="str">
            <v>ANEL BORRACHA DN 100 MM, PARA TUBO SERIE REFORCADA ESGOTO PREDIAL</v>
          </cell>
          <cell r="C249" t="str">
            <v xml:space="preserve">UN    </v>
          </cell>
          <cell r="D249" t="str">
            <v>CR</v>
          </cell>
          <cell r="E249" t="str">
            <v>2,81</v>
          </cell>
        </row>
        <row r="250">
          <cell r="A250">
            <v>298</v>
          </cell>
          <cell r="B250" t="str">
            <v>ANEL BORRACHA DN 75 MM, PARA TUBO SERIE REFORCADA ESGOTO PREDIAL</v>
          </cell>
          <cell r="C250" t="str">
            <v xml:space="preserve">UN    </v>
          </cell>
          <cell r="D250" t="str">
            <v>CR</v>
          </cell>
          <cell r="E250" t="str">
            <v>2,83</v>
          </cell>
        </row>
        <row r="251">
          <cell r="A251">
            <v>295</v>
          </cell>
          <cell r="B251" t="str">
            <v>ANEL BORRACHA PARA TUBO ESGOTO PREDIAL DN 40 MM (NBR 5688)</v>
          </cell>
          <cell r="C251" t="str">
            <v xml:space="preserve">UN    </v>
          </cell>
          <cell r="D251" t="str">
            <v>CR</v>
          </cell>
          <cell r="E251" t="str">
            <v>1,69</v>
          </cell>
        </row>
        <row r="252">
          <cell r="A252">
            <v>296</v>
          </cell>
          <cell r="B252" t="str">
            <v>ANEL BORRACHA PARA TUBO ESGOTO PREDIAL DN 50 MM (NBR 5688)</v>
          </cell>
          <cell r="C252" t="str">
            <v xml:space="preserve">UN    </v>
          </cell>
          <cell r="D252" t="str">
            <v>CR</v>
          </cell>
          <cell r="E252" t="str">
            <v>1,75</v>
          </cell>
        </row>
        <row r="253">
          <cell r="A253">
            <v>297</v>
          </cell>
          <cell r="B253" t="str">
            <v>ANEL BORRACHA PARA TUBO ESGOTO PREDIAL DN 75 MM (NBR 5688)</v>
          </cell>
          <cell r="C253" t="str">
            <v xml:space="preserve">UN    </v>
          </cell>
          <cell r="D253" t="str">
            <v>CR</v>
          </cell>
          <cell r="E253" t="str">
            <v>2,47</v>
          </cell>
        </row>
        <row r="254">
          <cell r="A254">
            <v>301</v>
          </cell>
          <cell r="B254" t="str">
            <v>ANEL BORRACHA PARA TUBO ESGOTO PREDIAL, DN 100 MM (NBR 5688)</v>
          </cell>
          <cell r="C254" t="str">
            <v xml:space="preserve">UN    </v>
          </cell>
          <cell r="D254" t="str">
            <v xml:space="preserve">C </v>
          </cell>
          <cell r="E254" t="str">
            <v>3,10</v>
          </cell>
        </row>
        <row r="255">
          <cell r="A255">
            <v>300</v>
          </cell>
          <cell r="B255" t="str">
            <v>ANEL BORRACHA, DN 150 MM, PARA TUBO SERIE REFORCADA ESGOTO PREDIAL</v>
          </cell>
          <cell r="C255" t="str">
            <v xml:space="preserve">UN    </v>
          </cell>
          <cell r="D255" t="str">
            <v>CR</v>
          </cell>
          <cell r="E255" t="str">
            <v>13,02</v>
          </cell>
        </row>
        <row r="256">
          <cell r="A256">
            <v>20084</v>
          </cell>
          <cell r="B256" t="str">
            <v>ANEL BORRACHA, DN 40 MM, PARA TUBO SERIE REFORCADA ESGOTO PREDIAL</v>
          </cell>
          <cell r="C256" t="str">
            <v xml:space="preserve">UN    </v>
          </cell>
          <cell r="D256" t="str">
            <v>CR</v>
          </cell>
          <cell r="E256" t="str">
            <v>1,69</v>
          </cell>
        </row>
        <row r="257">
          <cell r="A257">
            <v>20085</v>
          </cell>
          <cell r="B257" t="str">
            <v>ANEL BORRACHA, DN 50 MM, PARA TUBO SERIE REFORCADA ESGOTO PREDIAL</v>
          </cell>
          <cell r="C257" t="str">
            <v xml:space="preserve">UN    </v>
          </cell>
          <cell r="D257" t="str">
            <v>CR</v>
          </cell>
          <cell r="E257" t="str">
            <v>1,56</v>
          </cell>
        </row>
        <row r="258">
          <cell r="A258">
            <v>311</v>
          </cell>
          <cell r="B258" t="str">
            <v>ANEL BORRACHA, PARA TUBO PVC DEFOFO, DN 100 MM (NBR 7665)</v>
          </cell>
          <cell r="C258" t="str">
            <v xml:space="preserve">UN    </v>
          </cell>
          <cell r="D258" t="str">
            <v>CR</v>
          </cell>
          <cell r="E258" t="str">
            <v>10,08</v>
          </cell>
        </row>
        <row r="259">
          <cell r="A259">
            <v>318</v>
          </cell>
          <cell r="B259" t="str">
            <v>ANEL BORRACHA, PARA TUBO PVC DEFOFO, DN 150 MM (NBR 7665)</v>
          </cell>
          <cell r="C259" t="str">
            <v xml:space="preserve">UN    </v>
          </cell>
          <cell r="D259" t="str">
            <v>CR</v>
          </cell>
          <cell r="E259" t="str">
            <v>17,66</v>
          </cell>
        </row>
        <row r="260">
          <cell r="A260">
            <v>319</v>
          </cell>
          <cell r="B260" t="str">
            <v>ANEL BORRACHA, PARA TUBO PVC DEFOFO, DN 200 MM (NBR 7665)</v>
          </cell>
          <cell r="C260" t="str">
            <v xml:space="preserve">UN    </v>
          </cell>
          <cell r="D260" t="str">
            <v>CR</v>
          </cell>
          <cell r="E260" t="str">
            <v>33,34</v>
          </cell>
        </row>
        <row r="261">
          <cell r="A261">
            <v>320</v>
          </cell>
          <cell r="B261" t="str">
            <v>ANEL BORRACHA, PARA TUBO PVC DEFOFO, DN 250 MM (NBR 7665)</v>
          </cell>
          <cell r="C261" t="str">
            <v xml:space="preserve">UN    </v>
          </cell>
          <cell r="D261" t="str">
            <v>CR</v>
          </cell>
          <cell r="E261" t="str">
            <v>106,01</v>
          </cell>
        </row>
        <row r="262">
          <cell r="A262">
            <v>314</v>
          </cell>
          <cell r="B262" t="str">
            <v>ANEL BORRACHA, PARA TUBO PVC DEFOFO, DN 300 MM (NBR 7665)</v>
          </cell>
          <cell r="C262" t="str">
            <v xml:space="preserve">UN    </v>
          </cell>
          <cell r="D262" t="str">
            <v>CR</v>
          </cell>
          <cell r="E262" t="str">
            <v>162,82</v>
          </cell>
        </row>
        <row r="263">
          <cell r="A263">
            <v>303</v>
          </cell>
          <cell r="B263" t="str">
            <v>ANEL BORRACHA, PARA TUBO PVC, REDE COLETOR ESGOTO, DN 100 MM (NBR 7362)</v>
          </cell>
          <cell r="C263" t="str">
            <v xml:space="preserve">UN    </v>
          </cell>
          <cell r="D263" t="str">
            <v>CR</v>
          </cell>
          <cell r="E263" t="str">
            <v>4,22</v>
          </cell>
        </row>
        <row r="264">
          <cell r="A264">
            <v>304</v>
          </cell>
          <cell r="B264" t="str">
            <v>ANEL BORRACHA, PARA TUBO PVC, REDE COLETOR ESGOTO, DN 125 MM (NBR 7362)</v>
          </cell>
          <cell r="C264" t="str">
            <v xml:space="preserve">UN    </v>
          </cell>
          <cell r="D264" t="str">
            <v>CR</v>
          </cell>
          <cell r="E264" t="str">
            <v>6,45</v>
          </cell>
        </row>
        <row r="265">
          <cell r="A265">
            <v>305</v>
          </cell>
          <cell r="B265" t="str">
            <v>ANEL BORRACHA, PARA TUBO PVC, REDE COLETOR ESGOTO, DN 150 MM (NBR 7362)</v>
          </cell>
          <cell r="C265" t="str">
            <v xml:space="preserve">UN    </v>
          </cell>
          <cell r="D265" t="str">
            <v>CR</v>
          </cell>
          <cell r="E265" t="str">
            <v>11,02</v>
          </cell>
        </row>
        <row r="266">
          <cell r="A266">
            <v>306</v>
          </cell>
          <cell r="B266" t="str">
            <v>ANEL BORRACHA, PARA TUBO PVC, REDE COLETOR ESGOTO, DN 200 MM (NBR 7362)</v>
          </cell>
          <cell r="C266" t="str">
            <v xml:space="preserve">UN    </v>
          </cell>
          <cell r="D266" t="str">
            <v>CR</v>
          </cell>
          <cell r="E266" t="str">
            <v>13,24</v>
          </cell>
        </row>
        <row r="267">
          <cell r="A267">
            <v>307</v>
          </cell>
          <cell r="B267" t="str">
            <v>ANEL BORRACHA, PARA TUBO PVC, REDE COLETOR ESGOTO, DN 250 MM (NBR 7362)</v>
          </cell>
          <cell r="C267" t="str">
            <v xml:space="preserve">UN    </v>
          </cell>
          <cell r="D267" t="str">
            <v>CR</v>
          </cell>
          <cell r="E267" t="str">
            <v>26,14</v>
          </cell>
        </row>
        <row r="268">
          <cell r="A268">
            <v>309</v>
          </cell>
          <cell r="B268" t="str">
            <v>ANEL BORRACHA, PARA TUBO PVC, REDE COLETOR ESGOTO, DN 350 MM (NBR 7362)</v>
          </cell>
          <cell r="C268" t="str">
            <v xml:space="preserve">UN    </v>
          </cell>
          <cell r="D268" t="str">
            <v>CR</v>
          </cell>
          <cell r="E268" t="str">
            <v>53,57</v>
          </cell>
        </row>
        <row r="269">
          <cell r="A269">
            <v>310</v>
          </cell>
          <cell r="B269" t="str">
            <v>ANEL BORRACHA, PARA TUBO PVC, REDE COLETOR ESGOTO, DN 400 MM (NBR 7362)</v>
          </cell>
          <cell r="C269" t="str">
            <v xml:space="preserve">UN    </v>
          </cell>
          <cell r="D269" t="str">
            <v>CR</v>
          </cell>
          <cell r="E269" t="str">
            <v>67,94</v>
          </cell>
        </row>
        <row r="270">
          <cell r="A270">
            <v>328</v>
          </cell>
          <cell r="B270" t="str">
            <v>ANEL BORRACHA, PARA TUBO/CONEXAO PVC PBA, DN 100 MM, PARA REDE AGUA</v>
          </cell>
          <cell r="C270" t="str">
            <v xml:space="preserve">UN    </v>
          </cell>
          <cell r="D270" t="str">
            <v>CR</v>
          </cell>
          <cell r="E270" t="str">
            <v>8,11</v>
          </cell>
        </row>
        <row r="271">
          <cell r="A271">
            <v>325</v>
          </cell>
          <cell r="B271" t="str">
            <v>ANEL BORRACHA, PARA TUBO/CONEXAO PVC PBA, DN 50 MM, PARA REDE AGUA</v>
          </cell>
          <cell r="C271" t="str">
            <v xml:space="preserve">UN    </v>
          </cell>
          <cell r="D271" t="str">
            <v>CR</v>
          </cell>
          <cell r="E271" t="str">
            <v>3,14</v>
          </cell>
        </row>
        <row r="272">
          <cell r="A272">
            <v>20326</v>
          </cell>
          <cell r="B272" t="str">
            <v>ANEL BORRACHA, PARA TUBO/CONEXAO PVC PBA, DN 60 MM, PARA REDE AGUA</v>
          </cell>
          <cell r="C272" t="str">
            <v xml:space="preserve">UN    </v>
          </cell>
          <cell r="D272" t="str">
            <v>CR</v>
          </cell>
          <cell r="E272" t="str">
            <v>8,42</v>
          </cell>
        </row>
        <row r="273">
          <cell r="A273">
            <v>329</v>
          </cell>
          <cell r="B273" t="str">
            <v>ANEL BORRACHA, PARA TUBO/CONEXAO PVC PBA, DN 75 MM, PARA REDE AGUA</v>
          </cell>
          <cell r="C273" t="str">
            <v xml:space="preserve">UN    </v>
          </cell>
          <cell r="D273" t="str">
            <v>CR</v>
          </cell>
          <cell r="E273" t="str">
            <v>10,36</v>
          </cell>
        </row>
        <row r="274">
          <cell r="A274">
            <v>308</v>
          </cell>
          <cell r="B274" t="str">
            <v>ANEL BORRACHA, PARA TUBO, PVC REDE COLETOR ESGOTO, DN 300 MM (NBR 7362)</v>
          </cell>
          <cell r="C274" t="str">
            <v xml:space="preserve">UN    </v>
          </cell>
          <cell r="D274" t="str">
            <v>CR</v>
          </cell>
          <cell r="E274" t="str">
            <v>34,91</v>
          </cell>
        </row>
        <row r="275">
          <cell r="A275">
            <v>39642</v>
          </cell>
          <cell r="B275" t="str">
            <v>ANEL DE BORRACHA PARA VEDACAO DE DUTO PEAD CORRUGADO PARA ELETRICA, DN 1 1/2"</v>
          </cell>
          <cell r="C275" t="str">
            <v xml:space="preserve">UN    </v>
          </cell>
          <cell r="D275" t="str">
            <v>CR</v>
          </cell>
          <cell r="E275" t="str">
            <v>2,12</v>
          </cell>
        </row>
        <row r="276">
          <cell r="A276">
            <v>39641</v>
          </cell>
          <cell r="B276" t="str">
            <v>ANEL DE BORRACHA PARA VEDACAO DE DUTO PEAD CORRUGADO PARA ELETRICA, DN 1 1/4"</v>
          </cell>
          <cell r="C276" t="str">
            <v xml:space="preserve">UN    </v>
          </cell>
          <cell r="D276" t="str">
            <v>CR</v>
          </cell>
          <cell r="E276" t="str">
            <v>1,47</v>
          </cell>
        </row>
        <row r="277">
          <cell r="A277">
            <v>39643</v>
          </cell>
          <cell r="B277" t="str">
            <v>ANEL DE BORRACHA PARA VEDACAO DE DUTO PEAD CORRUGADO PARA ELETRICA, DN 2"</v>
          </cell>
          <cell r="C277" t="str">
            <v xml:space="preserve">UN    </v>
          </cell>
          <cell r="D277" t="str">
            <v>CR</v>
          </cell>
          <cell r="E277" t="str">
            <v>5,89</v>
          </cell>
        </row>
        <row r="278">
          <cell r="A278">
            <v>39644</v>
          </cell>
          <cell r="B278" t="str">
            <v>ANEL DE BORRACHA PARA VEDACAO DE DUTO PEAD CORRUGADO PARA ELETRICA, DN 3"</v>
          </cell>
          <cell r="C278" t="str">
            <v xml:space="preserve">UN    </v>
          </cell>
          <cell r="D278" t="str">
            <v>CR</v>
          </cell>
          <cell r="E278" t="str">
            <v>7,60</v>
          </cell>
        </row>
        <row r="279">
          <cell r="A279">
            <v>39645</v>
          </cell>
          <cell r="B279" t="str">
            <v>ANEL DE BORRACHA PARA VEDACAO DE DUTO PEAD CORRUGADO PARA ELETRICA, DN 4"</v>
          </cell>
          <cell r="C279" t="str">
            <v xml:space="preserve">UN    </v>
          </cell>
          <cell r="D279" t="str">
            <v>CR</v>
          </cell>
          <cell r="E279" t="str">
            <v>9,82</v>
          </cell>
        </row>
        <row r="280">
          <cell r="A280">
            <v>12548</v>
          </cell>
          <cell r="B280" t="str">
            <v>ANEL DE CONCRETO ARMADO, D = *1,10* M, H = 0,30 M</v>
          </cell>
          <cell r="C280" t="str">
            <v xml:space="preserve">UN    </v>
          </cell>
          <cell r="D280" t="str">
            <v>CR</v>
          </cell>
          <cell r="E280" t="str">
            <v>94,21</v>
          </cell>
        </row>
        <row r="281">
          <cell r="A281">
            <v>13113</v>
          </cell>
          <cell r="B281" t="str">
            <v>ANEL DE CONCRETO ARMADO, D = 0,60 M, H = 0,10 M</v>
          </cell>
          <cell r="C281" t="str">
            <v xml:space="preserve">UN    </v>
          </cell>
          <cell r="D281" t="str">
            <v>CR</v>
          </cell>
          <cell r="E281" t="str">
            <v>38,61</v>
          </cell>
        </row>
        <row r="282">
          <cell r="A282">
            <v>13114</v>
          </cell>
          <cell r="B282" t="str">
            <v>ANEL DE CONCRETO ARMADO, D = 0,60 M, H = 0,15 M</v>
          </cell>
          <cell r="C282" t="str">
            <v xml:space="preserve">UN    </v>
          </cell>
          <cell r="D282" t="str">
            <v>CR</v>
          </cell>
          <cell r="E282" t="str">
            <v>47,00</v>
          </cell>
        </row>
        <row r="283">
          <cell r="A283">
            <v>12530</v>
          </cell>
          <cell r="B283" t="str">
            <v>ANEL DE CONCRETO ARMADO, D = 0,60 M, H = 0,30 M</v>
          </cell>
          <cell r="C283" t="str">
            <v xml:space="preserve">UN    </v>
          </cell>
          <cell r="D283" t="str">
            <v>CR</v>
          </cell>
          <cell r="E283" t="str">
            <v>57,27</v>
          </cell>
        </row>
        <row r="284">
          <cell r="A284">
            <v>12531</v>
          </cell>
          <cell r="B284" t="str">
            <v>ANEL DE CONCRETO ARMADO, D = 0,60 M, H = 0,40 M</v>
          </cell>
          <cell r="C284" t="str">
            <v xml:space="preserve">UN    </v>
          </cell>
          <cell r="D284" t="str">
            <v>CR</v>
          </cell>
          <cell r="E284" t="str">
            <v>64,06</v>
          </cell>
        </row>
        <row r="285">
          <cell r="A285">
            <v>12532</v>
          </cell>
          <cell r="B285" t="str">
            <v>ANEL DE CONCRETO ARMADO, D = 0,60 M, H = 0,50 M</v>
          </cell>
          <cell r="C285" t="str">
            <v xml:space="preserve">UN    </v>
          </cell>
          <cell r="D285" t="str">
            <v>CR</v>
          </cell>
          <cell r="E285" t="str">
            <v>78,34</v>
          </cell>
        </row>
        <row r="286">
          <cell r="A286">
            <v>12533</v>
          </cell>
          <cell r="B286" t="str">
            <v>ANEL DE CONCRETO ARMADO, D = 0,80 M, H = 0,30 M</v>
          </cell>
          <cell r="C286" t="str">
            <v xml:space="preserve">UN    </v>
          </cell>
          <cell r="D286" t="str">
            <v>CR</v>
          </cell>
          <cell r="E286" t="str">
            <v>93,45</v>
          </cell>
        </row>
        <row r="287">
          <cell r="A287">
            <v>12544</v>
          </cell>
          <cell r="B287" t="str">
            <v>ANEL DE CONCRETO ARMADO, D = 0,80 M, H = 0,50 M</v>
          </cell>
          <cell r="C287" t="str">
            <v xml:space="preserve">UN    </v>
          </cell>
          <cell r="D287" t="str">
            <v>CR</v>
          </cell>
          <cell r="E287" t="str">
            <v>114,16</v>
          </cell>
        </row>
        <row r="288">
          <cell r="A288">
            <v>12546</v>
          </cell>
          <cell r="B288" t="str">
            <v>ANEL DE CONCRETO ARMADO, D = 1,00 M, H = 0,40 M</v>
          </cell>
          <cell r="C288" t="str">
            <v xml:space="preserve">UN    </v>
          </cell>
          <cell r="D288" t="str">
            <v>CR</v>
          </cell>
          <cell r="E288" t="str">
            <v>118,17</v>
          </cell>
        </row>
        <row r="289">
          <cell r="A289">
            <v>12547</v>
          </cell>
          <cell r="B289" t="str">
            <v>ANEL DE CONCRETO ARMADO, D = 1,00 M, H = 0,50 M</v>
          </cell>
          <cell r="C289" t="str">
            <v xml:space="preserve">UN    </v>
          </cell>
          <cell r="D289" t="str">
            <v>CR</v>
          </cell>
          <cell r="E289" t="str">
            <v>137,42</v>
          </cell>
        </row>
        <row r="290">
          <cell r="A290">
            <v>12551</v>
          </cell>
          <cell r="B290" t="str">
            <v>ANEL DE CONCRETO ARMADO, D = 1,20 M, H = 0,50 M</v>
          </cell>
          <cell r="C290" t="str">
            <v xml:space="preserve">UN    </v>
          </cell>
          <cell r="D290" t="str">
            <v>CR</v>
          </cell>
          <cell r="E290" t="str">
            <v>149,64</v>
          </cell>
        </row>
        <row r="291">
          <cell r="A291">
            <v>12563</v>
          </cell>
          <cell r="B291" t="str">
            <v>ANEL DE CONCRETO ARMADO, D = 1,50 M, H = 0,50 M</v>
          </cell>
          <cell r="C291" t="str">
            <v xml:space="preserve">UN    </v>
          </cell>
          <cell r="D291" t="str">
            <v>CR</v>
          </cell>
          <cell r="E291" t="str">
            <v>235,04</v>
          </cell>
        </row>
        <row r="292">
          <cell r="A292">
            <v>12565</v>
          </cell>
          <cell r="B292" t="str">
            <v>ANEL DE CONCRETO ARMADO, D = 2,00 M, H = 0,50 M</v>
          </cell>
          <cell r="C292" t="str">
            <v xml:space="preserve">UN    </v>
          </cell>
          <cell r="D292" t="str">
            <v>CR</v>
          </cell>
          <cell r="E292" t="str">
            <v>369,87</v>
          </cell>
        </row>
        <row r="293">
          <cell r="A293">
            <v>12567</v>
          </cell>
          <cell r="B293" t="str">
            <v>ANEL DE CONCRETO ARMADO, D = 2,50 M, H = 0,50 M</v>
          </cell>
          <cell r="C293" t="str">
            <v xml:space="preserve">UN    </v>
          </cell>
          <cell r="D293" t="str">
            <v>CR</v>
          </cell>
          <cell r="E293" t="str">
            <v>481,28</v>
          </cell>
        </row>
        <row r="294">
          <cell r="A294">
            <v>12568</v>
          </cell>
          <cell r="B294" t="str">
            <v>ANEL DE CONCRETO ARMADO, D = 3,00 M, H = 0,50 M</v>
          </cell>
          <cell r="C294" t="str">
            <v xml:space="preserve">UN    </v>
          </cell>
          <cell r="D294" t="str">
            <v>CR</v>
          </cell>
          <cell r="E294" t="str">
            <v>794,67</v>
          </cell>
        </row>
        <row r="295">
          <cell r="A295">
            <v>11789</v>
          </cell>
          <cell r="B295" t="str">
            <v>ANEL DE DISTRIBUICAO EM ACO GALVANIZADO PARA FIO FE-160</v>
          </cell>
          <cell r="C295" t="str">
            <v xml:space="preserve">UN    </v>
          </cell>
          <cell r="D295" t="str">
            <v>AS</v>
          </cell>
          <cell r="E295" t="str">
            <v>0,65</v>
          </cell>
        </row>
        <row r="296">
          <cell r="A296">
            <v>20975</v>
          </cell>
          <cell r="B296" t="str">
            <v>ANEL DE EXPANSAO EM COBRE, ENGATE RAPIDO 1 1/2", PARA EMPATACAO MANGUEIRA DE COMBATE A INCENDIO PREDIAL</v>
          </cell>
          <cell r="C296" t="str">
            <v xml:space="preserve">UN    </v>
          </cell>
          <cell r="D296" t="str">
            <v>CR</v>
          </cell>
          <cell r="E296" t="str">
            <v>7,91</v>
          </cell>
        </row>
        <row r="297">
          <cell r="A297">
            <v>20976</v>
          </cell>
          <cell r="B297" t="str">
            <v>ANEL DE EXPANSAO EM COBRE, ENGATE RAPIDO 2 1/2", PARA EMPATACAO MANGUEIRA DE COMBATE A INCENDIO PREDIAL</v>
          </cell>
          <cell r="C297" t="str">
            <v xml:space="preserve">UN    </v>
          </cell>
          <cell r="D297" t="str">
            <v>CR</v>
          </cell>
          <cell r="E297" t="str">
            <v>11,95</v>
          </cell>
        </row>
        <row r="298">
          <cell r="A298">
            <v>40340</v>
          </cell>
          <cell r="B298" t="str">
            <v>ANEL DE VEDACAO/JUNTA ELASTICA, H = *16* MM, PARA TUBO DE CONCRETO DN 300 MM</v>
          </cell>
          <cell r="C298" t="str">
            <v xml:space="preserve">UN    </v>
          </cell>
          <cell r="D298" t="str">
            <v>CR</v>
          </cell>
          <cell r="E298" t="str">
            <v>82,09</v>
          </cell>
        </row>
        <row r="299">
          <cell r="A299">
            <v>40341</v>
          </cell>
          <cell r="B299" t="str">
            <v>ANEL DE VEDACAO/JUNTA ELASTICA, H = *16* MM, PARA TUBO DE CONCRETO DN 400 MM</v>
          </cell>
          <cell r="C299" t="str">
            <v xml:space="preserve">UN    </v>
          </cell>
          <cell r="D299" t="str">
            <v>CR</v>
          </cell>
          <cell r="E299" t="str">
            <v>97,21</v>
          </cell>
        </row>
        <row r="300">
          <cell r="A300">
            <v>40342</v>
          </cell>
          <cell r="B300" t="str">
            <v>ANEL DE VEDACAO/JUNTA ELASTICA, H = *16* MM, PARA TUBO DE CONCRETO DN 500 MM</v>
          </cell>
          <cell r="C300" t="str">
            <v xml:space="preserve">UN    </v>
          </cell>
          <cell r="D300" t="str">
            <v>CR</v>
          </cell>
          <cell r="E300" t="str">
            <v>123,23</v>
          </cell>
        </row>
        <row r="301">
          <cell r="A301">
            <v>40343</v>
          </cell>
          <cell r="B301" t="str">
            <v>ANEL DE VEDACAO/JUNTA ELASTICA, H = *16* MM, PARA TUBO DE CONCRETO DN 600 MM</v>
          </cell>
          <cell r="C301" t="str">
            <v xml:space="preserve">UN    </v>
          </cell>
          <cell r="D301" t="str">
            <v>CR</v>
          </cell>
          <cell r="E301" t="str">
            <v>151,18</v>
          </cell>
        </row>
        <row r="302">
          <cell r="A302">
            <v>40344</v>
          </cell>
          <cell r="B302" t="str">
            <v>ANEL DE VEDACAO/JUNTA ELASTICA, H = *18* MM, PARA TUBO DE CONCRETO DN 700 MM</v>
          </cell>
          <cell r="C302" t="str">
            <v xml:space="preserve">UN    </v>
          </cell>
          <cell r="D302" t="str">
            <v>CR</v>
          </cell>
          <cell r="E302" t="str">
            <v>159,85</v>
          </cell>
        </row>
        <row r="303">
          <cell r="A303">
            <v>40345</v>
          </cell>
          <cell r="B303" t="str">
            <v>ANEL DE VEDACAO/JUNTA ELASTICA, H = *19* MM, PARA TUBO DE CONCRETO DN 800 MM</v>
          </cell>
          <cell r="C303" t="str">
            <v xml:space="preserve">UN    </v>
          </cell>
          <cell r="D303" t="str">
            <v>CR</v>
          </cell>
          <cell r="E303" t="str">
            <v>199,58</v>
          </cell>
        </row>
        <row r="304">
          <cell r="A304">
            <v>40346</v>
          </cell>
          <cell r="B304" t="str">
            <v>ANEL DE VEDACAO/JUNTA ELASTICA, H = *19* MM, PARA TUBO DE CONCRETO DN 900 MM</v>
          </cell>
          <cell r="C304" t="str">
            <v xml:space="preserve">UN    </v>
          </cell>
          <cell r="D304" t="str">
            <v>CR</v>
          </cell>
          <cell r="E304" t="str">
            <v>187,75</v>
          </cell>
        </row>
        <row r="305">
          <cell r="A305">
            <v>40347</v>
          </cell>
          <cell r="B305" t="str">
            <v>ANEL DE VEDACAO/JUNTA ELASTICA, H = *21* MM, PARA TUBO DE CONCRETO DN 1000 MM</v>
          </cell>
          <cell r="C305" t="str">
            <v xml:space="preserve">UN    </v>
          </cell>
          <cell r="D305" t="str">
            <v>CR</v>
          </cell>
          <cell r="E305" t="str">
            <v>232,15</v>
          </cell>
        </row>
        <row r="306">
          <cell r="A306">
            <v>38840</v>
          </cell>
          <cell r="B306" t="str">
            <v>ANEL DESLIZANTE / TRADICIONAL, METALICO, PARA TUBO PEX, DN 16 MM</v>
          </cell>
          <cell r="C306" t="str">
            <v xml:space="preserve">UN    </v>
          </cell>
          <cell r="D306" t="str">
            <v>AS</v>
          </cell>
          <cell r="E306" t="str">
            <v>1,90</v>
          </cell>
        </row>
        <row r="307">
          <cell r="A307">
            <v>38841</v>
          </cell>
          <cell r="B307" t="str">
            <v>ANEL DESLIZANTE / TRADICIONAL, METALICO, PARA TUBO PEX, DN 20 MM</v>
          </cell>
          <cell r="C307" t="str">
            <v xml:space="preserve">UN    </v>
          </cell>
          <cell r="D307" t="str">
            <v>AS</v>
          </cell>
          <cell r="E307" t="str">
            <v>2,11</v>
          </cell>
        </row>
        <row r="308">
          <cell r="A308">
            <v>38842</v>
          </cell>
          <cell r="B308" t="str">
            <v>ANEL DESLIZANTE / TRADICIONAL, METALICO, PARA TUBO PEX, DN 25 MM</v>
          </cell>
          <cell r="C308" t="str">
            <v xml:space="preserve">UN    </v>
          </cell>
          <cell r="D308" t="str">
            <v>AS</v>
          </cell>
          <cell r="E308" t="str">
            <v>4,16</v>
          </cell>
        </row>
        <row r="309">
          <cell r="A309">
            <v>38843</v>
          </cell>
          <cell r="B309" t="str">
            <v>ANEL DESLIZANTE / TRADICIONAL, METALICO, PARA TUBO PEX, DN 32 MM</v>
          </cell>
          <cell r="C309" t="str">
            <v xml:space="preserve">UN    </v>
          </cell>
          <cell r="D309" t="str">
            <v>AS</v>
          </cell>
          <cell r="E309" t="str">
            <v>6,51</v>
          </cell>
        </row>
        <row r="310">
          <cell r="A310">
            <v>13761</v>
          </cell>
          <cell r="B310" t="str">
            <v>APARELHO CORTE OXI-ACETILENO PARA SOLDA E CORTE CONTENDO MACARICO SOLDA, BICO DE CORTE, CILINDROS, REGULADORES, MANGUEIRAS E CARRINHO</v>
          </cell>
          <cell r="C310" t="str">
            <v xml:space="preserve">UN    </v>
          </cell>
          <cell r="D310" t="str">
            <v>CR</v>
          </cell>
          <cell r="E310" t="str">
            <v>3.616,92</v>
          </cell>
        </row>
        <row r="311">
          <cell r="A311">
            <v>12888</v>
          </cell>
          <cell r="B311" t="str">
            <v>APARELHO DE APOIO DE NEOPRENE FRETADO, 60 X 45 X 7,6 CM, COM FRETAGEM DE ACO DE 4 MM INTERCALADAS COM ELASTOMERO DE 11 MM E REVESTIMENTO FINAL COM ELASTOMERO DE 6 MM</v>
          </cell>
          <cell r="C311" t="str">
            <v xml:space="preserve">DM3   </v>
          </cell>
          <cell r="D311" t="str">
            <v>AS</v>
          </cell>
          <cell r="E311" t="str">
            <v>91,88</v>
          </cell>
        </row>
        <row r="312">
          <cell r="A312">
            <v>12889</v>
          </cell>
          <cell r="B312" t="str">
            <v>APARELHO DE APOIO DE NEOPRENE SIMPLES/ NAO FRETADO, 100 X 100 CM, ESPESSURA 6,3 MM</v>
          </cell>
          <cell r="C312" t="str">
            <v xml:space="preserve">DM3   </v>
          </cell>
          <cell r="D312" t="str">
            <v>AS</v>
          </cell>
          <cell r="E312" t="str">
            <v>60,00</v>
          </cell>
        </row>
        <row r="313">
          <cell r="A313">
            <v>4814</v>
          </cell>
          <cell r="B313" t="str">
            <v>APARELHO SINALIZADOR LUMINOSO COM LED, PARA SAIDA GARAGEM, COM 2 LENTES EM POLICARBONATO, BIVOLT (INCLUI SUPORTE DE FIXACAO)</v>
          </cell>
          <cell r="C313" t="str">
            <v xml:space="preserve">UN    </v>
          </cell>
          <cell r="D313" t="str">
            <v>CR</v>
          </cell>
          <cell r="E313" t="str">
            <v>268,97</v>
          </cell>
        </row>
        <row r="314">
          <cell r="A314">
            <v>25967</v>
          </cell>
          <cell r="B314" t="str">
            <v>APOIO DO PORTA DENTE PARA FRESADORA DE ASFALTO</v>
          </cell>
          <cell r="C314" t="str">
            <v xml:space="preserve">UN    </v>
          </cell>
          <cell r="D314" t="str">
            <v>AS</v>
          </cell>
          <cell r="E314" t="str">
            <v>1.630,37</v>
          </cell>
        </row>
        <row r="315">
          <cell r="A315">
            <v>6122</v>
          </cell>
          <cell r="B315" t="str">
            <v>APONTADOR OU APROPRIADOR DE MAO DE OBRA</v>
          </cell>
          <cell r="C315" t="str">
            <v xml:space="preserve">H     </v>
          </cell>
          <cell r="D315" t="str">
            <v>CR</v>
          </cell>
          <cell r="E315" t="str">
            <v>14,24</v>
          </cell>
        </row>
        <row r="316">
          <cell r="A316">
            <v>40810</v>
          </cell>
          <cell r="B316" t="str">
            <v>APONTADOR OU APROPRIADOR DE MAO DE OBRA (MENSALISTA)</v>
          </cell>
          <cell r="C316" t="str">
            <v xml:space="preserve">MES   </v>
          </cell>
          <cell r="D316" t="str">
            <v>CR</v>
          </cell>
          <cell r="E316" t="str">
            <v>2.527,14</v>
          </cell>
        </row>
        <row r="317">
          <cell r="A317">
            <v>21100</v>
          </cell>
          <cell r="B317" t="str">
            <v>AQUECEDOR DE AGUA A GAS GLP/GN COM CAPACIDADE DE ARMAZENAMENTO DE 50 A 80 L</v>
          </cell>
          <cell r="C317" t="str">
            <v xml:space="preserve">UN    </v>
          </cell>
          <cell r="D317" t="str">
            <v>AS</v>
          </cell>
          <cell r="E317" t="str">
            <v>2.410,22</v>
          </cell>
        </row>
        <row r="318">
          <cell r="A318">
            <v>11816</v>
          </cell>
          <cell r="B318" t="str">
            <v>AQUECEDOR DE AGUA ELETRICO  RESERVATORIO DE 100 L CILINDRICO EM COBRE, REFORCADO COM ACO CARBONO, MONOFASICO, TENSAO NOMINAL 220 V</v>
          </cell>
          <cell r="C318" t="str">
            <v xml:space="preserve">UN    </v>
          </cell>
          <cell r="D318" t="str">
            <v>AS</v>
          </cell>
          <cell r="E318" t="str">
            <v>2.570,00</v>
          </cell>
        </row>
        <row r="319">
          <cell r="A319">
            <v>11814</v>
          </cell>
          <cell r="B319" t="str">
            <v>AQUECEDOR DE AGUA ELETRICO  RESERVATORIO DE 500 L CILINDRICO EM COBRE, REFORCADO COM ACO CARBONO, MONOFASICO, TENSAO NOMINAL 220 V</v>
          </cell>
          <cell r="C319" t="str">
            <v xml:space="preserve">UN    </v>
          </cell>
          <cell r="D319" t="str">
            <v>AS</v>
          </cell>
          <cell r="E319" t="str">
            <v>5.594,24</v>
          </cell>
        </row>
        <row r="320">
          <cell r="A320">
            <v>14186</v>
          </cell>
          <cell r="B320" t="str">
            <v>AQUECEDOR DE AGUA ELETRICO  RESERVATORIO DE 500 L CILINDRICO EM COBRE, REFORCADO COM ACO CARBONO, TRIFASICO, TENSAO NOMINAL 220/380/400 V, POTENCIA 24 KW</v>
          </cell>
          <cell r="C320" t="str">
            <v xml:space="preserve">UN    </v>
          </cell>
          <cell r="D320" t="str">
            <v>AS</v>
          </cell>
          <cell r="E320" t="str">
            <v>7.024,33</v>
          </cell>
        </row>
        <row r="321">
          <cell r="A321">
            <v>14185</v>
          </cell>
          <cell r="B321" t="str">
            <v>AQUECEDOR DE AGUA ELETRICO  RESERVATORIO DE 700 L CILINDRICO EM COBRE, REFORCADO COM ACO CARBONO, MONOFASICO, TENSAO NOMINAL 220 V</v>
          </cell>
          <cell r="C321" t="str">
            <v xml:space="preserve">UN    </v>
          </cell>
          <cell r="D321" t="str">
            <v>AS</v>
          </cell>
          <cell r="E321" t="str">
            <v>9.099,24</v>
          </cell>
        </row>
        <row r="322">
          <cell r="A322">
            <v>11811</v>
          </cell>
          <cell r="B322" t="str">
            <v>AQUECEDOR DE AGUA ELETRICO HORIZONTAL, RESERVATORIO DE 200 L CILINDRICO EM COBRE, REFORCADO COM ACO CARBONO, MONOFASICO, TENSAO NOMINAL 220 V</v>
          </cell>
          <cell r="C322" t="str">
            <v xml:space="preserve">UN    </v>
          </cell>
          <cell r="D322" t="str">
            <v>AS</v>
          </cell>
          <cell r="E322" t="str">
            <v>3.479,20</v>
          </cell>
        </row>
        <row r="323">
          <cell r="A323">
            <v>26038</v>
          </cell>
          <cell r="B323" t="str">
            <v>AQUECEDOR DE OLEO BPF (FLUIDO) TERMICO, CAPACIDADE DE 300.000 KCAL/H</v>
          </cell>
          <cell r="C323" t="str">
            <v xml:space="preserve">UN    </v>
          </cell>
          <cell r="D323" t="str">
            <v>AS</v>
          </cell>
          <cell r="E323" t="str">
            <v>202.992,51</v>
          </cell>
        </row>
        <row r="324">
          <cell r="A324">
            <v>34482</v>
          </cell>
          <cell r="B324" t="str">
            <v>AQUECEDOR SOLAR  CAPACIDADE DO RESERVATORIO 800 L, INCLUI 8 PLACAS COLETORAS DE 1,42 M2</v>
          </cell>
          <cell r="C324" t="str">
            <v xml:space="preserve">UN    </v>
          </cell>
          <cell r="D324" t="str">
            <v>AS</v>
          </cell>
          <cell r="E324" t="str">
            <v>5.042,81</v>
          </cell>
        </row>
        <row r="325">
          <cell r="A325">
            <v>34469</v>
          </cell>
          <cell r="B325" t="str">
            <v>AQUECEDOR SOLAR CAPACIDADE DO RESERVATORIO 1000 L, INCLUI 10 PLACAS COLETORAS DE 1,42 M2</v>
          </cell>
          <cell r="C325" t="str">
            <v xml:space="preserve">UN    </v>
          </cell>
          <cell r="D325" t="str">
            <v>AS</v>
          </cell>
          <cell r="E325" t="str">
            <v>7.800,60</v>
          </cell>
        </row>
        <row r="326">
          <cell r="A326">
            <v>34472</v>
          </cell>
          <cell r="B326" t="str">
            <v>AQUECEDOR SOLAR CAPACIDADE DO RESERVATORIO 200 L, INCLUI 2 PLACAS COLETORAS DE 1,42 M2</v>
          </cell>
          <cell r="C326" t="str">
            <v xml:space="preserve">UN    </v>
          </cell>
          <cell r="D326" t="str">
            <v>AS</v>
          </cell>
          <cell r="E326" t="str">
            <v>2.400,00</v>
          </cell>
        </row>
        <row r="327">
          <cell r="A327">
            <v>34476</v>
          </cell>
          <cell r="B327" t="str">
            <v>AQUECEDOR SOLAR CAPACIDADE DO RESERVATORIO 400L, INCLUI 4 PLACAS COLETORAS DE 1,42 M2</v>
          </cell>
          <cell r="C327" t="str">
            <v xml:space="preserve">UN    </v>
          </cell>
          <cell r="D327" t="str">
            <v>AS</v>
          </cell>
          <cell r="E327" t="str">
            <v>4.068,34</v>
          </cell>
        </row>
        <row r="328">
          <cell r="A328">
            <v>34477</v>
          </cell>
          <cell r="B328" t="str">
            <v>AQUECEDOR SOLAR CAPACIDADE DO RESERVATORIO 600 L, INCLUI 6 PLACAS COLETORAS DE 1,42 M2</v>
          </cell>
          <cell r="C328" t="str">
            <v xml:space="preserve">UN    </v>
          </cell>
          <cell r="D328" t="str">
            <v>AS</v>
          </cell>
          <cell r="E328" t="str">
            <v>5.399,47</v>
          </cell>
        </row>
        <row r="329">
          <cell r="A329">
            <v>42425</v>
          </cell>
          <cell r="B329" t="str">
            <v>AR CONDICIONADO SPLIT INVERTER, HI-WALL (PAREDE), 12000 BTU/H, CICLO FRIO, 60HZ, CLASSIFICACAO A (SELO PROCEL), GAS HFC, CONTROLE S/FIO</v>
          </cell>
          <cell r="C329" t="str">
            <v xml:space="preserve">UN    </v>
          </cell>
          <cell r="D329" t="str">
            <v>CR</v>
          </cell>
          <cell r="E329" t="str">
            <v>1.899,59</v>
          </cell>
        </row>
        <row r="330">
          <cell r="A330">
            <v>42422</v>
          </cell>
          <cell r="B330" t="str">
            <v>AR CONDICIONADO SPLIT INVERTER, HI-WALL (PAREDE), 18000 BTU/H, CICLO FRIO, 60HZ, CLASSIFICACAO A (SELO PROCEL), GAS HFC, CONTROLE S/FIO</v>
          </cell>
          <cell r="C330" t="str">
            <v xml:space="preserve">UN    </v>
          </cell>
          <cell r="D330" t="str">
            <v xml:space="preserve">C </v>
          </cell>
          <cell r="E330" t="str">
            <v>2.820,00</v>
          </cell>
        </row>
        <row r="331">
          <cell r="A331">
            <v>43184</v>
          </cell>
          <cell r="B331" t="str">
            <v>AR CONDICIONADO SPLIT INVERTER, HI-WALL (PAREDE), 24000 BTU/H, CICLO FRIO, 60HZ, CLASSIFICACAO A - SELO PROCEL, GAS HFC, CONTROLE S/FIO</v>
          </cell>
          <cell r="C331" t="str">
            <v xml:space="preserve">UN    </v>
          </cell>
          <cell r="D331" t="str">
            <v>CR</v>
          </cell>
          <cell r="E331" t="str">
            <v>3.897,51</v>
          </cell>
        </row>
        <row r="332">
          <cell r="A332">
            <v>42424</v>
          </cell>
          <cell r="B332" t="str">
            <v>AR CONDICIONADO SPLIT INVERTER, HI-WALL (PAREDE), 9000 BTU/H, CICLO FRIO, 60HZ, CLASSIFICACAO A (SELO PROCEL), GAS HFC, CONTROLE S/FIO</v>
          </cell>
          <cell r="C332" t="str">
            <v xml:space="preserve">UN    </v>
          </cell>
          <cell r="D332" t="str">
            <v>CR</v>
          </cell>
          <cell r="E332" t="str">
            <v>1.696,49</v>
          </cell>
        </row>
        <row r="333">
          <cell r="A333">
            <v>42421</v>
          </cell>
          <cell r="B333" t="str">
            <v>AR CONDICIONADO SPLIT INVERTER, PISO TETO, APRESENTANDO ENTRE 54000 E 58000 BTU/H, CICLO FRIO, 60HZ, CLASSIFICACAO ENERGETICA A OU B (SELO PROCEL), GAS HFC, CONTROLE S/FIO</v>
          </cell>
          <cell r="C333" t="str">
            <v xml:space="preserve">UN    </v>
          </cell>
          <cell r="D333" t="str">
            <v>CR</v>
          </cell>
          <cell r="E333" t="str">
            <v>15.446,41</v>
          </cell>
        </row>
        <row r="334">
          <cell r="A334">
            <v>42416</v>
          </cell>
          <cell r="B334" t="str">
            <v>AR CONDICIONADO SPLIT INVERTER, PISO TETO, 18000 BTU/H, CICLO FRIO, 60HZ, CLASSIFICACAO ENERGETICA A OU B (SELO PROCEL), GAS HFC, CONTROLE S/FIO</v>
          </cell>
          <cell r="C334" t="str">
            <v xml:space="preserve">UN    </v>
          </cell>
          <cell r="D334" t="str">
            <v>CR</v>
          </cell>
          <cell r="E334" t="str">
            <v>7.313,40</v>
          </cell>
        </row>
        <row r="335">
          <cell r="A335">
            <v>42417</v>
          </cell>
          <cell r="B335" t="str">
            <v>AR CONDICIONADO SPLIT INVERTER, PISO TETO, 24000 BTU/H, CICLO FRIO, 60HZ, CLASSIFICACAO ENERGETICA A OU B (SELO PROCEL), GAS HFC, CONTROLE S/FIO</v>
          </cell>
          <cell r="C335" t="str">
            <v xml:space="preserve">UN    </v>
          </cell>
          <cell r="D335" t="str">
            <v>CR</v>
          </cell>
          <cell r="E335" t="str">
            <v>8.198,92</v>
          </cell>
        </row>
        <row r="336">
          <cell r="A336">
            <v>42419</v>
          </cell>
          <cell r="B336" t="str">
            <v>AR CONDICIONADO SPLIT INVERTER, PISO TETO, 36000 BTU/H, CICLO FRIO, 60HZ, CLASSIFICACAO ENERGETICA A OU B (SELO PROCEL), GAS HFC, CONTROLE S/FIO</v>
          </cell>
          <cell r="C336" t="str">
            <v xml:space="preserve">UN    </v>
          </cell>
          <cell r="D336" t="str">
            <v>CR</v>
          </cell>
          <cell r="E336" t="str">
            <v>9.263,04</v>
          </cell>
        </row>
        <row r="337">
          <cell r="A337">
            <v>42420</v>
          </cell>
          <cell r="B337" t="str">
            <v>AR CONDICIONADO SPLIT INVERTER, PISO TETO, 48000 BTU/H, CICLO FRIO, 60HZ, CLASSIFICACAO ENERGETICA A OU B (SELO PROCEL), GAS HFC, CONTROLE S/FIO</v>
          </cell>
          <cell r="C337" t="str">
            <v xml:space="preserve">UN    </v>
          </cell>
          <cell r="D337" t="str">
            <v>CR</v>
          </cell>
          <cell r="E337" t="str">
            <v>12.731,36</v>
          </cell>
        </row>
        <row r="338">
          <cell r="A338">
            <v>43195</v>
          </cell>
          <cell r="B338" t="str">
            <v>AR CONDICIONADO SPLIT ON/OFF, CASSETE (TETO), FRIO 4 VIAS 18000 BTUS/H, CLASSIFICACAO ENERGETICA C - SELO PROCEL, GAS HFC, CONTROLE S/ FIO</v>
          </cell>
          <cell r="C338" t="str">
            <v xml:space="preserve">UN    </v>
          </cell>
          <cell r="D338" t="str">
            <v>CR</v>
          </cell>
          <cell r="E338" t="str">
            <v>4.482,89</v>
          </cell>
        </row>
        <row r="339">
          <cell r="A339">
            <v>43196</v>
          </cell>
          <cell r="B339" t="str">
            <v>AR CONDICIONADO SPLIT ON/OFF, CASSETE (TETO), FRIO 4 VIAS 24000 BTUS/H, CLASSIFICACAO ENERGETICA C - SELO PROCEL, GAS HFC, CONTROLE S/ FIO</v>
          </cell>
          <cell r="C339" t="str">
            <v xml:space="preserve">UN    </v>
          </cell>
          <cell r="D339" t="str">
            <v>CR</v>
          </cell>
          <cell r="E339" t="str">
            <v>5.555,90</v>
          </cell>
        </row>
        <row r="340">
          <cell r="A340">
            <v>43198</v>
          </cell>
          <cell r="B340" t="str">
            <v>AR CONDICIONADO SPLIT ON/OFF, CASSETE (TETO), FRIO 4 VIAS 36000 BTUS/H, CLASSIFICACAO ENERGETICA C - SELO PROCEL, GAS HFC, CONTROLE S/ FIO</v>
          </cell>
          <cell r="C340" t="str">
            <v xml:space="preserve">UN    </v>
          </cell>
          <cell r="D340" t="str">
            <v>CR</v>
          </cell>
          <cell r="E340" t="str">
            <v>8.255,94</v>
          </cell>
        </row>
        <row r="341">
          <cell r="A341">
            <v>43199</v>
          </cell>
          <cell r="B341" t="str">
            <v>AR CONDICIONADO SPLIT ON/OFF, CASSETE (TETO), FRIO 4 VIAS 48000 BTUS/H, CLASSIFICACAO ENERGETICA C - SELO PROCEL, GAS HFC, CONTROLE S/ FIO</v>
          </cell>
          <cell r="C341" t="str">
            <v xml:space="preserve">UN    </v>
          </cell>
          <cell r="D341" t="str">
            <v>CR</v>
          </cell>
          <cell r="E341" t="str">
            <v>8.558,46</v>
          </cell>
        </row>
        <row r="342">
          <cell r="A342">
            <v>43200</v>
          </cell>
          <cell r="B342" t="str">
            <v>AR CONDICIONADO SPLIT ON/OFF, CASSETE (TETO), FRIO 4 VIAS 60000 BTUS/H, CLASSIFICACAO ENERGETICA C - SELO PROCEL, GAS HFC, CONTROLE S/ FIO</v>
          </cell>
          <cell r="C342" t="str">
            <v xml:space="preserve">UN    </v>
          </cell>
          <cell r="D342" t="str">
            <v>CR</v>
          </cell>
          <cell r="E342" t="str">
            <v>9.821,46</v>
          </cell>
        </row>
        <row r="343">
          <cell r="A343">
            <v>39556</v>
          </cell>
          <cell r="B343" t="str">
            <v>AR CONDICIONADO SPLIT ON/OFF, CASSETE (TETO), 18000 BTUS/H, CICLO QUENTE/FRIO, 60 HZ, CLASSIFICACAO ENERGETICA C - SELO PROCEL, GAS HFC, CONTROLE S/ FIO</v>
          </cell>
          <cell r="C343" t="str">
            <v xml:space="preserve">UN    </v>
          </cell>
          <cell r="D343" t="str">
            <v>CR</v>
          </cell>
          <cell r="E343" t="str">
            <v>5.364,19</v>
          </cell>
        </row>
        <row r="344">
          <cell r="A344">
            <v>39557</v>
          </cell>
          <cell r="B344" t="str">
            <v>AR CONDICIONADO SPLIT ON/OFF, CASSETE (TETO), 24000 BTUS/H, CICLO QUENTE/FRIO, 60 HZ, CLASSIFICACAO ENERGETICA C - SELO PROCEL, GAS HFC, CONTROLE S/ FIO</v>
          </cell>
          <cell r="C344" t="str">
            <v xml:space="preserve">UN    </v>
          </cell>
          <cell r="D344" t="str">
            <v>CR</v>
          </cell>
          <cell r="E344" t="str">
            <v>5.776,06</v>
          </cell>
        </row>
        <row r="345">
          <cell r="A345">
            <v>39559</v>
          </cell>
          <cell r="B345" t="str">
            <v>AR CONDICIONADO SPLIT ON/OFF, CASSETE (TETO), 36000 BTUS/H, CICLO QUENTE/FRIO, 60 HZ, CLASSIFICACAO ENERGETICA A - SELO PROCEL, GAS HFC, CONTROLE S/ FIO</v>
          </cell>
          <cell r="C345" t="str">
            <v xml:space="preserve">UN    </v>
          </cell>
          <cell r="D345" t="str">
            <v>CR</v>
          </cell>
          <cell r="E345" t="str">
            <v>8.535,91</v>
          </cell>
        </row>
        <row r="346">
          <cell r="A346">
            <v>39560</v>
          </cell>
          <cell r="B346" t="str">
            <v>AR CONDICIONADO SPLIT ON/OFF, CASSETE (TETO), 48000 BTUS/H, CICLO QUENTE/FRIO, 60 HZ, CLASSIFICACAO ENERGETICA A - SELO PROCEL, GAS HFC, CONTROLE S/ FIO</v>
          </cell>
          <cell r="C346" t="str">
            <v xml:space="preserve">UN    </v>
          </cell>
          <cell r="D346" t="str">
            <v>CR</v>
          </cell>
          <cell r="E346" t="str">
            <v>9.875,22</v>
          </cell>
        </row>
        <row r="347">
          <cell r="A347">
            <v>39561</v>
          </cell>
          <cell r="B347" t="str">
            <v>AR CONDICIONADO SPLIT ON/OFF, CASSETE (TETO), 60000 BTUS/H, CICLO QUENTE/FRIO, 60 HZ, CLASSIFICACAO ENERGETICA A - SELO PROCEL, GAS HFC, CONTROLE S/ FIO</v>
          </cell>
          <cell r="C347" t="str">
            <v xml:space="preserve">UN    </v>
          </cell>
          <cell r="D347" t="str">
            <v>CR</v>
          </cell>
          <cell r="E347" t="str">
            <v>10.330,74</v>
          </cell>
        </row>
        <row r="348">
          <cell r="A348">
            <v>43190</v>
          </cell>
          <cell r="B348" t="str">
            <v>AR CONDICIONADO SPLIT ON/OFF, HI-WALL (PAREDE), 12000 BTUS/H, CICLO FRIO, 60 HZ, CLASSIFICACAO ENERGETICA A - SELO PROCEL, GAS HFC, CONTROLE S/ FIO</v>
          </cell>
          <cell r="C348" t="str">
            <v xml:space="preserve">UN    </v>
          </cell>
          <cell r="D348" t="str">
            <v>CR</v>
          </cell>
          <cell r="E348" t="str">
            <v>1.524,54</v>
          </cell>
        </row>
        <row r="349">
          <cell r="A349">
            <v>39555</v>
          </cell>
          <cell r="B349" t="str">
            <v>AR CONDICIONADO SPLIT ON/OFF, HI-WALL (PAREDE), 12000 BTUS/H, CICLO QUENTE/FRIO, 60 HZ, CLASSIFICACAO ENERGETICA A - SELO PROCEL, GAS HFC, CONTROLE S/ FIO</v>
          </cell>
          <cell r="C349" t="str">
            <v xml:space="preserve">UN    </v>
          </cell>
          <cell r="D349" t="str">
            <v>CR</v>
          </cell>
          <cell r="E349" t="str">
            <v>1.649,16</v>
          </cell>
        </row>
        <row r="350">
          <cell r="A350">
            <v>43191</v>
          </cell>
          <cell r="B350" t="str">
            <v>AR CONDICIONADO SPLIT ON/OFF, HI-WALL (PAREDE), 18000 BTUS/H, CICLO FRIO, 60 HZ, CLASSIFICACAO ENERGETICA A - SELO PROCEL, GAS HFC, CONTROLE S/ FIO</v>
          </cell>
          <cell r="C350" t="str">
            <v xml:space="preserve">UN    </v>
          </cell>
          <cell r="D350" t="str">
            <v>CR</v>
          </cell>
          <cell r="E350" t="str">
            <v>2.193,61</v>
          </cell>
        </row>
        <row r="351">
          <cell r="A351">
            <v>39548</v>
          </cell>
          <cell r="B351" t="str">
            <v>AR CONDICIONADO SPLIT ON/OFF, HI-WALL (PAREDE), 18000 BTUS/H, CICLO QUENTE/FRIO, 60 HZ, CLASSIFICACAO ENERGETICA A - SELO PROCEL, GAS HFC, CONTROLE S/ FIO</v>
          </cell>
          <cell r="C351" t="str">
            <v xml:space="preserve">UN    </v>
          </cell>
          <cell r="D351" t="str">
            <v>CR</v>
          </cell>
          <cell r="E351" t="str">
            <v>2.446,22</v>
          </cell>
        </row>
        <row r="352">
          <cell r="A352">
            <v>43192</v>
          </cell>
          <cell r="B352" t="str">
            <v>AR CONDICIONADO SPLIT ON/OFF, HI-WALL (PAREDE), 24000 BTUS/H, CICLO FRIO, 60 HZ, CLASSIFICACAO ENERGETICA A - SELO PROCEL, GAS HFC, CONTROLE S/ FIO</v>
          </cell>
          <cell r="C352" t="str">
            <v xml:space="preserve">UN    </v>
          </cell>
          <cell r="D352" t="str">
            <v>CR</v>
          </cell>
          <cell r="E352" t="str">
            <v>2.873,44</v>
          </cell>
        </row>
        <row r="353">
          <cell r="A353">
            <v>39554</v>
          </cell>
          <cell r="B353" t="str">
            <v>AR CONDICIONADO SPLIT ON/OFF, HI-WALL (PAREDE), 24000 BTUS/H, CICLO QUENTE/FRIO, 60 HZ, CLASSIFICACAO ENERGETICA A - SELO PROCEL, GAS HFC, CONTROLE S/ FIO</v>
          </cell>
          <cell r="C353" t="str">
            <v xml:space="preserve">UN    </v>
          </cell>
          <cell r="D353" t="str">
            <v>CR</v>
          </cell>
          <cell r="E353" t="str">
            <v>3.234,76</v>
          </cell>
        </row>
        <row r="354">
          <cell r="A354">
            <v>43194</v>
          </cell>
          <cell r="B354" t="str">
            <v>AR CONDICIONADO SPLIT ON/OFF, HI-WALL (PAREDE), 9000 BTUS/H, CICLO FRIO, 60 HZ, CLASSIFICACAO ENERGETICA A - SELO PROCEL, GAS HFC, CONTROLE S/ FIO</v>
          </cell>
          <cell r="C354" t="str">
            <v xml:space="preserve">UN    </v>
          </cell>
          <cell r="D354" t="str">
            <v>CR</v>
          </cell>
          <cell r="E354" t="str">
            <v>1.306,03</v>
          </cell>
        </row>
        <row r="355">
          <cell r="A355">
            <v>39551</v>
          </cell>
          <cell r="B355" t="str">
            <v>AR CONDICIONADO SPLIT ON/OFF, HI-WALL (PAREDE), 9000 BTUS/H, CICLO QUENTE/FRIO, 60 HZ, CLASSIFICACAO ENERGETICA A - SELO PROCEL, GAS HFC, CONTROLE S/ FIO</v>
          </cell>
          <cell r="C355" t="str">
            <v xml:space="preserve">UN    </v>
          </cell>
          <cell r="D355" t="str">
            <v>CR</v>
          </cell>
          <cell r="E355" t="str">
            <v>1.438,08</v>
          </cell>
        </row>
        <row r="356">
          <cell r="A356">
            <v>43185</v>
          </cell>
          <cell r="B356" t="str">
            <v>AR CONDICIONADO SPLIT ON/OFF, PISO TETO, 18.000 BTU/H, CICLO FRIO, 60HZ, CLASSIFICACAO ENERGETICA C - SELO PROCEL, GAS HFC, CONTROLE S/FIO</v>
          </cell>
          <cell r="C356" t="str">
            <v xml:space="preserve">UN    </v>
          </cell>
          <cell r="D356" t="str">
            <v>CR</v>
          </cell>
          <cell r="E356" t="str">
            <v>4.086,76</v>
          </cell>
        </row>
        <row r="357">
          <cell r="A357">
            <v>43186</v>
          </cell>
          <cell r="B357" t="str">
            <v>AR CONDICIONADO SPLIT ON/OFF, PISO TETO, 24.000 BTU/H, CICLO FRIO, 60HZ, CLASSIFICACAO ENERGETICA C - SELO PROCEL, GAS HFC, CONTROLE S/FIO</v>
          </cell>
          <cell r="C357" t="str">
            <v xml:space="preserve">UN    </v>
          </cell>
          <cell r="D357" t="str">
            <v>CR</v>
          </cell>
          <cell r="E357" t="str">
            <v>4.310,71</v>
          </cell>
        </row>
        <row r="358">
          <cell r="A358">
            <v>43187</v>
          </cell>
          <cell r="B358" t="str">
            <v>AR CONDICIONADO SPLIT ON/OFF, PISO TETO, 36.000 BTU/H, CICLO FRIO, 60HZ, CLASSIFICACAO ENERGETICA C - SELO PROCEL, GAS HFC, CONTROLE S/FIO</v>
          </cell>
          <cell r="C358" t="str">
            <v xml:space="preserve">UN    </v>
          </cell>
          <cell r="D358" t="str">
            <v>CR</v>
          </cell>
          <cell r="E358" t="str">
            <v>5.720,35</v>
          </cell>
        </row>
        <row r="359">
          <cell r="A359">
            <v>43188</v>
          </cell>
          <cell r="B359" t="str">
            <v>AR CONDICIONADO SPLIT ON/OFF, PISO TETO, 48.000 BTU/H, CICLO FRIO, 60HZ, CLASSIFICACAO ENERGETICA C - SELO PROCEL, GAS HFC, CONTROLE S/FIO</v>
          </cell>
          <cell r="C359" t="str">
            <v xml:space="preserve">UN    </v>
          </cell>
          <cell r="D359" t="str">
            <v>CR</v>
          </cell>
          <cell r="E359" t="str">
            <v>6.930,97</v>
          </cell>
        </row>
        <row r="360">
          <cell r="A360">
            <v>43189</v>
          </cell>
          <cell r="B360" t="str">
            <v>AR CONDICIONADO SPLIT ON/OFF, PISO TETO, 60.000 BTU/H, CICLO FRIO, 60HZ, CLASSIFICACAO ENERGETICA C - SELO PROCEL, GAS HFC, CONTROLE S/FIO</v>
          </cell>
          <cell r="C360" t="str">
            <v xml:space="preserve">UN    </v>
          </cell>
          <cell r="D360" t="str">
            <v>CR</v>
          </cell>
          <cell r="E360" t="str">
            <v>7.796,18</v>
          </cell>
        </row>
        <row r="361">
          <cell r="A361">
            <v>39580</v>
          </cell>
          <cell r="B361" t="str">
            <v>AR-CONDICIONADO FRIO SPLITAO INVERTER 30 TR</v>
          </cell>
          <cell r="C361" t="str">
            <v xml:space="preserve">UN    </v>
          </cell>
          <cell r="D361" t="str">
            <v>CR</v>
          </cell>
          <cell r="E361" t="str">
            <v>61.437,14</v>
          </cell>
        </row>
        <row r="362">
          <cell r="A362">
            <v>39577</v>
          </cell>
          <cell r="B362" t="str">
            <v>AR-CONDICIONADO FRIO SPLITAO MODULAR 10 TR</v>
          </cell>
          <cell r="C362" t="str">
            <v xml:space="preserve">UN    </v>
          </cell>
          <cell r="D362" t="str">
            <v>CR</v>
          </cell>
          <cell r="E362" t="str">
            <v>19.229,69</v>
          </cell>
        </row>
        <row r="363">
          <cell r="A363">
            <v>39578</v>
          </cell>
          <cell r="B363" t="str">
            <v>AR-CONDICIONADO FRIO SPLITAO MODULAR 15 TR</v>
          </cell>
          <cell r="C363" t="str">
            <v xml:space="preserve">UN    </v>
          </cell>
          <cell r="D363" t="str">
            <v>CR</v>
          </cell>
          <cell r="E363" t="str">
            <v>24.816,30</v>
          </cell>
        </row>
        <row r="364">
          <cell r="A364">
            <v>39579</v>
          </cell>
          <cell r="B364" t="str">
            <v>AR-CONDICIONADO FRIO SPLITAO MODULAR 20 TR</v>
          </cell>
          <cell r="C364" t="str">
            <v xml:space="preserve">UN    </v>
          </cell>
          <cell r="D364" t="str">
            <v>CR</v>
          </cell>
          <cell r="E364" t="str">
            <v>36.105,77</v>
          </cell>
        </row>
        <row r="365">
          <cell r="A365">
            <v>39826</v>
          </cell>
          <cell r="B365" t="str">
            <v>AR-CONDICIONADO SPLIT INVERTER, PISO TETO, 24000 BTU/H, QUENTE/FRIO, 60HZ, CLASSIFICACAO ENERGETICA A - SELO PROCEL, GAS HFC, CONTROLE S/FIO</v>
          </cell>
          <cell r="C365" t="str">
            <v xml:space="preserve">UN    </v>
          </cell>
          <cell r="D365" t="str">
            <v>CR</v>
          </cell>
          <cell r="E365" t="str">
            <v>4.434,44</v>
          </cell>
        </row>
        <row r="366">
          <cell r="A366">
            <v>10700</v>
          </cell>
          <cell r="B366" t="str">
            <v>ARADO REVERSIVEL COM 3 DISCOS DE 26" X 6MM REBOCAVEL</v>
          </cell>
          <cell r="C366" t="str">
            <v xml:space="preserve">UN    </v>
          </cell>
          <cell r="D366" t="str">
            <v>AS</v>
          </cell>
          <cell r="E366" t="str">
            <v>12.121,63</v>
          </cell>
        </row>
        <row r="367">
          <cell r="A367">
            <v>346</v>
          </cell>
          <cell r="B367" t="str">
            <v>ARAME DE ACO OVALADO 15 X 17 ( 45,7 KG, 700 KGF), ROLO 1000 M</v>
          </cell>
          <cell r="C367" t="str">
            <v xml:space="preserve">KG    </v>
          </cell>
          <cell r="D367" t="str">
            <v>CR</v>
          </cell>
          <cell r="E367" t="str">
            <v>15,12</v>
          </cell>
        </row>
        <row r="368">
          <cell r="A368">
            <v>3312</v>
          </cell>
          <cell r="B368" t="str">
            <v>ARAME DE AMARRACAO PARA GABIAO GALVANIZADO, DIAMETRO 2,2 MM</v>
          </cell>
          <cell r="C368" t="str">
            <v xml:space="preserve">KG    </v>
          </cell>
          <cell r="D368" t="str">
            <v>AS</v>
          </cell>
          <cell r="E368" t="str">
            <v>21,12</v>
          </cell>
        </row>
        <row r="369">
          <cell r="A369">
            <v>339</v>
          </cell>
          <cell r="B369" t="str">
            <v>ARAME FARPADO GALVANIZADO, 14 BWG (2,11 MM), CLASSE 250</v>
          </cell>
          <cell r="C369" t="str">
            <v xml:space="preserve">M     </v>
          </cell>
          <cell r="D369" t="str">
            <v>CR</v>
          </cell>
          <cell r="E369" t="str">
            <v>0,78</v>
          </cell>
        </row>
        <row r="370">
          <cell r="A370">
            <v>340</v>
          </cell>
          <cell r="B370" t="str">
            <v>ARAME FARPADO GALVANIZADO, 16 BWG (1,65 MM), CLASSE 250</v>
          </cell>
          <cell r="C370" t="str">
            <v xml:space="preserve">M     </v>
          </cell>
          <cell r="D370" t="str">
            <v>CR</v>
          </cell>
          <cell r="E370" t="str">
            <v>0,70</v>
          </cell>
        </row>
        <row r="371">
          <cell r="A371">
            <v>43130</v>
          </cell>
          <cell r="B371" t="str">
            <v>ARAME GALVANIZADO 12 BWG, D = 2,76 MM (0,048 KG/M) OU 14 BWG, D = 2,11 MM (0,026 KG/M)</v>
          </cell>
          <cell r="C371" t="str">
            <v xml:space="preserve">KG    </v>
          </cell>
          <cell r="D371" t="str">
            <v xml:space="preserve">C </v>
          </cell>
          <cell r="E371" t="str">
            <v>12,77</v>
          </cell>
        </row>
        <row r="372">
          <cell r="A372">
            <v>333</v>
          </cell>
          <cell r="B372" t="str">
            <v>ARAME GALVANIZADO 14 BWG, D = 2,11 MM (0,026 KG/M)</v>
          </cell>
          <cell r="C372" t="str">
            <v xml:space="preserve">KG    </v>
          </cell>
          <cell r="D372" t="str">
            <v xml:space="preserve">C </v>
          </cell>
          <cell r="E372" t="str">
            <v>12,77</v>
          </cell>
        </row>
        <row r="373">
          <cell r="A373">
            <v>344</v>
          </cell>
          <cell r="B373" t="str">
            <v>ARAME GALVANIZADO 16 BWG, D = 1,65MM (0,0166 KG/M)</v>
          </cell>
          <cell r="C373" t="str">
            <v xml:space="preserve">KG    </v>
          </cell>
          <cell r="D373" t="str">
            <v>CR</v>
          </cell>
          <cell r="E373" t="str">
            <v>16,78</v>
          </cell>
        </row>
        <row r="374">
          <cell r="A374">
            <v>345</v>
          </cell>
          <cell r="B374" t="str">
            <v>ARAME GALVANIZADO 18 BWG, D = 1,24MM (0,009 KG/M)</v>
          </cell>
          <cell r="C374" t="str">
            <v xml:space="preserve">KG    </v>
          </cell>
          <cell r="D374" t="str">
            <v>CR</v>
          </cell>
          <cell r="E374" t="str">
            <v>18,21</v>
          </cell>
        </row>
        <row r="375">
          <cell r="A375">
            <v>43131</v>
          </cell>
          <cell r="B375" t="str">
            <v>ARAME GALVANIZADO 6 BWG, D = 5,16 MM (0,157 KG/M), OU 8 BWG, D = 4,19 MM (0,101 KG/M), OU 10 BWG, D = 3,40 MM (0,0713 KG/M)</v>
          </cell>
          <cell r="C375" t="str">
            <v xml:space="preserve">KG    </v>
          </cell>
          <cell r="D375" t="str">
            <v>CR</v>
          </cell>
          <cell r="E375" t="str">
            <v>14,83</v>
          </cell>
        </row>
        <row r="376">
          <cell r="A376">
            <v>3313</v>
          </cell>
          <cell r="B376" t="str">
            <v>ARAME PROTEGIDO COM POLIMERO PARA GABIAO, DIAMETRO 2,2 MM</v>
          </cell>
          <cell r="C376" t="str">
            <v xml:space="preserve">KG    </v>
          </cell>
          <cell r="D376" t="str">
            <v>AS</v>
          </cell>
          <cell r="E376" t="str">
            <v>27,18</v>
          </cell>
        </row>
        <row r="377">
          <cell r="A377">
            <v>43132</v>
          </cell>
          <cell r="B377" t="str">
            <v>ARAME RECOZIDO 16 BWG, D = 1,60 MM (0,016 KG/M) OU 18 BWG, D = 1,25 MM (0,01 KG/M)</v>
          </cell>
          <cell r="C377" t="str">
            <v xml:space="preserve">KG    </v>
          </cell>
          <cell r="D377" t="str">
            <v>CR</v>
          </cell>
          <cell r="E377" t="str">
            <v>12,01</v>
          </cell>
        </row>
        <row r="378">
          <cell r="A378">
            <v>369</v>
          </cell>
          <cell r="B378" t="str">
            <v>AREIA AMARELA, AREIA BARRADA OU ARENOSO (RETIRADA NO AREAL, SEM TRANSPORTE)</v>
          </cell>
          <cell r="C378" t="str">
            <v xml:space="preserve">M3    </v>
          </cell>
          <cell r="D378" t="str">
            <v>CR</v>
          </cell>
          <cell r="E378" t="str">
            <v>66,81</v>
          </cell>
        </row>
        <row r="379">
          <cell r="A379">
            <v>366</v>
          </cell>
          <cell r="B379" t="str">
            <v>AREIA FINA - POSTO JAZIDA/FORNECEDOR (RETIRADO NA JAZIDA, SEM TRANSPORTE)</v>
          </cell>
          <cell r="C379" t="str">
            <v xml:space="preserve">M3    </v>
          </cell>
          <cell r="D379" t="str">
            <v xml:space="preserve">C </v>
          </cell>
          <cell r="E379" t="str">
            <v>65,00</v>
          </cell>
        </row>
        <row r="380">
          <cell r="A380">
            <v>367</v>
          </cell>
          <cell r="B380" t="str">
            <v>AREIA GROSSA - POSTO JAZIDA/FORNECEDOR (RETIRADO NA JAZIDA, SEM TRANSPORTE)</v>
          </cell>
          <cell r="C380" t="str">
            <v xml:space="preserve">M3    </v>
          </cell>
          <cell r="D380" t="str">
            <v xml:space="preserve">C </v>
          </cell>
          <cell r="E380" t="str">
            <v>61,50</v>
          </cell>
        </row>
        <row r="381">
          <cell r="A381">
            <v>370</v>
          </cell>
          <cell r="B381" t="str">
            <v>AREIA MEDIA - POSTO JAZIDA/FORNECEDOR (RETIRADO NA JAZIDA, SEM TRANSPORTE)</v>
          </cell>
          <cell r="C381" t="str">
            <v xml:space="preserve">M3    </v>
          </cell>
          <cell r="D381" t="str">
            <v xml:space="preserve">C </v>
          </cell>
          <cell r="E381" t="str">
            <v>62,50</v>
          </cell>
        </row>
        <row r="382">
          <cell r="A382">
            <v>368</v>
          </cell>
          <cell r="B382" t="str">
            <v>AREIA PARA ATERRO - POSTO JAZIDA/FORNECEDOR (RETIRADO NA JAZIDA, SEM TRANSPORTE)</v>
          </cell>
          <cell r="C382" t="str">
            <v xml:space="preserve">M3    </v>
          </cell>
          <cell r="D382" t="str">
            <v>CR</v>
          </cell>
          <cell r="E382" t="str">
            <v>46,12</v>
          </cell>
        </row>
        <row r="383">
          <cell r="A383">
            <v>11075</v>
          </cell>
          <cell r="B383" t="str">
            <v>AREIA PARA LEITO FILTRANTE (0,42 A 1,68 MM) - POSTO JAZIDA/FORNECEDOR (RETIRADO NA JAZIDA, SEM TRANSPORTE)</v>
          </cell>
          <cell r="C383" t="str">
            <v xml:space="preserve">M3    </v>
          </cell>
          <cell r="D383" t="str">
            <v>CR</v>
          </cell>
          <cell r="E383" t="str">
            <v>1.007,06</v>
          </cell>
        </row>
        <row r="384">
          <cell r="A384">
            <v>11076</v>
          </cell>
          <cell r="B384" t="str">
            <v>AREIA PRETA PARA EMBOCO - POSTO JAZIDA/FORNECEDOR (RETIRADO NA JAZIDA, SEM TRANSPORTE)</v>
          </cell>
          <cell r="C384" t="str">
            <v xml:space="preserve">M3    </v>
          </cell>
          <cell r="D384" t="str">
            <v>CR</v>
          </cell>
          <cell r="E384" t="str">
            <v>76,87</v>
          </cell>
        </row>
        <row r="385">
          <cell r="A385">
            <v>1381</v>
          </cell>
          <cell r="B385" t="str">
            <v>ARGAMASSA COLANTE AC I PARA CERAMICAS</v>
          </cell>
          <cell r="C385" t="str">
            <v xml:space="preserve">KG    </v>
          </cell>
          <cell r="D385" t="str">
            <v xml:space="preserve">C </v>
          </cell>
          <cell r="E385" t="str">
            <v>0,60</v>
          </cell>
        </row>
        <row r="386">
          <cell r="A386">
            <v>34353</v>
          </cell>
          <cell r="B386" t="str">
            <v>ARGAMASSA COLANTE AC-II</v>
          </cell>
          <cell r="C386" t="str">
            <v xml:space="preserve">KG    </v>
          </cell>
          <cell r="D386" t="str">
            <v>CR</v>
          </cell>
          <cell r="E386" t="str">
            <v>1,20</v>
          </cell>
        </row>
        <row r="387">
          <cell r="A387">
            <v>37595</v>
          </cell>
          <cell r="B387" t="str">
            <v>ARGAMASSA COLANTE TIPO ACIII</v>
          </cell>
          <cell r="C387" t="str">
            <v xml:space="preserve">KG    </v>
          </cell>
          <cell r="D387" t="str">
            <v>CR</v>
          </cell>
          <cell r="E387" t="str">
            <v>1,83</v>
          </cell>
        </row>
        <row r="388">
          <cell r="A388">
            <v>37596</v>
          </cell>
          <cell r="B388" t="str">
            <v>ARGAMASSA COLANTE TIPO ACIII E</v>
          </cell>
          <cell r="C388" t="str">
            <v xml:space="preserve">KG    </v>
          </cell>
          <cell r="D388" t="str">
            <v>CR</v>
          </cell>
          <cell r="E388" t="str">
            <v>2,72</v>
          </cell>
        </row>
        <row r="389">
          <cell r="A389">
            <v>371</v>
          </cell>
          <cell r="B389" t="str">
            <v>ARGAMASSA INDUSTRIALIZADA MULTIUSO, PARA REVESTIMENTO INTERNO E EXTERNO E ASSENTAMENTO DE BLOCOS DIVERSOS</v>
          </cell>
          <cell r="C389" t="str">
            <v xml:space="preserve">KG    </v>
          </cell>
          <cell r="D389" t="str">
            <v>CR</v>
          </cell>
          <cell r="E389" t="str">
            <v>0,54</v>
          </cell>
        </row>
        <row r="390">
          <cell r="A390">
            <v>37553</v>
          </cell>
          <cell r="B390" t="str">
            <v>ARGAMASSA INDUSTRIALIZADA PARA CHAPISCO COLANTE</v>
          </cell>
          <cell r="C390" t="str">
            <v xml:space="preserve">KG    </v>
          </cell>
          <cell r="D390" t="str">
            <v>CR</v>
          </cell>
          <cell r="E390" t="str">
            <v>2,03</v>
          </cell>
        </row>
        <row r="391">
          <cell r="A391">
            <v>37552</v>
          </cell>
          <cell r="B391" t="str">
            <v>ARGAMASSA INDUSTRIALIZADA PARA CHAPISCO ROLADO</v>
          </cell>
          <cell r="C391" t="str">
            <v xml:space="preserve">KG    </v>
          </cell>
          <cell r="D391" t="str">
            <v>CR</v>
          </cell>
          <cell r="E391" t="str">
            <v>2,60</v>
          </cell>
        </row>
        <row r="392">
          <cell r="A392">
            <v>36880</v>
          </cell>
          <cell r="B392" t="str">
            <v>ARGAMASSA PARA REVESTIMENTO DECORATIVO MONOCAMADA, CORES CLARAS</v>
          </cell>
          <cell r="C392" t="str">
            <v xml:space="preserve">KG    </v>
          </cell>
          <cell r="D392" t="str">
            <v>CR</v>
          </cell>
          <cell r="E392" t="str">
            <v>2,02</v>
          </cell>
        </row>
        <row r="393">
          <cell r="A393">
            <v>34355</v>
          </cell>
          <cell r="B393" t="str">
            <v>ARGAMASSA PISO SOBRE PISO</v>
          </cell>
          <cell r="C393" t="str">
            <v xml:space="preserve">KG    </v>
          </cell>
          <cell r="D393" t="str">
            <v>CR</v>
          </cell>
          <cell r="E393" t="str">
            <v>1,66</v>
          </cell>
        </row>
        <row r="394">
          <cell r="A394">
            <v>130</v>
          </cell>
          <cell r="B394" t="str">
            <v>ARGAMASSA POLIMERICA DE REPARO ESTRUTURAL, BICOMPONENTE</v>
          </cell>
          <cell r="C394" t="str">
            <v xml:space="preserve">KG    </v>
          </cell>
          <cell r="D394" t="str">
            <v>CR</v>
          </cell>
          <cell r="E394" t="str">
            <v>2,86</v>
          </cell>
        </row>
        <row r="395">
          <cell r="A395">
            <v>135</v>
          </cell>
          <cell r="B395" t="str">
            <v>ARGAMASSA POLIMERICA IMPERMEABILIZANTE SEMIFLEXIVEL, BICOMPONENTE (MEMBRANA IMPERMEABILIZANTE ACRILICA)</v>
          </cell>
          <cell r="C395" t="str">
            <v xml:space="preserve">KG    </v>
          </cell>
          <cell r="D395" t="str">
            <v>CR</v>
          </cell>
          <cell r="E395" t="str">
            <v>2,30</v>
          </cell>
        </row>
        <row r="396">
          <cell r="A396">
            <v>36886</v>
          </cell>
          <cell r="B396" t="str">
            <v>ARGAMASSA PRONTA PARA CONTRAPISO</v>
          </cell>
          <cell r="C396" t="str">
            <v xml:space="preserve">KG    </v>
          </cell>
          <cell r="D396" t="str">
            <v>CR</v>
          </cell>
          <cell r="E396" t="str">
            <v>0,64</v>
          </cell>
        </row>
        <row r="397">
          <cell r="A397">
            <v>374</v>
          </cell>
          <cell r="B397" t="str">
            <v>ARGAMASSA PRONTA PARA REVESTIMENTO INTERNO EM PAREDES</v>
          </cell>
          <cell r="C397" t="str">
            <v xml:space="preserve">KG    </v>
          </cell>
          <cell r="D397" t="str">
            <v>CR</v>
          </cell>
          <cell r="E397" t="str">
            <v>0,46</v>
          </cell>
        </row>
        <row r="398">
          <cell r="A398">
            <v>38546</v>
          </cell>
          <cell r="B398" t="str">
            <v>ARGAMASSA USINADA AUTOADENSAVEL E AUTONIVELANTE PARA CONTRAPISO, INCLUI BOMBEAMENTO</v>
          </cell>
          <cell r="C398" t="str">
            <v xml:space="preserve">M3    </v>
          </cell>
          <cell r="D398" t="str">
            <v>CR</v>
          </cell>
          <cell r="E398" t="str">
            <v>462,21</v>
          </cell>
        </row>
        <row r="399">
          <cell r="A399">
            <v>34549</v>
          </cell>
          <cell r="B399" t="str">
            <v>ARGILA EXPANDIDA, GRANULOMETRIA 2215</v>
          </cell>
          <cell r="C399" t="str">
            <v xml:space="preserve">M3    </v>
          </cell>
          <cell r="D399" t="str">
            <v>CR</v>
          </cell>
          <cell r="E399" t="str">
            <v>200,43</v>
          </cell>
        </row>
        <row r="400">
          <cell r="A400">
            <v>6081</v>
          </cell>
          <cell r="B400" t="str">
            <v>ARGILA OU BARRO PARA ATERRO/REATERRO (COM TRANSPORTE ATE 10 KM)</v>
          </cell>
          <cell r="C400" t="str">
            <v xml:space="preserve">M3    </v>
          </cell>
          <cell r="D400" t="str">
            <v>CR</v>
          </cell>
          <cell r="E400" t="str">
            <v>28,39</v>
          </cell>
        </row>
        <row r="401">
          <cell r="A401">
            <v>6077</v>
          </cell>
          <cell r="B401" t="str">
            <v>ARGILA OU BARRO PARA ATERRO/REATERRO (RETIRADO NA JAZIDA, SEM TRANSPORTE)</v>
          </cell>
          <cell r="C401" t="str">
            <v xml:space="preserve">M3    </v>
          </cell>
          <cell r="D401" t="str">
            <v>CR</v>
          </cell>
          <cell r="E401" t="str">
            <v>16,36</v>
          </cell>
        </row>
        <row r="402">
          <cell r="A402">
            <v>6079</v>
          </cell>
          <cell r="B402" t="str">
            <v>ARGILA, ARGILA VERMELHA OU ARGILA ARENOSA (RETIRADA NA JAZIDA, SEM TRANSPORTE)</v>
          </cell>
          <cell r="C402" t="str">
            <v xml:space="preserve">M3    </v>
          </cell>
          <cell r="D402" t="str">
            <v>CR</v>
          </cell>
          <cell r="E402" t="str">
            <v>9,35</v>
          </cell>
        </row>
        <row r="403">
          <cell r="A403">
            <v>1091</v>
          </cell>
          <cell r="B403" t="str">
            <v>ARMACAO VERTICAL COM HASTE E CONTRA-PINO, EM CHAPA DE ACO GALVANIZADO 3/16", COM 1 ESTRIBO E 1 ISOLADOR</v>
          </cell>
          <cell r="C403" t="str">
            <v xml:space="preserve">UN    </v>
          </cell>
          <cell r="D403" t="str">
            <v>AS</v>
          </cell>
          <cell r="E403" t="str">
            <v>19,47</v>
          </cell>
        </row>
        <row r="404">
          <cell r="A404">
            <v>1094</v>
          </cell>
          <cell r="B404" t="str">
            <v>ARMACAO VERTICAL COM HASTE E CONTRA-PINO, EM CHAPA DE ACO GALVANIZADO 3/16", COM 1 ESTRIBO, SEM ISOLADOR</v>
          </cell>
          <cell r="C404" t="str">
            <v xml:space="preserve">UN    </v>
          </cell>
          <cell r="D404" t="str">
            <v>AS</v>
          </cell>
          <cell r="E404" t="str">
            <v>13,62</v>
          </cell>
        </row>
        <row r="405">
          <cell r="A405">
            <v>1095</v>
          </cell>
          <cell r="B405" t="str">
            <v>ARMACAO VERTICAL COM HASTE E CONTRA-PINO, EM CHAPA DE ACO GALVANIZADO 3/16", COM 2 ESTRIBOS, E 2 ISOLADORES</v>
          </cell>
          <cell r="C405" t="str">
            <v xml:space="preserve">UN    </v>
          </cell>
          <cell r="D405" t="str">
            <v>AS</v>
          </cell>
          <cell r="E405" t="str">
            <v>28,95</v>
          </cell>
        </row>
        <row r="406">
          <cell r="A406">
            <v>1092</v>
          </cell>
          <cell r="B406" t="str">
            <v>ARMACAO VERTICAL COM HASTE E CONTRA-PINO, EM CHAPA DE ACO GALVANIZADO 3/16", COM 2 ESTRIBOS, SEM ISOLADOR</v>
          </cell>
          <cell r="C406" t="str">
            <v xml:space="preserve">UN    </v>
          </cell>
          <cell r="D406" t="str">
            <v>AS</v>
          </cell>
          <cell r="E406" t="str">
            <v>22,40</v>
          </cell>
        </row>
        <row r="407">
          <cell r="A407">
            <v>1093</v>
          </cell>
          <cell r="B407" t="str">
            <v>ARMACAO VERTICAL COM HASTE E CONTRA-PINO, EM CHAPA DE ACO GALVANIZADO 3/16", COM 3 ESTRIBOS E 3 ISOLADORES</v>
          </cell>
          <cell r="C407" t="str">
            <v xml:space="preserve">UN    </v>
          </cell>
          <cell r="D407" t="str">
            <v>AS</v>
          </cell>
          <cell r="E407" t="str">
            <v>52,31</v>
          </cell>
        </row>
        <row r="408">
          <cell r="A408">
            <v>1090</v>
          </cell>
          <cell r="B408" t="str">
            <v>ARMACAO VERTICAL COM HASTE E CONTRA-PINO, EM CHAPA DE ACO GALVANIZADO 3/16", COM 3 ESTRIBOS, SEM ISOLADOR</v>
          </cell>
          <cell r="C408" t="str">
            <v xml:space="preserve">UN    </v>
          </cell>
          <cell r="D408" t="str">
            <v>AS</v>
          </cell>
          <cell r="E408" t="str">
            <v>37,45</v>
          </cell>
        </row>
        <row r="409">
          <cell r="A409">
            <v>1096</v>
          </cell>
          <cell r="B409" t="str">
            <v>ARMACAO VERTICAL COM HASTE E CONTRA-PINO, EM CHAPA DE ACO GALVANIZADO 3/16", COM 4 ESTRIBOS E 4 ISOLADORES</v>
          </cell>
          <cell r="C409" t="str">
            <v xml:space="preserve">UN    </v>
          </cell>
          <cell r="D409" t="str">
            <v>AS</v>
          </cell>
          <cell r="E409" t="str">
            <v>67,40</v>
          </cell>
        </row>
        <row r="410">
          <cell r="A410">
            <v>1097</v>
          </cell>
          <cell r="B410" t="str">
            <v>ARMACAO VERTICAL COM HASTE E CONTRA-PINO, EM CHAPA DE ACO GALVANIZADO 3/16", COM 4 ESTRIBOS, SEM ISOLADOR</v>
          </cell>
          <cell r="C410" t="str">
            <v xml:space="preserve">UN    </v>
          </cell>
          <cell r="D410" t="str">
            <v>AS</v>
          </cell>
          <cell r="E410" t="str">
            <v>57,21</v>
          </cell>
        </row>
        <row r="411">
          <cell r="A411">
            <v>378</v>
          </cell>
          <cell r="B411" t="str">
            <v>ARMADOR</v>
          </cell>
          <cell r="C411" t="str">
            <v xml:space="preserve">H     </v>
          </cell>
          <cell r="D411" t="str">
            <v>CR</v>
          </cell>
          <cell r="E411" t="str">
            <v>14,81</v>
          </cell>
        </row>
        <row r="412">
          <cell r="A412">
            <v>40911</v>
          </cell>
          <cell r="B412" t="str">
            <v>ARMADOR (MENSALISTA)</v>
          </cell>
          <cell r="C412" t="str">
            <v xml:space="preserve">MES   </v>
          </cell>
          <cell r="D412" t="str">
            <v>CR</v>
          </cell>
          <cell r="E412" t="str">
            <v>2.626,51</v>
          </cell>
        </row>
        <row r="413">
          <cell r="A413">
            <v>33939</v>
          </cell>
          <cell r="B413" t="str">
            <v>ARQUITETO JUNIOR</v>
          </cell>
          <cell r="C413" t="str">
            <v xml:space="preserve">H     </v>
          </cell>
          <cell r="D413" t="str">
            <v>CR</v>
          </cell>
          <cell r="E413" t="str">
            <v>66,06</v>
          </cell>
        </row>
        <row r="414">
          <cell r="A414">
            <v>40815</v>
          </cell>
          <cell r="B414" t="str">
            <v>ARQUITETO JUNIOR (MENSALISTA)</v>
          </cell>
          <cell r="C414" t="str">
            <v xml:space="preserve">MES   </v>
          </cell>
          <cell r="D414" t="str">
            <v>CR</v>
          </cell>
          <cell r="E414" t="str">
            <v>11.713,52</v>
          </cell>
        </row>
        <row r="415">
          <cell r="A415">
            <v>34760</v>
          </cell>
          <cell r="B415" t="str">
            <v>ARQUITETO PAISAGISTA</v>
          </cell>
          <cell r="C415" t="str">
            <v xml:space="preserve">H     </v>
          </cell>
          <cell r="D415" t="str">
            <v>CR</v>
          </cell>
          <cell r="E415" t="str">
            <v>62,37</v>
          </cell>
        </row>
        <row r="416">
          <cell r="A416">
            <v>40935</v>
          </cell>
          <cell r="B416" t="str">
            <v>ARQUITETO PAISAGISTA (MENSALISTA)</v>
          </cell>
          <cell r="C416" t="str">
            <v xml:space="preserve">MES   </v>
          </cell>
          <cell r="D416" t="str">
            <v>CR</v>
          </cell>
          <cell r="E416" t="str">
            <v>11.060,41</v>
          </cell>
        </row>
        <row r="417">
          <cell r="A417">
            <v>33952</v>
          </cell>
          <cell r="B417" t="str">
            <v>ARQUITETO PLENO</v>
          </cell>
          <cell r="C417" t="str">
            <v xml:space="preserve">H     </v>
          </cell>
          <cell r="D417" t="str">
            <v>CR</v>
          </cell>
          <cell r="E417" t="str">
            <v>93,84</v>
          </cell>
        </row>
        <row r="418">
          <cell r="A418">
            <v>40816</v>
          </cell>
          <cell r="B418" t="str">
            <v>ARQUITETO PLENO (MENSALISTA)</v>
          </cell>
          <cell r="C418" t="str">
            <v xml:space="preserve">MES   </v>
          </cell>
          <cell r="D418" t="str">
            <v>CR</v>
          </cell>
          <cell r="E418" t="str">
            <v>16.638,09</v>
          </cell>
        </row>
        <row r="419">
          <cell r="A419">
            <v>33953</v>
          </cell>
          <cell r="B419" t="str">
            <v>ARQUITETO SENIOR</v>
          </cell>
          <cell r="C419" t="str">
            <v xml:space="preserve">H     </v>
          </cell>
          <cell r="D419" t="str">
            <v>CR</v>
          </cell>
          <cell r="E419" t="str">
            <v>124,07</v>
          </cell>
        </row>
        <row r="420">
          <cell r="A420">
            <v>40817</v>
          </cell>
          <cell r="B420" t="str">
            <v>ARQUITETO SENIOR (MENSALISTA)</v>
          </cell>
          <cell r="C420" t="str">
            <v xml:space="preserve">MES   </v>
          </cell>
          <cell r="D420" t="str">
            <v>CR</v>
          </cell>
          <cell r="E420" t="str">
            <v>21.997,04</v>
          </cell>
        </row>
        <row r="421">
          <cell r="A421">
            <v>13348</v>
          </cell>
          <cell r="B421" t="str">
            <v>ARRUELA  EM ACO GALVANIZADO, DIAMETRO EXTERNO = 35MM, ESPESSURA = 3MM, DIAMETRO DO FURO= 18MM</v>
          </cell>
          <cell r="C421" t="str">
            <v xml:space="preserve">UN    </v>
          </cell>
          <cell r="D421" t="str">
            <v>CR</v>
          </cell>
          <cell r="E421" t="str">
            <v>0,60</v>
          </cell>
        </row>
        <row r="422">
          <cell r="A422">
            <v>39211</v>
          </cell>
          <cell r="B422" t="str">
            <v>ARRUELA EM ALUMINIO, COM ROSCA, DE  1 1/4", PARA ELETRODUTO</v>
          </cell>
          <cell r="C422" t="str">
            <v xml:space="preserve">UN    </v>
          </cell>
          <cell r="D422" t="str">
            <v>CR</v>
          </cell>
          <cell r="E422" t="str">
            <v>0,90</v>
          </cell>
        </row>
        <row r="423">
          <cell r="A423">
            <v>39212</v>
          </cell>
          <cell r="B423" t="str">
            <v>ARRUELA EM ALUMINIO, COM ROSCA, DE 1 1/2", PARA ELETRODUTO</v>
          </cell>
          <cell r="C423" t="str">
            <v xml:space="preserve">UN    </v>
          </cell>
          <cell r="D423" t="str">
            <v>CR</v>
          </cell>
          <cell r="E423" t="str">
            <v>1,00</v>
          </cell>
        </row>
        <row r="424">
          <cell r="A424">
            <v>39208</v>
          </cell>
          <cell r="B424" t="str">
            <v>ARRUELA EM ALUMINIO, COM ROSCA, DE 1/2", PARA ELETRODUTO</v>
          </cell>
          <cell r="C424" t="str">
            <v xml:space="preserve">UN    </v>
          </cell>
          <cell r="D424" t="str">
            <v>CR</v>
          </cell>
          <cell r="E424" t="str">
            <v>0,27</v>
          </cell>
        </row>
        <row r="425">
          <cell r="A425">
            <v>39210</v>
          </cell>
          <cell r="B425" t="str">
            <v>ARRUELA EM ALUMINIO, COM ROSCA, DE 1", PARA ELETRODUTO</v>
          </cell>
          <cell r="C425" t="str">
            <v xml:space="preserve">UN    </v>
          </cell>
          <cell r="D425" t="str">
            <v>CR</v>
          </cell>
          <cell r="E425" t="str">
            <v>0,50</v>
          </cell>
        </row>
        <row r="426">
          <cell r="A426">
            <v>39214</v>
          </cell>
          <cell r="B426" t="str">
            <v>ARRUELA EM ALUMINIO, COM ROSCA, DE 2 1/2", PARA ELETRODUTO</v>
          </cell>
          <cell r="C426" t="str">
            <v xml:space="preserve">UN    </v>
          </cell>
          <cell r="D426" t="str">
            <v>CR</v>
          </cell>
          <cell r="E426" t="str">
            <v>1,86</v>
          </cell>
        </row>
        <row r="427">
          <cell r="A427">
            <v>39213</v>
          </cell>
          <cell r="B427" t="str">
            <v>ARRUELA EM ALUMINIO, COM ROSCA, DE 2", PARA ELETRODUTO</v>
          </cell>
          <cell r="C427" t="str">
            <v xml:space="preserve">UN    </v>
          </cell>
          <cell r="D427" t="str">
            <v>CR</v>
          </cell>
          <cell r="E427" t="str">
            <v>1,32</v>
          </cell>
        </row>
        <row r="428">
          <cell r="A428">
            <v>39209</v>
          </cell>
          <cell r="B428" t="str">
            <v>ARRUELA EM ALUMINIO, COM ROSCA, DE 3/4", PARA ELETRODUTO</v>
          </cell>
          <cell r="C428" t="str">
            <v xml:space="preserve">UN    </v>
          </cell>
          <cell r="D428" t="str">
            <v>CR</v>
          </cell>
          <cell r="E428" t="str">
            <v>0,32</v>
          </cell>
        </row>
        <row r="429">
          <cell r="A429">
            <v>39207</v>
          </cell>
          <cell r="B429" t="str">
            <v>ARRUELA EM ALUMINIO, COM ROSCA, DE 3/8", PARA ELETRODUTO</v>
          </cell>
          <cell r="C429" t="str">
            <v xml:space="preserve">UN    </v>
          </cell>
          <cell r="D429" t="str">
            <v>CR</v>
          </cell>
          <cell r="E429" t="str">
            <v>0,50</v>
          </cell>
        </row>
        <row r="430">
          <cell r="A430">
            <v>39215</v>
          </cell>
          <cell r="B430" t="str">
            <v>ARRUELA EM ALUMINIO, COM ROSCA, DE 3", PARA ELETRODUTO</v>
          </cell>
          <cell r="C430" t="str">
            <v xml:space="preserve">UN    </v>
          </cell>
          <cell r="D430" t="str">
            <v>CR</v>
          </cell>
          <cell r="E430" t="str">
            <v>3,40</v>
          </cell>
        </row>
        <row r="431">
          <cell r="A431">
            <v>39216</v>
          </cell>
          <cell r="B431" t="str">
            <v>ARRUELA EM ALUMINIO, COM ROSCA, DE 4", PARA ELETRODUTO</v>
          </cell>
          <cell r="C431" t="str">
            <v xml:space="preserve">UN    </v>
          </cell>
          <cell r="D431" t="str">
            <v>CR</v>
          </cell>
          <cell r="E431" t="str">
            <v>4,74</v>
          </cell>
        </row>
        <row r="432">
          <cell r="A432">
            <v>379</v>
          </cell>
          <cell r="B432" t="str">
            <v>ARRUELA QUADRADA EM ACO GALVANIZADO, DIMENSAO = 38 MM, ESPESSURA = 3MM, DIAMETRO DO FURO= 18 MM</v>
          </cell>
          <cell r="C432" t="str">
            <v xml:space="preserve">UN    </v>
          </cell>
          <cell r="D432" t="str">
            <v>CR</v>
          </cell>
          <cell r="E432" t="str">
            <v>0,52</v>
          </cell>
        </row>
        <row r="433">
          <cell r="A433">
            <v>11267</v>
          </cell>
          <cell r="B433" t="str">
            <v>ARRUELA REDONDA DE LATAO, DIAMETRO EXTERNO = 34 MM, ESPESSURA = 2,5 MM, DIAMETRO DO FURO = 17 MM</v>
          </cell>
          <cell r="C433" t="str">
            <v xml:space="preserve">UN    </v>
          </cell>
          <cell r="D433" t="str">
            <v>CR</v>
          </cell>
          <cell r="E433" t="str">
            <v>5,26</v>
          </cell>
        </row>
        <row r="434">
          <cell r="A434">
            <v>41901</v>
          </cell>
          <cell r="B434" t="str">
            <v>ASFALTO DILUIDO DE PETROLEO CM-30 (COLETADO CAIXA NA ANP ACRESCIDO DE ICMS)</v>
          </cell>
          <cell r="C434" t="str">
            <v xml:space="preserve">KG    </v>
          </cell>
          <cell r="D434" t="str">
            <v>AS</v>
          </cell>
          <cell r="E434" t="str">
            <v>4,97</v>
          </cell>
        </row>
        <row r="435">
          <cell r="A435">
            <v>510</v>
          </cell>
          <cell r="B435" t="str">
            <v>ASFALTO MODIFICADO TIPO I - NBR 9910 (ASFALTO OXIDADO PARA IMPERMEABILIZACAO, COEFICIENTE DE PENETRACAO 25-40)</v>
          </cell>
          <cell r="C435" t="str">
            <v xml:space="preserve">KG    </v>
          </cell>
          <cell r="D435" t="str">
            <v>AS</v>
          </cell>
          <cell r="E435" t="str">
            <v>8,49</v>
          </cell>
        </row>
        <row r="436">
          <cell r="A436">
            <v>516</v>
          </cell>
          <cell r="B436" t="str">
            <v>ASFALTO MODIFICADO TIPO II - NBR 9910 (ASFALTO OXIDADO PARA IMPERMEABILIZACAO, COEFICIENTE DE PENETRACAO 20-35)</v>
          </cell>
          <cell r="C436" t="str">
            <v xml:space="preserve">KG    </v>
          </cell>
          <cell r="D436" t="str">
            <v>AS</v>
          </cell>
          <cell r="E436" t="str">
            <v>9,05</v>
          </cell>
        </row>
        <row r="437">
          <cell r="A437">
            <v>509</v>
          </cell>
          <cell r="B437" t="str">
            <v>ASFALTO MODIFICADO TIPO III - NBR 9910 (ASFALTO OXIDADO PARA IMPERMEABILIZACAO, COEFICIENTE DE PENETRACAO 15-25)</v>
          </cell>
          <cell r="C437" t="str">
            <v xml:space="preserve">KG    </v>
          </cell>
          <cell r="D437" t="str">
            <v>AS</v>
          </cell>
          <cell r="E437" t="str">
            <v>9,24</v>
          </cell>
        </row>
        <row r="438">
          <cell r="A438">
            <v>40331</v>
          </cell>
          <cell r="B438" t="str">
            <v>ASSENTADOR DE MANILHAS</v>
          </cell>
          <cell r="C438" t="str">
            <v xml:space="preserve">H     </v>
          </cell>
          <cell r="D438" t="str">
            <v>CR</v>
          </cell>
          <cell r="E438" t="str">
            <v>12,42</v>
          </cell>
        </row>
        <row r="439">
          <cell r="A439">
            <v>40930</v>
          </cell>
          <cell r="B439" t="str">
            <v>ASSENTADOR DE MANILHAS (MENSALISTA)</v>
          </cell>
          <cell r="C439" t="str">
            <v xml:space="preserve">MES   </v>
          </cell>
          <cell r="D439" t="str">
            <v>CR</v>
          </cell>
          <cell r="E439" t="str">
            <v>2.205,67</v>
          </cell>
        </row>
        <row r="440">
          <cell r="A440">
            <v>11761</v>
          </cell>
          <cell r="B440" t="str">
            <v>ASSENTO  VASO SANITARIO INFANTIL EM PLASTICO BRANCO</v>
          </cell>
          <cell r="C440" t="str">
            <v xml:space="preserve">UN    </v>
          </cell>
          <cell r="D440" t="str">
            <v>CR</v>
          </cell>
          <cell r="E440" t="str">
            <v>55,31</v>
          </cell>
        </row>
        <row r="441">
          <cell r="A441">
            <v>377</v>
          </cell>
          <cell r="B441" t="str">
            <v>ASSENTO SANITARIO DE PLASTICO, TIPO CONVENCIONAL</v>
          </cell>
          <cell r="C441" t="str">
            <v xml:space="preserve">UN    </v>
          </cell>
          <cell r="D441" t="str">
            <v xml:space="preserve">C </v>
          </cell>
          <cell r="E441" t="str">
            <v>25,99</v>
          </cell>
        </row>
        <row r="442">
          <cell r="A442">
            <v>7588</v>
          </cell>
          <cell r="B442" t="str">
            <v>AUTOMATICO DE BOIA SUPERIOR / INFERIOR, *15* A / 250 V</v>
          </cell>
          <cell r="C442" t="str">
            <v xml:space="preserve">UN    </v>
          </cell>
          <cell r="D442" t="str">
            <v xml:space="preserve">C </v>
          </cell>
          <cell r="E442" t="str">
            <v>30,50</v>
          </cell>
        </row>
        <row r="443">
          <cell r="A443">
            <v>34392</v>
          </cell>
          <cell r="B443" t="str">
            <v>AUXILIAR  DE ALMOXARIFE</v>
          </cell>
          <cell r="C443" t="str">
            <v xml:space="preserve">H     </v>
          </cell>
          <cell r="D443" t="str">
            <v>CR</v>
          </cell>
          <cell r="E443" t="str">
            <v>11,34</v>
          </cell>
        </row>
        <row r="444">
          <cell r="A444">
            <v>40908</v>
          </cell>
          <cell r="B444" t="str">
            <v>AUXILIAR DE ALMOXARIFE (MENSALISTA)</v>
          </cell>
          <cell r="C444" t="str">
            <v xml:space="preserve">MES   </v>
          </cell>
          <cell r="D444" t="str">
            <v>CR</v>
          </cell>
          <cell r="E444" t="str">
            <v>2.012,55</v>
          </cell>
        </row>
        <row r="445">
          <cell r="A445">
            <v>34551</v>
          </cell>
          <cell r="B445" t="str">
            <v>AUXILIAR DE AZULEJISTA</v>
          </cell>
          <cell r="C445" t="str">
            <v xml:space="preserve">H     </v>
          </cell>
          <cell r="D445" t="str">
            <v>CR</v>
          </cell>
          <cell r="E445" t="str">
            <v>10,78</v>
          </cell>
        </row>
        <row r="446">
          <cell r="A446">
            <v>41078</v>
          </cell>
          <cell r="B446" t="str">
            <v>AUXILIAR DE AZULEJISTA (MENSALISTA)</v>
          </cell>
          <cell r="C446" t="str">
            <v xml:space="preserve">MES   </v>
          </cell>
          <cell r="D446" t="str">
            <v>CR</v>
          </cell>
          <cell r="E446" t="str">
            <v>1.914,60</v>
          </cell>
        </row>
        <row r="447">
          <cell r="A447">
            <v>246</v>
          </cell>
          <cell r="B447" t="str">
            <v>AUXILIAR DE ENCANADOR OU BOMBEIRO HIDRAULICO</v>
          </cell>
          <cell r="C447" t="str">
            <v xml:space="preserve">H     </v>
          </cell>
          <cell r="D447" t="str">
            <v>CR</v>
          </cell>
          <cell r="E447" t="str">
            <v>10,85</v>
          </cell>
        </row>
        <row r="448">
          <cell r="A448">
            <v>40927</v>
          </cell>
          <cell r="B448" t="str">
            <v>AUXILIAR DE ENCANADOR OU BOMBEIRO HIDRAULICO (MENSALISTA)</v>
          </cell>
          <cell r="C448" t="str">
            <v xml:space="preserve">MES   </v>
          </cell>
          <cell r="D448" t="str">
            <v>CR</v>
          </cell>
          <cell r="E448" t="str">
            <v>1.926,46</v>
          </cell>
        </row>
        <row r="449">
          <cell r="A449">
            <v>2350</v>
          </cell>
          <cell r="B449" t="str">
            <v>AUXILIAR DE ESCRITORIO</v>
          </cell>
          <cell r="C449" t="str">
            <v xml:space="preserve">H     </v>
          </cell>
          <cell r="D449" t="str">
            <v>CR</v>
          </cell>
          <cell r="E449" t="str">
            <v>11,93</v>
          </cell>
        </row>
        <row r="450">
          <cell r="A450">
            <v>40812</v>
          </cell>
          <cell r="B450" t="str">
            <v>AUXILIAR DE ESCRITORIO (MENSALISTA)</v>
          </cell>
          <cell r="C450" t="str">
            <v xml:space="preserve">MES   </v>
          </cell>
          <cell r="D450" t="str">
            <v>CR</v>
          </cell>
          <cell r="E450" t="str">
            <v>2.117,66</v>
          </cell>
        </row>
        <row r="451">
          <cell r="A451">
            <v>245</v>
          </cell>
          <cell r="B451" t="str">
            <v>AUXILIAR DE LABORATORISTA DE SOLOS E DE CONCRETO</v>
          </cell>
          <cell r="C451" t="str">
            <v xml:space="preserve">H     </v>
          </cell>
          <cell r="D451" t="str">
            <v>CR</v>
          </cell>
          <cell r="E451" t="str">
            <v>20,31</v>
          </cell>
        </row>
        <row r="452">
          <cell r="A452">
            <v>41090</v>
          </cell>
          <cell r="B452" t="str">
            <v>AUXILIAR DE LABORATORISTA DE SOLOS E DE CONCRETO (MENSALISTA)</v>
          </cell>
          <cell r="C452" t="str">
            <v xml:space="preserve">MES   </v>
          </cell>
          <cell r="D452" t="str">
            <v>CR</v>
          </cell>
          <cell r="E452" t="str">
            <v>3.603,78</v>
          </cell>
        </row>
        <row r="453">
          <cell r="A453">
            <v>251</v>
          </cell>
          <cell r="B453" t="str">
            <v>AUXILIAR DE MECANICO</v>
          </cell>
          <cell r="C453" t="str">
            <v xml:space="preserve">H     </v>
          </cell>
          <cell r="D453" t="str">
            <v>CR</v>
          </cell>
          <cell r="E453" t="str">
            <v>9,27</v>
          </cell>
        </row>
        <row r="454">
          <cell r="A454">
            <v>40975</v>
          </cell>
          <cell r="B454" t="str">
            <v>AUXILIAR DE MECANICO (MENSALISTA)</v>
          </cell>
          <cell r="C454" t="str">
            <v xml:space="preserve">MES   </v>
          </cell>
          <cell r="D454" t="str">
            <v>CR</v>
          </cell>
          <cell r="E454" t="str">
            <v>1.646,51</v>
          </cell>
        </row>
        <row r="455">
          <cell r="A455">
            <v>6127</v>
          </cell>
          <cell r="B455" t="str">
            <v>AUXILIAR DE PEDREIRO</v>
          </cell>
          <cell r="C455" t="str">
            <v xml:space="preserve">H     </v>
          </cell>
          <cell r="D455" t="str">
            <v>CR</v>
          </cell>
          <cell r="E455" t="str">
            <v>11,00</v>
          </cell>
        </row>
        <row r="456">
          <cell r="A456">
            <v>41072</v>
          </cell>
          <cell r="B456" t="str">
            <v>AUXILIAR DE PEDREIRO (MENSALISTA)</v>
          </cell>
          <cell r="C456" t="str">
            <v xml:space="preserve">MES   </v>
          </cell>
          <cell r="D456" t="str">
            <v>CR</v>
          </cell>
          <cell r="E456" t="str">
            <v>1.951,57</v>
          </cell>
        </row>
        <row r="457">
          <cell r="A457">
            <v>6121</v>
          </cell>
          <cell r="B457" t="str">
            <v>AUXILIAR DE SERVICOS GERAIS</v>
          </cell>
          <cell r="C457" t="str">
            <v xml:space="preserve">H     </v>
          </cell>
          <cell r="D457" t="str">
            <v>CR</v>
          </cell>
          <cell r="E457" t="str">
            <v>11,85</v>
          </cell>
        </row>
        <row r="458">
          <cell r="A458">
            <v>41071</v>
          </cell>
          <cell r="B458" t="str">
            <v>AUXILIAR DE SERVICOS GERAIS (MENSALISTA)</v>
          </cell>
          <cell r="C458" t="str">
            <v xml:space="preserve">MES   </v>
          </cell>
          <cell r="D458" t="str">
            <v>CR</v>
          </cell>
          <cell r="E458" t="str">
            <v>2.103,46</v>
          </cell>
        </row>
        <row r="459">
          <cell r="A459">
            <v>244</v>
          </cell>
          <cell r="B459" t="str">
            <v>AUXILIAR DE TOPOGRAFO</v>
          </cell>
          <cell r="C459" t="str">
            <v xml:space="preserve">H     </v>
          </cell>
          <cell r="D459" t="str">
            <v>CR</v>
          </cell>
          <cell r="E459" t="str">
            <v>5,84</v>
          </cell>
        </row>
        <row r="460">
          <cell r="A460">
            <v>41093</v>
          </cell>
          <cell r="B460" t="str">
            <v>AUXILIAR DE TOPOGRAFO (MENSALISTA)</v>
          </cell>
          <cell r="C460" t="str">
            <v xml:space="preserve">MES   </v>
          </cell>
          <cell r="D460" t="str">
            <v>CR</v>
          </cell>
          <cell r="E460" t="str">
            <v>1.037,37</v>
          </cell>
        </row>
        <row r="461">
          <cell r="A461">
            <v>532</v>
          </cell>
          <cell r="B461" t="str">
            <v>AUXILIAR TECNICO / ASSISTENTE DE ENGENHARIA</v>
          </cell>
          <cell r="C461" t="str">
            <v xml:space="preserve">H     </v>
          </cell>
          <cell r="D461" t="str">
            <v>CR</v>
          </cell>
          <cell r="E461" t="str">
            <v>23,15</v>
          </cell>
        </row>
        <row r="462">
          <cell r="A462">
            <v>40931</v>
          </cell>
          <cell r="B462" t="str">
            <v>AUXILIAR TECNICO / ASSISTENTE DE ENGENHARIA (MENSALISTA)</v>
          </cell>
          <cell r="C462" t="str">
            <v xml:space="preserve">MES   </v>
          </cell>
          <cell r="D462" t="str">
            <v>CR</v>
          </cell>
          <cell r="E462" t="str">
            <v>4.105,52</v>
          </cell>
        </row>
        <row r="463">
          <cell r="A463">
            <v>36150</v>
          </cell>
          <cell r="B463" t="str">
            <v>AVENTAL DE SEGURANCA DE RASPA DE COURO 1,00 X 0,60 M</v>
          </cell>
          <cell r="C463" t="str">
            <v xml:space="preserve">UN    </v>
          </cell>
          <cell r="D463" t="str">
            <v>CR</v>
          </cell>
          <cell r="E463" t="str">
            <v>35,49</v>
          </cell>
        </row>
        <row r="464">
          <cell r="A464">
            <v>4760</v>
          </cell>
          <cell r="B464" t="str">
            <v>AZULEJISTA OU LADRILHEIRO</v>
          </cell>
          <cell r="C464" t="str">
            <v xml:space="preserve">H     </v>
          </cell>
          <cell r="D464" t="str">
            <v>CR</v>
          </cell>
          <cell r="E464" t="str">
            <v>14,81</v>
          </cell>
        </row>
        <row r="465">
          <cell r="A465">
            <v>41069</v>
          </cell>
          <cell r="B465" t="str">
            <v>AZULEJISTA OU LADRILHEIRO (MENSALISTA)</v>
          </cell>
          <cell r="C465" t="str">
            <v xml:space="preserve">MES   </v>
          </cell>
          <cell r="D465" t="str">
            <v>CR</v>
          </cell>
          <cell r="E465" t="str">
            <v>2.626,51</v>
          </cell>
        </row>
        <row r="466">
          <cell r="A466">
            <v>10422</v>
          </cell>
          <cell r="B466" t="str">
            <v>BACIA SANITARIA (VASO) COM CAIXA ACOPLADA, DE LOUCA BRANCA</v>
          </cell>
          <cell r="C466" t="str">
            <v xml:space="preserve">UN    </v>
          </cell>
          <cell r="D466" t="str">
            <v>CR</v>
          </cell>
          <cell r="E466" t="str">
            <v>270,63</v>
          </cell>
        </row>
        <row r="467">
          <cell r="A467">
            <v>10420</v>
          </cell>
          <cell r="B467" t="str">
            <v>BACIA SANITARIA (VASO) CONVENCIONAL DE LOUCA BRANCA</v>
          </cell>
          <cell r="C467" t="str">
            <v xml:space="preserve">UN    </v>
          </cell>
          <cell r="D467" t="str">
            <v xml:space="preserve">C </v>
          </cell>
          <cell r="E467" t="str">
            <v>101,50</v>
          </cell>
        </row>
        <row r="468">
          <cell r="A468">
            <v>10421</v>
          </cell>
          <cell r="B468" t="str">
            <v>BACIA SANITARIA (VASO) CONVENCIONAL DE LOUCA COR</v>
          </cell>
          <cell r="C468" t="str">
            <v xml:space="preserve">UN    </v>
          </cell>
          <cell r="D468" t="str">
            <v>CR</v>
          </cell>
          <cell r="E468" t="str">
            <v>135,84</v>
          </cell>
        </row>
        <row r="469">
          <cell r="A469">
            <v>36520</v>
          </cell>
          <cell r="B469" t="str">
            <v>BACIA SANITARIA (VASO) CONVENCIONAL PARA PCD SEM FURO FRONTAL, DE LOUCA BRANCA, SEM ASSENTO</v>
          </cell>
          <cell r="C469" t="str">
            <v xml:space="preserve">UN    </v>
          </cell>
          <cell r="D469" t="str">
            <v>CR</v>
          </cell>
          <cell r="E469" t="str">
            <v>505,68</v>
          </cell>
        </row>
        <row r="470">
          <cell r="A470">
            <v>11784</v>
          </cell>
          <cell r="B470" t="str">
            <v>BACIA SANITARIA TURCA DE LOUCA BRANCA</v>
          </cell>
          <cell r="C470" t="str">
            <v xml:space="preserve">UN    </v>
          </cell>
          <cell r="D470" t="str">
            <v>CR</v>
          </cell>
          <cell r="E470" t="str">
            <v>379,79</v>
          </cell>
        </row>
        <row r="471">
          <cell r="A471">
            <v>10</v>
          </cell>
          <cell r="B471" t="str">
            <v>BALDE PLASTICO CAPACIDADE *10* L</v>
          </cell>
          <cell r="C471" t="str">
            <v xml:space="preserve">UN    </v>
          </cell>
          <cell r="D471" t="str">
            <v>CR</v>
          </cell>
          <cell r="E471" t="str">
            <v>10,05</v>
          </cell>
        </row>
        <row r="472">
          <cell r="A472">
            <v>4815</v>
          </cell>
          <cell r="B472" t="str">
            <v>BALDE VERMELHO PARA SINALIZACAO DE VIAS</v>
          </cell>
          <cell r="C472" t="str">
            <v xml:space="preserve">UN    </v>
          </cell>
          <cell r="D472" t="str">
            <v>CR</v>
          </cell>
          <cell r="E472" t="str">
            <v>5,01</v>
          </cell>
        </row>
        <row r="473">
          <cell r="A473">
            <v>541</v>
          </cell>
          <cell r="B473" t="str">
            <v>BANCADA DE MARMORE SINTETICO COM UMA CUBA, 120 X *60* CM</v>
          </cell>
          <cell r="C473" t="str">
            <v xml:space="preserve">UN    </v>
          </cell>
          <cell r="D473" t="str">
            <v xml:space="preserve">C </v>
          </cell>
          <cell r="E473" t="str">
            <v>128,35</v>
          </cell>
        </row>
        <row r="474">
          <cell r="A474">
            <v>542</v>
          </cell>
          <cell r="B474" t="str">
            <v>BANCADA DE MARMORE SINTETICO COM UMA CUBA, 150 X *60* CM</v>
          </cell>
          <cell r="C474" t="str">
            <v xml:space="preserve">UN    </v>
          </cell>
          <cell r="D474" t="str">
            <v>CR</v>
          </cell>
          <cell r="E474" t="str">
            <v>160,88</v>
          </cell>
        </row>
        <row r="475">
          <cell r="A475">
            <v>540</v>
          </cell>
          <cell r="B475" t="str">
            <v>BANCADA DE MARMORE SINTETICO COM UMA CUBA, 200 X *60* CM</v>
          </cell>
          <cell r="C475" t="str">
            <v xml:space="preserve">UN    </v>
          </cell>
          <cell r="D475" t="str">
            <v>CR</v>
          </cell>
          <cell r="E475" t="str">
            <v>362,56</v>
          </cell>
        </row>
        <row r="476">
          <cell r="A476">
            <v>38364</v>
          </cell>
          <cell r="B476" t="str">
            <v>BANCADA/ BANCA EM GRANITO, POLIDO, TIPO ANDORINHA/ QUARTZ/ CASTELO/ CORUMBA OU OUTROS EQUIVALENTES DA REGIAO, COM CUBA INOX, FORMATO *120 X 60* CM, E=  *2* CM</v>
          </cell>
          <cell r="C476" t="str">
            <v xml:space="preserve">UN    </v>
          </cell>
          <cell r="D476" t="str">
            <v>AS</v>
          </cell>
          <cell r="E476" t="str">
            <v>587,00</v>
          </cell>
        </row>
        <row r="477">
          <cell r="A477">
            <v>11692</v>
          </cell>
          <cell r="B477" t="str">
            <v>BANCADA/ BANCA EM MARMORE, POLIDO, BRANCO COMUM, E=  *3* CM</v>
          </cell>
          <cell r="C477" t="str">
            <v xml:space="preserve">M2    </v>
          </cell>
          <cell r="D477" t="str">
            <v>AS</v>
          </cell>
          <cell r="E477" t="str">
            <v>365,66</v>
          </cell>
        </row>
        <row r="478">
          <cell r="A478">
            <v>1746</v>
          </cell>
          <cell r="B478" t="str">
            <v>BANCADA/BANCA/PIA DE ACO INOXIDAVEL (AISI 430) COM 1 CUBA CENTRAL, COM VALVULA, ESCORREDOR DUPLO, DE *0,55 X 1,20* M</v>
          </cell>
          <cell r="C478" t="str">
            <v xml:space="preserve">UN    </v>
          </cell>
          <cell r="D478" t="str">
            <v xml:space="preserve">C </v>
          </cell>
          <cell r="E478" t="str">
            <v>174,30</v>
          </cell>
        </row>
        <row r="479">
          <cell r="A479">
            <v>1748</v>
          </cell>
          <cell r="B479" t="str">
            <v>BANCADA/BANCA/PIA DE ACO INOXIDAVEL (AISI 430) COM 1 CUBA CENTRAL, COM VALVULA, ESCORREDOR DUPLO, DE *0,55 X 1,40* M</v>
          </cell>
          <cell r="C479" t="str">
            <v xml:space="preserve">UN    </v>
          </cell>
          <cell r="D479" t="str">
            <v>CR</v>
          </cell>
          <cell r="E479" t="str">
            <v>231,77</v>
          </cell>
        </row>
        <row r="480">
          <cell r="A480">
            <v>1749</v>
          </cell>
          <cell r="B480" t="str">
            <v>BANCADA/BANCA/PIA DE ACO INOXIDAVEL (AISI 430) COM 1 CUBA CENTRAL, COM VALVULA, ESCORREDOR DUPLO, DE *0,55 X 1,80* M</v>
          </cell>
          <cell r="C480" t="str">
            <v xml:space="preserve">UN    </v>
          </cell>
          <cell r="D480" t="str">
            <v>CR</v>
          </cell>
          <cell r="E480" t="str">
            <v>335,80</v>
          </cell>
        </row>
        <row r="481">
          <cell r="A481">
            <v>37412</v>
          </cell>
          <cell r="B481" t="str">
            <v>BANCADA/BANCA/PIA DE ACO INOXIDAVEL (AISI 430) COM 1 CUBA CENTRAL, COM VALVULA, LISA (SEM ESCORREDOR), DE *0,55 X 1,20* M</v>
          </cell>
          <cell r="C481" t="str">
            <v xml:space="preserve">UN    </v>
          </cell>
          <cell r="D481" t="str">
            <v>CR</v>
          </cell>
          <cell r="E481" t="str">
            <v>170,38</v>
          </cell>
        </row>
        <row r="482">
          <cell r="A482">
            <v>1745</v>
          </cell>
          <cell r="B482" t="str">
            <v>BANCADA/BANCA/PIA DE ACO INOXIDAVEL (AISI 430) COM 1 CUBA CENTRAL, SEM VALVULA, ESCORREDOR DUPLO, DE *0,55 X 1,60* M</v>
          </cell>
          <cell r="C482" t="str">
            <v xml:space="preserve">UN    </v>
          </cell>
          <cell r="D482" t="str">
            <v>CR</v>
          </cell>
          <cell r="E482" t="str">
            <v>202,60</v>
          </cell>
        </row>
        <row r="483">
          <cell r="A483">
            <v>1750</v>
          </cell>
          <cell r="B483" t="str">
            <v>BANCADA/BANCA/PIA DE ACO INOXIDAVEL (AISI 430) COM 2 CUBAS, COM VALVULAS, ESCORREDOR DUPLO, DE *0,55 X 2,00* M</v>
          </cell>
          <cell r="C483" t="str">
            <v xml:space="preserve">UN    </v>
          </cell>
          <cell r="D483" t="str">
            <v>CR</v>
          </cell>
          <cell r="E483" t="str">
            <v>473,45</v>
          </cell>
        </row>
        <row r="484">
          <cell r="A484">
            <v>11687</v>
          </cell>
          <cell r="B484" t="str">
            <v>BANCADA/TAMPO ACO INOX (AISI 304), LARGURA 60 CM, COM RODABANCA (NAO INCLUI PES DE APOIO)</v>
          </cell>
          <cell r="C484" t="str">
            <v xml:space="preserve">M     </v>
          </cell>
          <cell r="D484" t="str">
            <v>CR</v>
          </cell>
          <cell r="E484" t="str">
            <v>754,35</v>
          </cell>
        </row>
        <row r="485">
          <cell r="A485">
            <v>11689</v>
          </cell>
          <cell r="B485" t="str">
            <v>BANCADA/TAMPO ACO INOX (AISI 304), LARGURA 70 CM, COM RODABANCA (NAO INCLUI PES DE APOIO)</v>
          </cell>
          <cell r="C485" t="str">
            <v xml:space="preserve">M     </v>
          </cell>
          <cell r="D485" t="str">
            <v>CR</v>
          </cell>
          <cell r="E485" t="str">
            <v>945,16</v>
          </cell>
        </row>
        <row r="486">
          <cell r="A486">
            <v>11693</v>
          </cell>
          <cell r="B486" t="str">
            <v>BANCADA/TAMPO LISO (SEM CUBA) EM MARMORE SINTETICO</v>
          </cell>
          <cell r="C486" t="str">
            <v xml:space="preserve">M2    </v>
          </cell>
          <cell r="D486" t="str">
            <v>CR</v>
          </cell>
          <cell r="E486" t="str">
            <v>142,31</v>
          </cell>
        </row>
        <row r="487">
          <cell r="A487">
            <v>36215</v>
          </cell>
          <cell r="B487" t="str">
            <v>BANCO ARTICULADO PARA BANHO, EM ACO INOX POLIDO, 70* CM X 45* CM</v>
          </cell>
          <cell r="C487" t="str">
            <v xml:space="preserve">UN    </v>
          </cell>
          <cell r="D487" t="str">
            <v>CR</v>
          </cell>
          <cell r="E487" t="str">
            <v>1.052,25</v>
          </cell>
        </row>
        <row r="488">
          <cell r="A488">
            <v>42439</v>
          </cell>
          <cell r="B488" t="str">
            <v>BANCO COM ENCOSTO, 1,60M* DE COMPRIMENTO, EM TUBO DE ACO CARBONO E PINTURA NO PROCESSO ELETROSTATICO - PARA ACADEMIA AO AR LIVRE / ACADEMIA DA TERCEIRA IDADE - ATI</v>
          </cell>
          <cell r="C488" t="str">
            <v xml:space="preserve">UN    </v>
          </cell>
          <cell r="D488" t="str">
            <v>AS</v>
          </cell>
          <cell r="E488" t="str">
            <v>686,09</v>
          </cell>
        </row>
        <row r="489">
          <cell r="A489">
            <v>38381</v>
          </cell>
          <cell r="B489" t="str">
            <v>BANDEJA DE PINTURA PARA ROLO 23 CM</v>
          </cell>
          <cell r="C489" t="str">
            <v xml:space="preserve">UN    </v>
          </cell>
          <cell r="D489" t="str">
            <v>CR</v>
          </cell>
          <cell r="E489" t="str">
            <v>8,47</v>
          </cell>
        </row>
        <row r="490">
          <cell r="A490">
            <v>39621</v>
          </cell>
          <cell r="B490" t="str">
            <v>BARRA ANTIPANICO DUPLA, CEGA LADO OPOSTO, COR CINZA</v>
          </cell>
          <cell r="C490" t="str">
            <v xml:space="preserve">PAR   </v>
          </cell>
          <cell r="D490" t="str">
            <v>CR</v>
          </cell>
          <cell r="E490" t="str">
            <v>1.229,54</v>
          </cell>
        </row>
        <row r="491">
          <cell r="A491">
            <v>39624</v>
          </cell>
          <cell r="B491" t="str">
            <v>BARRA ANTIPANICO DUPLA, PARA PORTA DE VIDRO, COR CINZA</v>
          </cell>
          <cell r="C491" t="str">
            <v xml:space="preserve">PAR   </v>
          </cell>
          <cell r="D491" t="str">
            <v>CR</v>
          </cell>
          <cell r="E491" t="str">
            <v>1.244,22</v>
          </cell>
        </row>
        <row r="492">
          <cell r="A492">
            <v>39615</v>
          </cell>
          <cell r="B492" t="str">
            <v>BARRA ANTIPANICO SIMPLES, CEGA LADO OPOSTO, COR CINZA</v>
          </cell>
          <cell r="C492" t="str">
            <v xml:space="preserve">UN    </v>
          </cell>
          <cell r="D492" t="str">
            <v>CR</v>
          </cell>
          <cell r="E492" t="str">
            <v>428,95</v>
          </cell>
        </row>
        <row r="493">
          <cell r="A493">
            <v>39620</v>
          </cell>
          <cell r="B493" t="str">
            <v>BARRA ANTIPANICO SIMPLES, COM FECHADURA LADO OPOSTO, COR CINZA</v>
          </cell>
          <cell r="C493" t="str">
            <v xml:space="preserve">UN    </v>
          </cell>
          <cell r="D493" t="str">
            <v>CR</v>
          </cell>
          <cell r="E493" t="str">
            <v>655,75</v>
          </cell>
        </row>
        <row r="494">
          <cell r="A494">
            <v>39623</v>
          </cell>
          <cell r="B494" t="str">
            <v>BARRA ANTIPANICO SIMPLES, PARA PORTA DE VIDRO, COR CINZA</v>
          </cell>
          <cell r="C494" t="str">
            <v xml:space="preserve">UN    </v>
          </cell>
          <cell r="D494" t="str">
            <v>CR</v>
          </cell>
          <cell r="E494" t="str">
            <v>634,99</v>
          </cell>
        </row>
        <row r="495">
          <cell r="A495">
            <v>36207</v>
          </cell>
          <cell r="B495" t="str">
            <v>BARRA DE APOIO EM "L", EM ACO INOX POLIDO 70 X 70 CM, DIAMETRO MINIMO 3 CM</v>
          </cell>
          <cell r="C495" t="str">
            <v xml:space="preserve">UN    </v>
          </cell>
          <cell r="D495" t="str">
            <v>CR</v>
          </cell>
          <cell r="E495" t="str">
            <v>466,08</v>
          </cell>
        </row>
        <row r="496">
          <cell r="A496">
            <v>36209</v>
          </cell>
          <cell r="B496" t="str">
            <v>BARRA DE APOIO EM "L", EM ACO INOX POLIDO 80 X 80 CM, DIAMETRO MINIMO 3 CM</v>
          </cell>
          <cell r="C496" t="str">
            <v xml:space="preserve">UN    </v>
          </cell>
          <cell r="D496" t="str">
            <v>CR</v>
          </cell>
          <cell r="E496" t="str">
            <v>534,89</v>
          </cell>
        </row>
        <row r="497">
          <cell r="A497">
            <v>36210</v>
          </cell>
          <cell r="B497" t="str">
            <v>BARRA DE APOIO LATERAL ARTICULADA, COM TRAVA, EM ACO INOX POLIDO, 70 CM, DIAMETRO MINIMO 3 CM</v>
          </cell>
          <cell r="C497" t="str">
            <v xml:space="preserve">UN    </v>
          </cell>
          <cell r="D497" t="str">
            <v>CR</v>
          </cell>
          <cell r="E497" t="str">
            <v>578,74</v>
          </cell>
        </row>
        <row r="498">
          <cell r="A498">
            <v>36204</v>
          </cell>
          <cell r="B498" t="str">
            <v>BARRA DE APOIO RETA, EM ACO INOX POLIDO, COMPRIMENTO 60CM, DIAMETRO MINIMO 3 CM</v>
          </cell>
          <cell r="C498" t="str">
            <v xml:space="preserve">UN    </v>
          </cell>
          <cell r="D498" t="str">
            <v>CR</v>
          </cell>
          <cell r="E498" t="str">
            <v>205,20</v>
          </cell>
        </row>
        <row r="499">
          <cell r="A499">
            <v>36205</v>
          </cell>
          <cell r="B499" t="str">
            <v>BARRA DE APOIO RETA, EM ACO INOX POLIDO, COMPRIMENTO 70CM, DIAMETRO MINIMO 3 CM</v>
          </cell>
          <cell r="C499" t="str">
            <v xml:space="preserve">UN    </v>
          </cell>
          <cell r="D499" t="str">
            <v>CR</v>
          </cell>
          <cell r="E499" t="str">
            <v>227,89</v>
          </cell>
        </row>
        <row r="500">
          <cell r="A500">
            <v>36081</v>
          </cell>
          <cell r="B500" t="str">
            <v>BARRA DE APOIO RETA, EM ACO INOX POLIDO, COMPRIMENTO 80CM, DIAMETRO MINIMO 3 CM</v>
          </cell>
          <cell r="C500" t="str">
            <v xml:space="preserve">UN    </v>
          </cell>
          <cell r="D500" t="str">
            <v xml:space="preserve">C </v>
          </cell>
          <cell r="E500" t="str">
            <v>242,99</v>
          </cell>
        </row>
        <row r="501">
          <cell r="A501">
            <v>36206</v>
          </cell>
          <cell r="B501" t="str">
            <v>BARRA DE APOIO RETA, EM ACO INOX POLIDO, COMPRIMENTO 90 CM, DIAMETRO MINIMO 3 CM</v>
          </cell>
          <cell r="C501" t="str">
            <v xml:space="preserve">UN    </v>
          </cell>
          <cell r="D501" t="str">
            <v>CR</v>
          </cell>
          <cell r="E501" t="str">
            <v>254,57</v>
          </cell>
        </row>
        <row r="502">
          <cell r="A502">
            <v>36218</v>
          </cell>
          <cell r="B502" t="str">
            <v>BARRA DE APOIO RETA, EM ALUMINIO, COMPRIMENTO 60CM, DIAMETRO MINIMO 3 CM</v>
          </cell>
          <cell r="C502" t="str">
            <v xml:space="preserve">UN    </v>
          </cell>
          <cell r="D502" t="str">
            <v>AS</v>
          </cell>
          <cell r="E502" t="str">
            <v>89,69</v>
          </cell>
        </row>
        <row r="503">
          <cell r="A503">
            <v>36220</v>
          </cell>
          <cell r="B503" t="str">
            <v>BARRA DE APOIO RETA, EM ALUMINIO, COMPRIMENTO 70CM, DIAMETRO MINIMO 3 CM</v>
          </cell>
          <cell r="C503" t="str">
            <v xml:space="preserve">UN    </v>
          </cell>
          <cell r="D503" t="str">
            <v>AS</v>
          </cell>
          <cell r="E503" t="str">
            <v>102,85</v>
          </cell>
        </row>
        <row r="504">
          <cell r="A504">
            <v>36080</v>
          </cell>
          <cell r="B504" t="str">
            <v>BARRA DE APOIO RETA, EM ALUMINIO, COMPRIMENTO 80 CM, DIAMETRO MINIMO 3 CM</v>
          </cell>
          <cell r="C504" t="str">
            <v xml:space="preserve">UN    </v>
          </cell>
          <cell r="D504" t="str">
            <v>AS</v>
          </cell>
          <cell r="E504" t="str">
            <v>111,25</v>
          </cell>
        </row>
        <row r="505">
          <cell r="A505">
            <v>36223</v>
          </cell>
          <cell r="B505" t="str">
            <v>BARRA DE APOIO RETA, EM ALUMINIO, COMPRIMENTO 90 CM, DIAMETRO MINIMO 3 CM</v>
          </cell>
          <cell r="C505" t="str">
            <v xml:space="preserve">UN    </v>
          </cell>
          <cell r="D505" t="str">
            <v>AS</v>
          </cell>
          <cell r="E505" t="str">
            <v>116,49</v>
          </cell>
        </row>
        <row r="506">
          <cell r="A506">
            <v>546</v>
          </cell>
          <cell r="B506" t="str">
            <v>BARRA DE FERRO RETANGULAR, BARRA CHATA (QUALQUER DIMENSAO)</v>
          </cell>
          <cell r="C506" t="str">
            <v xml:space="preserve">KG    </v>
          </cell>
          <cell r="D506" t="str">
            <v xml:space="preserve">C </v>
          </cell>
          <cell r="E506" t="str">
            <v>5,76</v>
          </cell>
        </row>
        <row r="507">
          <cell r="A507">
            <v>557</v>
          </cell>
          <cell r="B507" t="str">
            <v>BARRA DE FERRO RETANGULAR, BARRA CHATA, 1 1/2"  X 1/2" (L X E), 3,79 KG/M</v>
          </cell>
          <cell r="C507" t="str">
            <v xml:space="preserve">M     </v>
          </cell>
          <cell r="D507" t="str">
            <v>CR</v>
          </cell>
          <cell r="E507" t="str">
            <v>22,11</v>
          </cell>
        </row>
        <row r="508">
          <cell r="A508">
            <v>552</v>
          </cell>
          <cell r="B508" t="str">
            <v>BARRA DE FERRO RETANGULAR, BARRA CHATA, 1 1/2" X 1/4" (L X E), 1,89 KG/M</v>
          </cell>
          <cell r="C508" t="str">
            <v xml:space="preserve">M     </v>
          </cell>
          <cell r="D508" t="str">
            <v>CR</v>
          </cell>
          <cell r="E508" t="str">
            <v>10,88</v>
          </cell>
        </row>
        <row r="509">
          <cell r="A509">
            <v>555</v>
          </cell>
          <cell r="B509" t="str">
            <v>BARRA DE FERRO RETANGULAR, BARRA CHATA, 1" X 1/4" (L X E), 1,2265 KG/M</v>
          </cell>
          <cell r="C509" t="str">
            <v xml:space="preserve">M     </v>
          </cell>
          <cell r="D509" t="str">
            <v>CR</v>
          </cell>
          <cell r="E509" t="str">
            <v>6,67</v>
          </cell>
        </row>
        <row r="510">
          <cell r="A510">
            <v>565</v>
          </cell>
          <cell r="B510" t="str">
            <v>BARRA DE FERRO RETANGULAR, BARRA CHATA, 1" X 3/16" (L X E), 1,73 KG/M</v>
          </cell>
          <cell r="C510" t="str">
            <v xml:space="preserve">M     </v>
          </cell>
          <cell r="D510" t="str">
            <v>CR</v>
          </cell>
          <cell r="E510" t="str">
            <v>10,19</v>
          </cell>
        </row>
        <row r="511">
          <cell r="A511">
            <v>549</v>
          </cell>
          <cell r="B511" t="str">
            <v>BARRA DE FERRO RETANGULAR, BARRA CHATA, 2" X 1/2" (L X E), 5,06 KG/M</v>
          </cell>
          <cell r="C511" t="str">
            <v xml:space="preserve">M     </v>
          </cell>
          <cell r="D511" t="str">
            <v>CR</v>
          </cell>
          <cell r="E511" t="str">
            <v>29,14</v>
          </cell>
        </row>
        <row r="512">
          <cell r="A512">
            <v>559</v>
          </cell>
          <cell r="B512" t="str">
            <v>BARRA DE FERRO RETANGULAR, BARRA CHATA, 2" X 1/4" (L X E), 2,53 KG/M</v>
          </cell>
          <cell r="C512" t="str">
            <v xml:space="preserve">M     </v>
          </cell>
          <cell r="D512" t="str">
            <v>CR</v>
          </cell>
          <cell r="E512" t="str">
            <v>14,57</v>
          </cell>
        </row>
        <row r="513">
          <cell r="A513">
            <v>551</v>
          </cell>
          <cell r="B513" t="str">
            <v>BARRA DE FERRO RETANGULAR, BARRA CHATA, 2" X 1" (L X E), 10,12 KG/M</v>
          </cell>
          <cell r="C513" t="str">
            <v xml:space="preserve">M     </v>
          </cell>
          <cell r="D513" t="str">
            <v>CR</v>
          </cell>
          <cell r="E513" t="str">
            <v>56,94</v>
          </cell>
        </row>
        <row r="514">
          <cell r="A514">
            <v>547</v>
          </cell>
          <cell r="B514" t="str">
            <v>BARRA DE FERRO RETANGULAR, BARRA CHATA, 2" X 3/8" (L X E), 3,79KG/M</v>
          </cell>
          <cell r="C514" t="str">
            <v xml:space="preserve">M     </v>
          </cell>
          <cell r="D514" t="str">
            <v>CR</v>
          </cell>
          <cell r="E514" t="str">
            <v>21,83</v>
          </cell>
        </row>
        <row r="515">
          <cell r="A515">
            <v>560</v>
          </cell>
          <cell r="B515" t="str">
            <v>BARRA DE FERRO RETANGULAR, BARRA CHATA, 2" X 5/16" (L X E), 3,162 KG/M</v>
          </cell>
          <cell r="C515" t="str">
            <v xml:space="preserve">M     </v>
          </cell>
          <cell r="D515" t="str">
            <v>CR</v>
          </cell>
          <cell r="E515" t="str">
            <v>18,44</v>
          </cell>
        </row>
        <row r="516">
          <cell r="A516">
            <v>566</v>
          </cell>
          <cell r="B516" t="str">
            <v>BARRA DE FERRO RETANGULAR, BARRA CHATA, 3/4" X 1/8" (L X E), 0,47 KG/M</v>
          </cell>
          <cell r="C516" t="str">
            <v xml:space="preserve">M     </v>
          </cell>
          <cell r="D516" t="str">
            <v>CR</v>
          </cell>
          <cell r="E516" t="str">
            <v>2,96</v>
          </cell>
        </row>
        <row r="517">
          <cell r="A517">
            <v>563</v>
          </cell>
          <cell r="B517" t="str">
            <v>BARRA DE FERRO RETANGULAR, BARRA CHATA, 3/8" X 1 1/2" (L X E), 2,84 KG/M</v>
          </cell>
          <cell r="C517" t="str">
            <v xml:space="preserve">M     </v>
          </cell>
          <cell r="D517" t="str">
            <v>CR</v>
          </cell>
          <cell r="E517" t="str">
            <v>16,56</v>
          </cell>
        </row>
        <row r="518">
          <cell r="A518">
            <v>38127</v>
          </cell>
          <cell r="B518" t="str">
            <v>BASE DE MISTURADOR MONOCOMANDO PARA CHUVEIRO</v>
          </cell>
          <cell r="C518" t="str">
            <v xml:space="preserve">UN    </v>
          </cell>
          <cell r="D518" t="str">
            <v>CR</v>
          </cell>
          <cell r="E518" t="str">
            <v>375,63</v>
          </cell>
        </row>
        <row r="519">
          <cell r="A519">
            <v>38060</v>
          </cell>
          <cell r="B519" t="str">
            <v>BASE PARA MASTRO DE PARA-RAIOS DIAMETRO NOMINAL 1 1/2"</v>
          </cell>
          <cell r="C519" t="str">
            <v xml:space="preserve">UN    </v>
          </cell>
          <cell r="D519" t="str">
            <v>CR</v>
          </cell>
          <cell r="E519" t="str">
            <v>66,35</v>
          </cell>
        </row>
        <row r="520">
          <cell r="A520">
            <v>10956</v>
          </cell>
          <cell r="B520" t="str">
            <v>BASE PARA MASTRO DE PARA-RAIOS DIAMETRO NOMINAL 2"</v>
          </cell>
          <cell r="C520" t="str">
            <v xml:space="preserve">UN    </v>
          </cell>
          <cell r="D520" t="str">
            <v>CR</v>
          </cell>
          <cell r="E520" t="str">
            <v>68,93</v>
          </cell>
        </row>
        <row r="521">
          <cell r="A521">
            <v>39380</v>
          </cell>
          <cell r="B521" t="str">
            <v>BASE PARA RELE COM SUPORTE METALICO</v>
          </cell>
          <cell r="C521" t="str">
            <v xml:space="preserve">UN    </v>
          </cell>
          <cell r="D521" t="str">
            <v>AS</v>
          </cell>
          <cell r="E521" t="str">
            <v>9,82</v>
          </cell>
        </row>
        <row r="522">
          <cell r="A522">
            <v>13374</v>
          </cell>
          <cell r="B522" t="str">
            <v>BASE UNIPOLAR PARA FUSIVEL NH1, CORRENTE NOMINAL DE 250 A, SEM CAPA</v>
          </cell>
          <cell r="C522" t="str">
            <v xml:space="preserve">UN    </v>
          </cell>
          <cell r="D522" t="str">
            <v>AS</v>
          </cell>
          <cell r="E522" t="str">
            <v>89,96</v>
          </cell>
        </row>
        <row r="523">
          <cell r="A523">
            <v>37597</v>
          </cell>
          <cell r="B523" t="str">
            <v>BATE-ESTACAS POR GRAVIDADE, POTENCIA160 HP, PESO DO MARTELO ATE 3 TONELADAS</v>
          </cell>
          <cell r="C523" t="str">
            <v xml:space="preserve">UN    </v>
          </cell>
          <cell r="D523" t="str">
            <v>AS</v>
          </cell>
          <cell r="E523" t="str">
            <v>332.215,39</v>
          </cell>
        </row>
        <row r="524">
          <cell r="A524">
            <v>183</v>
          </cell>
          <cell r="B524" t="str">
            <v>BATENTE/ PORTAL/ ADUELA/ MARCO MACICO, E= *3 CM, L= *13 CM, *60 CM A 120* CM X *210 CM,  EM CEDRINHO/ ANGELIM COMERCIAL/ EUCALIPTO/ CURUPIXA/ PEROBA/ CUMARU OU EQUIVALENTE DA REGIAO (NAO INCLUI ALIZARES)</v>
          </cell>
          <cell r="C524" t="str">
            <v xml:space="preserve">JG    </v>
          </cell>
          <cell r="D524" t="str">
            <v xml:space="preserve">C </v>
          </cell>
          <cell r="E524" t="str">
            <v>111,79</v>
          </cell>
        </row>
        <row r="525">
          <cell r="A525">
            <v>184</v>
          </cell>
          <cell r="B525" t="str">
            <v>BATENTE/ PORTAL/ ADUELA/ MARCO MACICO, E= *3* CM, L= *13* CM, *60 CM A 120* CM X *210* CM, EM PINUS/ TAUARI/ VIROLA OU EQUIVALENTE DA REGIAO (NAO INCLUI ALIZARES)</v>
          </cell>
          <cell r="C525" t="str">
            <v xml:space="preserve">JG    </v>
          </cell>
          <cell r="D525" t="str">
            <v>CR</v>
          </cell>
          <cell r="E525" t="str">
            <v>73,88</v>
          </cell>
        </row>
        <row r="526">
          <cell r="A526">
            <v>195</v>
          </cell>
          <cell r="B526" t="str">
            <v>BATENTE/ PORTAL/ ADUELA/ MARCO MACICO, E= *3* CM, L= *7* CM, *60 CM A 120* CM X *210* CM,  EM CEDRINHO/ ANGELIM COMERCIAL/ EUCALIPTO/ CURUPIXA/ PEROBA/ CUMARU OU EQUIVALENTE DA REGIAO (NAO INCLUI ALIZARES)</v>
          </cell>
          <cell r="C526" t="str">
            <v xml:space="preserve">JG    </v>
          </cell>
          <cell r="D526" t="str">
            <v>CR</v>
          </cell>
          <cell r="E526" t="str">
            <v>90,81</v>
          </cell>
        </row>
        <row r="527">
          <cell r="A527">
            <v>194</v>
          </cell>
          <cell r="B527" t="str">
            <v>BATENTE/ PORTAL/ ADUELA/ MARCO MACICO, E= *3* CM, L= *7* CM, *60 CM A 120* CM X *210* CM, EM PINUS/ TAUARI/ VIROLA OU EQUIVALENTE DA REGIAO (NAO INCLUI ALIZARES)</v>
          </cell>
          <cell r="C527" t="str">
            <v xml:space="preserve">JG    </v>
          </cell>
          <cell r="D527" t="str">
            <v>CR</v>
          </cell>
          <cell r="E527" t="str">
            <v>49,36</v>
          </cell>
        </row>
        <row r="528">
          <cell r="A528">
            <v>20001</v>
          </cell>
          <cell r="B528" t="str">
            <v>BATENTE/ PORTAL/ ADUELA/MARCO MACICO, E= *3* CM, L= *15* CM, *60 CM A 120* CM  X *210* CM, EM PINUS/ TAUARI/ VIROLA OU EQUIVALENTE DA REGIAO</v>
          </cell>
          <cell r="C528" t="str">
            <v xml:space="preserve">JG    </v>
          </cell>
          <cell r="D528" t="str">
            <v>CR</v>
          </cell>
          <cell r="E528" t="str">
            <v>90,49</v>
          </cell>
        </row>
        <row r="529">
          <cell r="A529">
            <v>181</v>
          </cell>
          <cell r="B529" t="str">
            <v>BATENTE/ PORTAL/ADUELA/ MARCO MACICO, E= *3* CM, L= *15* CM, *60 CM A 120* CM  X *210* CM,  EM CEDRINHO/ ANGELIM COMERCIAL/  EUCALIPTO/ CURUPIXA/ PEROBA/ CUMARU OU EQUIVALENTE DA REGIAO (NAO INCLUI ALIZARES)</v>
          </cell>
          <cell r="C529" t="str">
            <v xml:space="preserve">JG    </v>
          </cell>
          <cell r="D529" t="str">
            <v>CR</v>
          </cell>
          <cell r="E529" t="str">
            <v>122,43</v>
          </cell>
        </row>
        <row r="530">
          <cell r="A530">
            <v>39837</v>
          </cell>
          <cell r="B530" t="str">
            <v>BATENTE/PORTAL/ADUELA/MARCO, EM MDF/PVC WOOD/POLIESTIRENO OU MADEIRA LAMINADA, L = *9,0* CM COM GUARNICAO REGULAVEL 2 FACES = *35* MM, PRIMER</v>
          </cell>
          <cell r="C530" t="str">
            <v xml:space="preserve">JG    </v>
          </cell>
          <cell r="D530" t="str">
            <v>AS</v>
          </cell>
          <cell r="E530" t="str">
            <v>217,01</v>
          </cell>
        </row>
        <row r="531">
          <cell r="A531">
            <v>10535</v>
          </cell>
          <cell r="B531" t="str">
            <v>BETONEIRA CAPACIDADE NOMINAL 400 L, CAPACIDADE DE MISTURA  280 L, MOTOR ELETRICO TRIFASICO 220/380 V POTENCIA 2 CV, SEM CARREGADOR</v>
          </cell>
          <cell r="C531" t="str">
            <v xml:space="preserve">UN    </v>
          </cell>
          <cell r="D531" t="str">
            <v xml:space="preserve">C </v>
          </cell>
          <cell r="E531" t="str">
            <v>3.907,99</v>
          </cell>
        </row>
        <row r="532">
          <cell r="A532">
            <v>10537</v>
          </cell>
          <cell r="B532" t="str">
            <v>BETONEIRA CAPACIDADE NOMINAL 400 L, CAPACIDADE DE MISTURA 310 L, MOTOR A DIESEL POTENCIA 5 CV, SEM CARREGADOR</v>
          </cell>
          <cell r="C532" t="str">
            <v xml:space="preserve">UN    </v>
          </cell>
          <cell r="D532" t="str">
            <v>CR</v>
          </cell>
          <cell r="E532" t="str">
            <v>5.329,43</v>
          </cell>
        </row>
        <row r="533">
          <cell r="A533">
            <v>13891</v>
          </cell>
          <cell r="B533" t="str">
            <v>BETONEIRA CAPACIDADE NOMINAL 400 L, CAPACIDADE DE MISTURA 310 L, MOTOR A GASOLINA POTENCIA 5,5 CV, SEM CARREGADOR</v>
          </cell>
          <cell r="C533" t="str">
            <v xml:space="preserve">UN    </v>
          </cell>
          <cell r="D533" t="str">
            <v>CR</v>
          </cell>
          <cell r="E533" t="str">
            <v>4.888,29</v>
          </cell>
        </row>
        <row r="534">
          <cell r="A534">
            <v>25975</v>
          </cell>
          <cell r="B534" t="str">
            <v>BETONEIRA CAPACIDADE NOMINAL 600 L, CAPACIDADE DE MISTURA 440 L, MOTOR A GASOLINA POTENCIA 10 HP, COM CARREGADOR</v>
          </cell>
          <cell r="C534" t="str">
            <v xml:space="preserve">UN    </v>
          </cell>
          <cell r="D534" t="str">
            <v>CR</v>
          </cell>
          <cell r="E534" t="str">
            <v>21.262,11</v>
          </cell>
        </row>
        <row r="535">
          <cell r="A535">
            <v>36396</v>
          </cell>
          <cell r="B535" t="str">
            <v>BETONEIRA, CAPACIDADE NOMINAL 400 L, CAPACIDADE DE MISTURA 310L, MOTOR ELETRICO TRIFASICO 220/380V POTENCIA 2 CV, SEM CARREGADOR</v>
          </cell>
          <cell r="C535" t="str">
            <v xml:space="preserve">UN    </v>
          </cell>
          <cell r="D535" t="str">
            <v>CR</v>
          </cell>
          <cell r="E535" t="str">
            <v>4.471,00</v>
          </cell>
        </row>
        <row r="536">
          <cell r="A536">
            <v>36397</v>
          </cell>
          <cell r="B536" t="str">
            <v>BETONEIRA, CAPACIDADE NOMINAL 600 L, CAPACIDADE DE MISTURA  360L, MOTOR ELETRICO TRIFASICO 220/380V, POTENCIA 4CV, EXCLUSO CARREGADOR</v>
          </cell>
          <cell r="C536" t="str">
            <v xml:space="preserve">UN    </v>
          </cell>
          <cell r="D536" t="str">
            <v>CR</v>
          </cell>
          <cell r="E536" t="str">
            <v>15.896,90</v>
          </cell>
        </row>
        <row r="537">
          <cell r="A537">
            <v>36398</v>
          </cell>
          <cell r="B537" t="str">
            <v>BETONEIRA, CAPACIDADE NOMINAL 600 L, CAPACIDADE DE MISTURA 440 L, MOTOR A DIESEL POTENCIA 10 CV, COM CARREGADOR</v>
          </cell>
          <cell r="C537" t="str">
            <v xml:space="preserve">UN    </v>
          </cell>
          <cell r="D537" t="str">
            <v>CR</v>
          </cell>
          <cell r="E537" t="str">
            <v>19.321,36</v>
          </cell>
        </row>
        <row r="538">
          <cell r="A538">
            <v>647</v>
          </cell>
          <cell r="B538" t="str">
            <v>BLASTER, DINAMITADOR OU CABO DE FOGO</v>
          </cell>
          <cell r="C538" t="str">
            <v xml:space="preserve">H     </v>
          </cell>
          <cell r="D538" t="str">
            <v>CR</v>
          </cell>
          <cell r="E538" t="str">
            <v>10,19</v>
          </cell>
        </row>
        <row r="539">
          <cell r="A539">
            <v>40920</v>
          </cell>
          <cell r="B539" t="str">
            <v>BLASTER, DINAMITADOR OU CABO DE FOGO (MENSALISTA)</v>
          </cell>
          <cell r="C539" t="str">
            <v xml:space="preserve">MES   </v>
          </cell>
          <cell r="D539" t="str">
            <v>CR</v>
          </cell>
          <cell r="E539" t="str">
            <v>1.806,47</v>
          </cell>
        </row>
        <row r="540">
          <cell r="A540">
            <v>7266</v>
          </cell>
          <cell r="B540" t="str">
            <v>BLOCO CERAMICO (ALVENARIA DE VEDACAO), DE 9 X 19 X 19 CM</v>
          </cell>
          <cell r="C540" t="str">
            <v xml:space="preserve">MIL   </v>
          </cell>
          <cell r="D540" t="str">
            <v xml:space="preserve">C </v>
          </cell>
          <cell r="E540" t="str">
            <v>597,00</v>
          </cell>
        </row>
        <row r="541">
          <cell r="A541">
            <v>7270</v>
          </cell>
          <cell r="B541" t="str">
            <v>BLOCO CERAMICO (ALVENARIA DE VEDACAO), 4 FUROS, DE 9 X 9 X 19 CM</v>
          </cell>
          <cell r="C541" t="str">
            <v xml:space="preserve">UN    </v>
          </cell>
          <cell r="D541" t="str">
            <v>CR</v>
          </cell>
          <cell r="E541" t="str">
            <v>0,56</v>
          </cell>
        </row>
        <row r="542">
          <cell r="A542">
            <v>7269</v>
          </cell>
          <cell r="B542" t="str">
            <v>BLOCO CERAMICO (ALVENARIA DE VEDACAO), 6 FUROS, DE 9 X 9 X 19 CM</v>
          </cell>
          <cell r="C542" t="str">
            <v xml:space="preserve">UN    </v>
          </cell>
          <cell r="D542" t="str">
            <v>CR</v>
          </cell>
          <cell r="E542" t="str">
            <v>0,40</v>
          </cell>
        </row>
        <row r="543">
          <cell r="A543">
            <v>7271</v>
          </cell>
          <cell r="B543" t="str">
            <v>BLOCO CERAMICO (ALVENARIA DE VEDACAO), 8 FUROS, DE 9 X 19 X 19 CM</v>
          </cell>
          <cell r="C543" t="str">
            <v xml:space="preserve">UN    </v>
          </cell>
          <cell r="D543" t="str">
            <v>CR</v>
          </cell>
          <cell r="E543" t="str">
            <v>0,59</v>
          </cell>
        </row>
        <row r="544">
          <cell r="A544">
            <v>7268</v>
          </cell>
          <cell r="B544" t="str">
            <v>BLOCO CERAMICO (ALVENARIA DE VEDACAO), 8 FUROS, DE 9 X 19 X 29 CM</v>
          </cell>
          <cell r="C544" t="str">
            <v xml:space="preserve">UN    </v>
          </cell>
          <cell r="D544" t="str">
            <v>CR</v>
          </cell>
          <cell r="E544" t="str">
            <v>0,84</v>
          </cell>
        </row>
        <row r="545">
          <cell r="A545">
            <v>7267</v>
          </cell>
          <cell r="B545" t="str">
            <v>BLOCO CERAMICO (ALVENARIA VEDACAO), 6 FUROS, DE 9 X 14 X 19 CM</v>
          </cell>
          <cell r="C545" t="str">
            <v xml:space="preserve">UN    </v>
          </cell>
          <cell r="D545" t="str">
            <v>CR</v>
          </cell>
          <cell r="E545" t="str">
            <v>0,41</v>
          </cell>
        </row>
        <row r="546">
          <cell r="A546">
            <v>38783</v>
          </cell>
          <cell r="B546" t="str">
            <v>BLOCO CERAMICO DE VEDACAO COM FUROS NA HORIZONTAL, 11,5 X 19 X 19 CM - 4,5 MPA (NBR 15270)</v>
          </cell>
          <cell r="C546" t="str">
            <v xml:space="preserve">UN    </v>
          </cell>
          <cell r="D546" t="str">
            <v>CR</v>
          </cell>
          <cell r="E546" t="str">
            <v>0,74</v>
          </cell>
        </row>
        <row r="547">
          <cell r="A547">
            <v>37593</v>
          </cell>
          <cell r="B547" t="str">
            <v>BLOCO CERAMICO DE VEDACAO COM FUROS NA VERTICAL, 14 X 19 X 39 CM - 4,5 MPA (NBR 15270)</v>
          </cell>
          <cell r="C547" t="str">
            <v xml:space="preserve">UN    </v>
          </cell>
          <cell r="D547" t="str">
            <v>CR</v>
          </cell>
          <cell r="E547" t="str">
            <v>1,95</v>
          </cell>
        </row>
        <row r="548">
          <cell r="A548">
            <v>37594</v>
          </cell>
          <cell r="B548" t="str">
            <v>BLOCO CERAMICO DE VEDACAO COM FUROS NA VERTICAL, 19 X 19 X 39 CM - 4,5 MPA (NBR 15270)</v>
          </cell>
          <cell r="C548" t="str">
            <v xml:space="preserve">UN    </v>
          </cell>
          <cell r="D548" t="str">
            <v>CR</v>
          </cell>
          <cell r="E548" t="str">
            <v>2,38</v>
          </cell>
        </row>
        <row r="549">
          <cell r="A549">
            <v>37592</v>
          </cell>
          <cell r="B549" t="str">
            <v>BLOCO CERAMICO DE VEDACAO COM FUROS NA VERTICAL, 9 X 19 X 39 CM - 4,5 MPA (NBR 15270)</v>
          </cell>
          <cell r="C549" t="str">
            <v xml:space="preserve">UN    </v>
          </cell>
          <cell r="D549" t="str">
            <v>CR</v>
          </cell>
          <cell r="E549" t="str">
            <v>1,46</v>
          </cell>
        </row>
        <row r="550">
          <cell r="A550">
            <v>34556</v>
          </cell>
          <cell r="B550" t="str">
            <v>BLOCO CONCRETO ESTRUTURAL 14 X 19 X 29 CM, FBK 10 MPA (NBR 6136)</v>
          </cell>
          <cell r="C550" t="str">
            <v xml:space="preserve">UN    </v>
          </cell>
          <cell r="D550" t="str">
            <v>CR</v>
          </cell>
          <cell r="E550" t="str">
            <v>2,86</v>
          </cell>
        </row>
        <row r="551">
          <cell r="A551">
            <v>37873</v>
          </cell>
          <cell r="B551" t="str">
            <v>BLOCO CONCRETO ESTRUTURAL 14 X 19 X 29 CM, FBK 12 MPA  (NBR 6136)</v>
          </cell>
          <cell r="C551" t="str">
            <v xml:space="preserve">UN    </v>
          </cell>
          <cell r="D551" t="str">
            <v>CR</v>
          </cell>
          <cell r="E551" t="str">
            <v>3,12</v>
          </cell>
        </row>
        <row r="552">
          <cell r="A552">
            <v>34564</v>
          </cell>
          <cell r="B552" t="str">
            <v>BLOCO CONCRETO ESTRUTURAL 14 X 19 X 29 CM, FBK 14 MPA (NBR 6136)</v>
          </cell>
          <cell r="C552" t="str">
            <v xml:space="preserve">UN    </v>
          </cell>
          <cell r="D552" t="str">
            <v>CR</v>
          </cell>
          <cell r="E552" t="str">
            <v>3,58</v>
          </cell>
        </row>
        <row r="553">
          <cell r="A553">
            <v>34565</v>
          </cell>
          <cell r="B553" t="str">
            <v>BLOCO CONCRETO ESTRUTURAL 14 X 19 X 29 CM, FBK 16 MPA (NBR 6136)</v>
          </cell>
          <cell r="C553" t="str">
            <v xml:space="preserve">UN    </v>
          </cell>
          <cell r="D553" t="str">
            <v>CR</v>
          </cell>
          <cell r="E553" t="str">
            <v>4,13</v>
          </cell>
        </row>
        <row r="554">
          <cell r="A554">
            <v>38590</v>
          </cell>
          <cell r="B554" t="str">
            <v>BLOCO CONCRETO ESTRUTURAL 14 X 19 X 29 CM, FBK 4,5 MPA (NBR 6136)</v>
          </cell>
          <cell r="C554" t="str">
            <v xml:space="preserve">UN    </v>
          </cell>
          <cell r="D554" t="str">
            <v>CR</v>
          </cell>
          <cell r="E554" t="str">
            <v>2,40</v>
          </cell>
        </row>
        <row r="555">
          <cell r="A555">
            <v>34566</v>
          </cell>
          <cell r="B555" t="str">
            <v>BLOCO CONCRETO ESTRUTURAL 14 X 19 X 29 CM, FBK 6 MPA (NBR 6136)</v>
          </cell>
          <cell r="C555" t="str">
            <v xml:space="preserve">UN    </v>
          </cell>
          <cell r="D555" t="str">
            <v>CR</v>
          </cell>
          <cell r="E555" t="str">
            <v>2,24</v>
          </cell>
        </row>
        <row r="556">
          <cell r="A556">
            <v>34567</v>
          </cell>
          <cell r="B556" t="str">
            <v>BLOCO CONCRETO ESTRUTURAL 14 X 19 X 29 CM, FBK 8 MPA (NBR 6136)</v>
          </cell>
          <cell r="C556" t="str">
            <v xml:space="preserve">UN    </v>
          </cell>
          <cell r="D556" t="str">
            <v>CR</v>
          </cell>
          <cell r="E556" t="str">
            <v>2,51</v>
          </cell>
        </row>
        <row r="557">
          <cell r="A557">
            <v>38591</v>
          </cell>
          <cell r="B557" t="str">
            <v>BLOCO CONCRETO ESTRUTURAL 14 X 19 X 34 CM, FBK 4,5 MPA (NBR 6136)</v>
          </cell>
          <cell r="C557" t="str">
            <v xml:space="preserve">UN    </v>
          </cell>
          <cell r="D557" t="str">
            <v>CR</v>
          </cell>
          <cell r="E557" t="str">
            <v>2,72</v>
          </cell>
        </row>
        <row r="558">
          <cell r="A558">
            <v>34568</v>
          </cell>
          <cell r="B558" t="str">
            <v>BLOCO CONCRETO ESTRUTURAL 14 X 19 X 39 CM, FBK 10 MPA (NBR 6136)</v>
          </cell>
          <cell r="C558" t="str">
            <v xml:space="preserve">UN    </v>
          </cell>
          <cell r="D558" t="str">
            <v>CR</v>
          </cell>
          <cell r="E558" t="str">
            <v>3,28</v>
          </cell>
        </row>
        <row r="559">
          <cell r="A559">
            <v>34569</v>
          </cell>
          <cell r="B559" t="str">
            <v>BLOCO CONCRETO ESTRUTURAL 14 X 19 X 39 CM, FBK 12 MPA (NBR 6136)</v>
          </cell>
          <cell r="C559" t="str">
            <v xml:space="preserve">UN    </v>
          </cell>
          <cell r="D559" t="str">
            <v>CR</v>
          </cell>
          <cell r="E559" t="str">
            <v>3,36</v>
          </cell>
        </row>
        <row r="560">
          <cell r="A560">
            <v>34570</v>
          </cell>
          <cell r="B560" t="str">
            <v>BLOCO CONCRETO ESTRUTURAL 14 X 19 X 39 CM, FBK 14 MPA (NBR 6136)</v>
          </cell>
          <cell r="C560" t="str">
            <v xml:space="preserve">UN    </v>
          </cell>
          <cell r="D560" t="str">
            <v>CR</v>
          </cell>
          <cell r="E560" t="str">
            <v>3,59</v>
          </cell>
        </row>
        <row r="561">
          <cell r="A561">
            <v>25070</v>
          </cell>
          <cell r="B561" t="str">
            <v>BLOCO CONCRETO ESTRUTURAL 14 X 19 X 39 CM, FBK 4,5 MPA (NBR 6136)</v>
          </cell>
          <cell r="C561" t="str">
            <v xml:space="preserve">UN    </v>
          </cell>
          <cell r="D561" t="str">
            <v>CR</v>
          </cell>
          <cell r="E561" t="str">
            <v>2,75</v>
          </cell>
        </row>
        <row r="562">
          <cell r="A562">
            <v>34571</v>
          </cell>
          <cell r="B562" t="str">
            <v>BLOCO CONCRETO ESTRUTURAL 14 X 19 X 39 CM, FBK 6 MPA (NBR 6136)</v>
          </cell>
          <cell r="C562" t="str">
            <v xml:space="preserve">UN    </v>
          </cell>
          <cell r="D562" t="str">
            <v>CR</v>
          </cell>
          <cell r="E562" t="str">
            <v>2,80</v>
          </cell>
        </row>
        <row r="563">
          <cell r="A563">
            <v>34573</v>
          </cell>
          <cell r="B563" t="str">
            <v>BLOCO CONCRETO ESTRUTURAL 14 X 19 X 39 CM, FBK 8 MPA (NBR 6136)</v>
          </cell>
          <cell r="C563" t="str">
            <v xml:space="preserve">UN    </v>
          </cell>
          <cell r="D563" t="str">
            <v>CR</v>
          </cell>
          <cell r="E563" t="str">
            <v>2,95</v>
          </cell>
        </row>
        <row r="564">
          <cell r="A564">
            <v>37107</v>
          </cell>
          <cell r="B564" t="str">
            <v>BLOCO CONCRETO ESTRUTURAL 14 X 19 X 39, FCK 16 MPA - NBR 6136/2007</v>
          </cell>
          <cell r="C564" t="str">
            <v xml:space="preserve">UN    </v>
          </cell>
          <cell r="D564" t="str">
            <v>CR</v>
          </cell>
          <cell r="E564" t="str">
            <v>4,36</v>
          </cell>
        </row>
        <row r="565">
          <cell r="A565">
            <v>34576</v>
          </cell>
          <cell r="B565" t="str">
            <v>BLOCO CONCRETO ESTRUTURAL 19 X 19 X 39 CM, FBK 10 MPA (NBR 6136)</v>
          </cell>
          <cell r="C565" t="str">
            <v xml:space="preserve">UN    </v>
          </cell>
          <cell r="D565" t="str">
            <v>CR</v>
          </cell>
          <cell r="E565" t="str">
            <v>4,08</v>
          </cell>
        </row>
        <row r="566">
          <cell r="A566">
            <v>34577</v>
          </cell>
          <cell r="B566" t="str">
            <v>BLOCO CONCRETO ESTRUTURAL 19 X 19 X 39 CM, FBK 12 MPA (NBR 6136)</v>
          </cell>
          <cell r="C566" t="str">
            <v xml:space="preserve">UN    </v>
          </cell>
          <cell r="D566" t="str">
            <v>CR</v>
          </cell>
          <cell r="E566" t="str">
            <v>4,36</v>
          </cell>
        </row>
        <row r="567">
          <cell r="A567">
            <v>34578</v>
          </cell>
          <cell r="B567" t="str">
            <v>BLOCO CONCRETO ESTRUTURAL 19 X 19 X 39 CM, FBK 14 MPA (NBR 6136)</v>
          </cell>
          <cell r="C567" t="str">
            <v xml:space="preserve">UN    </v>
          </cell>
          <cell r="D567" t="str">
            <v>CR</v>
          </cell>
          <cell r="E567" t="str">
            <v>4,84</v>
          </cell>
        </row>
        <row r="568">
          <cell r="A568">
            <v>34579</v>
          </cell>
          <cell r="B568" t="str">
            <v>BLOCO CONCRETO ESTRUTURAL 19 X 19 X 39 CM, FBK 16 MPA (NBR 6136)</v>
          </cell>
          <cell r="C568" t="str">
            <v xml:space="preserve">UN    </v>
          </cell>
          <cell r="D568" t="str">
            <v>CR</v>
          </cell>
          <cell r="E568" t="str">
            <v>6,19</v>
          </cell>
        </row>
        <row r="569">
          <cell r="A569">
            <v>25067</v>
          </cell>
          <cell r="B569" t="str">
            <v>BLOCO CONCRETO ESTRUTURAL 19 X 19 X 39 CM, FBK 4,5 MPA (NBR 6136)</v>
          </cell>
          <cell r="C569" t="str">
            <v xml:space="preserve">UN    </v>
          </cell>
          <cell r="D569" t="str">
            <v>CR</v>
          </cell>
          <cell r="E569" t="str">
            <v>3,58</v>
          </cell>
        </row>
        <row r="570">
          <cell r="A570">
            <v>34580</v>
          </cell>
          <cell r="B570" t="str">
            <v>BLOCO CONCRETO ESTRUTURAL 19 X 19 X 39 CM, FBK 8 MPA (NBR 6136)</v>
          </cell>
          <cell r="C570" t="str">
            <v xml:space="preserve">UN    </v>
          </cell>
          <cell r="D570" t="str">
            <v>CR</v>
          </cell>
          <cell r="E570" t="str">
            <v>3,89</v>
          </cell>
        </row>
        <row r="571">
          <cell r="A571">
            <v>25071</v>
          </cell>
          <cell r="B571" t="str">
            <v>BLOCO CONCRETO ESTRUTURAL 9 X 19 X 39 CM, FBK 4,5 MPA (NBR 6136)</v>
          </cell>
          <cell r="C571" t="str">
            <v xml:space="preserve">UN    </v>
          </cell>
          <cell r="D571" t="str">
            <v>CR</v>
          </cell>
          <cell r="E571" t="str">
            <v>1,88</v>
          </cell>
        </row>
        <row r="572">
          <cell r="A572">
            <v>38395</v>
          </cell>
          <cell r="B572" t="str">
            <v>BLOCO DE ESPUMA MULTIUSO *23 X 13 X 8* CM</v>
          </cell>
          <cell r="C572" t="str">
            <v xml:space="preserve">UN    </v>
          </cell>
          <cell r="D572" t="str">
            <v>CR</v>
          </cell>
          <cell r="E572" t="str">
            <v>7,07</v>
          </cell>
        </row>
        <row r="573">
          <cell r="A573">
            <v>34583</v>
          </cell>
          <cell r="B573" t="str">
            <v>BLOCO DE GESSO COMPACTO, BRANCO, E = 10 CM, *67 X 50* CM</v>
          </cell>
          <cell r="C573" t="str">
            <v xml:space="preserve">M2    </v>
          </cell>
          <cell r="D573" t="str">
            <v>AS</v>
          </cell>
          <cell r="E573" t="str">
            <v>68,23</v>
          </cell>
        </row>
        <row r="574">
          <cell r="A574">
            <v>34584</v>
          </cell>
          <cell r="B574" t="str">
            <v>BLOCO DE GESSO VAZADO BRANCO, E = *7* CM, *67 X 50* CM</v>
          </cell>
          <cell r="C574" t="str">
            <v xml:space="preserve">M2    </v>
          </cell>
          <cell r="D574" t="str">
            <v>AS</v>
          </cell>
          <cell r="E574" t="str">
            <v>38,19</v>
          </cell>
        </row>
        <row r="575">
          <cell r="A575">
            <v>709</v>
          </cell>
          <cell r="B575" t="str">
            <v>BLOCO DE POLIETILENO ALTA DENSIDADE, *27* X *30* X *100* CM, ACOMPANHADOS PLACAS  TERMINAIS  E LONGARINAS, PARA FUNDO DE FILTRO</v>
          </cell>
          <cell r="C575" t="str">
            <v xml:space="preserve">M2    </v>
          </cell>
          <cell r="D575" t="str">
            <v>AS</v>
          </cell>
          <cell r="E575" t="str">
            <v>512,82</v>
          </cell>
        </row>
        <row r="576">
          <cell r="A576">
            <v>716</v>
          </cell>
          <cell r="B576" t="str">
            <v>BLOCO DE VIDRO INCOLOR XADREZ, DE *20 X 20 X 10* CM</v>
          </cell>
          <cell r="C576" t="str">
            <v xml:space="preserve">UN    </v>
          </cell>
          <cell r="D576" t="str">
            <v>CR</v>
          </cell>
          <cell r="E576" t="str">
            <v>15,92</v>
          </cell>
        </row>
        <row r="577">
          <cell r="A577">
            <v>715</v>
          </cell>
          <cell r="B577" t="str">
            <v>BLOCO DE VIDRO INCOLOR, CANELADO, DE *19 X 19 X 8* CM</v>
          </cell>
          <cell r="C577" t="str">
            <v xml:space="preserve">UN    </v>
          </cell>
          <cell r="D577" t="str">
            <v xml:space="preserve">C </v>
          </cell>
          <cell r="E577" t="str">
            <v>15,75</v>
          </cell>
        </row>
        <row r="578">
          <cell r="A578">
            <v>718</v>
          </cell>
          <cell r="B578" t="str">
            <v>BLOCO DE VIDRO/ELEMENTO VAZADO INCOLOR, VENEZIANA, DE *20 X 20 X 6* CM</v>
          </cell>
          <cell r="C578" t="str">
            <v xml:space="preserve">UN    </v>
          </cell>
          <cell r="D578" t="str">
            <v>CR</v>
          </cell>
          <cell r="E578" t="str">
            <v>23,46</v>
          </cell>
        </row>
        <row r="579">
          <cell r="A579">
            <v>11981</v>
          </cell>
          <cell r="B579" t="str">
            <v>BLOCO DE VIDRO/ELEMENTO VAZADO, INCOLOR, VENEZIANA, *20 X 10 X 8* CM</v>
          </cell>
          <cell r="C579" t="str">
            <v xml:space="preserve">UN    </v>
          </cell>
          <cell r="D579" t="str">
            <v>CR</v>
          </cell>
          <cell r="E579" t="str">
            <v>16,09</v>
          </cell>
        </row>
        <row r="580">
          <cell r="A580">
            <v>10610</v>
          </cell>
          <cell r="B580" t="str">
            <v>BLOCO ESTRUTURAL CERAMICO - 14 X 19 X 29 CM - 4,0 MPA -  NBR 15270</v>
          </cell>
          <cell r="C580" t="str">
            <v xml:space="preserve">UN    </v>
          </cell>
          <cell r="D580" t="str">
            <v>CR</v>
          </cell>
          <cell r="E580" t="str">
            <v>1,61</v>
          </cell>
        </row>
        <row r="581">
          <cell r="A581">
            <v>34585</v>
          </cell>
          <cell r="B581" t="str">
            <v>BLOCO ESTRUTURAL CERAMICO 14 X 19 X 29 CM, 3,0 MPA (NBR 15270)</v>
          </cell>
          <cell r="C581" t="str">
            <v xml:space="preserve">UN    </v>
          </cell>
          <cell r="D581" t="str">
            <v>CR</v>
          </cell>
          <cell r="E581" t="str">
            <v>1,64</v>
          </cell>
        </row>
        <row r="582">
          <cell r="A582">
            <v>34586</v>
          </cell>
          <cell r="B582" t="str">
            <v>BLOCO ESTRUTURAL CERAMICO 14 X 19 X 29 CM, 6,0 MPA (NBR 15270)</v>
          </cell>
          <cell r="C582" t="str">
            <v xml:space="preserve">UN    </v>
          </cell>
          <cell r="D582" t="str">
            <v>CR</v>
          </cell>
          <cell r="E582" t="str">
            <v>1,66</v>
          </cell>
        </row>
        <row r="583">
          <cell r="A583">
            <v>38603</v>
          </cell>
          <cell r="B583" t="str">
            <v>BLOCO ESTRUTURAL CERAMICO 14 X 19 X 34 CM, 6,0 MPA (NBR 15270)</v>
          </cell>
          <cell r="C583" t="str">
            <v xml:space="preserve">UN    </v>
          </cell>
          <cell r="D583" t="str">
            <v>CR</v>
          </cell>
          <cell r="E583" t="str">
            <v>1,92</v>
          </cell>
        </row>
        <row r="584">
          <cell r="A584">
            <v>34588</v>
          </cell>
          <cell r="B584" t="str">
            <v>BLOCO ESTRUTURAL CERAMICO 14 X 19 X 39 CM, 6,0 MPA (NBR 15270)</v>
          </cell>
          <cell r="C584" t="str">
            <v xml:space="preserve">UN    </v>
          </cell>
          <cell r="D584" t="str">
            <v>CR</v>
          </cell>
          <cell r="E584" t="str">
            <v>2,13</v>
          </cell>
        </row>
        <row r="585">
          <cell r="A585">
            <v>34590</v>
          </cell>
          <cell r="B585" t="str">
            <v>BLOCO ESTRUTURAL CERAMICO 19 X 19 X 29 CM, 6,0 MPA (NBR 15270)</v>
          </cell>
          <cell r="C585" t="str">
            <v xml:space="preserve">UN    </v>
          </cell>
          <cell r="D585" t="str">
            <v>CR</v>
          </cell>
          <cell r="E585" t="str">
            <v>2,30</v>
          </cell>
        </row>
        <row r="586">
          <cell r="A586">
            <v>34591</v>
          </cell>
          <cell r="B586" t="str">
            <v>BLOCO ESTRUTURAL CERAMICO 19 X 19 X 39 CM, 6,0 MPA (NBR 15270)</v>
          </cell>
          <cell r="C586" t="str">
            <v xml:space="preserve">UN    </v>
          </cell>
          <cell r="D586" t="str">
            <v>CR</v>
          </cell>
          <cell r="E586" t="str">
            <v>2,87</v>
          </cell>
        </row>
        <row r="587">
          <cell r="A587">
            <v>37103</v>
          </cell>
          <cell r="B587" t="str">
            <v>BLOCO VEDACAO CONCRETO APARENTE 14 X 19 X 39 CM (CLASSE C - NBR 6136)</v>
          </cell>
          <cell r="C587" t="str">
            <v xml:space="preserve">UN    </v>
          </cell>
          <cell r="D587" t="str">
            <v>CR</v>
          </cell>
          <cell r="E587" t="str">
            <v>2,34</v>
          </cell>
        </row>
        <row r="588">
          <cell r="A588">
            <v>34555</v>
          </cell>
          <cell r="B588" t="str">
            <v>BLOCO VEDACAO CONCRETO APARENTE 19 X 19 X 39 CM  (CLASSE C - NBR 6136)</v>
          </cell>
          <cell r="C588" t="str">
            <v xml:space="preserve">UN    </v>
          </cell>
          <cell r="D588" t="str">
            <v>CR</v>
          </cell>
          <cell r="E588" t="str">
            <v>2,93</v>
          </cell>
        </row>
        <row r="589">
          <cell r="A589">
            <v>34599</v>
          </cell>
          <cell r="B589" t="str">
            <v>BLOCO VEDACAO CONCRETO APARENTE 9 X 19 X 39 CM (CLASSE C - NBR 6136)</v>
          </cell>
          <cell r="C589" t="str">
            <v xml:space="preserve">UN    </v>
          </cell>
          <cell r="D589" t="str">
            <v>CR</v>
          </cell>
          <cell r="E589" t="str">
            <v>2,10</v>
          </cell>
        </row>
        <row r="590">
          <cell r="A590">
            <v>674</v>
          </cell>
          <cell r="B590" t="str">
            <v>BLOCO VEDACAO CONCRETO CELULAR AUTOCLAVADO 10 X 30 X 60 CM (E X A X C)</v>
          </cell>
          <cell r="C590" t="str">
            <v xml:space="preserve">M2    </v>
          </cell>
          <cell r="D590" t="str">
            <v>AS</v>
          </cell>
          <cell r="E590" t="str">
            <v>47,86</v>
          </cell>
        </row>
        <row r="591">
          <cell r="A591">
            <v>34600</v>
          </cell>
          <cell r="B591" t="str">
            <v>BLOCO VEDACAO CONCRETO CELULAR AUTOCLAVADO 15 X 30 X 60 CM (E X A X C)</v>
          </cell>
          <cell r="C591" t="str">
            <v xml:space="preserve">M2    </v>
          </cell>
          <cell r="D591" t="str">
            <v>AS</v>
          </cell>
          <cell r="E591" t="str">
            <v>77,77</v>
          </cell>
        </row>
        <row r="592">
          <cell r="A592">
            <v>652</v>
          </cell>
          <cell r="B592" t="str">
            <v>BLOCO VEDACAO CONCRETO CELULAR AUTOCLAVADO 20 X 30 X 60 CM</v>
          </cell>
          <cell r="C592" t="str">
            <v xml:space="preserve">M2    </v>
          </cell>
          <cell r="D592" t="str">
            <v>AS</v>
          </cell>
          <cell r="E592" t="str">
            <v>99,05</v>
          </cell>
        </row>
        <row r="593">
          <cell r="A593">
            <v>34592</v>
          </cell>
          <cell r="B593" t="str">
            <v>BLOCO VEDACAO CONCRETO 14 X 19 X 29 CM (CLASSE C - NBR 6136)</v>
          </cell>
          <cell r="C593" t="str">
            <v xml:space="preserve">UN    </v>
          </cell>
          <cell r="D593" t="str">
            <v>CR</v>
          </cell>
          <cell r="E593" t="str">
            <v>1,99</v>
          </cell>
        </row>
        <row r="594">
          <cell r="A594">
            <v>651</v>
          </cell>
          <cell r="B594" t="str">
            <v>BLOCO VEDACAO CONCRETO 14 X 19 X 39 CM (CLASSE C - NBR 6136)</v>
          </cell>
          <cell r="C594" t="str">
            <v xml:space="preserve">UN    </v>
          </cell>
          <cell r="D594" t="str">
            <v>CR</v>
          </cell>
          <cell r="E594" t="str">
            <v>2,28</v>
          </cell>
        </row>
        <row r="595">
          <cell r="A595">
            <v>654</v>
          </cell>
          <cell r="B595" t="str">
            <v>BLOCO VEDACAO CONCRETO 19 X 19 X 39 CM (CLASSE C - NBR 6136)</v>
          </cell>
          <cell r="C595" t="str">
            <v xml:space="preserve">UN    </v>
          </cell>
          <cell r="D595" t="str">
            <v>CR</v>
          </cell>
          <cell r="E595" t="str">
            <v>2,94</v>
          </cell>
        </row>
        <row r="596">
          <cell r="A596">
            <v>650</v>
          </cell>
          <cell r="B596" t="str">
            <v>BLOCO VEDACAO CONCRETO 9 X 19 X 39 CM (CLASSE C - NBR 6136)</v>
          </cell>
          <cell r="C596" t="str">
            <v xml:space="preserve">UN    </v>
          </cell>
          <cell r="D596" t="str">
            <v xml:space="preserve">C </v>
          </cell>
          <cell r="E596" t="str">
            <v>1,94</v>
          </cell>
        </row>
        <row r="597">
          <cell r="A597">
            <v>40517</v>
          </cell>
          <cell r="B597" t="str">
            <v>BLOQUETE/PISO DE CONCRETO - MODELO BLOCO PISOGRAMA/CONCREGRAMA 2 FUROS, *35  CM X 15* CM, E =  *6* CM, COR NATURAL</v>
          </cell>
          <cell r="C597" t="str">
            <v xml:space="preserve">M2    </v>
          </cell>
          <cell r="D597" t="str">
            <v>CR</v>
          </cell>
          <cell r="E597" t="str">
            <v>54,90</v>
          </cell>
        </row>
        <row r="598">
          <cell r="A598">
            <v>40520</v>
          </cell>
          <cell r="B598" t="str">
            <v>BLOQUETE/PISO DE CONCRETO - MODELO BLOCO PISOGRAMA/CONCREGRAMA 2 FUROS, *35  CM X 15* CM, E =  *8* CM, COR NATURAL</v>
          </cell>
          <cell r="C598" t="str">
            <v xml:space="preserve">M2    </v>
          </cell>
          <cell r="D598" t="str">
            <v>CR</v>
          </cell>
          <cell r="E598" t="str">
            <v>57,52</v>
          </cell>
        </row>
        <row r="599">
          <cell r="A599">
            <v>40515</v>
          </cell>
          <cell r="B599" t="str">
            <v>BLOQUETE/PISO DE CONCRETO - MODELO PISOGRAMA/CONCREGRAMA/PAVI-GRADE/GRAMEIRO, *60  CM X 45* CM, E =  *7* CM, COR NATURAL</v>
          </cell>
          <cell r="C599" t="str">
            <v xml:space="preserve">M2    </v>
          </cell>
          <cell r="D599" t="str">
            <v>CR</v>
          </cell>
          <cell r="E599" t="str">
            <v>69,44</v>
          </cell>
        </row>
        <row r="600">
          <cell r="A600">
            <v>40516</v>
          </cell>
          <cell r="B600" t="str">
            <v>BLOQUETE/PISO DE CONCRETO - MODELO PISOGRAMA/CONCREGRAMA/PAVI-GRADE/GRAMEIRO, *60  CM X 45* CM, E =  *9* CM, COR NATURAL</v>
          </cell>
          <cell r="C600" t="str">
            <v xml:space="preserve">M2    </v>
          </cell>
          <cell r="D600" t="str">
            <v>CR</v>
          </cell>
          <cell r="E600" t="str">
            <v>82,69</v>
          </cell>
        </row>
        <row r="601">
          <cell r="A601">
            <v>40529</v>
          </cell>
          <cell r="B601" t="str">
            <v>BLOQUETE/PISO INTERTRAVADO DE CONCRETO - MODELO ONDA/16 FACES/RETANGULAR/TIJOLINHO/PAVER/HOLANDES/PARALELEPIPEDO, *22 CM X *11 CM, E = 10 CM, RESISTENCIA DE 50 MPA (NBR 9781), COR NATURAL</v>
          </cell>
          <cell r="C601" t="str">
            <v xml:space="preserve">M2    </v>
          </cell>
          <cell r="D601" t="str">
            <v>CR</v>
          </cell>
          <cell r="E601" t="str">
            <v>64,58</v>
          </cell>
        </row>
        <row r="602">
          <cell r="A602">
            <v>36170</v>
          </cell>
          <cell r="B602" t="str">
            <v>BLOQUETE/PISO INTERTRAVADO DE CONCRETO - MODELO ONDA/16 FACES/RETANGULAR/TIJOLINHO/PAVER/HOLANDES/PARALELEPIPEDO, *22 CM X 11* CM, E = 8 CM, RESISTENCIA DE 35 MPA (NBR 9781), COR NATURAL</v>
          </cell>
          <cell r="C602" t="str">
            <v xml:space="preserve">M2    </v>
          </cell>
          <cell r="D602" t="str">
            <v xml:space="preserve">C </v>
          </cell>
          <cell r="E602" t="str">
            <v>48,37</v>
          </cell>
        </row>
        <row r="603">
          <cell r="A603">
            <v>40524</v>
          </cell>
          <cell r="B603" t="str">
            <v>BLOQUETE/PISO INTERTRAVADO DE CONCRETO - MODELO ONDA/16 FACES/RETANGULAR/TIJOLINHO/PAVER/HOLANDES/PARALELEPIPEDO, 20 CM X 10 CM, E = 10 CM, RESISTENCIA DE 35 MPA (NBR 9781), COR NATURAL</v>
          </cell>
          <cell r="C603" t="str">
            <v xml:space="preserve">M2    </v>
          </cell>
          <cell r="D603" t="str">
            <v>CR</v>
          </cell>
          <cell r="E603" t="str">
            <v>58,82</v>
          </cell>
        </row>
        <row r="604">
          <cell r="A604">
            <v>36156</v>
          </cell>
          <cell r="B604" t="str">
            <v>BLOQUETE/PISO INTERTRAVADO DE CONCRETO - MODELO ONDA/16 FACES/RETANGULAR/TIJOLINHO/PAVER/HOLANDES/PARALELEPIPEDO, 20 CM X 10 CM, E = 6 CM, RESISTENCIA DE 35 MPA (NBR 9781), COLORIDO</v>
          </cell>
          <cell r="C604" t="str">
            <v xml:space="preserve">M2    </v>
          </cell>
          <cell r="D604" t="str">
            <v>CR</v>
          </cell>
          <cell r="E604" t="str">
            <v>50,98</v>
          </cell>
        </row>
        <row r="605">
          <cell r="A605">
            <v>36155</v>
          </cell>
          <cell r="B605" t="str">
            <v>BLOQUETE/PISO INTERTRAVADO DE CONCRETO - MODELO ONDA/16 FACES/RETANGULAR/TIJOLINHO/PAVER/HOLANDES/PARALELEPIPEDO, 20 CM X 10 CM, E = 6 CM, RESISTENCIA DE 35 MPA (NBR 9781), COR NATURAL</v>
          </cell>
          <cell r="C605" t="str">
            <v xml:space="preserve">M2    </v>
          </cell>
          <cell r="D605" t="str">
            <v>CR</v>
          </cell>
          <cell r="E605" t="str">
            <v>45,16</v>
          </cell>
        </row>
        <row r="606">
          <cell r="A606">
            <v>36154</v>
          </cell>
          <cell r="B606" t="str">
            <v>BLOQUETE/PISO INTERTRAVADO DE CONCRETO - MODELO ONDA/16 FACES/RETANGULAR/TIJOLINHO/PAVER/HOLANDES/PARALELEPIPEDO, 20 CM X 10 CM, E = 8 CM, RESISTENCIA DE 35 MPA (NBR 9781), COLORIDO</v>
          </cell>
          <cell r="C606" t="str">
            <v xml:space="preserve">M2    </v>
          </cell>
          <cell r="D606" t="str">
            <v>CR</v>
          </cell>
          <cell r="E606" t="str">
            <v>60,00</v>
          </cell>
        </row>
        <row r="607">
          <cell r="A607">
            <v>695</v>
          </cell>
          <cell r="B607" t="str">
            <v>BLOQUETE/PISO INTERTRAVADO DE CONCRETO - MODELO RAQUETE, *22 CM X 13,5* CM, E = 6 CM, RESISTENCIA DE 35 MPA (NBR 9781), COR NATURAL</v>
          </cell>
          <cell r="C607" t="str">
            <v xml:space="preserve">M2    </v>
          </cell>
          <cell r="D607" t="str">
            <v>CR</v>
          </cell>
          <cell r="E607" t="str">
            <v>44,35</v>
          </cell>
        </row>
        <row r="608">
          <cell r="A608">
            <v>679</v>
          </cell>
          <cell r="B608" t="str">
            <v>BLOQUETE/PISO INTERTRAVADO DE CONCRETO - MODELO SEXTAVADO, 25 CM X 25 CM, E = 10 CM, RESISTENCIA DE 35 MPA (NBR 9781), COR NATURAL</v>
          </cell>
          <cell r="C608" t="str">
            <v xml:space="preserve">M2    </v>
          </cell>
          <cell r="D608" t="str">
            <v>CR</v>
          </cell>
          <cell r="E608" t="str">
            <v>60,78</v>
          </cell>
        </row>
        <row r="609">
          <cell r="A609">
            <v>711</v>
          </cell>
          <cell r="B609" t="str">
            <v>BLOQUETE/PISO INTERTRAVADO DE CONCRETO - MODELO SEXTAVADO, 25 CM X 25 CM, E = 6 CM, RESISTENCIA DE 35 MPA (NBR 9781), COR NATURAL</v>
          </cell>
          <cell r="C609" t="str">
            <v xml:space="preserve">M2    </v>
          </cell>
          <cell r="D609" t="str">
            <v>CR</v>
          </cell>
          <cell r="E609" t="str">
            <v>46,40</v>
          </cell>
        </row>
        <row r="610">
          <cell r="A610">
            <v>712</v>
          </cell>
          <cell r="B610" t="str">
            <v>BLOQUETE/PISO INTERTRAVADO DE CONCRETO - MODELO SEXTAVADO, 25 CM X 25 CM, E = 8 CM, RESISTENCIA DE 35 MPA (NBR 9781), COR NATURAL</v>
          </cell>
          <cell r="C610" t="str">
            <v xml:space="preserve">M2    </v>
          </cell>
          <cell r="D610" t="str">
            <v>CR</v>
          </cell>
          <cell r="E610" t="str">
            <v>48,37</v>
          </cell>
        </row>
        <row r="611">
          <cell r="A611">
            <v>12614</v>
          </cell>
          <cell r="B611" t="str">
            <v>BOCAL PVC, PARA CALHA PLUVIAL, DIAMETRO DA SAIDA ENTRE 80 E 100 MM, PARA DRENAGEM PREDIAL</v>
          </cell>
          <cell r="C611" t="str">
            <v xml:space="preserve">UN    </v>
          </cell>
          <cell r="D611" t="str">
            <v>AS</v>
          </cell>
          <cell r="E611" t="str">
            <v>13,29</v>
          </cell>
        </row>
        <row r="612">
          <cell r="A612">
            <v>6140</v>
          </cell>
          <cell r="B612" t="str">
            <v>BOLSA DE LIGACAO EM PVC FLEXIVEL PARA VASO SANITARIO 1.1/2 " (40 MM)</v>
          </cell>
          <cell r="C612" t="str">
            <v xml:space="preserve">UN    </v>
          </cell>
          <cell r="D612" t="str">
            <v>CR</v>
          </cell>
          <cell r="E612" t="str">
            <v>2,78</v>
          </cell>
        </row>
        <row r="613">
          <cell r="A613">
            <v>38399</v>
          </cell>
          <cell r="B613" t="str">
            <v>BOLSA DE LONA PARA FERRAMENTAS *50 X 35 X 25* CM</v>
          </cell>
          <cell r="C613" t="str">
            <v xml:space="preserve">UN    </v>
          </cell>
          <cell r="D613" t="str">
            <v>CR</v>
          </cell>
          <cell r="E613" t="str">
            <v>149,82</v>
          </cell>
        </row>
        <row r="614">
          <cell r="A614">
            <v>735</v>
          </cell>
          <cell r="B614" t="str">
            <v>BOMBA CENTRIFUGA  MOTOR ELETRICO TRIFASICO 1,48HP  DIAMETRO DE SUCCAO X ELEVACAO 1" X 1", 4 ESTAGIOS, DIAMETRO DOS ROTORES 3 X 107 MM + 1 X 100 MM, HM/Q: 10 M / 5,3 M3/H A 70 M / 1,8 M3/H</v>
          </cell>
          <cell r="C614" t="str">
            <v xml:space="preserve">UN    </v>
          </cell>
          <cell r="D614" t="str">
            <v>CR</v>
          </cell>
          <cell r="E614" t="str">
            <v>1.736,56</v>
          </cell>
        </row>
        <row r="615">
          <cell r="A615">
            <v>736</v>
          </cell>
          <cell r="B615" t="str">
            <v>BOMBA CENTRIFUGA  MOTOR ELETRICO TRIFASICO 2,96HP, DIAMETRO DE SUCCAO X ELEVACAO 1 1/2" X 1 1/4", DIAMETRO DO ROTOR 148 MM, HM/Q: 34 M / 14,80 M3/H A 40 M / 8,60 M3/H</v>
          </cell>
          <cell r="C615" t="str">
            <v xml:space="preserve">UN    </v>
          </cell>
          <cell r="D615" t="str">
            <v>CR</v>
          </cell>
          <cell r="E615" t="str">
            <v>1.460,13</v>
          </cell>
        </row>
        <row r="616">
          <cell r="A616">
            <v>729</v>
          </cell>
          <cell r="B616" t="str">
            <v>BOMBA CENTRIFUGA COM MOTOR ELETRICO MONOFASICO, POTENCIA 0,33 HP,  BOCAIS 1" X 3/4", DIAMETRO DO ROTOR 99 MM, HM/Q = 4 MCA / 8,5 M3/H A 18 MCA / 0,90 M3/H</v>
          </cell>
          <cell r="C616" t="str">
            <v xml:space="preserve">UN    </v>
          </cell>
          <cell r="D616" t="str">
            <v xml:space="preserve">C </v>
          </cell>
          <cell r="E616" t="str">
            <v>595,02</v>
          </cell>
        </row>
        <row r="617">
          <cell r="A617">
            <v>39925</v>
          </cell>
          <cell r="B617" t="str">
            <v>BOMBA CENTRIFUGA MONOESTAGIO COM MOTOR ELETRICO MONOFASICO, POTENCIA 15 HP,  DIAMETRO DO ROTOR *173* MM, HM/Q = *30* MCA / *90* M3/H A *45* MCA / *55* M3/H</v>
          </cell>
          <cell r="C617" t="str">
            <v xml:space="preserve">UN    </v>
          </cell>
          <cell r="D617" t="str">
            <v>CR</v>
          </cell>
          <cell r="E617" t="str">
            <v>8.597,98</v>
          </cell>
        </row>
        <row r="618">
          <cell r="A618">
            <v>731</v>
          </cell>
          <cell r="B618" t="str">
            <v>BOMBA CENTRIFUGA MOTOR ELETRICO MONOFASICO 0,49 HP  BOCAIS 1" X 3/4", DIAMETRO DO ROTOR 110 MM, HM/Q: 6 M / 8,3 M3/H A 20 M / 1,2 M3/H</v>
          </cell>
          <cell r="C618" t="str">
            <v xml:space="preserve">UN    </v>
          </cell>
          <cell r="D618" t="str">
            <v>CR</v>
          </cell>
          <cell r="E618" t="str">
            <v>579,10</v>
          </cell>
        </row>
        <row r="619">
          <cell r="A619">
            <v>10575</v>
          </cell>
          <cell r="B619" t="str">
            <v>BOMBA CENTRIFUGA MOTOR ELETRICO MONOFASICO 0,50 CV DIAMETRO DE SUCCAO X ELEVACAO 3/4" X 3/4", MONOESTAGIO, DIAMETRO DOS ROTORES 114 MM, HM/Q: 2 M / 2,99 M3/H A 24 M / 0,71 M3/H</v>
          </cell>
          <cell r="C619" t="str">
            <v xml:space="preserve">UN    </v>
          </cell>
          <cell r="D619" t="str">
            <v>CR</v>
          </cell>
          <cell r="E619" t="str">
            <v>903,73</v>
          </cell>
        </row>
        <row r="620">
          <cell r="A620">
            <v>733</v>
          </cell>
          <cell r="B620" t="str">
            <v>BOMBA CENTRIFUGA MOTOR ELETRICO MONOFASICO 0,74HP  DIAMETRO DE SUCCAO X ELEVACAO 1 1/4" X 1", DIAMETRO DO ROTOR 120 MM, HM/Q: 8 M / 7,70 M3/H A 24 M / 2,80 M3/H</v>
          </cell>
          <cell r="C620" t="str">
            <v xml:space="preserve">UN    </v>
          </cell>
          <cell r="D620" t="str">
            <v>CR</v>
          </cell>
          <cell r="E620" t="str">
            <v>989,47</v>
          </cell>
        </row>
        <row r="621">
          <cell r="A621">
            <v>732</v>
          </cell>
          <cell r="B621" t="str">
            <v>BOMBA CENTRIFUGA MOTOR ELETRICO TRIFASICO 0,99HP  DIAMETRO DE SUCCAO X ELEVACAO 1" X 1", DIAMETRO DO ROTOR 145 MM, HM/Q: 14 M / 8,4 M3/H A 40 M / 0,60 M3/H</v>
          </cell>
          <cell r="C621" t="str">
            <v xml:space="preserve">UN    </v>
          </cell>
          <cell r="D621" t="str">
            <v>CR</v>
          </cell>
          <cell r="E621" t="str">
            <v>976,17</v>
          </cell>
        </row>
        <row r="622">
          <cell r="A622">
            <v>737</v>
          </cell>
          <cell r="B622" t="str">
            <v>BOMBA CENTRIFUGA MOTOR ELETRICO TRIFASICO 14,8 HP, DIAMETRO DE SUCCAO X ELEVACAO 2 1/2" X 2", DIAMETRO DO ROTOR 195 MM, HM/Q: 62 M / 55,5 M3/H A 80 M / 31,50 M3/H</v>
          </cell>
          <cell r="C622" t="str">
            <v xml:space="preserve">UN    </v>
          </cell>
          <cell r="D622" t="str">
            <v>CR</v>
          </cell>
          <cell r="E622" t="str">
            <v>5.474,08</v>
          </cell>
        </row>
        <row r="623">
          <cell r="A623">
            <v>738</v>
          </cell>
          <cell r="B623" t="str">
            <v>BOMBA CENTRIFUGA MOTOR ELETRICO TRIFASICO 5HP, DIAMETRO DE SUCCAO X ELEVACAO 2" X 1 1/2", DIAMETRO DO ROTOR 155 MM, HM/Q: 40 M / 20,40 M3/H A 46 M / 9,20 M3/H</v>
          </cell>
          <cell r="C623" t="str">
            <v xml:space="preserve">UN    </v>
          </cell>
          <cell r="D623" t="str">
            <v>CR</v>
          </cell>
          <cell r="E623" t="str">
            <v>2.538,29</v>
          </cell>
        </row>
        <row r="624">
          <cell r="A624">
            <v>740</v>
          </cell>
          <cell r="B624" t="str">
            <v>BOMBA CENTRIFUGA MOTOR ELETRICO TRIFASICO 9,86 DIAMETRO DE SUCCAO X ELEVACAO 1" X 1", 4 ESTAGIOS, DIAMETRO DOS ROTORES 4 X 146 MM, HM/Q: 85 M / 14,9 M3/H A 140 M / 4,2 M3/H</v>
          </cell>
          <cell r="C624" t="str">
            <v xml:space="preserve">UN    </v>
          </cell>
          <cell r="D624" t="str">
            <v>CR</v>
          </cell>
          <cell r="E624" t="str">
            <v>5.149,67</v>
          </cell>
        </row>
        <row r="625">
          <cell r="A625">
            <v>734</v>
          </cell>
          <cell r="B625" t="str">
            <v>BOMBA CENTRIFUGA,  MOTOR ELETRICO TRIFASICO 1,48HP  DIAMETRO DE SUCCAO X ELEVACAO 1 1/2" X 1", DIAMETRO DO ROTOR 117 MM, HM/Q: 10 M / 21,9 M3/H A 24 M / 6,1 M3/H</v>
          </cell>
          <cell r="C625" t="str">
            <v xml:space="preserve">UN    </v>
          </cell>
          <cell r="D625" t="str">
            <v>CR</v>
          </cell>
          <cell r="E625" t="str">
            <v>1.046,45</v>
          </cell>
        </row>
        <row r="626">
          <cell r="A626">
            <v>39008</v>
          </cell>
          <cell r="B626" t="str">
            <v>BOMBA DE PROJECAO DE CONCRETO SECO, POTENCIA 10 CV, VAZAO 3 M3/H</v>
          </cell>
          <cell r="C626" t="str">
            <v xml:space="preserve">UN    </v>
          </cell>
          <cell r="D626" t="str">
            <v>CR</v>
          </cell>
          <cell r="E626" t="str">
            <v>47.639,59</v>
          </cell>
        </row>
        <row r="627">
          <cell r="A627">
            <v>39009</v>
          </cell>
          <cell r="B627" t="str">
            <v>BOMBA DE PROJECAO DE CONCRETO SECO, POTENCIA 10 CV, VAZAO 6 M3/H</v>
          </cell>
          <cell r="C627" t="str">
            <v xml:space="preserve">UN    </v>
          </cell>
          <cell r="D627" t="str">
            <v>CR</v>
          </cell>
          <cell r="E627" t="str">
            <v>51.039,92</v>
          </cell>
        </row>
        <row r="628">
          <cell r="A628">
            <v>10587</v>
          </cell>
          <cell r="B628" t="str">
            <v>BOMBA SUBMERSA PARA POCOS TUBULARES PROFUNDOS DIAMETRO DE 4 POLEGADAS, ELETRICA, MONOFASICA, POTENCIA 0,49 HP, 13 ESTAGIOS, BOCAL DE DESCARGA DIAMETRO DE UMA POLEGADA E MEIA, HM/Q = 18 M / 1,90 M3/H A 85 M / 0,60 M3/H</v>
          </cell>
          <cell r="C628" t="str">
            <v xml:space="preserve">UN    </v>
          </cell>
          <cell r="D628" t="str">
            <v>AS</v>
          </cell>
          <cell r="E628" t="str">
            <v>2.805,60</v>
          </cell>
        </row>
        <row r="629">
          <cell r="A629">
            <v>759</v>
          </cell>
          <cell r="B629" t="str">
            <v>BOMBA SUBMERSA PARA POCOS TUBULARES PROFUNDOS DIAMETRO DE 4 POLEGADAS, ELETRICA, TRIFASICA, POTENCIA 1,97 HP, 20 ESTAGIOS, BOCAL DE DESCARGA DIAMETRO DE UMA POLEGADA E MEIA, HM/Q = 18 M / 5,40 M3/H A 164 M / 0,80 M3/H</v>
          </cell>
          <cell r="C629" t="str">
            <v xml:space="preserve">UN    </v>
          </cell>
          <cell r="D629" t="str">
            <v>AS</v>
          </cell>
          <cell r="E629" t="str">
            <v>4.033,90</v>
          </cell>
        </row>
        <row r="630">
          <cell r="A630">
            <v>761</v>
          </cell>
          <cell r="B630" t="str">
            <v>BOMBA SUBMERSA PARA POCOS TUBULARES PROFUNDOS DIAMETRO DE 4 POLEGADAS, ELETRICA, TRIFASICA, POTENCIA 5,42 HP, 15 ESTAGIOS, BOCAL DE DESCARGA DIAMETRO DE 2 POLEGADAS, HM/Q = 18 M / 18,10 M3/H A 121 M / 2,90 M3/H</v>
          </cell>
          <cell r="C630" t="str">
            <v xml:space="preserve">UN    </v>
          </cell>
          <cell r="D630" t="str">
            <v>AS</v>
          </cell>
          <cell r="E630" t="str">
            <v>6.837,80</v>
          </cell>
        </row>
        <row r="631">
          <cell r="A631">
            <v>750</v>
          </cell>
          <cell r="B631" t="str">
            <v>BOMBA SUBMERSA PARA POCOS TUBULARES PROFUNDOS DIAMETRO DE 4 POLEGADAS, ELETRICA, TRIFASICA, POTENCIA 5,42 HP, 29 ESTAGIOS, BOCAL DE DESCARGA DE UMA POLEGADA E MEIA, HM/Q = 18 M / 8,10 M3/H A 201 M / 3,2 M3/H</v>
          </cell>
          <cell r="C631" t="str">
            <v xml:space="preserve">UN    </v>
          </cell>
          <cell r="D631" t="str">
            <v>AS</v>
          </cell>
          <cell r="E631" t="str">
            <v>6.491,95</v>
          </cell>
        </row>
        <row r="632">
          <cell r="A632">
            <v>755</v>
          </cell>
          <cell r="B632" t="str">
            <v>BOMBA SUBMERSA PARA POCOS TUBULARES PROFUNDOS DIAMETRO DE 6 POLEGADAS, ELETRICA, TRIFASICA, POTENCIA 27,12 HP, 7 ESTAGIOS, BOCAL DE DESCARGA DIAMETRO DE 4 POLEGADAS, HM/Q = 13,9 M / 90 M3/H A 44,0 M / 25,0 M3/H</v>
          </cell>
          <cell r="C632" t="str">
            <v xml:space="preserve">UN    </v>
          </cell>
          <cell r="D632" t="str">
            <v>AS</v>
          </cell>
          <cell r="E632" t="str">
            <v>26.639,81</v>
          </cell>
        </row>
        <row r="633">
          <cell r="A633">
            <v>749</v>
          </cell>
          <cell r="B633" t="str">
            <v>BOMBA SUBMERSA PARA POCOS TUBULARES PROFUNDOS DIAMETRO DE 6 POLEGADAS, ELETRICA, TRIFASICA, POTENCIA 3,45 HP, 5 ESTAGIOS, BOCAL DE DESCARGA DIAMETRO DE 2 POLEGADAS, HM/Q = 68,5 M / 6,12 M3/H A 39,5 M / 14,04 M3/H</v>
          </cell>
          <cell r="C633" t="str">
            <v xml:space="preserve">UN    </v>
          </cell>
          <cell r="D633" t="str">
            <v>AS</v>
          </cell>
          <cell r="E633" t="str">
            <v>9.797,63</v>
          </cell>
        </row>
        <row r="634">
          <cell r="A634">
            <v>756</v>
          </cell>
          <cell r="B634" t="str">
            <v>BOMBA SUBMERSA PARA POCOS TUBULARES PROFUNDOS DIAMETRO DE 6 POLEGADAS, ELETRICA, TRIFASICA, POTENCIA 32 HP, 9 ESTAGIOS, BOCAL DE DESCARGA DIAMETRO DE 4 POLEGADAS, HM/Q = 114,0 M / 13,9 M3/H A 57,0 M / 25,0 M3/H</v>
          </cell>
          <cell r="C634" t="str">
            <v xml:space="preserve">UN    </v>
          </cell>
          <cell r="D634" t="str">
            <v>AS</v>
          </cell>
          <cell r="E634" t="str">
            <v>29.054,28</v>
          </cell>
        </row>
        <row r="635">
          <cell r="A635">
            <v>757</v>
          </cell>
          <cell r="B635" t="str">
            <v>BOMBA SUBMERSIVEL,  ELETRICA, TRIFASICA, POTENCIA 6 HP, DIAMETRO DO ROTOR 127 MM, BOCAL DE SAIDA DIAMETRO DE 3 POLEGADAS, HM/Q = 7 M / 66,90 M3/H A 26 M / 2,88 M3/H</v>
          </cell>
          <cell r="C635" t="str">
            <v xml:space="preserve">UN    </v>
          </cell>
          <cell r="D635" t="str">
            <v>AS</v>
          </cell>
          <cell r="E635" t="str">
            <v>13.192,50</v>
          </cell>
        </row>
        <row r="636">
          <cell r="A636">
            <v>10588</v>
          </cell>
          <cell r="B636" t="str">
            <v>BOMBA SUBMERSIVEL, ELETRICA, TRIFASICA, POTENCIA 0,98 HP, DIAMETRO DO ROTOR 142 MM SEMIABERTO, BOCAL DE SAIDA DIAMETRO DE 2 POLEGADAS, HM/Q = 2 M / 32 M3/H A 8 M / 16 M3/H</v>
          </cell>
          <cell r="C636" t="str">
            <v xml:space="preserve">UN    </v>
          </cell>
          <cell r="D636" t="str">
            <v>AS</v>
          </cell>
          <cell r="E636" t="str">
            <v>2.912,57</v>
          </cell>
        </row>
        <row r="637">
          <cell r="A637">
            <v>10592</v>
          </cell>
          <cell r="B637" t="str">
            <v>BOMBA SUBMERSIVEL, ELETRICA, TRIFASICA, POTENCIA 0,99 HP, DIAMETRO ROTOR 98 MM SEMIABERTO, BOCAL DE SAIDA DIAMETRO 2 POLEGADAS, HM/Q = 2 M / 28,90 M3/H A 14 M / 7 M3/H</v>
          </cell>
          <cell r="C637" t="str">
            <v xml:space="preserve">UN    </v>
          </cell>
          <cell r="D637" t="str">
            <v>AS</v>
          </cell>
          <cell r="E637" t="str">
            <v>3.518,00</v>
          </cell>
        </row>
        <row r="638">
          <cell r="A638">
            <v>10589</v>
          </cell>
          <cell r="B638" t="str">
            <v>BOMBA SUBMERSIVEL, ELETRICA, TRIFASICA, POTENCIA 1,97 HP, DIAMETRO DO ROTOR 144 MM SEMIABERTO, BOCAL DE SAIDA DIAMETRO DE 2 POLEGADAS, HM/Q = 2 M / 26,8 M3/H A 28 M / 4,6 M3/H</v>
          </cell>
          <cell r="C638" t="str">
            <v xml:space="preserve">UN    </v>
          </cell>
          <cell r="D638" t="str">
            <v>AS</v>
          </cell>
          <cell r="E638" t="str">
            <v>4.726,21</v>
          </cell>
        </row>
        <row r="639">
          <cell r="A639">
            <v>760</v>
          </cell>
          <cell r="B639" t="str">
            <v>BOMBA SUBMERSIVEL, ELETRICA, TRIFASICA, POTENCIA 13 HP, DIAMETRO DO ROTOR 170 MM, BOCAL DE SAIDA DIAMETRO DE 3 POLEGADAS, HM/Q = 11 M / 68,40 M3/H A 72 M / 3,6 M3/H</v>
          </cell>
          <cell r="C639" t="str">
            <v xml:space="preserve">UN    </v>
          </cell>
          <cell r="D639" t="str">
            <v>AS</v>
          </cell>
          <cell r="E639" t="str">
            <v>26.385,00</v>
          </cell>
        </row>
        <row r="640">
          <cell r="A640">
            <v>751</v>
          </cell>
          <cell r="B640" t="str">
            <v>BOMBA SUBMERSIVEL, ELETRICA, TRIFASICA, POTENCIA 2,96 HP, DIAMETRO DO ROTOR 144 MM SEMIABERTO, BOCAL DE SAIDA DIAMETRO DE DUAS POLEGADAS, HM/Q = 2 M / 38,8 M3/H A 28 M / 5 M3/H</v>
          </cell>
          <cell r="C640" t="str">
            <v xml:space="preserve">UN    </v>
          </cell>
          <cell r="D640" t="str">
            <v>AS</v>
          </cell>
          <cell r="E640" t="str">
            <v>4.155,63</v>
          </cell>
        </row>
        <row r="641">
          <cell r="A641">
            <v>754</v>
          </cell>
          <cell r="B641" t="str">
            <v>BOMBA SUBMERSIVEL, ELETRICA, TRIFASICA, POTENCIA 3,75 HP, DIAMETRO DO ROTOR 90 MM SEMIABERTO, BOCAL DE SAIDA DIAMETRO DE 2 POLEGADAS, HM/Q = 5 M / 61,2 M3/H A 25,5 M / 3,6 M3/H</v>
          </cell>
          <cell r="C641" t="str">
            <v xml:space="preserve">UN    </v>
          </cell>
          <cell r="D641" t="str">
            <v>AS</v>
          </cell>
          <cell r="E641" t="str">
            <v>6.596,25</v>
          </cell>
        </row>
        <row r="642">
          <cell r="A642">
            <v>14013</v>
          </cell>
          <cell r="B642" t="str">
            <v>BOMBA TRIPLEX COM MOTOR A DIESEL, NACIONAL, DIAMETRO DE SUCCAO DE 2 1/2''</v>
          </cell>
          <cell r="C642" t="str">
            <v xml:space="preserve">UN    </v>
          </cell>
          <cell r="D642" t="str">
            <v>CR</v>
          </cell>
          <cell r="E642" t="str">
            <v>147.921,70</v>
          </cell>
        </row>
        <row r="643">
          <cell r="A643">
            <v>39917</v>
          </cell>
          <cell r="B643" t="str">
            <v>BOMBA TRIPLEX, PARA INJECAO DE CALDA DE CIMENTO, VAZAO MAXIMA DE *100* LITROS/MINUTO, PRESSAO MAXIMA DE *70* BAR, POTENCIA DE 15 CV</v>
          </cell>
          <cell r="C643" t="str">
            <v xml:space="preserve">UN    </v>
          </cell>
          <cell r="D643" t="str">
            <v>CR</v>
          </cell>
          <cell r="E643" t="str">
            <v>73.177,85</v>
          </cell>
        </row>
        <row r="644">
          <cell r="A644">
            <v>5081</v>
          </cell>
          <cell r="B644" t="str">
            <v>BORBOLETA EM LATAO FUNDIDO CROMADO, PARA TRAVAR JANELA TIPO GUILHOTINA</v>
          </cell>
          <cell r="C644" t="str">
            <v xml:space="preserve">PAR   </v>
          </cell>
          <cell r="D644" t="str">
            <v>CR</v>
          </cell>
          <cell r="E644" t="str">
            <v>21,31</v>
          </cell>
        </row>
        <row r="645">
          <cell r="A645">
            <v>38167</v>
          </cell>
          <cell r="B645" t="str">
            <v>BORBOLETA EM ZAMAC CROMADO, PARA TRAVAR JANELA TIPO GUILHOTINA</v>
          </cell>
          <cell r="C645" t="str">
            <v xml:space="preserve">PAR   </v>
          </cell>
          <cell r="D645" t="str">
            <v>CR</v>
          </cell>
          <cell r="E645" t="str">
            <v>18,36</v>
          </cell>
        </row>
        <row r="646">
          <cell r="A646">
            <v>36145</v>
          </cell>
          <cell r="B646" t="str">
            <v>BOTA DE PVC PRETA, CANO MEDIO, SEM FORRO</v>
          </cell>
          <cell r="C646" t="str">
            <v xml:space="preserve">PAR   </v>
          </cell>
          <cell r="D646" t="str">
            <v>CR</v>
          </cell>
          <cell r="E646" t="str">
            <v>34,41</v>
          </cell>
        </row>
        <row r="647">
          <cell r="A647">
            <v>12893</v>
          </cell>
          <cell r="B647" t="str">
            <v>BOTA DE SEGURANCA COM BIQUEIRA DE ACO E COLARINHO ACOLCHOADO</v>
          </cell>
          <cell r="C647" t="str">
            <v xml:space="preserve">PAR   </v>
          </cell>
          <cell r="D647" t="str">
            <v>CR</v>
          </cell>
          <cell r="E647" t="str">
            <v>57,36</v>
          </cell>
        </row>
        <row r="648">
          <cell r="A648">
            <v>11685</v>
          </cell>
          <cell r="B648" t="str">
            <v>BRACO / CANO PARA CHUVEIRO ELETRICO, EM ALUMINIO, 30 CM X 1/2 "</v>
          </cell>
          <cell r="C648" t="str">
            <v xml:space="preserve">UN    </v>
          </cell>
          <cell r="D648" t="str">
            <v>CR</v>
          </cell>
          <cell r="E648" t="str">
            <v>22,80</v>
          </cell>
        </row>
        <row r="649">
          <cell r="A649">
            <v>11679</v>
          </cell>
          <cell r="B649" t="str">
            <v>BRACO OU HASTE COM CANOPLA PLASTICA, 1/2 ", PARA CHUVEIRO ELETRICO</v>
          </cell>
          <cell r="C649" t="str">
            <v xml:space="preserve">UN    </v>
          </cell>
          <cell r="D649" t="str">
            <v>CR</v>
          </cell>
          <cell r="E649" t="str">
            <v>6,55</v>
          </cell>
        </row>
        <row r="650">
          <cell r="A650">
            <v>11680</v>
          </cell>
          <cell r="B650" t="str">
            <v>BRACO OU HASTE COM CANOPLA PLASTICA, 1/2 ", PARA CHUVEIRO SIMPLES</v>
          </cell>
          <cell r="C650" t="str">
            <v xml:space="preserve">UN    </v>
          </cell>
          <cell r="D650" t="str">
            <v>CR</v>
          </cell>
          <cell r="E650" t="str">
            <v>5,39</v>
          </cell>
        </row>
        <row r="651">
          <cell r="A651">
            <v>2512</v>
          </cell>
          <cell r="B651" t="str">
            <v>BRACO P/ LUMINARIA PUBLICA 1 X 1,50M ROMAGNOLE OU EQUIV</v>
          </cell>
          <cell r="C651" t="str">
            <v xml:space="preserve">UN    </v>
          </cell>
          <cell r="D651" t="str">
            <v>AS</v>
          </cell>
          <cell r="E651" t="str">
            <v>18,88</v>
          </cell>
        </row>
        <row r="652">
          <cell r="A652">
            <v>4374</v>
          </cell>
          <cell r="B652" t="str">
            <v>BUCHA DE NYLON SEM ABA S10</v>
          </cell>
          <cell r="C652" t="str">
            <v xml:space="preserve">UN    </v>
          </cell>
          <cell r="D652" t="str">
            <v>CR</v>
          </cell>
          <cell r="E652" t="str">
            <v>0,22</v>
          </cell>
        </row>
        <row r="653">
          <cell r="A653">
            <v>7568</v>
          </cell>
          <cell r="B653" t="str">
            <v>BUCHA DE NYLON SEM ABA S10, COM PARAFUSO DE 6,10 X 65 MM EM ACO ZINCADO COM ROSCA SOBERBA, CABECA CHATA E FENDA PHILLIPS</v>
          </cell>
          <cell r="C653" t="str">
            <v xml:space="preserve">UN    </v>
          </cell>
          <cell r="D653" t="str">
            <v>CR</v>
          </cell>
          <cell r="E653" t="str">
            <v>0,36</v>
          </cell>
        </row>
        <row r="654">
          <cell r="A654">
            <v>7584</v>
          </cell>
          <cell r="B654" t="str">
            <v>BUCHA DE NYLON SEM ABA S12, COM PARAFUSO DE 5/16" X 80 MM EM ACO ZINCADO COM ROSCA SOBERBA E CABECA SEXTAVADA</v>
          </cell>
          <cell r="C654" t="str">
            <v xml:space="preserve">UN    </v>
          </cell>
          <cell r="D654" t="str">
            <v>CR</v>
          </cell>
          <cell r="E654" t="str">
            <v>0,56</v>
          </cell>
        </row>
        <row r="655">
          <cell r="A655">
            <v>11945</v>
          </cell>
          <cell r="B655" t="str">
            <v>BUCHA DE NYLON SEM ABA S4</v>
          </cell>
          <cell r="C655" t="str">
            <v xml:space="preserve">UN    </v>
          </cell>
          <cell r="D655" t="str">
            <v>CR</v>
          </cell>
          <cell r="E655" t="str">
            <v>0,03</v>
          </cell>
        </row>
        <row r="656">
          <cell r="A656">
            <v>11946</v>
          </cell>
          <cell r="B656" t="str">
            <v>BUCHA DE NYLON SEM ABA S5</v>
          </cell>
          <cell r="C656" t="str">
            <v xml:space="preserve">UN    </v>
          </cell>
          <cell r="D656" t="str">
            <v>CR</v>
          </cell>
          <cell r="E656" t="str">
            <v>0,04</v>
          </cell>
        </row>
        <row r="657">
          <cell r="A657">
            <v>4375</v>
          </cell>
          <cell r="B657" t="str">
            <v>BUCHA DE NYLON SEM ABA S6</v>
          </cell>
          <cell r="C657" t="str">
            <v xml:space="preserve">UN    </v>
          </cell>
          <cell r="D657" t="str">
            <v xml:space="preserve">C </v>
          </cell>
          <cell r="E657" t="str">
            <v>0,06</v>
          </cell>
        </row>
        <row r="658">
          <cell r="A658">
            <v>11950</v>
          </cell>
          <cell r="B658" t="str">
            <v>BUCHA DE NYLON SEM ABA S6, COM PARAFUSO DE 4,20 X 40 MM EM ACO ZINCADO COM ROSCA SOBERBA, CABECA CHATA E FENDA PHILLIPS</v>
          </cell>
          <cell r="C658" t="str">
            <v xml:space="preserve">UN    </v>
          </cell>
          <cell r="D658" t="str">
            <v>CR</v>
          </cell>
          <cell r="E658" t="str">
            <v>0,12</v>
          </cell>
        </row>
        <row r="659">
          <cell r="A659">
            <v>4376</v>
          </cell>
          <cell r="B659" t="str">
            <v>BUCHA DE NYLON SEM ABA S8</v>
          </cell>
          <cell r="C659" t="str">
            <v xml:space="preserve">UN    </v>
          </cell>
          <cell r="D659" t="str">
            <v>CR</v>
          </cell>
          <cell r="E659" t="str">
            <v>0,11</v>
          </cell>
        </row>
        <row r="660">
          <cell r="A660">
            <v>7583</v>
          </cell>
          <cell r="B660" t="str">
            <v>BUCHA DE NYLON SEM ABA S8, COM PARAFUSO DE 4,80 X 50 MM EM ACO ZINCADO COM ROSCA SOBERBA, CABECA CHATA E FENDA PHILLIPS</v>
          </cell>
          <cell r="C660" t="str">
            <v xml:space="preserve">UN    </v>
          </cell>
          <cell r="D660" t="str">
            <v>CR</v>
          </cell>
          <cell r="E660" t="str">
            <v>0,25</v>
          </cell>
        </row>
        <row r="661">
          <cell r="A661">
            <v>4350</v>
          </cell>
          <cell r="B661" t="str">
            <v>BUCHA DE NYLON, DIAMETRO DO FURO 8 MM, COMPRIMENTO 40 MM, COM PARAFUSO DE ROSCA SOBERBA, CABECA CHATA, FENDA SIMPLES, 4,8 X 50 MM</v>
          </cell>
          <cell r="C661" t="str">
            <v xml:space="preserve">UN    </v>
          </cell>
          <cell r="D661" t="str">
            <v>AS</v>
          </cell>
          <cell r="E661" t="str">
            <v>0,44</v>
          </cell>
        </row>
        <row r="662">
          <cell r="A662">
            <v>39886</v>
          </cell>
          <cell r="B662" t="str">
            <v>BUCHA DE REDUCAO DE COBRE (REF 600-2) SEM ANEL DE SOLDA, PONTA X BOLSA, 22 X 15 MM</v>
          </cell>
          <cell r="C662" t="str">
            <v xml:space="preserve">UN    </v>
          </cell>
          <cell r="D662" t="str">
            <v>AS</v>
          </cell>
          <cell r="E662" t="str">
            <v>3,50</v>
          </cell>
        </row>
        <row r="663">
          <cell r="A663">
            <v>39887</v>
          </cell>
          <cell r="B663" t="str">
            <v>BUCHA DE REDUCAO DE COBRE (REF 600-2) SEM ANEL DE SOLDA, PONTA X BOLSA, 28 X 22 MM</v>
          </cell>
          <cell r="C663" t="str">
            <v xml:space="preserve">UN    </v>
          </cell>
          <cell r="D663" t="str">
            <v>AS</v>
          </cell>
          <cell r="E663" t="str">
            <v>5,26</v>
          </cell>
        </row>
        <row r="664">
          <cell r="A664">
            <v>39888</v>
          </cell>
          <cell r="B664" t="str">
            <v>BUCHA DE REDUCAO DE COBRE (REF 600-2) SEM ANEL DE SOLDA, PONTA X BOLSA, 35 X 28 MM</v>
          </cell>
          <cell r="C664" t="str">
            <v xml:space="preserve">UN    </v>
          </cell>
          <cell r="D664" t="str">
            <v>AS</v>
          </cell>
          <cell r="E664" t="str">
            <v>12,03</v>
          </cell>
        </row>
        <row r="665">
          <cell r="A665">
            <v>39890</v>
          </cell>
          <cell r="B665" t="str">
            <v>BUCHA DE REDUCAO DE COBRE (REF 600-2) SEM ANEL DE SOLDA, PONTA X BOLSA, 42 X 35 MM</v>
          </cell>
          <cell r="C665" t="str">
            <v xml:space="preserve">UN    </v>
          </cell>
          <cell r="D665" t="str">
            <v>AS</v>
          </cell>
          <cell r="E665" t="str">
            <v>20,53</v>
          </cell>
        </row>
        <row r="666">
          <cell r="A666">
            <v>39891</v>
          </cell>
          <cell r="B666" t="str">
            <v>BUCHA DE REDUCAO DE COBRE (REF 600-2) SEM ANEL DE SOLDA, PONTA X BOLSA, 54 X 42 MM</v>
          </cell>
          <cell r="C666" t="str">
            <v xml:space="preserve">UN    </v>
          </cell>
          <cell r="D666" t="str">
            <v>AS</v>
          </cell>
          <cell r="E666" t="str">
            <v>28,95</v>
          </cell>
        </row>
        <row r="667">
          <cell r="A667">
            <v>39892</v>
          </cell>
          <cell r="B667" t="str">
            <v>BUCHA DE REDUCAO DE COBRE (REF 600-2) SEM ANEL DE SOLDA, PONTA X BOLSA, 66 X 54 MM</v>
          </cell>
          <cell r="C667" t="str">
            <v xml:space="preserve">UN    </v>
          </cell>
          <cell r="D667" t="str">
            <v>AS</v>
          </cell>
          <cell r="E667" t="str">
            <v>90,24</v>
          </cell>
        </row>
        <row r="668">
          <cell r="A668">
            <v>790</v>
          </cell>
          <cell r="B668" t="str">
            <v>BUCHA DE REDUCAO DE FERRO GALVANIZADO, COM ROSCA BSP, DE 1 1/2" X 1 1/4"</v>
          </cell>
          <cell r="C668" t="str">
            <v xml:space="preserve">UN    </v>
          </cell>
          <cell r="D668" t="str">
            <v>CR</v>
          </cell>
          <cell r="E668" t="str">
            <v>10,38</v>
          </cell>
        </row>
        <row r="669">
          <cell r="A669">
            <v>766</v>
          </cell>
          <cell r="B669" t="str">
            <v>BUCHA DE REDUCAO DE FERRO GALVANIZADO, COM ROSCA BSP, DE 1 1/2" X 1/2"</v>
          </cell>
          <cell r="C669" t="str">
            <v xml:space="preserve">UN    </v>
          </cell>
          <cell r="D669" t="str">
            <v>CR</v>
          </cell>
          <cell r="E669" t="str">
            <v>10,38</v>
          </cell>
        </row>
        <row r="670">
          <cell r="A670">
            <v>791</v>
          </cell>
          <cell r="B670" t="str">
            <v>BUCHA DE REDUCAO DE FERRO GALVANIZADO, COM ROSCA BSP, DE 1 1/2" X 1"</v>
          </cell>
          <cell r="C670" t="str">
            <v xml:space="preserve">UN    </v>
          </cell>
          <cell r="D670" t="str">
            <v>CR</v>
          </cell>
          <cell r="E670" t="str">
            <v>10,38</v>
          </cell>
        </row>
        <row r="671">
          <cell r="A671">
            <v>767</v>
          </cell>
          <cell r="B671" t="str">
            <v>BUCHA DE REDUCAO DE FERRO GALVANIZADO, COM ROSCA BSP, DE 1 1/2" X 3/4"</v>
          </cell>
          <cell r="C671" t="str">
            <v xml:space="preserve">UN    </v>
          </cell>
          <cell r="D671" t="str">
            <v>CR</v>
          </cell>
          <cell r="E671" t="str">
            <v>10,38</v>
          </cell>
        </row>
        <row r="672">
          <cell r="A672">
            <v>768</v>
          </cell>
          <cell r="B672" t="str">
            <v>BUCHA DE REDUCAO DE FERRO GALVANIZADO, COM ROSCA BSP, DE 1 1/4" X 1/2"</v>
          </cell>
          <cell r="C672" t="str">
            <v xml:space="preserve">UN    </v>
          </cell>
          <cell r="D672" t="str">
            <v>CR</v>
          </cell>
          <cell r="E672" t="str">
            <v>8,15</v>
          </cell>
        </row>
        <row r="673">
          <cell r="A673">
            <v>789</v>
          </cell>
          <cell r="B673" t="str">
            <v>BUCHA DE REDUCAO DE FERRO GALVANIZADO, COM ROSCA BSP, DE 1 1/4" X 1"</v>
          </cell>
          <cell r="C673" t="str">
            <v xml:space="preserve">UN    </v>
          </cell>
          <cell r="D673" t="str">
            <v>CR</v>
          </cell>
          <cell r="E673" t="str">
            <v>7,98</v>
          </cell>
        </row>
        <row r="674">
          <cell r="A674">
            <v>769</v>
          </cell>
          <cell r="B674" t="str">
            <v>BUCHA DE REDUCAO DE FERRO GALVANIZADO, COM ROSCA BSP, DE 1 1/4" X 3/4"</v>
          </cell>
          <cell r="C674" t="str">
            <v xml:space="preserve">UN    </v>
          </cell>
          <cell r="D674" t="str">
            <v>CR</v>
          </cell>
          <cell r="E674" t="str">
            <v>8,15</v>
          </cell>
        </row>
        <row r="675">
          <cell r="A675">
            <v>770</v>
          </cell>
          <cell r="B675" t="str">
            <v>BUCHA DE REDUCAO DE FERRO GALVANIZADO, COM ROSCA BSP, DE 1/2" X 1/4"</v>
          </cell>
          <cell r="C675" t="str">
            <v xml:space="preserve">UN    </v>
          </cell>
          <cell r="D675" t="str">
            <v>CR</v>
          </cell>
          <cell r="E675" t="str">
            <v>2,88</v>
          </cell>
        </row>
        <row r="676">
          <cell r="A676">
            <v>12394</v>
          </cell>
          <cell r="B676" t="str">
            <v>BUCHA DE REDUCAO DE FERRO GALVANIZADO, COM ROSCA BSP, DE 1/2" X 3/8"</v>
          </cell>
          <cell r="C676" t="str">
            <v xml:space="preserve">UN    </v>
          </cell>
          <cell r="D676" t="str">
            <v>CR</v>
          </cell>
          <cell r="E676" t="str">
            <v>2,88</v>
          </cell>
        </row>
        <row r="677">
          <cell r="A677">
            <v>764</v>
          </cell>
          <cell r="B677" t="str">
            <v>BUCHA DE REDUCAO DE FERRO GALVANIZADO, COM ROSCA BSP, DE 1" X 1/2"</v>
          </cell>
          <cell r="C677" t="str">
            <v xml:space="preserve">UN    </v>
          </cell>
          <cell r="D677" t="str">
            <v xml:space="preserve">C </v>
          </cell>
          <cell r="E677" t="str">
            <v>5,02</v>
          </cell>
        </row>
        <row r="678">
          <cell r="A678">
            <v>765</v>
          </cell>
          <cell r="B678" t="str">
            <v>BUCHA DE REDUCAO DE FERRO GALVANIZADO, COM ROSCA BSP, DE 1" X 3/4"</v>
          </cell>
          <cell r="C678" t="str">
            <v xml:space="preserve">UN    </v>
          </cell>
          <cell r="D678" t="str">
            <v>CR</v>
          </cell>
          <cell r="E678" t="str">
            <v>5,02</v>
          </cell>
        </row>
        <row r="679">
          <cell r="A679">
            <v>787</v>
          </cell>
          <cell r="B679" t="str">
            <v>BUCHA DE REDUCAO DE FERRO GALVANIZADO, COM ROSCA BSP, DE 2 1/2" X 1 1/2"</v>
          </cell>
          <cell r="C679" t="str">
            <v xml:space="preserve">UN    </v>
          </cell>
          <cell r="D679" t="str">
            <v>CR</v>
          </cell>
          <cell r="E679" t="str">
            <v>22,42</v>
          </cell>
        </row>
        <row r="680">
          <cell r="A680">
            <v>774</v>
          </cell>
          <cell r="B680" t="str">
            <v>BUCHA DE REDUCAO DE FERRO GALVANIZADO, COM ROSCA BSP, DE 2 1/2" X 1 1/4"</v>
          </cell>
          <cell r="C680" t="str">
            <v xml:space="preserve">UN    </v>
          </cell>
          <cell r="D680" t="str">
            <v>CR</v>
          </cell>
          <cell r="E680" t="str">
            <v>22,42</v>
          </cell>
        </row>
        <row r="681">
          <cell r="A681">
            <v>773</v>
          </cell>
          <cell r="B681" t="str">
            <v>BUCHA DE REDUCAO DE FERRO GALVANIZADO, COM ROSCA BSP, DE 2 1/2" X 1"</v>
          </cell>
          <cell r="C681" t="str">
            <v xml:space="preserve">UN    </v>
          </cell>
          <cell r="D681" t="str">
            <v>CR</v>
          </cell>
          <cell r="E681" t="str">
            <v>22,42</v>
          </cell>
        </row>
        <row r="682">
          <cell r="A682">
            <v>775</v>
          </cell>
          <cell r="B682" t="str">
            <v>BUCHA DE REDUCAO DE FERRO GALVANIZADO, COM ROSCA BSP, DE 2 1/2" X 2"</v>
          </cell>
          <cell r="C682" t="str">
            <v xml:space="preserve">UN    </v>
          </cell>
          <cell r="D682" t="str">
            <v>CR</v>
          </cell>
          <cell r="E682" t="str">
            <v>22,42</v>
          </cell>
        </row>
        <row r="683">
          <cell r="A683">
            <v>788</v>
          </cell>
          <cell r="B683" t="str">
            <v>BUCHA DE REDUCAO DE FERRO GALVANIZADO, COM ROSCA BSP, DE 2" X 1 1/2"</v>
          </cell>
          <cell r="C683" t="str">
            <v xml:space="preserve">UN    </v>
          </cell>
          <cell r="D683" t="str">
            <v>CR</v>
          </cell>
          <cell r="E683" t="str">
            <v>13,93</v>
          </cell>
        </row>
        <row r="684">
          <cell r="A684">
            <v>772</v>
          </cell>
          <cell r="B684" t="str">
            <v>BUCHA DE REDUCAO DE FERRO GALVANIZADO, COM ROSCA BSP, DE 2" X 1 1/4"</v>
          </cell>
          <cell r="C684" t="str">
            <v xml:space="preserve">UN    </v>
          </cell>
          <cell r="D684" t="str">
            <v>CR</v>
          </cell>
          <cell r="E684" t="str">
            <v>13,93</v>
          </cell>
        </row>
        <row r="685">
          <cell r="A685">
            <v>771</v>
          </cell>
          <cell r="B685" t="str">
            <v>BUCHA DE REDUCAO DE FERRO GALVANIZADO, COM ROSCA BSP, DE 2" X 1"</v>
          </cell>
          <cell r="C685" t="str">
            <v xml:space="preserve">UN    </v>
          </cell>
          <cell r="D685" t="str">
            <v>CR</v>
          </cell>
          <cell r="E685" t="str">
            <v>13,93</v>
          </cell>
        </row>
        <row r="686">
          <cell r="A686">
            <v>779</v>
          </cell>
          <cell r="B686" t="str">
            <v>BUCHA DE REDUCAO DE FERRO GALVANIZADO, COM ROSCA BSP, DE 3/4" X 1/2"</v>
          </cell>
          <cell r="C686" t="str">
            <v xml:space="preserve">UN    </v>
          </cell>
          <cell r="D686" t="str">
            <v>CR</v>
          </cell>
          <cell r="E686" t="str">
            <v>3,46</v>
          </cell>
        </row>
        <row r="687">
          <cell r="A687">
            <v>776</v>
          </cell>
          <cell r="B687" t="str">
            <v>BUCHA DE REDUCAO DE FERRO GALVANIZADO, COM ROSCA BSP, DE 3" X 1 1/2"</v>
          </cell>
          <cell r="C687" t="str">
            <v xml:space="preserve">UN    </v>
          </cell>
          <cell r="D687" t="str">
            <v>CR</v>
          </cell>
          <cell r="E687" t="str">
            <v>33,05</v>
          </cell>
        </row>
        <row r="688">
          <cell r="A688">
            <v>777</v>
          </cell>
          <cell r="B688" t="str">
            <v>BUCHA DE REDUCAO DE FERRO GALVANIZADO, COM ROSCA BSP, DE 3" X 1 1/4"</v>
          </cell>
          <cell r="C688" t="str">
            <v xml:space="preserve">UN    </v>
          </cell>
          <cell r="D688" t="str">
            <v>CR</v>
          </cell>
          <cell r="E688" t="str">
            <v>32,13</v>
          </cell>
        </row>
        <row r="689">
          <cell r="A689">
            <v>780</v>
          </cell>
          <cell r="B689" t="str">
            <v>BUCHA DE REDUCAO DE FERRO GALVANIZADO, COM ROSCA BSP, DE 3" X 2 1/2"</v>
          </cell>
          <cell r="C689" t="str">
            <v xml:space="preserve">UN    </v>
          </cell>
          <cell r="D689" t="str">
            <v>CR</v>
          </cell>
          <cell r="E689" t="str">
            <v>32,29</v>
          </cell>
        </row>
        <row r="690">
          <cell r="A690">
            <v>778</v>
          </cell>
          <cell r="B690" t="str">
            <v>BUCHA DE REDUCAO DE FERRO GALVANIZADO, COM ROSCA BSP, DE 3" X 2"</v>
          </cell>
          <cell r="C690" t="str">
            <v xml:space="preserve">UN    </v>
          </cell>
          <cell r="D690" t="str">
            <v>CR</v>
          </cell>
          <cell r="E690" t="str">
            <v>33,05</v>
          </cell>
        </row>
        <row r="691">
          <cell r="A691">
            <v>781</v>
          </cell>
          <cell r="B691" t="str">
            <v>BUCHA DE REDUCAO DE FERRO GALVANIZADO, COM ROSCA BSP, DE 4" X 2 1/2"</v>
          </cell>
          <cell r="C691" t="str">
            <v xml:space="preserve">UN    </v>
          </cell>
          <cell r="D691" t="str">
            <v>CR</v>
          </cell>
          <cell r="E691" t="str">
            <v>61,07</v>
          </cell>
        </row>
        <row r="692">
          <cell r="A692">
            <v>786</v>
          </cell>
          <cell r="B692" t="str">
            <v>BUCHA DE REDUCAO DE FERRO GALVANIZADO, COM ROSCA BSP, DE 4" X 2"</v>
          </cell>
          <cell r="C692" t="str">
            <v xml:space="preserve">UN    </v>
          </cell>
          <cell r="D692" t="str">
            <v>CR</v>
          </cell>
          <cell r="E692" t="str">
            <v>61,07</v>
          </cell>
        </row>
        <row r="693">
          <cell r="A693">
            <v>782</v>
          </cell>
          <cell r="B693" t="str">
            <v>BUCHA DE REDUCAO DE FERRO GALVANIZADO, COM ROSCA BSP, DE 4" X 3"</v>
          </cell>
          <cell r="C693" t="str">
            <v xml:space="preserve">UN    </v>
          </cell>
          <cell r="D693" t="str">
            <v>CR</v>
          </cell>
          <cell r="E693" t="str">
            <v>61,07</v>
          </cell>
        </row>
        <row r="694">
          <cell r="A694">
            <v>783</v>
          </cell>
          <cell r="B694" t="str">
            <v>BUCHA DE REDUCAO DE FERRO GALVANIZADO, COM ROSCA BSP, DE 5" X 4"</v>
          </cell>
          <cell r="C694" t="str">
            <v xml:space="preserve">UN    </v>
          </cell>
          <cell r="D694" t="str">
            <v>CR</v>
          </cell>
          <cell r="E694" t="str">
            <v>167,16</v>
          </cell>
        </row>
        <row r="695">
          <cell r="A695">
            <v>785</v>
          </cell>
          <cell r="B695" t="str">
            <v>BUCHA DE REDUCAO DE FERRO GALVANIZADO, COM ROSCA BSP, DE 6" X 4"</v>
          </cell>
          <cell r="C695" t="str">
            <v xml:space="preserve">UN    </v>
          </cell>
          <cell r="D695" t="str">
            <v>CR</v>
          </cell>
          <cell r="E695" t="str">
            <v>176,62</v>
          </cell>
        </row>
        <row r="696">
          <cell r="A696">
            <v>784</v>
          </cell>
          <cell r="B696" t="str">
            <v>BUCHA DE REDUCAO DE FERRO GALVANIZADO, COM ROSCA BSP, DE 6" X 5"</v>
          </cell>
          <cell r="C696" t="str">
            <v xml:space="preserve">UN    </v>
          </cell>
          <cell r="D696" t="str">
            <v>CR</v>
          </cell>
          <cell r="E696" t="str">
            <v>189,47</v>
          </cell>
        </row>
        <row r="697">
          <cell r="A697">
            <v>831</v>
          </cell>
          <cell r="B697" t="str">
            <v>BUCHA DE REDUCAO DE PVC, SOLDAVEL, CURTA, COM 110 X 85 MM, PARA AGUA FRIA PREDIAL</v>
          </cell>
          <cell r="C697" t="str">
            <v xml:space="preserve">UN    </v>
          </cell>
          <cell r="D697" t="str">
            <v>CR</v>
          </cell>
          <cell r="E697" t="str">
            <v>53,25</v>
          </cell>
        </row>
        <row r="698">
          <cell r="A698">
            <v>828</v>
          </cell>
          <cell r="B698" t="str">
            <v>BUCHA DE REDUCAO DE PVC, SOLDAVEL, CURTA, COM 25 X 20 MM, PARA AGUA FRIA PREDIAL</v>
          </cell>
          <cell r="C698" t="str">
            <v xml:space="preserve">UN    </v>
          </cell>
          <cell r="D698" t="str">
            <v>CR</v>
          </cell>
          <cell r="E698" t="str">
            <v>0,30</v>
          </cell>
        </row>
        <row r="699">
          <cell r="A699">
            <v>829</v>
          </cell>
          <cell r="B699" t="str">
            <v>BUCHA DE REDUCAO DE PVC, SOLDAVEL, CURTA, COM 32 X 25 MM, PARA AGUA FRIA PREDIAL</v>
          </cell>
          <cell r="C699" t="str">
            <v xml:space="preserve">UN    </v>
          </cell>
          <cell r="D699" t="str">
            <v>CR</v>
          </cell>
          <cell r="E699" t="str">
            <v>0,64</v>
          </cell>
        </row>
        <row r="700">
          <cell r="A700">
            <v>812</v>
          </cell>
          <cell r="B700" t="str">
            <v>BUCHA DE REDUCAO DE PVC, SOLDAVEL, CURTA, COM 40 X 32 MM, PARA AGUA FRIA PREDIAL</v>
          </cell>
          <cell r="C700" t="str">
            <v xml:space="preserve">UN    </v>
          </cell>
          <cell r="D700" t="str">
            <v>CR</v>
          </cell>
          <cell r="E700" t="str">
            <v>1,40</v>
          </cell>
        </row>
        <row r="701">
          <cell r="A701">
            <v>819</v>
          </cell>
          <cell r="B701" t="str">
            <v>BUCHA DE REDUCAO DE PVC, SOLDAVEL, CURTA, COM 50 X 40 MM, PARA AGUA FRIA PREDIAL</v>
          </cell>
          <cell r="C701" t="str">
            <v xml:space="preserve">UN    </v>
          </cell>
          <cell r="D701" t="str">
            <v>CR</v>
          </cell>
          <cell r="E701" t="str">
            <v>2,30</v>
          </cell>
        </row>
        <row r="702">
          <cell r="A702">
            <v>818</v>
          </cell>
          <cell r="B702" t="str">
            <v>BUCHA DE REDUCAO DE PVC, SOLDAVEL, CURTA, COM 60 X 50 MM, PARA AGUA FRIA PREDIAL</v>
          </cell>
          <cell r="C702" t="str">
            <v xml:space="preserve">UN    </v>
          </cell>
          <cell r="D702" t="str">
            <v>CR</v>
          </cell>
          <cell r="E702" t="str">
            <v>3,86</v>
          </cell>
        </row>
        <row r="703">
          <cell r="A703">
            <v>823</v>
          </cell>
          <cell r="B703" t="str">
            <v>BUCHA DE REDUCAO DE PVC, SOLDAVEL, CURTA, COM 75 X 60 MM, PARA AGUA FRIA PREDIAL</v>
          </cell>
          <cell r="C703" t="str">
            <v xml:space="preserve">UN    </v>
          </cell>
          <cell r="D703" t="str">
            <v>CR</v>
          </cell>
          <cell r="E703" t="str">
            <v>11,65</v>
          </cell>
        </row>
        <row r="704">
          <cell r="A704">
            <v>830</v>
          </cell>
          <cell r="B704" t="str">
            <v>BUCHA DE REDUCAO DE PVC, SOLDAVEL, CURTA, COM 85 X 75 MM, PARA AGUA FRIA PREDIAL</v>
          </cell>
          <cell r="C704" t="str">
            <v xml:space="preserve">UN    </v>
          </cell>
          <cell r="D704" t="str">
            <v>CR</v>
          </cell>
          <cell r="E704" t="str">
            <v>9,59</v>
          </cell>
        </row>
        <row r="705">
          <cell r="A705">
            <v>826</v>
          </cell>
          <cell r="B705" t="str">
            <v>BUCHA DE REDUCAO DE PVC, SOLDAVEL, LONGA, COM 110 X 60 MM, PARA AGUA FRIA PREDIAL</v>
          </cell>
          <cell r="C705" t="str">
            <v xml:space="preserve">UN    </v>
          </cell>
          <cell r="D705" t="str">
            <v>CR</v>
          </cell>
          <cell r="E705" t="str">
            <v>29,86</v>
          </cell>
        </row>
        <row r="706">
          <cell r="A706">
            <v>827</v>
          </cell>
          <cell r="B706" t="str">
            <v>BUCHA DE REDUCAO DE PVC, SOLDAVEL, LONGA, COM 110 X 75 MM, PARA AGUA FRIA PREDIAL</v>
          </cell>
          <cell r="C706" t="str">
            <v xml:space="preserve">UN    </v>
          </cell>
          <cell r="D706" t="str">
            <v>CR</v>
          </cell>
          <cell r="E706" t="str">
            <v>25,23</v>
          </cell>
        </row>
        <row r="707">
          <cell r="A707">
            <v>832</v>
          </cell>
          <cell r="B707" t="str">
            <v>BUCHA DE REDUCAO DE PVC, SOLDAVEL, LONGA, COM 32 X 20 MM, PARA AGUA FRIA PREDIAL</v>
          </cell>
          <cell r="C707" t="str">
            <v xml:space="preserve">UN    </v>
          </cell>
          <cell r="D707" t="str">
            <v>CR</v>
          </cell>
          <cell r="E707" t="str">
            <v>1,74</v>
          </cell>
        </row>
        <row r="708">
          <cell r="A708">
            <v>833</v>
          </cell>
          <cell r="B708" t="str">
            <v>BUCHA DE REDUCAO DE PVC, SOLDAVEL, LONGA, COM 40 X 20 MM, PARA AGUA FRIA PREDIAL</v>
          </cell>
          <cell r="C708" t="str">
            <v xml:space="preserve">UN    </v>
          </cell>
          <cell r="D708" t="str">
            <v>CR</v>
          </cell>
          <cell r="E708" t="str">
            <v>2,47</v>
          </cell>
        </row>
        <row r="709">
          <cell r="A709">
            <v>834</v>
          </cell>
          <cell r="B709" t="str">
            <v>BUCHA DE REDUCAO DE PVC, SOLDAVEL, LONGA, COM 40 X 25 MM, PARA AGUA FRIA PREDIAL</v>
          </cell>
          <cell r="C709" t="str">
            <v xml:space="preserve">UN    </v>
          </cell>
          <cell r="D709" t="str">
            <v>CR</v>
          </cell>
          <cell r="E709" t="str">
            <v>2,71</v>
          </cell>
        </row>
        <row r="710">
          <cell r="A710">
            <v>825</v>
          </cell>
          <cell r="B710" t="str">
            <v>BUCHA DE REDUCAO DE PVC, SOLDAVEL, LONGA, COM 50 X 20 MM, PARA AGUA FRIA PREDIAL</v>
          </cell>
          <cell r="C710" t="str">
            <v xml:space="preserve">UN    </v>
          </cell>
          <cell r="D710" t="str">
            <v>CR</v>
          </cell>
          <cell r="E710" t="str">
            <v>3,03</v>
          </cell>
        </row>
        <row r="711">
          <cell r="A711">
            <v>813</v>
          </cell>
          <cell r="B711" t="str">
            <v>BUCHA DE REDUCAO DE PVC, SOLDAVEL, LONGA, COM 50 X 25 MM, PARA AGUA FRIA PREDIAL</v>
          </cell>
          <cell r="C711" t="str">
            <v xml:space="preserve">UN    </v>
          </cell>
          <cell r="D711" t="str">
            <v>CR</v>
          </cell>
          <cell r="E711" t="str">
            <v>2,97</v>
          </cell>
        </row>
        <row r="712">
          <cell r="A712">
            <v>820</v>
          </cell>
          <cell r="B712" t="str">
            <v>BUCHA DE REDUCAO DE PVC, SOLDAVEL, LONGA, COM 50 X 32 MM, PARA AGUA FRIA PREDIAL</v>
          </cell>
          <cell r="C712" t="str">
            <v xml:space="preserve">UN    </v>
          </cell>
          <cell r="D712" t="str">
            <v>CR</v>
          </cell>
          <cell r="E712" t="str">
            <v>3,77</v>
          </cell>
        </row>
        <row r="713">
          <cell r="A713">
            <v>816</v>
          </cell>
          <cell r="B713" t="str">
            <v>BUCHA DE REDUCAO DE PVC, SOLDAVEL, LONGA, COM 60 X 25 MM, PARA AGUA FRIA PREDIAL</v>
          </cell>
          <cell r="C713" t="str">
            <v xml:space="preserve">UN    </v>
          </cell>
          <cell r="D713" t="str">
            <v>CR</v>
          </cell>
          <cell r="E713" t="str">
            <v>6,43</v>
          </cell>
        </row>
        <row r="714">
          <cell r="A714">
            <v>814</v>
          </cell>
          <cell r="B714" t="str">
            <v>BUCHA DE REDUCAO DE PVC, SOLDAVEL, LONGA, COM 60 X 32 MM, PARA AGUA FRIA PREDIAL</v>
          </cell>
          <cell r="C714" t="str">
            <v xml:space="preserve">UN    </v>
          </cell>
          <cell r="D714" t="str">
            <v>CR</v>
          </cell>
          <cell r="E714" t="str">
            <v>7,76</v>
          </cell>
        </row>
        <row r="715">
          <cell r="A715">
            <v>815</v>
          </cell>
          <cell r="B715" t="str">
            <v>BUCHA DE REDUCAO DE PVC, SOLDAVEL, LONGA, COM 60 X 40 MM, PARA AGUA FRIA PREDIAL</v>
          </cell>
          <cell r="C715" t="str">
            <v xml:space="preserve">UN    </v>
          </cell>
          <cell r="D715" t="str">
            <v>CR</v>
          </cell>
          <cell r="E715" t="str">
            <v>8,39</v>
          </cell>
        </row>
        <row r="716">
          <cell r="A716">
            <v>822</v>
          </cell>
          <cell r="B716" t="str">
            <v>BUCHA DE REDUCAO DE PVC, SOLDAVEL, LONGA, COM 60 X 50 MM, PARA AGUA FRIA PREDIAL</v>
          </cell>
          <cell r="C716" t="str">
            <v xml:space="preserve">UN    </v>
          </cell>
          <cell r="D716" t="str">
            <v>CR</v>
          </cell>
          <cell r="E716" t="str">
            <v>10,22</v>
          </cell>
        </row>
        <row r="717">
          <cell r="A717">
            <v>821</v>
          </cell>
          <cell r="B717" t="str">
            <v>BUCHA DE REDUCAO DE PVC, SOLDAVEL, LONGA, COM 75 X 50 MM, PARA AGUA FRIA PREDIAL</v>
          </cell>
          <cell r="C717" t="str">
            <v xml:space="preserve">UN    </v>
          </cell>
          <cell r="D717" t="str">
            <v>CR</v>
          </cell>
          <cell r="E717" t="str">
            <v>11,95</v>
          </cell>
        </row>
        <row r="718">
          <cell r="A718">
            <v>817</v>
          </cell>
          <cell r="B718" t="str">
            <v>BUCHA DE REDUCAO DE PVC, SOLDAVEL, LONGA, COM 85 X 60 MM, PARA AGUA FRIA PREDIAL</v>
          </cell>
          <cell r="C718" t="str">
            <v xml:space="preserve">UN    </v>
          </cell>
          <cell r="D718" t="str">
            <v>CR</v>
          </cell>
          <cell r="E718" t="str">
            <v>14,21</v>
          </cell>
        </row>
        <row r="719">
          <cell r="A719">
            <v>20086</v>
          </cell>
          <cell r="B719" t="str">
            <v>BUCHA DE REDUCAO DE PVC, SOLDAVEL, LONGA, 50 X 40 MM, PARA ESGOTO PREDIAL</v>
          </cell>
          <cell r="C719" t="str">
            <v xml:space="preserve">UN    </v>
          </cell>
          <cell r="D719" t="str">
            <v>CR</v>
          </cell>
          <cell r="E719" t="str">
            <v>1,48</v>
          </cell>
        </row>
        <row r="720">
          <cell r="A720">
            <v>39191</v>
          </cell>
          <cell r="B720" t="str">
            <v>BUCHA DE REDUCAO EM ALUMINIO, COM ROSCA, DE 1 1/2" X 1 1/4", PARA ELETRODUTO</v>
          </cell>
          <cell r="C720" t="str">
            <v xml:space="preserve">UN    </v>
          </cell>
          <cell r="D720" t="str">
            <v>CR</v>
          </cell>
          <cell r="E720" t="str">
            <v>10,59</v>
          </cell>
        </row>
        <row r="721">
          <cell r="A721">
            <v>39190</v>
          </cell>
          <cell r="B721" t="str">
            <v>BUCHA DE REDUCAO EM ALUMINIO, COM ROSCA, DE 1 1/2" X 1", PARA ELETRODUTO</v>
          </cell>
          <cell r="C721" t="str">
            <v xml:space="preserve">UN    </v>
          </cell>
          <cell r="D721" t="str">
            <v>CR</v>
          </cell>
          <cell r="E721" t="str">
            <v>11,07</v>
          </cell>
        </row>
        <row r="722">
          <cell r="A722">
            <v>39189</v>
          </cell>
          <cell r="B722" t="str">
            <v>BUCHA DE REDUCAO EM ALUMINIO, COM ROSCA, DE 1 1/2" X 3/4", PARA ELETRODUTO</v>
          </cell>
          <cell r="C722" t="str">
            <v xml:space="preserve">UN    </v>
          </cell>
          <cell r="D722" t="str">
            <v>CR</v>
          </cell>
          <cell r="E722" t="str">
            <v>11,71</v>
          </cell>
        </row>
        <row r="723">
          <cell r="A723">
            <v>39186</v>
          </cell>
          <cell r="B723" t="str">
            <v>BUCHA DE REDUCAO EM ALUMINIO, COM ROSCA, DE 1 1/4" X 1/2", PARA ELETRODUTO</v>
          </cell>
          <cell r="C723" t="str">
            <v xml:space="preserve">UN    </v>
          </cell>
          <cell r="D723" t="str">
            <v>CR</v>
          </cell>
          <cell r="E723" t="str">
            <v>10,48</v>
          </cell>
        </row>
        <row r="724">
          <cell r="A724">
            <v>39188</v>
          </cell>
          <cell r="B724" t="str">
            <v>BUCHA DE REDUCAO EM ALUMINIO, COM ROSCA, DE 1 1/4" X 1", PARA ELETRODUTO</v>
          </cell>
          <cell r="C724" t="str">
            <v xml:space="preserve">UN    </v>
          </cell>
          <cell r="D724" t="str">
            <v>CR</v>
          </cell>
          <cell r="E724" t="str">
            <v>8,62</v>
          </cell>
        </row>
        <row r="725">
          <cell r="A725">
            <v>39187</v>
          </cell>
          <cell r="B725" t="str">
            <v>BUCHA DE REDUCAO EM ALUMINIO, COM ROSCA, DE 1 1/4" X 3/4", PARA ELETRODUTO</v>
          </cell>
          <cell r="C725" t="str">
            <v xml:space="preserve">UN    </v>
          </cell>
          <cell r="D725" t="str">
            <v>CR</v>
          </cell>
          <cell r="E725" t="str">
            <v>9,04</v>
          </cell>
        </row>
        <row r="726">
          <cell r="A726">
            <v>39184</v>
          </cell>
          <cell r="B726" t="str">
            <v>BUCHA DE REDUCAO EM ALUMINIO, COM ROSCA, DE 1" X 1/2", PARA ELETRODUTO</v>
          </cell>
          <cell r="C726" t="str">
            <v xml:space="preserve">UN    </v>
          </cell>
          <cell r="D726" t="str">
            <v>CR</v>
          </cell>
          <cell r="E726" t="str">
            <v>3,40</v>
          </cell>
        </row>
        <row r="727">
          <cell r="A727">
            <v>39185</v>
          </cell>
          <cell r="B727" t="str">
            <v>BUCHA DE REDUCAO EM ALUMINIO, COM ROSCA, DE 1" X 3/4", PARA ELETRODUTO</v>
          </cell>
          <cell r="C727" t="str">
            <v xml:space="preserve">UN    </v>
          </cell>
          <cell r="D727" t="str">
            <v>CR</v>
          </cell>
          <cell r="E727" t="str">
            <v>3,10</v>
          </cell>
        </row>
        <row r="728">
          <cell r="A728">
            <v>39198</v>
          </cell>
          <cell r="B728" t="str">
            <v>BUCHA DE REDUCAO EM ALUMINIO, COM ROSCA, DE 2 1/2" X 1 1/2", PARA ELETRODUTO</v>
          </cell>
          <cell r="C728" t="str">
            <v xml:space="preserve">UN    </v>
          </cell>
          <cell r="D728" t="str">
            <v>CR</v>
          </cell>
          <cell r="E728" t="str">
            <v>34,76</v>
          </cell>
        </row>
        <row r="729">
          <cell r="A729">
            <v>39197</v>
          </cell>
          <cell r="B729" t="str">
            <v>BUCHA DE REDUCAO EM ALUMINIO, COM ROSCA, DE 2 1/2" X 1 1/4", PARA ELETRODUTO</v>
          </cell>
          <cell r="C729" t="str">
            <v xml:space="preserve">UN    </v>
          </cell>
          <cell r="D729" t="str">
            <v>CR</v>
          </cell>
          <cell r="E729" t="str">
            <v>36,31</v>
          </cell>
        </row>
        <row r="730">
          <cell r="A730">
            <v>39196</v>
          </cell>
          <cell r="B730" t="str">
            <v>BUCHA DE REDUCAO EM ALUMINIO, COM ROSCA, DE 2 1/2" X 1", PARA ELETRODUTO</v>
          </cell>
          <cell r="C730" t="str">
            <v xml:space="preserve">UN    </v>
          </cell>
          <cell r="D730" t="str">
            <v>CR</v>
          </cell>
          <cell r="E730" t="str">
            <v>37,45</v>
          </cell>
        </row>
        <row r="731">
          <cell r="A731">
            <v>39199</v>
          </cell>
          <cell r="B731" t="str">
            <v>BUCHA DE REDUCAO EM ALUMINIO, COM ROSCA, DE 2 1/2" X 2", PARA ELETRODUTO</v>
          </cell>
          <cell r="C731" t="str">
            <v xml:space="preserve">UN    </v>
          </cell>
          <cell r="D731" t="str">
            <v>CR</v>
          </cell>
          <cell r="E731" t="str">
            <v>33,45</v>
          </cell>
        </row>
        <row r="732">
          <cell r="A732">
            <v>39195</v>
          </cell>
          <cell r="B732" t="str">
            <v>BUCHA DE REDUCAO EM ALUMINIO, COM ROSCA, DE 2" X 1 1/2", PARA ELETRODUTO</v>
          </cell>
          <cell r="C732" t="str">
            <v xml:space="preserve">UN    </v>
          </cell>
          <cell r="D732" t="str">
            <v>CR</v>
          </cell>
          <cell r="E732" t="str">
            <v>19,31</v>
          </cell>
        </row>
        <row r="733">
          <cell r="A733">
            <v>39194</v>
          </cell>
          <cell r="B733" t="str">
            <v>BUCHA DE REDUCAO EM ALUMINIO, COM ROSCA, DE 2" X 1 1/4", PARA ELETRODUTO</v>
          </cell>
          <cell r="C733" t="str">
            <v xml:space="preserve">UN    </v>
          </cell>
          <cell r="D733" t="str">
            <v>CR</v>
          </cell>
          <cell r="E733" t="str">
            <v>20,66</v>
          </cell>
        </row>
        <row r="734">
          <cell r="A734">
            <v>39193</v>
          </cell>
          <cell r="B734" t="str">
            <v>BUCHA DE REDUCAO EM ALUMINIO, COM ROSCA, DE 2" X 1", PARA ELETRODUTO</v>
          </cell>
          <cell r="C734" t="str">
            <v xml:space="preserve">UN    </v>
          </cell>
          <cell r="D734" t="str">
            <v>CR</v>
          </cell>
          <cell r="E734" t="str">
            <v>22,64</v>
          </cell>
        </row>
        <row r="735">
          <cell r="A735">
            <v>39192</v>
          </cell>
          <cell r="B735" t="str">
            <v>BUCHA DE REDUCAO EM ALUMINIO, COM ROSCA, DE 2" X 3/4", PARA ELETRODUTO</v>
          </cell>
          <cell r="C735" t="str">
            <v xml:space="preserve">UN    </v>
          </cell>
          <cell r="D735" t="str">
            <v>CR</v>
          </cell>
          <cell r="E735" t="str">
            <v>23,56</v>
          </cell>
        </row>
        <row r="736">
          <cell r="A736">
            <v>39920</v>
          </cell>
          <cell r="B736" t="str">
            <v>BUCHA DE REDUCAO EM ALUMINIO, COM ROSCA, DE 3/4" X 1/2",  PARA ELETRODUTO</v>
          </cell>
          <cell r="C736" t="str">
            <v xml:space="preserve">UN    </v>
          </cell>
          <cell r="D736" t="str">
            <v>CR</v>
          </cell>
          <cell r="E736" t="str">
            <v>2,85</v>
          </cell>
        </row>
        <row r="737">
          <cell r="A737">
            <v>39201</v>
          </cell>
          <cell r="B737" t="str">
            <v>BUCHA DE REDUCAO EM ALUMINIO, COM ROSCA, DE 3" X 1 1/2", PARA ELETRODUTO</v>
          </cell>
          <cell r="C737" t="str">
            <v xml:space="preserve">UN    </v>
          </cell>
          <cell r="D737" t="str">
            <v>CR</v>
          </cell>
          <cell r="E737" t="str">
            <v>41,56</v>
          </cell>
        </row>
        <row r="738">
          <cell r="A738">
            <v>39200</v>
          </cell>
          <cell r="B738" t="str">
            <v>BUCHA DE REDUCAO EM ALUMINIO, COM ROSCA, DE 3" X 1 1/4", PARA ELETRODUTO</v>
          </cell>
          <cell r="C738" t="str">
            <v xml:space="preserve">UN    </v>
          </cell>
          <cell r="D738" t="str">
            <v>CR</v>
          </cell>
          <cell r="E738" t="str">
            <v>41,89</v>
          </cell>
        </row>
        <row r="739">
          <cell r="A739">
            <v>39203</v>
          </cell>
          <cell r="B739" t="str">
            <v>BUCHA DE REDUCAO EM ALUMINIO, COM ROSCA, DE 3" X 2 1/2", PARA ELETRODUTO</v>
          </cell>
          <cell r="C739" t="str">
            <v xml:space="preserve">UN    </v>
          </cell>
          <cell r="D739" t="str">
            <v>CR</v>
          </cell>
          <cell r="E739" t="str">
            <v>33,83</v>
          </cell>
        </row>
        <row r="740">
          <cell r="A740">
            <v>39202</v>
          </cell>
          <cell r="B740" t="str">
            <v>BUCHA DE REDUCAO EM ALUMINIO, COM ROSCA, DE 3" X 2", PARA ELETRODUTO</v>
          </cell>
          <cell r="C740" t="str">
            <v xml:space="preserve">UN    </v>
          </cell>
          <cell r="D740" t="str">
            <v>CR</v>
          </cell>
          <cell r="E740" t="str">
            <v>39,74</v>
          </cell>
        </row>
        <row r="741">
          <cell r="A741">
            <v>39205</v>
          </cell>
          <cell r="B741" t="str">
            <v>BUCHA DE REDUCAO EM ALUMINIO, COM ROSCA, DE 4" X 2 1/2", PARA ELETRODUTO</v>
          </cell>
          <cell r="C741" t="str">
            <v xml:space="preserve">UN    </v>
          </cell>
          <cell r="D741" t="str">
            <v>CR</v>
          </cell>
          <cell r="E741" t="str">
            <v>66,29</v>
          </cell>
        </row>
        <row r="742">
          <cell r="A742">
            <v>39204</v>
          </cell>
          <cell r="B742" t="str">
            <v>BUCHA DE REDUCAO EM ALUMINIO, COM ROSCA, DE 4" X 2", PARA ELETRODUTO</v>
          </cell>
          <cell r="C742" t="str">
            <v xml:space="preserve">UN    </v>
          </cell>
          <cell r="D742" t="str">
            <v>CR</v>
          </cell>
          <cell r="E742" t="str">
            <v>67,90</v>
          </cell>
        </row>
        <row r="743">
          <cell r="A743">
            <v>39206</v>
          </cell>
          <cell r="B743" t="str">
            <v>BUCHA DE REDUCAO EM ALUMINIO, COM ROSCA, DE 4" X 3", PARA ELETRODUTO</v>
          </cell>
          <cell r="C743" t="str">
            <v xml:space="preserve">UN    </v>
          </cell>
          <cell r="D743" t="str">
            <v>CR</v>
          </cell>
          <cell r="E743" t="str">
            <v>64,41</v>
          </cell>
        </row>
        <row r="744">
          <cell r="A744">
            <v>797</v>
          </cell>
          <cell r="B744" t="str">
            <v>BUCHA DE REDUCAO PVC ROSCAVEL 1 1/2" X 1"</v>
          </cell>
          <cell r="C744" t="str">
            <v xml:space="preserve">UN    </v>
          </cell>
          <cell r="D744" t="str">
            <v>CR</v>
          </cell>
          <cell r="E744" t="str">
            <v>5,55</v>
          </cell>
        </row>
        <row r="745">
          <cell r="A745">
            <v>798</v>
          </cell>
          <cell r="B745" t="str">
            <v>BUCHA DE REDUCAO PVC ROSCAVEL 3/4" X 1/2"</v>
          </cell>
          <cell r="C745" t="str">
            <v xml:space="preserve">UN    </v>
          </cell>
          <cell r="D745" t="str">
            <v>CR</v>
          </cell>
          <cell r="E745" t="str">
            <v>0,76</v>
          </cell>
        </row>
        <row r="746">
          <cell r="A746">
            <v>796</v>
          </cell>
          <cell r="B746" t="str">
            <v>BUCHA DE REDUCAO PVC ROSCAVEL, 1 1/2" X 3/4"</v>
          </cell>
          <cell r="C746" t="str">
            <v xml:space="preserve">UN    </v>
          </cell>
          <cell r="D746" t="str">
            <v>CR</v>
          </cell>
          <cell r="E746" t="str">
            <v>5,32</v>
          </cell>
        </row>
        <row r="747">
          <cell r="A747">
            <v>799</v>
          </cell>
          <cell r="B747" t="str">
            <v>BUCHA DE REDUCAO PVC ROSCAVEL, 1" X 1/2"</v>
          </cell>
          <cell r="C747" t="str">
            <v xml:space="preserve">UN    </v>
          </cell>
          <cell r="D747" t="str">
            <v>CR</v>
          </cell>
          <cell r="E747" t="str">
            <v>2,50</v>
          </cell>
        </row>
        <row r="748">
          <cell r="A748">
            <v>792</v>
          </cell>
          <cell r="B748" t="str">
            <v>BUCHA DE REDUCAO PVC ROSCAVEL, 1" X 3/4"</v>
          </cell>
          <cell r="C748" t="str">
            <v xml:space="preserve">UN    </v>
          </cell>
          <cell r="D748" t="str">
            <v>CR</v>
          </cell>
          <cell r="E748" t="str">
            <v>2,54</v>
          </cell>
        </row>
        <row r="749">
          <cell r="A749">
            <v>804</v>
          </cell>
          <cell r="B749" t="str">
            <v>BUCHA DE REDUCAO PVC, ROSCAVEL,  2"  X 1 1/2 "</v>
          </cell>
          <cell r="C749" t="str">
            <v xml:space="preserve">UN    </v>
          </cell>
          <cell r="D749" t="str">
            <v>CR</v>
          </cell>
          <cell r="E749" t="str">
            <v>12,62</v>
          </cell>
        </row>
        <row r="750">
          <cell r="A750">
            <v>793</v>
          </cell>
          <cell r="B750" t="str">
            <v>BUCHA DE REDUCAO PVC, ROSCAVEL, 1 1/2"  X1 1/4 "</v>
          </cell>
          <cell r="C750" t="str">
            <v xml:space="preserve">UN    </v>
          </cell>
          <cell r="D750" t="str">
            <v>CR</v>
          </cell>
          <cell r="E750" t="str">
            <v>5,42</v>
          </cell>
        </row>
        <row r="751">
          <cell r="A751">
            <v>801</v>
          </cell>
          <cell r="B751" t="str">
            <v>BUCHA DE REDUCAO PVC, ROSCAVEL, 1 1/4"  X 3/4 "</v>
          </cell>
          <cell r="C751" t="str">
            <v xml:space="preserve">UN    </v>
          </cell>
          <cell r="D751" t="str">
            <v>CR</v>
          </cell>
          <cell r="E751" t="str">
            <v>3,86</v>
          </cell>
        </row>
        <row r="752">
          <cell r="A752">
            <v>794</v>
          </cell>
          <cell r="B752" t="str">
            <v>BUCHA DE REDUCAO PVC, ROSCAVEL, 1 1/4" X 1 "</v>
          </cell>
          <cell r="C752" t="str">
            <v xml:space="preserve">UN    </v>
          </cell>
          <cell r="D752" t="str">
            <v>CR</v>
          </cell>
          <cell r="E752" t="str">
            <v>3,99</v>
          </cell>
        </row>
        <row r="753">
          <cell r="A753">
            <v>802</v>
          </cell>
          <cell r="B753" t="str">
            <v>BUCHA DE REDUCAO PVC, ROSCAVEL, 2"  X 1 "</v>
          </cell>
          <cell r="C753" t="str">
            <v xml:space="preserve">UN    </v>
          </cell>
          <cell r="D753" t="str">
            <v>CR</v>
          </cell>
          <cell r="E753" t="str">
            <v>11,13</v>
          </cell>
        </row>
        <row r="754">
          <cell r="A754">
            <v>803</v>
          </cell>
          <cell r="B754" t="str">
            <v>BUCHA DE REDUCAO PVC, ROSCAVEL, 2"  X 1 1/4 "</v>
          </cell>
          <cell r="C754" t="str">
            <v xml:space="preserve">UN    </v>
          </cell>
          <cell r="D754" t="str">
            <v>CR</v>
          </cell>
          <cell r="E754" t="str">
            <v>9,70</v>
          </cell>
        </row>
        <row r="755">
          <cell r="A755">
            <v>38001</v>
          </cell>
          <cell r="B755" t="str">
            <v>BUCHA DE REDUCAO, CPVC, SOLDAVEL, 22 X 15 MM, PARA AGUA QUENTE</v>
          </cell>
          <cell r="C755" t="str">
            <v xml:space="preserve">UN    </v>
          </cell>
          <cell r="D755" t="str">
            <v>CR</v>
          </cell>
          <cell r="E755" t="str">
            <v>1,24</v>
          </cell>
        </row>
        <row r="756">
          <cell r="A756">
            <v>38002</v>
          </cell>
          <cell r="B756" t="str">
            <v>BUCHA DE REDUCAO, CPVC, SOLDAVEL, 28 X 22 MM, PARA AGUA QUENTE</v>
          </cell>
          <cell r="C756" t="str">
            <v xml:space="preserve">UN    </v>
          </cell>
          <cell r="D756" t="str">
            <v>CR</v>
          </cell>
          <cell r="E756" t="str">
            <v>2,31</v>
          </cell>
        </row>
        <row r="757">
          <cell r="A757">
            <v>38003</v>
          </cell>
          <cell r="B757" t="str">
            <v>BUCHA DE REDUCAO, CPVC, SOLDAVEL, 35 X 28 MM, PARA AGUA QUENTE</v>
          </cell>
          <cell r="C757" t="str">
            <v xml:space="preserve">UN    </v>
          </cell>
          <cell r="D757" t="str">
            <v>CR</v>
          </cell>
          <cell r="E757" t="str">
            <v>27,74</v>
          </cell>
        </row>
        <row r="758">
          <cell r="A758">
            <v>38004</v>
          </cell>
          <cell r="B758" t="str">
            <v>BUCHA DE REDUCAO, CPVC, SOLDAVEL, 42 X 22 MM, PARA AGUA QUENTE</v>
          </cell>
          <cell r="C758" t="str">
            <v xml:space="preserve">UN    </v>
          </cell>
          <cell r="D758" t="str">
            <v>CR</v>
          </cell>
          <cell r="E758" t="str">
            <v>37,08</v>
          </cell>
        </row>
        <row r="759">
          <cell r="A759">
            <v>36327</v>
          </cell>
          <cell r="B759" t="str">
            <v>BUCHA DE REDUCAO, PPR, DN 25 X 20 MM, PARA AGUA QUENTE PREDIAL</v>
          </cell>
          <cell r="C759" t="str">
            <v xml:space="preserve">UN    </v>
          </cell>
          <cell r="D759" t="str">
            <v>CR</v>
          </cell>
          <cell r="E759" t="str">
            <v>1,56</v>
          </cell>
        </row>
        <row r="760">
          <cell r="A760">
            <v>38992</v>
          </cell>
          <cell r="B760" t="str">
            <v>BUCHA DE REDUCAO, PPR, DN 32 X 25 MM, PARA AGUA QUENTE E FRIA PREDIAL</v>
          </cell>
          <cell r="C760" t="str">
            <v xml:space="preserve">UN    </v>
          </cell>
          <cell r="D760" t="str">
            <v>CR</v>
          </cell>
          <cell r="E760" t="str">
            <v>2,50</v>
          </cell>
        </row>
        <row r="761">
          <cell r="A761">
            <v>38993</v>
          </cell>
          <cell r="B761" t="str">
            <v>BUCHA DE REDUCAO, PPR, DN 40 X 25 MM, PARA AGUA QUENTE E FRIA PREDIAL</v>
          </cell>
          <cell r="C761" t="str">
            <v xml:space="preserve">UN    </v>
          </cell>
          <cell r="D761" t="str">
            <v>CR</v>
          </cell>
          <cell r="E761" t="str">
            <v>7,13</v>
          </cell>
        </row>
        <row r="762">
          <cell r="A762">
            <v>38418</v>
          </cell>
          <cell r="B762" t="str">
            <v>BUCHA DE REDUCAO, PVC, LONGA, SERIE R, DN 50 X 40 MM, PARA ESGOTO PREDIAL</v>
          </cell>
          <cell r="C762" t="str">
            <v xml:space="preserve">UN    </v>
          </cell>
          <cell r="D762" t="str">
            <v>CR</v>
          </cell>
          <cell r="E762" t="str">
            <v>4,30</v>
          </cell>
        </row>
        <row r="763">
          <cell r="A763">
            <v>39178</v>
          </cell>
          <cell r="B763" t="str">
            <v>BUCHA EM ALUMINIO, COM ROSCA, DE  1 1/2", PARA ELETRODUTO</v>
          </cell>
          <cell r="C763" t="str">
            <v xml:space="preserve">UN    </v>
          </cell>
          <cell r="D763" t="str">
            <v>CR</v>
          </cell>
          <cell r="E763" t="str">
            <v>1,14</v>
          </cell>
        </row>
        <row r="764">
          <cell r="A764">
            <v>39177</v>
          </cell>
          <cell r="B764" t="str">
            <v>BUCHA EM ALUMINIO, COM ROSCA, DE 1 1/4", PARA ELETRODUTO</v>
          </cell>
          <cell r="C764" t="str">
            <v xml:space="preserve">UN    </v>
          </cell>
          <cell r="D764" t="str">
            <v>CR</v>
          </cell>
          <cell r="E764" t="str">
            <v>1,03</v>
          </cell>
        </row>
        <row r="765">
          <cell r="A765">
            <v>39174</v>
          </cell>
          <cell r="B765" t="str">
            <v>BUCHA EM ALUMINIO, COM ROSCA, DE 1/2", PARA ELETRODUTO</v>
          </cell>
          <cell r="C765" t="str">
            <v xml:space="preserve">UN    </v>
          </cell>
          <cell r="D765" t="str">
            <v>CR</v>
          </cell>
          <cell r="E765" t="str">
            <v>0,51</v>
          </cell>
        </row>
        <row r="766">
          <cell r="A766">
            <v>39176</v>
          </cell>
          <cell r="B766" t="str">
            <v>BUCHA EM ALUMINIO, COM ROSCA, DE 1", PARA ELETRODUTO</v>
          </cell>
          <cell r="C766" t="str">
            <v xml:space="preserve">UN    </v>
          </cell>
          <cell r="D766" t="str">
            <v>CR</v>
          </cell>
          <cell r="E766" t="str">
            <v>0,68</v>
          </cell>
        </row>
        <row r="767">
          <cell r="A767">
            <v>39180</v>
          </cell>
          <cell r="B767" t="str">
            <v>BUCHA EM ALUMINIO, COM ROSCA, DE 2 1/2", PARA ELETRODUTO</v>
          </cell>
          <cell r="C767" t="str">
            <v xml:space="preserve">UN    </v>
          </cell>
          <cell r="D767" t="str">
            <v>CR</v>
          </cell>
          <cell r="E767" t="str">
            <v>3,11</v>
          </cell>
        </row>
        <row r="768">
          <cell r="A768">
            <v>39179</v>
          </cell>
          <cell r="B768" t="str">
            <v>BUCHA EM ALUMINIO, COM ROSCA, DE 2", PARA ELETRODUTO</v>
          </cell>
          <cell r="C768" t="str">
            <v xml:space="preserve">UN    </v>
          </cell>
          <cell r="D768" t="str">
            <v>CR</v>
          </cell>
          <cell r="E768" t="str">
            <v>2,75</v>
          </cell>
        </row>
        <row r="769">
          <cell r="A769">
            <v>39175</v>
          </cell>
          <cell r="B769" t="str">
            <v>BUCHA EM ALUMINIO, COM ROSCA, DE 3/4", PARA ELETRODUTO</v>
          </cell>
          <cell r="C769" t="str">
            <v xml:space="preserve">UN    </v>
          </cell>
          <cell r="D769" t="str">
            <v>CR</v>
          </cell>
          <cell r="E769" t="str">
            <v>0,63</v>
          </cell>
        </row>
        <row r="770">
          <cell r="A770">
            <v>39217</v>
          </cell>
          <cell r="B770" t="str">
            <v>BUCHA EM ALUMINIO, COM ROSCA, DE 3/8", PARA ELETRODUTO</v>
          </cell>
          <cell r="C770" t="str">
            <v xml:space="preserve">UN    </v>
          </cell>
          <cell r="D770" t="str">
            <v>CR</v>
          </cell>
          <cell r="E770" t="str">
            <v>0,49</v>
          </cell>
        </row>
        <row r="771">
          <cell r="A771">
            <v>39181</v>
          </cell>
          <cell r="B771" t="str">
            <v>BUCHA EM ALUMINIO, COM ROSCA, DE 3", PARA ELETRODUTO</v>
          </cell>
          <cell r="C771" t="str">
            <v xml:space="preserve">UN    </v>
          </cell>
          <cell r="D771" t="str">
            <v>CR</v>
          </cell>
          <cell r="E771" t="str">
            <v>4,17</v>
          </cell>
        </row>
        <row r="772">
          <cell r="A772">
            <v>39182</v>
          </cell>
          <cell r="B772" t="str">
            <v>BUCHA EM ALUMINIO, COM ROSCA, DE 4", PARA ELETRODUTO</v>
          </cell>
          <cell r="C772" t="str">
            <v xml:space="preserve">UN    </v>
          </cell>
          <cell r="D772" t="str">
            <v>CR</v>
          </cell>
          <cell r="E772" t="str">
            <v>5,86</v>
          </cell>
        </row>
        <row r="773">
          <cell r="A773">
            <v>12616</v>
          </cell>
          <cell r="B773" t="str">
            <v>CABECEIRA DIREITA OU ESQUERDA, PVC, PARA CALHA PLUVIAL, DIAMETRO ENTRE 119 E 170 MM, PARA DRENAGEM PREDIAL</v>
          </cell>
          <cell r="C773" t="str">
            <v xml:space="preserve">UN    </v>
          </cell>
          <cell r="D773" t="str">
            <v>AS</v>
          </cell>
          <cell r="E773" t="str">
            <v>3,94</v>
          </cell>
        </row>
        <row r="774">
          <cell r="A774">
            <v>1049</v>
          </cell>
          <cell r="B774" t="str">
            <v>CABECOTE PARA ENTRADA DE LINHA DE ALIMENTACAO PARA ELETRODUTO, EM LIGA DE ALUMINIO COM ACABAMENTO ANTI CORROSIVO, COM FIXACAO POR ENCAIXE LISO DE 360 GRAUS, DE 1 1/2"</v>
          </cell>
          <cell r="C774" t="str">
            <v xml:space="preserve">UN    </v>
          </cell>
          <cell r="D774" t="str">
            <v>CR</v>
          </cell>
          <cell r="E774" t="str">
            <v>4,91</v>
          </cell>
        </row>
        <row r="775">
          <cell r="A775">
            <v>1099</v>
          </cell>
          <cell r="B775" t="str">
            <v>CABECOTE PARA ENTRADA DE LINHA DE ALIMENTACAO PARA ELETRODUTO, EM LIGA DE ALUMINIO COM ACABAMENTO ANTI CORROSIVO, COM FIXACAO POR ENCAIXE LISO DE 360 GRAUS, DE 1 1/4"</v>
          </cell>
          <cell r="C775" t="str">
            <v xml:space="preserve">UN    </v>
          </cell>
          <cell r="D775" t="str">
            <v>CR</v>
          </cell>
          <cell r="E775" t="str">
            <v>3,75</v>
          </cell>
        </row>
        <row r="776">
          <cell r="A776">
            <v>39678</v>
          </cell>
          <cell r="B776" t="str">
            <v>CABECOTE PARA ENTRADA DE LINHA DE ALIMENTACAO PARA ELETRODUTO, EM LIGA DE ALUMINIO COM ACABAMENTO ANTI CORROSIVO, COM FIXACAO POR ENCAIXE LISO DE 360 GRAUS, DE 1/2"</v>
          </cell>
          <cell r="C776" t="str">
            <v xml:space="preserve">UN    </v>
          </cell>
          <cell r="D776" t="str">
            <v>CR</v>
          </cell>
          <cell r="E776" t="str">
            <v>1,51</v>
          </cell>
        </row>
        <row r="777">
          <cell r="A777">
            <v>1050</v>
          </cell>
          <cell r="B777" t="str">
            <v>CABECOTE PARA ENTRADA DE LINHA DE ALIMENTACAO PARA ELETRODUTO, EM LIGA DE ALUMINIO COM ACABAMENTO ANTI CORROSIVO, COM FIXACAO POR ENCAIXE LISO DE 360 GRAUS, DE 1"</v>
          </cell>
          <cell r="C777" t="str">
            <v xml:space="preserve">UN    </v>
          </cell>
          <cell r="D777" t="str">
            <v>CR</v>
          </cell>
          <cell r="E777" t="str">
            <v>2,57</v>
          </cell>
        </row>
        <row r="778">
          <cell r="A778">
            <v>1101</v>
          </cell>
          <cell r="B778" t="str">
            <v>CABECOTE PARA ENTRADA DE LINHA DE ALIMENTACAO PARA ELETRODUTO, EM LIGA DE ALUMINIO COM ACABAMENTO ANTI CORROSIVO, COM FIXACAO POR ENCAIXE LISO DE 360 GRAUS, DE 2 1/2"</v>
          </cell>
          <cell r="C778" t="str">
            <v xml:space="preserve">UN    </v>
          </cell>
          <cell r="D778" t="str">
            <v>CR</v>
          </cell>
          <cell r="E778" t="str">
            <v>16,20</v>
          </cell>
        </row>
        <row r="779">
          <cell r="A779">
            <v>1100</v>
          </cell>
          <cell r="B779" t="str">
            <v>CABECOTE PARA ENTRADA DE LINHA DE ALIMENTACAO PARA ELETRODUTO, EM LIGA DE ALUMINIO COM ACABAMENTO ANTI CORROSIVO, COM FIXACAO POR ENCAIXE LISO DE 360 GRAUS, DE 2"</v>
          </cell>
          <cell r="C779" t="str">
            <v xml:space="preserve">UN    </v>
          </cell>
          <cell r="D779" t="str">
            <v>CR</v>
          </cell>
          <cell r="E779" t="str">
            <v>8,36</v>
          </cell>
        </row>
        <row r="780">
          <cell r="A780">
            <v>39679</v>
          </cell>
          <cell r="B780" t="str">
            <v>CABECOTE PARA ENTRADA DE LINHA DE ALIMENTACAO PARA ELETRODUTO, EM LIGA DE ALUMINIO COM ACABAMENTO ANTI CORROSIVO, COM FIXACAO POR ENCAIXE LISO DE 360 GRAUS, DE 3 1/2"</v>
          </cell>
          <cell r="C780" t="str">
            <v xml:space="preserve">UN    </v>
          </cell>
          <cell r="D780" t="str">
            <v>CR</v>
          </cell>
          <cell r="E780" t="str">
            <v>32,29</v>
          </cell>
        </row>
        <row r="781">
          <cell r="A781">
            <v>1098</v>
          </cell>
          <cell r="B781" t="str">
            <v>CABECOTE PARA ENTRADA DE LINHA DE ALIMENTACAO PARA ELETRODUTO, EM LIGA DE ALUMINIO COM ACABAMENTO ANTI CORROSIVO, COM FIXACAO POR ENCAIXE LISO DE 360 GRAUS, DE 3/4"</v>
          </cell>
          <cell r="C781" t="str">
            <v xml:space="preserve">UN    </v>
          </cell>
          <cell r="D781" t="str">
            <v>CR</v>
          </cell>
          <cell r="E781" t="str">
            <v>2,00</v>
          </cell>
        </row>
        <row r="782">
          <cell r="A782">
            <v>1102</v>
          </cell>
          <cell r="B782" t="str">
            <v>CABECOTE PARA ENTRADA DE LINHA DE ALIMENTACAO PARA ELETRODUTO, EM LIGA DE ALUMINIO COM ACABAMENTO ANTI CORROSIVO, COM FIXACAO POR ENCAIXE LISO DE 360 GRAUS, DE 3"</v>
          </cell>
          <cell r="C782" t="str">
            <v xml:space="preserve">UN    </v>
          </cell>
          <cell r="D782" t="str">
            <v>CR</v>
          </cell>
          <cell r="E782" t="str">
            <v>24,16</v>
          </cell>
        </row>
        <row r="783">
          <cell r="A783">
            <v>1051</v>
          </cell>
          <cell r="B783" t="str">
            <v>CABECOTE PARA ENTRADA DE LINHA DE ALIMENTACAO PARA ELETRODUTO, EM LIGA DE ALUMINIO COM ACABAMENTO ANTI CORROSIVO, COM FIXACAO POR ENCAIXE LISO DE 360 GRAUS, DE 4"</v>
          </cell>
          <cell r="C783" t="str">
            <v xml:space="preserve">UN    </v>
          </cell>
          <cell r="D783" t="str">
            <v>CR</v>
          </cell>
          <cell r="E783" t="str">
            <v>35,11</v>
          </cell>
        </row>
        <row r="784">
          <cell r="A784">
            <v>37399</v>
          </cell>
          <cell r="B784" t="str">
            <v>CABIDE/GANCHO DE BANHEIRO SIMPLES EM METAL CROMADO</v>
          </cell>
          <cell r="C784" t="str">
            <v xml:space="preserve">UN    </v>
          </cell>
          <cell r="D784" t="str">
            <v>CR</v>
          </cell>
          <cell r="E784" t="str">
            <v>15,96</v>
          </cell>
        </row>
        <row r="785">
          <cell r="A785">
            <v>41955</v>
          </cell>
          <cell r="B785" t="str">
            <v>CABO DE ACO GALVANIZADO, DIAMETRO 12,7 MM (1/2"), COM ALMA DE ACO CABO INDEPENDENTE 6 X 25 F</v>
          </cell>
          <cell r="C785" t="str">
            <v xml:space="preserve">KG    </v>
          </cell>
          <cell r="D785" t="str">
            <v>CR</v>
          </cell>
          <cell r="E785" t="str">
            <v>42,74</v>
          </cell>
        </row>
        <row r="786">
          <cell r="A786">
            <v>41953</v>
          </cell>
          <cell r="B786" t="str">
            <v>CABO DE ACO GALVANIZADO, DIAMETRO 12,7 MM (1/2"), COM ALMA DE FIBRA 6 X 25 F</v>
          </cell>
          <cell r="C786" t="str">
            <v xml:space="preserve">KG    </v>
          </cell>
          <cell r="D786" t="str">
            <v>CR</v>
          </cell>
          <cell r="E786" t="str">
            <v>40,78</v>
          </cell>
        </row>
        <row r="787">
          <cell r="A787">
            <v>41954</v>
          </cell>
          <cell r="B787" t="str">
            <v>CABO DE ACO GALVANIZADO, DIAMETRO 9,53 MM (3/8"), COM ALMA DE FIBRA 6 X 25 F</v>
          </cell>
          <cell r="C787" t="str">
            <v xml:space="preserve">KG    </v>
          </cell>
          <cell r="D787" t="str">
            <v>CR</v>
          </cell>
          <cell r="E787" t="str">
            <v>38,02</v>
          </cell>
        </row>
        <row r="788">
          <cell r="A788">
            <v>42655</v>
          </cell>
          <cell r="B788" t="str">
            <v>CABO DE ACO GALVANIZADO, DIAMETRO 9,53 MM (3/8"), COM ALMA DE FIBRA 6 X 25 F  (COLETADO CAIXA)</v>
          </cell>
          <cell r="C788" t="str">
            <v xml:space="preserve">KG    </v>
          </cell>
          <cell r="D788" t="str">
            <v>CR</v>
          </cell>
          <cell r="E788" t="str">
            <v>9,54</v>
          </cell>
        </row>
        <row r="789">
          <cell r="A789">
            <v>25004</v>
          </cell>
          <cell r="B789" t="str">
            <v>CABO DE ALUMINIO NU COM ALMA DE ACO, BITOLA 1/0 AWG</v>
          </cell>
          <cell r="C789" t="str">
            <v xml:space="preserve">KG    </v>
          </cell>
          <cell r="D789" t="str">
            <v>CR</v>
          </cell>
          <cell r="E789" t="str">
            <v>24,04</v>
          </cell>
        </row>
        <row r="790">
          <cell r="A790">
            <v>25002</v>
          </cell>
          <cell r="B790" t="str">
            <v>CABO DE ALUMINIO NU COM ALMA DE ACO, BITOLA 2 AWG</v>
          </cell>
          <cell r="C790" t="str">
            <v xml:space="preserve">KG    </v>
          </cell>
          <cell r="D790" t="str">
            <v>CR</v>
          </cell>
          <cell r="E790" t="str">
            <v>24,24</v>
          </cell>
        </row>
        <row r="791">
          <cell r="A791">
            <v>37409</v>
          </cell>
          <cell r="B791" t="str">
            <v>CABO DE ALUMINIO NU COM ALMA DE ACO, BITOLA 2/0 AWG</v>
          </cell>
          <cell r="C791" t="str">
            <v xml:space="preserve">KG    </v>
          </cell>
          <cell r="D791" t="str">
            <v>CR</v>
          </cell>
          <cell r="E791" t="str">
            <v>23,84</v>
          </cell>
        </row>
        <row r="792">
          <cell r="A792">
            <v>841</v>
          </cell>
          <cell r="B792" t="str">
            <v>CABO DE ALUMINIO NU COM ALMA DE ACO, BITOLA 4 AWG</v>
          </cell>
          <cell r="C792" t="str">
            <v xml:space="preserve">KG    </v>
          </cell>
          <cell r="D792" t="str">
            <v xml:space="preserve">C </v>
          </cell>
          <cell r="E792" t="str">
            <v>24,63</v>
          </cell>
        </row>
        <row r="793">
          <cell r="A793">
            <v>25005</v>
          </cell>
          <cell r="B793" t="str">
            <v>CABO DE ALUMINIO NU SEM ALMA DE ACO, BITOLA 1/0 AWG</v>
          </cell>
          <cell r="C793" t="str">
            <v xml:space="preserve">KG    </v>
          </cell>
          <cell r="D793" t="str">
            <v>CR</v>
          </cell>
          <cell r="E793" t="str">
            <v>27,00</v>
          </cell>
        </row>
        <row r="794">
          <cell r="A794">
            <v>25003</v>
          </cell>
          <cell r="B794" t="str">
            <v>CABO DE ALUMINIO NU SEM ALMA DE ACO, BITOLA 2 AWG</v>
          </cell>
          <cell r="C794" t="str">
            <v xml:space="preserve">KG    </v>
          </cell>
          <cell r="D794" t="str">
            <v>CR</v>
          </cell>
          <cell r="E794" t="str">
            <v>28,85</v>
          </cell>
        </row>
        <row r="795">
          <cell r="A795">
            <v>37410</v>
          </cell>
          <cell r="B795" t="str">
            <v>CABO DE ALUMINIO NU SEM ALMA DE ACO, BITOLA 2/0 AWG</v>
          </cell>
          <cell r="C795" t="str">
            <v xml:space="preserve">KG    </v>
          </cell>
          <cell r="D795" t="str">
            <v>CR</v>
          </cell>
          <cell r="E795" t="str">
            <v>27,00</v>
          </cell>
        </row>
        <row r="796">
          <cell r="A796">
            <v>842</v>
          </cell>
          <cell r="B796" t="str">
            <v>CABO DE ALUMINIO NU SEM ALMA DE ACO, BITOLA 4 AWG</v>
          </cell>
          <cell r="C796" t="str">
            <v xml:space="preserve">KG    </v>
          </cell>
          <cell r="D796" t="str">
            <v>CR</v>
          </cell>
          <cell r="E796" t="str">
            <v>30,38</v>
          </cell>
        </row>
        <row r="797">
          <cell r="A797">
            <v>862</v>
          </cell>
          <cell r="B797" t="str">
            <v>CABO DE COBRE NU 10 MM2 MEIO-DURO</v>
          </cell>
          <cell r="C797" t="str">
            <v xml:space="preserve">M     </v>
          </cell>
          <cell r="D797" t="str">
            <v>CR</v>
          </cell>
          <cell r="E797" t="str">
            <v>5,05</v>
          </cell>
        </row>
        <row r="798">
          <cell r="A798">
            <v>866</v>
          </cell>
          <cell r="B798" t="str">
            <v>CABO DE COBRE NU 120 MM2 MEIO-DURO</v>
          </cell>
          <cell r="C798" t="str">
            <v xml:space="preserve">M     </v>
          </cell>
          <cell r="D798" t="str">
            <v>CR</v>
          </cell>
          <cell r="E798" t="str">
            <v>62,10</v>
          </cell>
        </row>
        <row r="799">
          <cell r="A799">
            <v>892</v>
          </cell>
          <cell r="B799" t="str">
            <v>CABO DE COBRE NU 150 MM2 MEIO-DURO</v>
          </cell>
          <cell r="C799" t="str">
            <v xml:space="preserve">M     </v>
          </cell>
          <cell r="D799" t="str">
            <v>CR</v>
          </cell>
          <cell r="E799" t="str">
            <v>78,98</v>
          </cell>
        </row>
        <row r="800">
          <cell r="A800">
            <v>857</v>
          </cell>
          <cell r="B800" t="str">
            <v>CABO DE COBRE NU 16 MM2 MEIO-DURO</v>
          </cell>
          <cell r="C800" t="str">
            <v xml:space="preserve">M     </v>
          </cell>
          <cell r="D800" t="str">
            <v xml:space="preserve">C </v>
          </cell>
          <cell r="E800" t="str">
            <v>8,04</v>
          </cell>
        </row>
        <row r="801">
          <cell r="A801">
            <v>37404</v>
          </cell>
          <cell r="B801" t="str">
            <v>CABO DE COBRE NU 185 MM2 MEIO-DURO</v>
          </cell>
          <cell r="C801" t="str">
            <v xml:space="preserve">M     </v>
          </cell>
          <cell r="D801" t="str">
            <v>CR</v>
          </cell>
          <cell r="E801" t="str">
            <v>94,97</v>
          </cell>
        </row>
        <row r="802">
          <cell r="A802">
            <v>868</v>
          </cell>
          <cell r="B802" t="str">
            <v>CABO DE COBRE NU 25 MM2 MEIO-DURO</v>
          </cell>
          <cell r="C802" t="str">
            <v xml:space="preserve">M     </v>
          </cell>
          <cell r="D802" t="str">
            <v>CR</v>
          </cell>
          <cell r="E802" t="str">
            <v>12,41</v>
          </cell>
        </row>
        <row r="803">
          <cell r="A803">
            <v>870</v>
          </cell>
          <cell r="B803" t="str">
            <v>CABO DE COBRE NU 300 MM2 MEIO-DURO</v>
          </cell>
          <cell r="C803" t="str">
            <v xml:space="preserve">M     </v>
          </cell>
          <cell r="D803" t="str">
            <v>CR</v>
          </cell>
          <cell r="E803" t="str">
            <v>163,65</v>
          </cell>
        </row>
        <row r="804">
          <cell r="A804">
            <v>863</v>
          </cell>
          <cell r="B804" t="str">
            <v>CABO DE COBRE NU 35 MM2 MEIO-DURO</v>
          </cell>
          <cell r="C804" t="str">
            <v xml:space="preserve">M     </v>
          </cell>
          <cell r="D804" t="str">
            <v>CR</v>
          </cell>
          <cell r="E804" t="str">
            <v>17,15</v>
          </cell>
        </row>
        <row r="805">
          <cell r="A805">
            <v>867</v>
          </cell>
          <cell r="B805" t="str">
            <v>CABO DE COBRE NU 50 MM2 MEIO-DURO</v>
          </cell>
          <cell r="C805" t="str">
            <v xml:space="preserve">M     </v>
          </cell>
          <cell r="D805" t="str">
            <v>CR</v>
          </cell>
          <cell r="E805" t="str">
            <v>23,89</v>
          </cell>
        </row>
        <row r="806">
          <cell r="A806">
            <v>891</v>
          </cell>
          <cell r="B806" t="str">
            <v>CABO DE COBRE NU 500 MM2 MEIO-DURO</v>
          </cell>
          <cell r="C806" t="str">
            <v xml:space="preserve">M     </v>
          </cell>
          <cell r="D806" t="str">
            <v>CR</v>
          </cell>
          <cell r="E806" t="str">
            <v>274,83</v>
          </cell>
        </row>
        <row r="807">
          <cell r="A807">
            <v>864</v>
          </cell>
          <cell r="B807" t="str">
            <v>CABO DE COBRE NU 70 MM2 MEIO-DURO</v>
          </cell>
          <cell r="C807" t="str">
            <v xml:space="preserve">M     </v>
          </cell>
          <cell r="D807" t="str">
            <v>CR</v>
          </cell>
          <cell r="E807" t="str">
            <v>33,66</v>
          </cell>
        </row>
        <row r="808">
          <cell r="A808">
            <v>865</v>
          </cell>
          <cell r="B808" t="str">
            <v>CABO DE COBRE NU 95 MM2 MEIO-DURO</v>
          </cell>
          <cell r="C808" t="str">
            <v xml:space="preserve">M     </v>
          </cell>
          <cell r="D808" t="str">
            <v>CR</v>
          </cell>
          <cell r="E808" t="str">
            <v>47,41</v>
          </cell>
        </row>
        <row r="809">
          <cell r="A809">
            <v>1006</v>
          </cell>
          <cell r="B809" t="str">
            <v>CABO DE COBRE RIGIDO, CLASSE 2, ISOLACAO EM PVC, ANTI-CHAMA BWF-B, 1 CONDUTOR, 450/750 V, DIAMETRO 120 MM2</v>
          </cell>
          <cell r="C809" t="str">
            <v xml:space="preserve">M     </v>
          </cell>
          <cell r="D809" t="str">
            <v>CR</v>
          </cell>
          <cell r="E809" t="str">
            <v>67,62</v>
          </cell>
        </row>
        <row r="810">
          <cell r="A810">
            <v>948</v>
          </cell>
          <cell r="B810" t="str">
            <v>CABO DE COBRE UNIPOLAR 10 MM2, BLINDADO, ISOLACAO 3,6/6 KV EPR, COBERTURA EM PVC</v>
          </cell>
          <cell r="C810" t="str">
            <v xml:space="preserve">M     </v>
          </cell>
          <cell r="D810" t="str">
            <v>CR</v>
          </cell>
          <cell r="E810" t="str">
            <v>12,91</v>
          </cell>
        </row>
        <row r="811">
          <cell r="A811">
            <v>947</v>
          </cell>
          <cell r="B811" t="str">
            <v>CABO DE COBRE UNIPOLAR 16 MM2, BLINDADO, ISOLACAO 3,6/6 KV EPR, COBERTURA EM PVC</v>
          </cell>
          <cell r="C811" t="str">
            <v xml:space="preserve">M     </v>
          </cell>
          <cell r="D811" t="str">
            <v>CR</v>
          </cell>
          <cell r="E811" t="str">
            <v>13,13</v>
          </cell>
        </row>
        <row r="812">
          <cell r="A812">
            <v>911</v>
          </cell>
          <cell r="B812" t="str">
            <v>CABO DE COBRE UNIPOLAR 16 MM2, BLINDADO, ISOLACAO 6/10 KV EPR, COBERTURA EM PVC</v>
          </cell>
          <cell r="C812" t="str">
            <v xml:space="preserve">M     </v>
          </cell>
          <cell r="D812" t="str">
            <v>CR</v>
          </cell>
          <cell r="E812" t="str">
            <v>19,09</v>
          </cell>
        </row>
        <row r="813">
          <cell r="A813">
            <v>925</v>
          </cell>
          <cell r="B813" t="str">
            <v>CABO DE COBRE UNIPOLAR 25 MM2, BLINDADO, ISOLACAO 3,6/6 KV EPR, COBERTURA EM PVC</v>
          </cell>
          <cell r="C813" t="str">
            <v xml:space="preserve">M     </v>
          </cell>
          <cell r="D813" t="str">
            <v>CR</v>
          </cell>
          <cell r="E813" t="str">
            <v>17,65</v>
          </cell>
        </row>
        <row r="814">
          <cell r="A814">
            <v>954</v>
          </cell>
          <cell r="B814" t="str">
            <v>CABO DE COBRE UNIPOLAR 25MM2, BLINDADO, ISOLACAO 6/10 KV EPR, COBERTURA EM PVC</v>
          </cell>
          <cell r="C814" t="str">
            <v xml:space="preserve">M     </v>
          </cell>
          <cell r="D814" t="str">
            <v>CR</v>
          </cell>
          <cell r="E814" t="str">
            <v>19,50</v>
          </cell>
        </row>
        <row r="815">
          <cell r="A815">
            <v>901</v>
          </cell>
          <cell r="B815" t="str">
            <v>CABO DE COBRE UNIPOLAR 35 MM2, BLINDADO, ISOLACAO 12/20 KV EPR, COBERTURA EM PVC</v>
          </cell>
          <cell r="C815" t="str">
            <v xml:space="preserve">M     </v>
          </cell>
          <cell r="D815" t="str">
            <v xml:space="preserve">C </v>
          </cell>
          <cell r="E815" t="str">
            <v>20,87</v>
          </cell>
        </row>
        <row r="816">
          <cell r="A816">
            <v>926</v>
          </cell>
          <cell r="B816" t="str">
            <v>CABO DE COBRE UNIPOLAR 35 MM2, BLINDADO, ISOLACAO 3,6/6 KV EPR, COBERTURA EM PVC</v>
          </cell>
          <cell r="C816" t="str">
            <v xml:space="preserve">M     </v>
          </cell>
          <cell r="D816" t="str">
            <v>CR</v>
          </cell>
          <cell r="E816" t="str">
            <v>22,05</v>
          </cell>
        </row>
        <row r="817">
          <cell r="A817">
            <v>912</v>
          </cell>
          <cell r="B817" t="str">
            <v>CABO DE COBRE UNIPOLAR 35 MM2, BLINDADO, ISOLACAO 6/10 KV EPR, COBERTURA EM PVC</v>
          </cell>
          <cell r="C817" t="str">
            <v xml:space="preserve">M     </v>
          </cell>
          <cell r="D817" t="str">
            <v>CR</v>
          </cell>
          <cell r="E817" t="str">
            <v>22,19</v>
          </cell>
        </row>
        <row r="818">
          <cell r="A818">
            <v>955</v>
          </cell>
          <cell r="B818" t="str">
            <v>CABO DE COBRE UNIPOLAR 50 MM2, BLINDADO, ISOLACAO 12/20 KV EPR, COBERTURA EM PVC</v>
          </cell>
          <cell r="C818" t="str">
            <v xml:space="preserve">M     </v>
          </cell>
          <cell r="D818" t="str">
            <v>CR</v>
          </cell>
          <cell r="E818" t="str">
            <v>26,48</v>
          </cell>
        </row>
        <row r="819">
          <cell r="A819">
            <v>946</v>
          </cell>
          <cell r="B819" t="str">
            <v>CABO DE COBRE UNIPOLAR 50 MM2, BLINDADO, ISOLACAO 3,6/6 KV EPR, COBERTURA EM PVC</v>
          </cell>
          <cell r="C819" t="str">
            <v xml:space="preserve">M     </v>
          </cell>
          <cell r="D819" t="str">
            <v>CR</v>
          </cell>
          <cell r="E819" t="str">
            <v>29,78</v>
          </cell>
        </row>
        <row r="820">
          <cell r="A820">
            <v>953</v>
          </cell>
          <cell r="B820" t="str">
            <v>CABO DE COBRE UNIPOLAR 50 MM2, BLINDADO, ISOLACAO 6/10 KV EPR, COBERTURA EM PVC</v>
          </cell>
          <cell r="C820" t="str">
            <v xml:space="preserve">M     </v>
          </cell>
          <cell r="D820" t="str">
            <v>CR</v>
          </cell>
          <cell r="E820" t="str">
            <v>27,10</v>
          </cell>
        </row>
        <row r="821">
          <cell r="A821">
            <v>902</v>
          </cell>
          <cell r="B821" t="str">
            <v>CABO DE COBRE UNIPOLAR 70 MM2, BLINDADO, ISOLACAO 12/20 KV EPR, COBERTURA EM PVC</v>
          </cell>
          <cell r="C821" t="str">
            <v xml:space="preserve">M     </v>
          </cell>
          <cell r="D821" t="str">
            <v>CR</v>
          </cell>
          <cell r="E821" t="str">
            <v>32,94</v>
          </cell>
        </row>
        <row r="822">
          <cell r="A822">
            <v>927</v>
          </cell>
          <cell r="B822" t="str">
            <v>CABO DE COBRE UNIPOLAR 70 MM2, BLINDADO, ISOLACAO 3,6/6 KV EPR, COBERTURA EM PVC</v>
          </cell>
          <cell r="C822" t="str">
            <v xml:space="preserve">M     </v>
          </cell>
          <cell r="D822" t="str">
            <v>CR</v>
          </cell>
          <cell r="E822" t="str">
            <v>31,93</v>
          </cell>
        </row>
        <row r="823">
          <cell r="A823">
            <v>913</v>
          </cell>
          <cell r="B823" t="str">
            <v>CABO DE COBRE UNIPOLAR 70 MM2, BLINDADO, ISOLACAO 6/10 KV EPR, COBERTURA EM PVC</v>
          </cell>
          <cell r="C823" t="str">
            <v xml:space="preserve">M     </v>
          </cell>
          <cell r="D823" t="str">
            <v>CR</v>
          </cell>
          <cell r="E823" t="str">
            <v>35,64</v>
          </cell>
        </row>
        <row r="824">
          <cell r="A824">
            <v>903</v>
          </cell>
          <cell r="B824" t="str">
            <v>CABO DE COBRE UNIPOLAR 95 MM2, BLINDADO, ISOLACAO 12/20 KV EPR, COBERTURA EM PVC</v>
          </cell>
          <cell r="C824" t="str">
            <v xml:space="preserve">M     </v>
          </cell>
          <cell r="D824" t="str">
            <v>CR</v>
          </cell>
          <cell r="E824" t="str">
            <v>40,33</v>
          </cell>
        </row>
        <row r="825">
          <cell r="A825">
            <v>945</v>
          </cell>
          <cell r="B825" t="str">
            <v>CABO DE COBRE UNIPOLAR 95 MM2, BLINDADO, ISOLACAO 3,6/6 KV EPR, COBERTURA EM PVC</v>
          </cell>
          <cell r="C825" t="str">
            <v xml:space="preserve">M     </v>
          </cell>
          <cell r="D825" t="str">
            <v>CR</v>
          </cell>
          <cell r="E825" t="str">
            <v>42,66</v>
          </cell>
        </row>
        <row r="826">
          <cell r="A826">
            <v>914</v>
          </cell>
          <cell r="B826" t="str">
            <v>CABO DE COBRE UNIPOLAR 95 MM2, BLINDADO, ISOLACAO 6/10 KV EPR, COBERTURA EM PVC</v>
          </cell>
          <cell r="C826" t="str">
            <v xml:space="preserve">M     </v>
          </cell>
          <cell r="D826" t="str">
            <v>CR</v>
          </cell>
          <cell r="E826" t="str">
            <v>43,71</v>
          </cell>
        </row>
        <row r="827">
          <cell r="A827">
            <v>993</v>
          </cell>
          <cell r="B827" t="str">
            <v>CABO DE COBRE, FLEXIVEL, CLASSE 4 OU 5, ISOLACAO EM PVC/A, ANTICHAMA BWF-B, COBERTURA PVC-ST1, ANTICHAMA BWF-B, 1 CONDUTOR, 0,6/1 KV, SECAO NOMINAL 1,5 MM2</v>
          </cell>
          <cell r="C827" t="str">
            <v xml:space="preserve">M     </v>
          </cell>
          <cell r="D827" t="str">
            <v>CR</v>
          </cell>
          <cell r="E827" t="str">
            <v>1,45</v>
          </cell>
        </row>
        <row r="828">
          <cell r="A828">
            <v>1020</v>
          </cell>
          <cell r="B828" t="str">
            <v>CABO DE COBRE, FLEXIVEL, CLASSE 4 OU 5, ISOLACAO EM PVC/A, ANTICHAMA BWF-B, COBERTURA PVC-ST1, ANTICHAMA BWF-B, 1 CONDUTOR, 0,6/1 KV, SECAO NOMINAL 10 MM2</v>
          </cell>
          <cell r="C828" t="str">
            <v xml:space="preserve">M     </v>
          </cell>
          <cell r="D828" t="str">
            <v>CR</v>
          </cell>
          <cell r="E828" t="str">
            <v>6,34</v>
          </cell>
        </row>
        <row r="829">
          <cell r="A829">
            <v>1017</v>
          </cell>
          <cell r="B829" t="str">
            <v>CABO DE COBRE, FLEXIVEL, CLASSE 4 OU 5, ISOLACAO EM PVC/A, ANTICHAMA BWF-B, COBERTURA PVC-ST1, ANTICHAMA BWF-B, 1 CONDUTOR, 0,6/1 KV, SECAO NOMINAL 120 MM2</v>
          </cell>
          <cell r="C829" t="str">
            <v xml:space="preserve">M     </v>
          </cell>
          <cell r="D829" t="str">
            <v>CR</v>
          </cell>
          <cell r="E829" t="str">
            <v>69,66</v>
          </cell>
        </row>
        <row r="830">
          <cell r="A830">
            <v>999</v>
          </cell>
          <cell r="B830" t="str">
            <v>CABO DE COBRE, FLEXIVEL, CLASSE 4 OU 5, ISOLACAO EM PVC/A, ANTICHAMA BWF-B, COBERTURA PVC-ST1, ANTICHAMA BWF-B, 1 CONDUTOR, 0,6/1 KV, SECAO NOMINAL 150 MM2</v>
          </cell>
          <cell r="C830" t="str">
            <v xml:space="preserve">M     </v>
          </cell>
          <cell r="D830" t="str">
            <v>CR</v>
          </cell>
          <cell r="E830" t="str">
            <v>86,31</v>
          </cell>
        </row>
        <row r="831">
          <cell r="A831">
            <v>995</v>
          </cell>
          <cell r="B831" t="str">
            <v>CABO DE COBRE, FLEXIVEL, CLASSE 4 OU 5, ISOLACAO EM PVC/A, ANTICHAMA BWF-B, COBERTURA PVC-ST1, ANTICHAMA BWF-B, 1 CONDUTOR, 0,6/1 KV, SECAO NOMINAL 16 MM2</v>
          </cell>
          <cell r="C831" t="str">
            <v xml:space="preserve">M     </v>
          </cell>
          <cell r="D831" t="str">
            <v>CR</v>
          </cell>
          <cell r="E831" t="str">
            <v>9,72</v>
          </cell>
        </row>
        <row r="832">
          <cell r="A832">
            <v>1000</v>
          </cell>
          <cell r="B832" t="str">
            <v>CABO DE COBRE, FLEXIVEL, CLASSE 4 OU 5, ISOLACAO EM PVC/A, ANTICHAMA BWF-B, COBERTURA PVC-ST1, ANTICHAMA BWF-B, 1 CONDUTOR, 0,6/1 KV, SECAO NOMINAL 185 MM2</v>
          </cell>
          <cell r="C832" t="str">
            <v xml:space="preserve">M     </v>
          </cell>
          <cell r="D832" t="str">
            <v>CR</v>
          </cell>
          <cell r="E832" t="str">
            <v>105,81</v>
          </cell>
        </row>
        <row r="833">
          <cell r="A833">
            <v>1022</v>
          </cell>
          <cell r="B833" t="str">
            <v>CABO DE COBRE, FLEXIVEL, CLASSE 4 OU 5, ISOLACAO EM PVC/A, ANTICHAMA BWF-B, COBERTURA PVC-ST1, ANTICHAMA BWF-B, 1 CONDUTOR, 0,6/1 KV, SECAO NOMINAL 2,5 MM2</v>
          </cell>
          <cell r="C833" t="str">
            <v xml:space="preserve">M     </v>
          </cell>
          <cell r="D833" t="str">
            <v>CR</v>
          </cell>
          <cell r="E833" t="str">
            <v>2,02</v>
          </cell>
        </row>
        <row r="834">
          <cell r="A834">
            <v>1015</v>
          </cell>
          <cell r="B834" t="str">
            <v>CABO DE COBRE, FLEXIVEL, CLASSE 4 OU 5, ISOLACAO EM PVC/A, ANTICHAMA BWF-B, COBERTURA PVC-ST1, ANTICHAMA BWF-B, 1 CONDUTOR, 0,6/1 KV, SECAO NOMINAL 240 MM2</v>
          </cell>
          <cell r="C834" t="str">
            <v xml:space="preserve">M     </v>
          </cell>
          <cell r="D834" t="str">
            <v>CR</v>
          </cell>
          <cell r="E834" t="str">
            <v>139,33</v>
          </cell>
        </row>
        <row r="835">
          <cell r="A835">
            <v>996</v>
          </cell>
          <cell r="B835" t="str">
            <v>CABO DE COBRE, FLEXIVEL, CLASSE 4 OU 5, ISOLACAO EM PVC/A, ANTICHAMA BWF-B, COBERTURA PVC-ST1, ANTICHAMA BWF-B, 1 CONDUTOR, 0,6/1 KV, SECAO NOMINAL 25 MM2</v>
          </cell>
          <cell r="C835" t="str">
            <v xml:space="preserve">M     </v>
          </cell>
          <cell r="D835" t="str">
            <v>CR</v>
          </cell>
          <cell r="E835" t="str">
            <v>14,80</v>
          </cell>
        </row>
        <row r="836">
          <cell r="A836">
            <v>1001</v>
          </cell>
          <cell r="B836" t="str">
            <v>CABO DE COBRE, FLEXIVEL, CLASSE 4 OU 5, ISOLACAO EM PVC/A, ANTICHAMA BWF-B, COBERTURA PVC-ST1, ANTICHAMA BWF-B, 1 CONDUTOR, 0,6/1 KV, SECAO NOMINAL 300 MM2</v>
          </cell>
          <cell r="C836" t="str">
            <v xml:space="preserve">M     </v>
          </cell>
          <cell r="D836" t="str">
            <v>CR</v>
          </cell>
          <cell r="E836" t="str">
            <v>174,36</v>
          </cell>
        </row>
        <row r="837">
          <cell r="A837">
            <v>1019</v>
          </cell>
          <cell r="B837" t="str">
            <v>CABO DE COBRE, FLEXIVEL, CLASSE 4 OU 5, ISOLACAO EM PVC/A, ANTICHAMA BWF-B, COBERTURA PVC-ST1, ANTICHAMA BWF-B, 1 CONDUTOR, 0,6/1 KV, SECAO NOMINAL 35 MM2</v>
          </cell>
          <cell r="C837" t="str">
            <v xml:space="preserve">M     </v>
          </cell>
          <cell r="D837" t="str">
            <v>CR</v>
          </cell>
          <cell r="E837" t="str">
            <v>20,40</v>
          </cell>
        </row>
        <row r="838">
          <cell r="A838">
            <v>1021</v>
          </cell>
          <cell r="B838" t="str">
            <v>CABO DE COBRE, FLEXIVEL, CLASSE 4 OU 5, ISOLACAO EM PVC/A, ANTICHAMA BWF-B, COBERTURA PVC-ST1, ANTICHAMA BWF-B, 1 CONDUTOR, 0,6/1 KV, SECAO NOMINAL 4 MM2</v>
          </cell>
          <cell r="C838" t="str">
            <v xml:space="preserve">M     </v>
          </cell>
          <cell r="D838" t="str">
            <v>CR</v>
          </cell>
          <cell r="E838" t="str">
            <v>2,89</v>
          </cell>
        </row>
        <row r="839">
          <cell r="A839">
            <v>39249</v>
          </cell>
          <cell r="B839" t="str">
            <v>CABO DE COBRE, FLEXIVEL, CLASSE 4 OU 5, ISOLACAO EM PVC/A, ANTICHAMA BWF-B, COBERTURA PVC-ST1, ANTICHAMA BWF-B, 1 CONDUTOR, 0,6/1 KV, SECAO NOMINAL 400 MM2</v>
          </cell>
          <cell r="C839" t="str">
            <v xml:space="preserve">M     </v>
          </cell>
          <cell r="D839" t="str">
            <v>CR</v>
          </cell>
          <cell r="E839" t="str">
            <v>227,46</v>
          </cell>
        </row>
        <row r="840">
          <cell r="A840">
            <v>1018</v>
          </cell>
          <cell r="B840" t="str">
            <v>CABO DE COBRE, FLEXIVEL, CLASSE 4 OU 5, ISOLACAO EM PVC/A, ANTICHAMA BWF-B, COBERTURA PVC-ST1, ANTICHAMA BWF-B, 1 CONDUTOR, 0,6/1 KV, SECAO NOMINAL 50 MM2</v>
          </cell>
          <cell r="C840" t="str">
            <v xml:space="preserve">M     </v>
          </cell>
          <cell r="D840" t="str">
            <v>CR</v>
          </cell>
          <cell r="E840" t="str">
            <v>29,08</v>
          </cell>
        </row>
        <row r="841">
          <cell r="A841">
            <v>39250</v>
          </cell>
          <cell r="B841" t="str">
            <v>CABO DE COBRE, FLEXIVEL, CLASSE 4 OU 5, ISOLACAO EM PVC/A, ANTICHAMA BWF-B, COBERTURA PVC-ST1, ANTICHAMA BWF-B, 1 CONDUTOR, 0,6/1 KV, SECAO NOMINAL 500 MM2</v>
          </cell>
          <cell r="C841" t="str">
            <v xml:space="preserve">M     </v>
          </cell>
          <cell r="D841" t="str">
            <v>CR</v>
          </cell>
          <cell r="E841" t="str">
            <v>292,19</v>
          </cell>
        </row>
        <row r="842">
          <cell r="A842">
            <v>994</v>
          </cell>
          <cell r="B842" t="str">
            <v>CABO DE COBRE, FLEXIVEL, CLASSE 4 OU 5, ISOLACAO EM PVC/A, ANTICHAMA BWF-B, COBERTURA PVC-ST1, ANTICHAMA BWF-B, 1 CONDUTOR, 0,6/1 KV, SECAO NOMINAL 6 MM2</v>
          </cell>
          <cell r="C842" t="str">
            <v xml:space="preserve">M     </v>
          </cell>
          <cell r="D842" t="str">
            <v>CR</v>
          </cell>
          <cell r="E842" t="str">
            <v>3,95</v>
          </cell>
        </row>
        <row r="843">
          <cell r="A843">
            <v>977</v>
          </cell>
          <cell r="B843" t="str">
            <v>CABO DE COBRE, FLEXIVEL, CLASSE 4 OU 5, ISOLACAO EM PVC/A, ANTICHAMA BWF-B, COBERTURA PVC-ST1, ANTICHAMA BWF-B, 1 CONDUTOR, 0,6/1 KV, SECAO NOMINAL 70 MM2</v>
          </cell>
          <cell r="C843" t="str">
            <v xml:space="preserve">M     </v>
          </cell>
          <cell r="D843" t="str">
            <v>CR</v>
          </cell>
          <cell r="E843" t="str">
            <v>40,28</v>
          </cell>
        </row>
        <row r="844">
          <cell r="A844">
            <v>998</v>
          </cell>
          <cell r="B844" t="str">
            <v>CABO DE COBRE, FLEXIVEL, CLASSE 4 OU 5, ISOLACAO EM PVC/A, ANTICHAMA BWF-B, COBERTURA PVC-ST1, ANTICHAMA BWF-B, 1 CONDUTOR, 0,6/1 KV, SECAO NOMINAL 95 MM2</v>
          </cell>
          <cell r="C844" t="str">
            <v xml:space="preserve">M     </v>
          </cell>
          <cell r="D844" t="str">
            <v>CR</v>
          </cell>
          <cell r="E844" t="str">
            <v>53,51</v>
          </cell>
        </row>
        <row r="845">
          <cell r="A845">
            <v>39251</v>
          </cell>
          <cell r="B845" t="str">
            <v>CABO DE COBRE, FLEXIVEL, CLASSE 4 OU 5, ISOLACAO EM PVC/A, ANTICHAMA BWF-B, 1 CONDUTOR, 450/750 V, SECAO NOMINAL 0,5 MM2</v>
          </cell>
          <cell r="C845" t="str">
            <v xml:space="preserve">M     </v>
          </cell>
          <cell r="D845" t="str">
            <v>CR</v>
          </cell>
          <cell r="E845" t="str">
            <v>0,38</v>
          </cell>
        </row>
        <row r="846">
          <cell r="A846">
            <v>1011</v>
          </cell>
          <cell r="B846" t="str">
            <v>CABO DE COBRE, FLEXIVEL, CLASSE 4 OU 5, ISOLACAO EM PVC/A, ANTICHAMA BWF-B, 1 CONDUTOR, 450/750 V, SECAO NOMINAL 0,75 MM2</v>
          </cell>
          <cell r="C846" t="str">
            <v xml:space="preserve">M     </v>
          </cell>
          <cell r="D846" t="str">
            <v>CR</v>
          </cell>
          <cell r="E846" t="str">
            <v>0,54</v>
          </cell>
        </row>
        <row r="847">
          <cell r="A847">
            <v>39252</v>
          </cell>
          <cell r="B847" t="str">
            <v>CABO DE COBRE, FLEXIVEL, CLASSE 4 OU 5, ISOLACAO EM PVC/A, ANTICHAMA BWF-B, 1 CONDUTOR, 450/750 V, SECAO NOMINAL 1,0 MM2</v>
          </cell>
          <cell r="C847" t="str">
            <v xml:space="preserve">M     </v>
          </cell>
          <cell r="D847" t="str">
            <v>CR</v>
          </cell>
          <cell r="E847" t="str">
            <v>0,64</v>
          </cell>
        </row>
        <row r="848">
          <cell r="A848">
            <v>1013</v>
          </cell>
          <cell r="B848" t="str">
            <v>CABO DE COBRE, FLEXIVEL, CLASSE 4 OU 5, ISOLACAO EM PVC/A, ANTICHAMA BWF-B, 1 CONDUTOR, 450/750 V, SECAO NOMINAL 1,5 MM2</v>
          </cell>
          <cell r="C848" t="str">
            <v xml:space="preserve">M     </v>
          </cell>
          <cell r="D848" t="str">
            <v>CR</v>
          </cell>
          <cell r="E848" t="str">
            <v>0,85</v>
          </cell>
        </row>
        <row r="849">
          <cell r="A849">
            <v>980</v>
          </cell>
          <cell r="B849" t="str">
            <v>CABO DE COBRE, FLEXIVEL, CLASSE 4 OU 5, ISOLACAO EM PVC/A, ANTICHAMA BWF-B, 1 CONDUTOR, 450/750 V, SECAO NOMINAL 10 MM2</v>
          </cell>
          <cell r="C849" t="str">
            <v xml:space="preserve">M     </v>
          </cell>
          <cell r="D849" t="str">
            <v>CR</v>
          </cell>
          <cell r="E849" t="str">
            <v>5,81</v>
          </cell>
        </row>
        <row r="850">
          <cell r="A850">
            <v>39237</v>
          </cell>
          <cell r="B850" t="str">
            <v>CABO DE COBRE, FLEXIVEL, CLASSE 4 OU 5, ISOLACAO EM PVC/A, ANTICHAMA BWF-B, 1 CONDUTOR, 450/750 V, SECAO NOMINAL 120 MM2</v>
          </cell>
          <cell r="C850" t="str">
            <v xml:space="preserve">M     </v>
          </cell>
          <cell r="D850" t="str">
            <v>CR</v>
          </cell>
          <cell r="E850" t="str">
            <v>68,93</v>
          </cell>
        </row>
        <row r="851">
          <cell r="A851">
            <v>39238</v>
          </cell>
          <cell r="B851" t="str">
            <v>CABO DE COBRE, FLEXIVEL, CLASSE 4 OU 5, ISOLACAO EM PVC/A, ANTICHAMA BWF-B, 1 CONDUTOR, 450/750 V, SECAO NOMINAL 150 MM2</v>
          </cell>
          <cell r="C851" t="str">
            <v xml:space="preserve">M     </v>
          </cell>
          <cell r="D851" t="str">
            <v>CR</v>
          </cell>
          <cell r="E851" t="str">
            <v>86,06</v>
          </cell>
        </row>
        <row r="852">
          <cell r="A852">
            <v>979</v>
          </cell>
          <cell r="B852" t="str">
            <v>CABO DE COBRE, FLEXIVEL, CLASSE 4 OU 5, ISOLACAO EM PVC/A, ANTICHAMA BWF-B, 1 CONDUTOR, 450/750 V, SECAO NOMINAL 16 MM2</v>
          </cell>
          <cell r="C852" t="str">
            <v xml:space="preserve">M     </v>
          </cell>
          <cell r="D852" t="str">
            <v xml:space="preserve">C </v>
          </cell>
          <cell r="E852" t="str">
            <v>8,96</v>
          </cell>
        </row>
        <row r="853">
          <cell r="A853">
            <v>39239</v>
          </cell>
          <cell r="B853" t="str">
            <v>CABO DE COBRE, FLEXIVEL, CLASSE 4 OU 5, ISOLACAO EM PVC/A, ANTICHAMA BWF-B, 1 CONDUTOR, 450/750 V, SECAO NOMINAL 185 MM2</v>
          </cell>
          <cell r="C853" t="str">
            <v xml:space="preserve">M     </v>
          </cell>
          <cell r="D853" t="str">
            <v>CR</v>
          </cell>
          <cell r="E853" t="str">
            <v>104,74</v>
          </cell>
        </row>
        <row r="854">
          <cell r="A854">
            <v>1014</v>
          </cell>
          <cell r="B854" t="str">
            <v>CABO DE COBRE, FLEXIVEL, CLASSE 4 OU 5, ISOLACAO EM PVC/A, ANTICHAMA BWF-B, 1 CONDUTOR, 450/750 V, SECAO NOMINAL 2,5 MM2</v>
          </cell>
          <cell r="C854" t="str">
            <v xml:space="preserve">M     </v>
          </cell>
          <cell r="D854" t="str">
            <v>CR</v>
          </cell>
          <cell r="E854" t="str">
            <v>1,36</v>
          </cell>
        </row>
        <row r="855">
          <cell r="A855">
            <v>39240</v>
          </cell>
          <cell r="B855" t="str">
            <v>CABO DE COBRE, FLEXIVEL, CLASSE 4 OU 5, ISOLACAO EM PVC/A, ANTICHAMA BWF-B, 1 CONDUTOR, 450/750 V, SECAO NOMINAL 240 MM2</v>
          </cell>
          <cell r="C855" t="str">
            <v xml:space="preserve">M     </v>
          </cell>
          <cell r="D855" t="str">
            <v>CR</v>
          </cell>
          <cell r="E855" t="str">
            <v>138,43</v>
          </cell>
        </row>
        <row r="856">
          <cell r="A856">
            <v>39232</v>
          </cell>
          <cell r="B856" t="str">
            <v>CABO DE COBRE, FLEXIVEL, CLASSE 4 OU 5, ISOLACAO EM PVC/A, ANTICHAMA BWF-B, 1 CONDUTOR, 450/750 V, SECAO NOMINAL 25 MM2</v>
          </cell>
          <cell r="C856" t="str">
            <v xml:space="preserve">M     </v>
          </cell>
          <cell r="D856" t="str">
            <v>CR</v>
          </cell>
          <cell r="E856" t="str">
            <v>14,37</v>
          </cell>
        </row>
        <row r="857">
          <cell r="A857">
            <v>39233</v>
          </cell>
          <cell r="B857" t="str">
            <v>CABO DE COBRE, FLEXIVEL, CLASSE 4 OU 5, ISOLACAO EM PVC/A, ANTICHAMA BWF-B, 1 CONDUTOR, 450/750 V, SECAO NOMINAL 35 MM2</v>
          </cell>
          <cell r="C857" t="str">
            <v xml:space="preserve">M     </v>
          </cell>
          <cell r="D857" t="str">
            <v>CR</v>
          </cell>
          <cell r="E857" t="str">
            <v>19,76</v>
          </cell>
        </row>
        <row r="858">
          <cell r="A858">
            <v>981</v>
          </cell>
          <cell r="B858" t="str">
            <v>CABO DE COBRE, FLEXIVEL, CLASSE 4 OU 5, ISOLACAO EM PVC/A, ANTICHAMA BWF-B, 1 CONDUTOR, 450/750 V, SECAO NOMINAL 4 MM2</v>
          </cell>
          <cell r="C858" t="str">
            <v xml:space="preserve">M     </v>
          </cell>
          <cell r="D858" t="str">
            <v>CR</v>
          </cell>
          <cell r="E858" t="str">
            <v>2,43</v>
          </cell>
        </row>
        <row r="859">
          <cell r="A859">
            <v>39234</v>
          </cell>
          <cell r="B859" t="str">
            <v>CABO DE COBRE, FLEXIVEL, CLASSE 4 OU 5, ISOLACAO EM PVC/A, ANTICHAMA BWF-B, 1 CONDUTOR, 450/750 V, SECAO NOMINAL 50 MM2</v>
          </cell>
          <cell r="C859" t="str">
            <v xml:space="preserve">M     </v>
          </cell>
          <cell r="D859" t="str">
            <v>CR</v>
          </cell>
          <cell r="E859" t="str">
            <v>29,00</v>
          </cell>
        </row>
        <row r="860">
          <cell r="A860">
            <v>982</v>
          </cell>
          <cell r="B860" t="str">
            <v>CABO DE COBRE, FLEXIVEL, CLASSE 4 OU 5, ISOLACAO EM PVC/A, ANTICHAMA BWF-B, 1 CONDUTOR, 450/750 V, SECAO NOMINAL 6 MM2</v>
          </cell>
          <cell r="C860" t="str">
            <v xml:space="preserve">M     </v>
          </cell>
          <cell r="D860" t="str">
            <v>CR</v>
          </cell>
          <cell r="E860" t="str">
            <v>3,40</v>
          </cell>
        </row>
        <row r="861">
          <cell r="A861">
            <v>39235</v>
          </cell>
          <cell r="B861" t="str">
            <v>CABO DE COBRE, FLEXIVEL, CLASSE 4 OU 5, ISOLACAO EM PVC/A, ANTICHAMA BWF-B, 1 CONDUTOR, 450/750 V, SECAO NOMINAL 70 MM2</v>
          </cell>
          <cell r="C861" t="str">
            <v xml:space="preserve">M     </v>
          </cell>
          <cell r="D861" t="str">
            <v>CR</v>
          </cell>
          <cell r="E861" t="str">
            <v>40,79</v>
          </cell>
        </row>
        <row r="862">
          <cell r="A862">
            <v>39236</v>
          </cell>
          <cell r="B862" t="str">
            <v>CABO DE COBRE, FLEXIVEL, CLASSE 4 OU 5, ISOLACAO EM PVC/A, ANTICHAMA BWF-B, 1 CONDUTOR, 450/750 V, SECAO NOMINAL 95 MM2</v>
          </cell>
          <cell r="C862" t="str">
            <v xml:space="preserve">M     </v>
          </cell>
          <cell r="D862" t="str">
            <v>CR</v>
          </cell>
          <cell r="E862" t="str">
            <v>53,48</v>
          </cell>
        </row>
        <row r="863">
          <cell r="A863">
            <v>876</v>
          </cell>
          <cell r="B863" t="str">
            <v>CABO DE COBRE, RIGIDO, CLASSE 2, COMPACTADO, BLINDADO, ISOLACAO EM EPR OU XLPE, COBERTURA ANTICHAMA EM PVC, PEAD OU HFFR, 1 CONDUTOR, 20/35 KV, SECAO NOMINAL 120 MM2</v>
          </cell>
          <cell r="C863" t="str">
            <v xml:space="preserve">M     </v>
          </cell>
          <cell r="D863" t="str">
            <v>CR</v>
          </cell>
          <cell r="E863" t="str">
            <v>138,04</v>
          </cell>
        </row>
        <row r="864">
          <cell r="A864">
            <v>877</v>
          </cell>
          <cell r="B864" t="str">
            <v>CABO DE COBRE, RIGIDO, CLASSE 2, COMPACTADO, BLINDADO, ISOLACAO EM EPR OU XLPE, COBERTURA ANTICHAMA EM PVC, PEAD OU HFFR, 1 CONDUTOR, 20/35 KV, SECAO NOMINAL 150 MM2</v>
          </cell>
          <cell r="C864" t="str">
            <v xml:space="preserve">M     </v>
          </cell>
          <cell r="D864" t="str">
            <v>CR</v>
          </cell>
          <cell r="E864" t="str">
            <v>162,28</v>
          </cell>
        </row>
        <row r="865">
          <cell r="A865">
            <v>882</v>
          </cell>
          <cell r="B865" t="str">
            <v>CABO DE COBRE, RIGIDO, CLASSE 2, COMPACTADO, BLINDADO, ISOLACAO EM EPR OU XLPE, COBERTURA ANTICHAMA EM PVC, PEAD OU HFFR, 1 CONDUTOR, 20/35 KV, SECAO NOMINAL 185 MM2</v>
          </cell>
          <cell r="C865" t="str">
            <v xml:space="preserve">M     </v>
          </cell>
          <cell r="D865" t="str">
            <v>CR</v>
          </cell>
          <cell r="E865" t="str">
            <v>176,84</v>
          </cell>
        </row>
        <row r="866">
          <cell r="A866">
            <v>878</v>
          </cell>
          <cell r="B866" t="str">
            <v>CABO DE COBRE, RIGIDO, CLASSE 2, COMPACTADO, BLINDADO, ISOLACAO EM EPR OU XLPE, COBERTURA ANTICHAMA EM PVC, PEAD OU HFFR, 1 CONDUTOR, 20/35 KV, SECAO NOMINAL 240 MM2</v>
          </cell>
          <cell r="C866" t="str">
            <v xml:space="preserve">M     </v>
          </cell>
          <cell r="D866" t="str">
            <v>CR</v>
          </cell>
          <cell r="E866" t="str">
            <v>219,85</v>
          </cell>
        </row>
        <row r="867">
          <cell r="A867">
            <v>879</v>
          </cell>
          <cell r="B867" t="str">
            <v>CABO DE COBRE, RIGIDO, CLASSE 2, COMPACTADO, BLINDADO, ISOLACAO EM EPR OU XLPE, COBERTURA ANTICHAMA EM PVC, PEAD OU HFFR, 1 CONDUTOR, 20/35 KV, SECAO NOMINAL 300 MM2</v>
          </cell>
          <cell r="C867" t="str">
            <v xml:space="preserve">M     </v>
          </cell>
          <cell r="D867" t="str">
            <v>CR</v>
          </cell>
          <cell r="E867" t="str">
            <v>259,13</v>
          </cell>
        </row>
        <row r="868">
          <cell r="A868">
            <v>880</v>
          </cell>
          <cell r="B868" t="str">
            <v>CABO DE COBRE, RIGIDO, CLASSE 2, COMPACTADO, BLINDADO, ISOLACAO EM EPR OU XLPE, COBERTURA ANTICHAMA EM PVC, PEAD OU HFFR, 1 CONDUTOR, 20/35 KV, SECAO NOMINAL 400 MM2</v>
          </cell>
          <cell r="C868" t="str">
            <v xml:space="preserve">M     </v>
          </cell>
          <cell r="D868" t="str">
            <v>CR</v>
          </cell>
          <cell r="E868" t="str">
            <v>304,89</v>
          </cell>
        </row>
        <row r="869">
          <cell r="A869">
            <v>873</v>
          </cell>
          <cell r="B869" t="str">
            <v>CABO DE COBRE, RIGIDO, CLASSE 2, COMPACTADO, BLINDADO, ISOLACAO EM EPR OU XLPE, COBERTURA ANTICHAMA EM PVC, PEAD OU HFFR, 1 CONDUTOR, 20/35 KV, SECAO NOMINAL 50 MM2</v>
          </cell>
          <cell r="C869" t="str">
            <v xml:space="preserve">M     </v>
          </cell>
          <cell r="D869" t="str">
            <v>CR</v>
          </cell>
          <cell r="E869" t="str">
            <v>92,70</v>
          </cell>
        </row>
        <row r="870">
          <cell r="A870">
            <v>881</v>
          </cell>
          <cell r="B870" t="str">
            <v>CABO DE COBRE, RIGIDO, CLASSE 2, COMPACTADO, BLINDADO, ISOLACAO EM EPR OU XLPE, COBERTURA ANTICHAMA EM PVC, PEAD OU HFFR, 1 CONDUTOR, 20/35 KV, SECAO NOMINAL 500 MM2</v>
          </cell>
          <cell r="C870" t="str">
            <v xml:space="preserve">M     </v>
          </cell>
          <cell r="D870" t="str">
            <v>CR</v>
          </cell>
          <cell r="E870" t="str">
            <v>416,74</v>
          </cell>
        </row>
        <row r="871">
          <cell r="A871">
            <v>874</v>
          </cell>
          <cell r="B871" t="str">
            <v>CABO DE COBRE, RIGIDO, CLASSE 2, COMPACTADO, BLINDADO, ISOLACAO EM EPR OU XLPE, COBERTURA ANTICHAMA EM PVC, PEAD OU HFFR, 1 CONDUTOR, 20/35 KV, SECAO NOMINAL 70 MM2</v>
          </cell>
          <cell r="C871" t="str">
            <v xml:space="preserve">M     </v>
          </cell>
          <cell r="D871" t="str">
            <v>CR</v>
          </cell>
          <cell r="E871" t="str">
            <v>110,02</v>
          </cell>
        </row>
        <row r="872">
          <cell r="A872">
            <v>875</v>
          </cell>
          <cell r="B872" t="str">
            <v>CABO DE COBRE, RIGIDO, CLASSE 2, COMPACTADO, BLINDADO, ISOLACAO EM EPR OU XLPE, COBERTURA ANTICHAMA EM PVC, PEAD OU HFFR, 1 CONDUTOR, 20/35 KV, SECAO NOMINAL 95 MM2</v>
          </cell>
          <cell r="C872" t="str">
            <v xml:space="preserve">M     </v>
          </cell>
          <cell r="D872" t="str">
            <v>CR</v>
          </cell>
          <cell r="E872" t="str">
            <v>131,26</v>
          </cell>
        </row>
        <row r="873">
          <cell r="A873">
            <v>983</v>
          </cell>
          <cell r="B873" t="str">
            <v>CABO DE COBRE, RIGIDO, CLASSE 2, ISOLACAO EM PVC/A, ANTICHAMA BWF-B, 1 CONDUTOR, 450/750 V, SECAO NOMINAL 1,5 MM2</v>
          </cell>
          <cell r="C873" t="str">
            <v xml:space="preserve">M     </v>
          </cell>
          <cell r="D873" t="str">
            <v>CR</v>
          </cell>
          <cell r="E873" t="str">
            <v>0,82</v>
          </cell>
        </row>
        <row r="874">
          <cell r="A874">
            <v>985</v>
          </cell>
          <cell r="B874" t="str">
            <v>CABO DE COBRE, RIGIDO, CLASSE 2, ISOLACAO EM PVC/A, ANTICHAMA BWF-B, 1 CONDUTOR, 450/750 V, SECAO NOMINAL 10 MM2</v>
          </cell>
          <cell r="C874" t="str">
            <v xml:space="preserve">M     </v>
          </cell>
          <cell r="D874" t="str">
            <v>CR</v>
          </cell>
          <cell r="E874" t="str">
            <v>6,16</v>
          </cell>
        </row>
        <row r="875">
          <cell r="A875">
            <v>990</v>
          </cell>
          <cell r="B875" t="str">
            <v>CABO DE COBRE, RIGIDO, CLASSE 2, ISOLACAO EM PVC/A, ANTICHAMA BWF-B, 1 CONDUTOR, 450/750 V, SECAO NOMINAL 150 MM2</v>
          </cell>
          <cell r="C875" t="str">
            <v xml:space="preserve">M     </v>
          </cell>
          <cell r="D875" t="str">
            <v>CR</v>
          </cell>
          <cell r="E875" t="str">
            <v>84,38</v>
          </cell>
        </row>
        <row r="876">
          <cell r="A876">
            <v>39241</v>
          </cell>
          <cell r="B876" t="str">
            <v>CABO DE COBRE, RIGIDO, CLASSE 2, ISOLACAO EM PVC/A, ANTICHAMA BWF-B, 1 CONDUTOR, 450/750 V, SECAO NOMINAL 16 MM2</v>
          </cell>
          <cell r="C876" t="str">
            <v xml:space="preserve">M     </v>
          </cell>
          <cell r="D876" t="str">
            <v>CR</v>
          </cell>
          <cell r="E876" t="str">
            <v>9,64</v>
          </cell>
        </row>
        <row r="877">
          <cell r="A877">
            <v>1005</v>
          </cell>
          <cell r="B877" t="str">
            <v>CABO DE COBRE, RIGIDO, CLASSE 2, ISOLACAO EM PVC/A, ANTICHAMA BWF-B, 1 CONDUTOR, 450/750 V, SECAO NOMINAL 185 MM2</v>
          </cell>
          <cell r="C877" t="str">
            <v xml:space="preserve">M     </v>
          </cell>
          <cell r="D877" t="str">
            <v>CR</v>
          </cell>
          <cell r="E877" t="str">
            <v>103,57</v>
          </cell>
        </row>
        <row r="878">
          <cell r="A878">
            <v>984</v>
          </cell>
          <cell r="B878" t="str">
            <v>CABO DE COBRE, RIGIDO, CLASSE 2, ISOLACAO EM PVC/A, ANTICHAMA BWF-B, 1 CONDUTOR, 450/750 V, SECAO NOMINAL 2,5 MM2</v>
          </cell>
          <cell r="C878" t="str">
            <v xml:space="preserve">M     </v>
          </cell>
          <cell r="D878" t="str">
            <v>CR</v>
          </cell>
          <cell r="E878" t="str">
            <v>2,13</v>
          </cell>
        </row>
        <row r="879">
          <cell r="A879">
            <v>991</v>
          </cell>
          <cell r="B879" t="str">
            <v>CABO DE COBRE, RIGIDO, CLASSE 2, ISOLACAO EM PVC/A, ANTICHAMA BWF-B, 1 CONDUTOR, 450/750 V, SECAO NOMINAL 240 MM2</v>
          </cell>
          <cell r="C879" t="str">
            <v xml:space="preserve">M     </v>
          </cell>
          <cell r="D879" t="str">
            <v>CR</v>
          </cell>
          <cell r="E879" t="str">
            <v>136,86</v>
          </cell>
        </row>
        <row r="880">
          <cell r="A880">
            <v>986</v>
          </cell>
          <cell r="B880" t="str">
            <v>CABO DE COBRE, RIGIDO, CLASSE 2, ISOLACAO EM PVC/A, ANTICHAMA BWF-B, 1 CONDUTOR, 450/750 V, SECAO NOMINAL 25 MM2</v>
          </cell>
          <cell r="C880" t="str">
            <v xml:space="preserve">M     </v>
          </cell>
          <cell r="D880" t="str">
            <v>CR</v>
          </cell>
          <cell r="E880" t="str">
            <v>14,74</v>
          </cell>
        </row>
        <row r="881">
          <cell r="A881">
            <v>1024</v>
          </cell>
          <cell r="B881" t="str">
            <v>CABO DE COBRE, RIGIDO, CLASSE 2, ISOLACAO EM PVC/A, ANTICHAMA BWF-B, 1 CONDUTOR, 450/750 V, SECAO NOMINAL 300 MM2</v>
          </cell>
          <cell r="C881" t="str">
            <v xml:space="preserve">M     </v>
          </cell>
          <cell r="D881" t="str">
            <v>CR</v>
          </cell>
          <cell r="E881" t="str">
            <v>169,38</v>
          </cell>
        </row>
        <row r="882">
          <cell r="A882">
            <v>987</v>
          </cell>
          <cell r="B882" t="str">
            <v>CABO DE COBRE, RIGIDO, CLASSE 2, ISOLACAO EM PVC/A, ANTICHAMA BWF-B, 1 CONDUTOR, 450/750 V, SECAO NOMINAL 35 MM2</v>
          </cell>
          <cell r="C882" t="str">
            <v xml:space="preserve">M     </v>
          </cell>
          <cell r="D882" t="str">
            <v>CR</v>
          </cell>
          <cell r="E882" t="str">
            <v>20,03</v>
          </cell>
        </row>
        <row r="883">
          <cell r="A883">
            <v>1003</v>
          </cell>
          <cell r="B883" t="str">
            <v>CABO DE COBRE, RIGIDO, CLASSE 2, ISOLACAO EM PVC/A, ANTICHAMA BWF-B, 1 CONDUTOR, 450/750 V, SECAO NOMINAL 4 MM2</v>
          </cell>
          <cell r="C883" t="str">
            <v xml:space="preserve">M     </v>
          </cell>
          <cell r="D883" t="str">
            <v>CR</v>
          </cell>
          <cell r="E883" t="str">
            <v>3,12</v>
          </cell>
        </row>
        <row r="884">
          <cell r="A884">
            <v>992</v>
          </cell>
          <cell r="B884" t="str">
            <v>CABO DE COBRE, RIGIDO, CLASSE 2, ISOLACAO EM PVC/A, ANTICHAMA BWF-B, 1 CONDUTOR, 450/750 V, SECAO NOMINAL 400 MM2</v>
          </cell>
          <cell r="C884" t="str">
            <v xml:space="preserve">M     </v>
          </cell>
          <cell r="D884" t="str">
            <v>CR</v>
          </cell>
          <cell r="E884" t="str">
            <v>219,15</v>
          </cell>
        </row>
        <row r="885">
          <cell r="A885">
            <v>1007</v>
          </cell>
          <cell r="B885" t="str">
            <v>CABO DE COBRE, RIGIDO, CLASSE 2, ISOLACAO EM PVC/A, ANTICHAMA BWF-B, 1 CONDUTOR, 450/750 V, SECAO NOMINAL 50 MM2</v>
          </cell>
          <cell r="C885" t="str">
            <v xml:space="preserve">M     </v>
          </cell>
          <cell r="D885" t="str">
            <v>CR</v>
          </cell>
          <cell r="E885" t="str">
            <v>28,42</v>
          </cell>
        </row>
        <row r="886">
          <cell r="A886">
            <v>39242</v>
          </cell>
          <cell r="B886" t="str">
            <v>CABO DE COBRE, RIGIDO, CLASSE 2, ISOLACAO EM PVC/A, ANTICHAMA BWF-B, 1 CONDUTOR, 450/750 V, SECAO NOMINAL 500 MM2</v>
          </cell>
          <cell r="C886" t="str">
            <v xml:space="preserve">M     </v>
          </cell>
          <cell r="D886" t="str">
            <v>CR</v>
          </cell>
          <cell r="E886" t="str">
            <v>271,53</v>
          </cell>
        </row>
        <row r="887">
          <cell r="A887">
            <v>1008</v>
          </cell>
          <cell r="B887" t="str">
            <v>CABO DE COBRE, RIGIDO, CLASSE 2, ISOLACAO EM PVC/A, ANTICHAMA BWF-B, 1 CONDUTOR, 450/750 V, SECAO NOMINAL 6 MM2</v>
          </cell>
          <cell r="C887" t="str">
            <v xml:space="preserve">M     </v>
          </cell>
          <cell r="D887" t="str">
            <v>CR</v>
          </cell>
          <cell r="E887" t="str">
            <v>3,54</v>
          </cell>
        </row>
        <row r="888">
          <cell r="A888">
            <v>988</v>
          </cell>
          <cell r="B888" t="str">
            <v>CABO DE COBRE, RIGIDO, CLASSE 2, ISOLACAO EM PVC/A, ANTICHAMA BWF-B, 1 CONDUTOR, 450/750 V, SECAO NOMINAL 70 MM2</v>
          </cell>
          <cell r="C888" t="str">
            <v xml:space="preserve">M     </v>
          </cell>
          <cell r="D888" t="str">
            <v>CR</v>
          </cell>
          <cell r="E888" t="str">
            <v>39,25</v>
          </cell>
        </row>
        <row r="889">
          <cell r="A889">
            <v>989</v>
          </cell>
          <cell r="B889" t="str">
            <v>CABO DE COBRE, RIGIDO, CLASSE 2, ISOLACAO EM PVC/A, ANTICHAMA BWF-B, 1 CONDUTOR, 450/750 V, SECAO NOMINAL 95 MM2</v>
          </cell>
          <cell r="C889" t="str">
            <v xml:space="preserve">M     </v>
          </cell>
          <cell r="D889" t="str">
            <v>CR</v>
          </cell>
          <cell r="E889" t="str">
            <v>53,17</v>
          </cell>
        </row>
        <row r="890">
          <cell r="A890">
            <v>39598</v>
          </cell>
          <cell r="B890" t="str">
            <v>CABO DE PAR TRANCADO UTP, 4 PARES, CATEGORIA 5E</v>
          </cell>
          <cell r="C890" t="str">
            <v xml:space="preserve">M     </v>
          </cell>
          <cell r="D890" t="str">
            <v>CR</v>
          </cell>
          <cell r="E890" t="str">
            <v>1,04</v>
          </cell>
        </row>
        <row r="891">
          <cell r="A891">
            <v>39599</v>
          </cell>
          <cell r="B891" t="str">
            <v>CABO DE PAR TRANCADO UTP, 4 PARES, CATEGORIA 6</v>
          </cell>
          <cell r="C891" t="str">
            <v xml:space="preserve">M     </v>
          </cell>
          <cell r="D891" t="str">
            <v>CR</v>
          </cell>
          <cell r="E891" t="str">
            <v>1,58</v>
          </cell>
        </row>
        <row r="892">
          <cell r="A892">
            <v>34602</v>
          </cell>
          <cell r="B892" t="str">
            <v>CABO FLEXIVEL PVC 750 V, 2 CONDUTORES DE 1,5 MM2</v>
          </cell>
          <cell r="C892" t="str">
            <v xml:space="preserve">M     </v>
          </cell>
          <cell r="D892" t="str">
            <v>CR</v>
          </cell>
          <cell r="E892" t="str">
            <v>1,21</v>
          </cell>
        </row>
        <row r="893">
          <cell r="A893">
            <v>34603</v>
          </cell>
          <cell r="B893" t="str">
            <v>CABO FLEXIVEL PVC 750 V, 2 CONDUTORES DE 10,0 MM2</v>
          </cell>
          <cell r="C893" t="str">
            <v xml:space="preserve">M     </v>
          </cell>
          <cell r="D893" t="str">
            <v>CR</v>
          </cell>
          <cell r="E893" t="str">
            <v>5,85</v>
          </cell>
        </row>
        <row r="894">
          <cell r="A894">
            <v>34607</v>
          </cell>
          <cell r="B894" t="str">
            <v>CABO FLEXIVEL PVC 750 V, 2 CONDUTORES DE 4,0 MM2</v>
          </cell>
          <cell r="C894" t="str">
            <v xml:space="preserve">M     </v>
          </cell>
          <cell r="D894" t="str">
            <v>CR</v>
          </cell>
          <cell r="E894" t="str">
            <v>2,60</v>
          </cell>
        </row>
        <row r="895">
          <cell r="A895">
            <v>34609</v>
          </cell>
          <cell r="B895" t="str">
            <v>CABO FLEXIVEL PVC 750 V, 2 CONDUTORES DE 6,0 MM2</v>
          </cell>
          <cell r="C895" t="str">
            <v xml:space="preserve">M     </v>
          </cell>
          <cell r="D895" t="str">
            <v>CR</v>
          </cell>
          <cell r="E895" t="str">
            <v>3,91</v>
          </cell>
        </row>
        <row r="896">
          <cell r="A896">
            <v>34618</v>
          </cell>
          <cell r="B896" t="str">
            <v>CABO FLEXIVEL PVC 750 V, 3 CONDUTORES DE 1,5 MM2</v>
          </cell>
          <cell r="C896" t="str">
            <v xml:space="preserve">M     </v>
          </cell>
          <cell r="D896" t="str">
            <v>CR</v>
          </cell>
          <cell r="E896" t="str">
            <v>1,61</v>
          </cell>
        </row>
        <row r="897">
          <cell r="A897">
            <v>34620</v>
          </cell>
          <cell r="B897" t="str">
            <v>CABO FLEXIVEL PVC 750 V, 3 CONDUTORES DE 10,0 MM2</v>
          </cell>
          <cell r="C897" t="str">
            <v xml:space="preserve">M     </v>
          </cell>
          <cell r="D897" t="str">
            <v>CR</v>
          </cell>
          <cell r="E897" t="str">
            <v>8,07</v>
          </cell>
        </row>
        <row r="898">
          <cell r="A898">
            <v>34621</v>
          </cell>
          <cell r="B898" t="str">
            <v>CABO FLEXIVEL PVC 750 V, 3 CONDUTORES DE 4,0 MM2</v>
          </cell>
          <cell r="C898" t="str">
            <v xml:space="preserve">M     </v>
          </cell>
          <cell r="D898" t="str">
            <v>CR</v>
          </cell>
          <cell r="E898" t="str">
            <v>3,74</v>
          </cell>
        </row>
        <row r="899">
          <cell r="A899">
            <v>34622</v>
          </cell>
          <cell r="B899" t="str">
            <v>CABO FLEXIVEL PVC 750 V, 3 CONDUTORES DE 6,0 MM2</v>
          </cell>
          <cell r="C899" t="str">
            <v xml:space="preserve">M     </v>
          </cell>
          <cell r="D899" t="str">
            <v>CR</v>
          </cell>
          <cell r="E899" t="str">
            <v>5,30</v>
          </cell>
        </row>
        <row r="900">
          <cell r="A900">
            <v>34624</v>
          </cell>
          <cell r="B900" t="str">
            <v>CABO FLEXIVEL PVC 750 V, 4 CONDUTORES DE 1,5 MM2</v>
          </cell>
          <cell r="C900" t="str">
            <v xml:space="preserve">M     </v>
          </cell>
          <cell r="D900" t="str">
            <v>CR</v>
          </cell>
          <cell r="E900" t="str">
            <v>2,06</v>
          </cell>
        </row>
        <row r="901">
          <cell r="A901">
            <v>34626</v>
          </cell>
          <cell r="B901" t="str">
            <v>CABO FLEXIVEL PVC 750 V, 4 CONDUTORES DE 10,0 MM2</v>
          </cell>
          <cell r="C901" t="str">
            <v xml:space="preserve">M     </v>
          </cell>
          <cell r="D901" t="str">
            <v>CR</v>
          </cell>
          <cell r="E901" t="str">
            <v>11,09</v>
          </cell>
        </row>
        <row r="902">
          <cell r="A902">
            <v>34627</v>
          </cell>
          <cell r="B902" t="str">
            <v>CABO FLEXIVEL PVC 750 V, 4 CONDUTORES DE 4,0 MM2</v>
          </cell>
          <cell r="C902" t="str">
            <v xml:space="preserve">M     </v>
          </cell>
          <cell r="D902" t="str">
            <v>CR</v>
          </cell>
          <cell r="E902" t="str">
            <v>4,78</v>
          </cell>
        </row>
        <row r="903">
          <cell r="A903">
            <v>34629</v>
          </cell>
          <cell r="B903" t="str">
            <v>CABO FLEXIVEL PVC 750 V, 4 CONDUTORES DE 6,0 MM2</v>
          </cell>
          <cell r="C903" t="str">
            <v xml:space="preserve">M     </v>
          </cell>
          <cell r="D903" t="str">
            <v>CR</v>
          </cell>
          <cell r="E903" t="str">
            <v>7,00</v>
          </cell>
        </row>
        <row r="904">
          <cell r="A904">
            <v>39257</v>
          </cell>
          <cell r="B904" t="str">
            <v>CABO MULTIPOLAR DE COBRE, FLEXIVEL, CLASSE 4 OU 5, ISOLACAO EM HEPR, COBERTURA EM PVC-ST2, ANTICHAMA BWF-B, 0,6/1 KV, 3 CONDUTORES DE 1,5 MM2</v>
          </cell>
          <cell r="C904" t="str">
            <v xml:space="preserve">M     </v>
          </cell>
          <cell r="D904" t="str">
            <v>CR</v>
          </cell>
          <cell r="E904" t="str">
            <v>3,71</v>
          </cell>
        </row>
        <row r="905">
          <cell r="A905">
            <v>39261</v>
          </cell>
          <cell r="B905" t="str">
            <v>CABO MULTIPOLAR DE COBRE, FLEXIVEL, CLASSE 4 OU 5, ISOLACAO EM HEPR, COBERTURA EM PVC-ST2, ANTICHAMA BWF-B, 0,6/1 KV, 3 CONDUTORES DE 10 MM2</v>
          </cell>
          <cell r="C905" t="str">
            <v xml:space="preserve">M     </v>
          </cell>
          <cell r="D905" t="str">
            <v>CR</v>
          </cell>
          <cell r="E905" t="str">
            <v>19,78</v>
          </cell>
        </row>
        <row r="906">
          <cell r="A906">
            <v>39268</v>
          </cell>
          <cell r="B906" t="str">
            <v>CABO MULTIPOLAR DE COBRE, FLEXIVEL, CLASSE 4 OU 5, ISOLACAO EM HEPR, COBERTURA EM PVC-ST2, ANTICHAMA BWF-B, 0,6/1 KV, 3 CONDUTORES DE 120 MM2</v>
          </cell>
          <cell r="C906" t="str">
            <v xml:space="preserve">M     </v>
          </cell>
          <cell r="D906" t="str">
            <v>CR</v>
          </cell>
          <cell r="E906" t="str">
            <v>228,23</v>
          </cell>
        </row>
        <row r="907">
          <cell r="A907">
            <v>39262</v>
          </cell>
          <cell r="B907" t="str">
            <v>CABO MULTIPOLAR DE COBRE, FLEXIVEL, CLASSE 4 OU 5, ISOLACAO EM HEPR, COBERTURA EM PVC-ST2, ANTICHAMA BWF-B, 0,6/1 KV, 3 CONDUTORES DE 16 MM2</v>
          </cell>
          <cell r="C907" t="str">
            <v xml:space="preserve">M     </v>
          </cell>
          <cell r="D907" t="str">
            <v>CR</v>
          </cell>
          <cell r="E907" t="str">
            <v>30,93</v>
          </cell>
        </row>
        <row r="908">
          <cell r="A908">
            <v>39258</v>
          </cell>
          <cell r="B908" t="str">
            <v>CABO MULTIPOLAR DE COBRE, FLEXIVEL, CLASSE 4 OU 5, ISOLACAO EM HEPR, COBERTURA EM PVC-ST2, ANTICHAMA BWF-B, 0,6/1 KV, 3 CONDUTORES DE 2,5 MM2</v>
          </cell>
          <cell r="C908" t="str">
            <v xml:space="preserve">M     </v>
          </cell>
          <cell r="D908" t="str">
            <v>CR</v>
          </cell>
          <cell r="E908" t="str">
            <v>5,50</v>
          </cell>
        </row>
        <row r="909">
          <cell r="A909">
            <v>39263</v>
          </cell>
          <cell r="B909" t="str">
            <v>CABO MULTIPOLAR DE COBRE, FLEXIVEL, CLASSE 4 OU 5, ISOLACAO EM HEPR, COBERTURA EM PVC-ST2, ANTICHAMA BWF-B, 0,6/1 KV, 3 CONDUTORES DE 25 MM2</v>
          </cell>
          <cell r="C909" t="str">
            <v xml:space="preserve">M     </v>
          </cell>
          <cell r="D909" t="str">
            <v>CR</v>
          </cell>
          <cell r="E909" t="str">
            <v>47,85</v>
          </cell>
        </row>
        <row r="910">
          <cell r="A910">
            <v>39264</v>
          </cell>
          <cell r="B910" t="str">
            <v>CABO MULTIPOLAR DE COBRE, FLEXIVEL, CLASSE 4 OU 5, ISOLACAO EM HEPR, COBERTURA EM PVC-ST2, ANTICHAMA BWF-B, 0,6/1 KV, 3 CONDUTORES DE 35 MM2</v>
          </cell>
          <cell r="C910" t="str">
            <v xml:space="preserve">M     </v>
          </cell>
          <cell r="D910" t="str">
            <v>CR</v>
          </cell>
          <cell r="E910" t="str">
            <v>64,80</v>
          </cell>
        </row>
        <row r="911">
          <cell r="A911">
            <v>39259</v>
          </cell>
          <cell r="B911" t="str">
            <v>CABO MULTIPOLAR DE COBRE, FLEXIVEL, CLASSE 4 OU 5, ISOLACAO EM HEPR, COBERTURA EM PVC-ST2, ANTICHAMA BWF-B, 0,6/1 KV, 3 CONDUTORES DE 4 MM2</v>
          </cell>
          <cell r="C911" t="str">
            <v xml:space="preserve">M     </v>
          </cell>
          <cell r="D911" t="str">
            <v>CR</v>
          </cell>
          <cell r="E911" t="str">
            <v>8,38</v>
          </cell>
        </row>
        <row r="912">
          <cell r="A912">
            <v>39265</v>
          </cell>
          <cell r="B912" t="str">
            <v>CABO MULTIPOLAR DE COBRE, FLEXIVEL, CLASSE 4 OU 5, ISOLACAO EM HEPR, COBERTURA EM PVC-ST2, ANTICHAMA BWF-B, 0,6/1 KV, 3 CONDUTORES DE 50 MM2</v>
          </cell>
          <cell r="C912" t="str">
            <v xml:space="preserve">M     </v>
          </cell>
          <cell r="D912" t="str">
            <v>CR</v>
          </cell>
          <cell r="E912" t="str">
            <v>95,45</v>
          </cell>
        </row>
        <row r="913">
          <cell r="A913">
            <v>39260</v>
          </cell>
          <cell r="B913" t="str">
            <v>CABO MULTIPOLAR DE COBRE, FLEXIVEL, CLASSE 4 OU 5, ISOLACAO EM HEPR, COBERTURA EM PVC-ST2, ANTICHAMA BWF-B, 0,6/1 KV, 3 CONDUTORES DE 6 MM2</v>
          </cell>
          <cell r="C913" t="str">
            <v xml:space="preserve">M     </v>
          </cell>
          <cell r="D913" t="str">
            <v>CR</v>
          </cell>
          <cell r="E913" t="str">
            <v>11,93</v>
          </cell>
        </row>
        <row r="914">
          <cell r="A914">
            <v>39266</v>
          </cell>
          <cell r="B914" t="str">
            <v>CABO MULTIPOLAR DE COBRE, FLEXIVEL, CLASSE 4 OU 5, ISOLACAO EM HEPR, COBERTURA EM PVC-ST2, ANTICHAMA BWF-B, 0,6/1 KV, 3 CONDUTORES DE 70 MM2</v>
          </cell>
          <cell r="C914" t="str">
            <v xml:space="preserve">M     </v>
          </cell>
          <cell r="D914" t="str">
            <v>CR</v>
          </cell>
          <cell r="E914" t="str">
            <v>133,94</v>
          </cell>
        </row>
        <row r="915">
          <cell r="A915">
            <v>39267</v>
          </cell>
          <cell r="B915" t="str">
            <v>CABO MULTIPOLAR DE COBRE, FLEXIVEL, CLASSE 4 OU 5, ISOLACAO EM HEPR, COBERTURA EM PVC-ST2, ANTICHAMA BWF-B, 0,6/1 KV, 3 CONDUTORES DE 95 MM2</v>
          </cell>
          <cell r="C915" t="str">
            <v xml:space="preserve">M     </v>
          </cell>
          <cell r="D915" t="str">
            <v>CR</v>
          </cell>
          <cell r="E915" t="str">
            <v>175,57</v>
          </cell>
        </row>
        <row r="916">
          <cell r="A916">
            <v>11901</v>
          </cell>
          <cell r="B916" t="str">
            <v>CABO TELEFONICO CCI 50, 1 PAR, USO INTERNO, SEM BLINDAGEM</v>
          </cell>
          <cell r="C916" t="str">
            <v xml:space="preserve">M     </v>
          </cell>
          <cell r="D916" t="str">
            <v xml:space="preserve">C </v>
          </cell>
          <cell r="E916" t="str">
            <v>0,61</v>
          </cell>
        </row>
        <row r="917">
          <cell r="A917">
            <v>11902</v>
          </cell>
          <cell r="B917" t="str">
            <v>CABO TELEFONICO CCI 50, 2 PARES, USO INTERNO, SEM BLINDAGEM</v>
          </cell>
          <cell r="C917" t="str">
            <v xml:space="preserve">M     </v>
          </cell>
          <cell r="D917" t="str">
            <v>CR</v>
          </cell>
          <cell r="E917" t="str">
            <v>1,06</v>
          </cell>
        </row>
        <row r="918">
          <cell r="A918">
            <v>11903</v>
          </cell>
          <cell r="B918" t="str">
            <v>CABO TELEFONICO CCI 50, 3 PARES, USO INTERNO, SEM BLINDAGEM</v>
          </cell>
          <cell r="C918" t="str">
            <v xml:space="preserve">M     </v>
          </cell>
          <cell r="D918" t="str">
            <v>CR</v>
          </cell>
          <cell r="E918" t="str">
            <v>1,64</v>
          </cell>
        </row>
        <row r="919">
          <cell r="A919">
            <v>11904</v>
          </cell>
          <cell r="B919" t="str">
            <v>CABO TELEFONICO CCI 50, 4 PARES, USO INTERNO, SEM BLINDAGEM</v>
          </cell>
          <cell r="C919" t="str">
            <v xml:space="preserve">M     </v>
          </cell>
          <cell r="D919" t="str">
            <v>CR</v>
          </cell>
          <cell r="E919" t="str">
            <v>2,09</v>
          </cell>
        </row>
        <row r="920">
          <cell r="A920">
            <v>11905</v>
          </cell>
          <cell r="B920" t="str">
            <v>CABO TELEFONICO CCI 50, 5 PARES, USO INTERNO, SEM BLINDAGEM</v>
          </cell>
          <cell r="C920" t="str">
            <v xml:space="preserve">M     </v>
          </cell>
          <cell r="D920" t="str">
            <v>CR</v>
          </cell>
          <cell r="E920" t="str">
            <v>2,81</v>
          </cell>
        </row>
        <row r="921">
          <cell r="A921">
            <v>11906</v>
          </cell>
          <cell r="B921" t="str">
            <v>CABO TELEFONICO CCI 50, 6 PARES, USO INTERNO, SEM BLINDAGEM</v>
          </cell>
          <cell r="C921" t="str">
            <v xml:space="preserve">M     </v>
          </cell>
          <cell r="D921" t="str">
            <v>CR</v>
          </cell>
          <cell r="E921" t="str">
            <v>3,24</v>
          </cell>
        </row>
        <row r="922">
          <cell r="A922">
            <v>11919</v>
          </cell>
          <cell r="B922" t="str">
            <v>CABO TELEFONICO CI 50, 10 PARES, USO INTERNO</v>
          </cell>
          <cell r="C922" t="str">
            <v xml:space="preserve">M     </v>
          </cell>
          <cell r="D922" t="str">
            <v>CR</v>
          </cell>
          <cell r="E922" t="str">
            <v>6,35</v>
          </cell>
        </row>
        <row r="923">
          <cell r="A923">
            <v>11920</v>
          </cell>
          <cell r="B923" t="str">
            <v>CABO TELEFONICO CI 50, 20 PARES, USO INTERNO</v>
          </cell>
          <cell r="C923" t="str">
            <v xml:space="preserve">M     </v>
          </cell>
          <cell r="D923" t="str">
            <v>CR</v>
          </cell>
          <cell r="E923" t="str">
            <v>12,31</v>
          </cell>
        </row>
        <row r="924">
          <cell r="A924">
            <v>11924</v>
          </cell>
          <cell r="B924" t="str">
            <v>CABO TELEFONICO CI 50, 200 PARES, USO INTERNO</v>
          </cell>
          <cell r="C924" t="str">
            <v xml:space="preserve">M     </v>
          </cell>
          <cell r="D924" t="str">
            <v>CR</v>
          </cell>
          <cell r="E924" t="str">
            <v>119,71</v>
          </cell>
        </row>
        <row r="925">
          <cell r="A925">
            <v>11921</v>
          </cell>
          <cell r="B925" t="str">
            <v>CABO TELEFONICO CI 50, 30 PARES, USO INTERNO</v>
          </cell>
          <cell r="C925" t="str">
            <v xml:space="preserve">M     </v>
          </cell>
          <cell r="D925" t="str">
            <v>CR</v>
          </cell>
          <cell r="E925" t="str">
            <v>16,76</v>
          </cell>
        </row>
        <row r="926">
          <cell r="A926">
            <v>11922</v>
          </cell>
          <cell r="B926" t="str">
            <v>CABO TELEFONICO CI 50, 50 PARES, USO INTERNO</v>
          </cell>
          <cell r="C926" t="str">
            <v xml:space="preserve">M     </v>
          </cell>
          <cell r="D926" t="str">
            <v>CR</v>
          </cell>
          <cell r="E926" t="str">
            <v>29,75</v>
          </cell>
        </row>
        <row r="927">
          <cell r="A927">
            <v>11923</v>
          </cell>
          <cell r="B927" t="str">
            <v>CABO TELEFONICO CI 50, 75 PARES, USO INTERNO</v>
          </cell>
          <cell r="C927" t="str">
            <v xml:space="preserve">M     </v>
          </cell>
          <cell r="D927" t="str">
            <v>CR</v>
          </cell>
          <cell r="E927" t="str">
            <v>48,59</v>
          </cell>
        </row>
        <row r="928">
          <cell r="A928">
            <v>11916</v>
          </cell>
          <cell r="B928" t="str">
            <v>CABO TELEFONICO CTP - APL - 50, 10 PARES, USO EXTERNO</v>
          </cell>
          <cell r="C928" t="str">
            <v xml:space="preserve">M     </v>
          </cell>
          <cell r="D928" t="str">
            <v>CR</v>
          </cell>
          <cell r="E928" t="str">
            <v>8,24</v>
          </cell>
        </row>
        <row r="929">
          <cell r="A929">
            <v>11914</v>
          </cell>
          <cell r="B929" t="str">
            <v>CABO TELEFONICO CTP - APL - 50, 100 PARES, USO EXTERNO</v>
          </cell>
          <cell r="C929" t="str">
            <v xml:space="preserve">M     </v>
          </cell>
          <cell r="D929" t="str">
            <v>CR</v>
          </cell>
          <cell r="E929" t="str">
            <v>59,87</v>
          </cell>
        </row>
        <row r="930">
          <cell r="A930">
            <v>11917</v>
          </cell>
          <cell r="B930" t="str">
            <v>CABO TELEFONICO CTP - APL - 50, 20 PARES, USO EXTERNO</v>
          </cell>
          <cell r="C930" t="str">
            <v xml:space="preserve">M     </v>
          </cell>
          <cell r="D930" t="str">
            <v>CR</v>
          </cell>
          <cell r="E930" t="str">
            <v>14,35</v>
          </cell>
        </row>
        <row r="931">
          <cell r="A931">
            <v>11918</v>
          </cell>
          <cell r="B931" t="str">
            <v>CABO TELEFONICO CTP - APL - 50, 30 PARES, USO EXTERNO</v>
          </cell>
          <cell r="C931" t="str">
            <v xml:space="preserve">M     </v>
          </cell>
          <cell r="D931" t="str">
            <v>CR</v>
          </cell>
          <cell r="E931" t="str">
            <v>19,47</v>
          </cell>
        </row>
        <row r="932">
          <cell r="A932">
            <v>37734</v>
          </cell>
          <cell r="B932" t="str">
            <v>CACAMBA METALICA BASCULANTE COM CAPACIDADE DE 10 M3 (INCLUI MONTAGEM, NAO INCLUI CAMINHAO)</v>
          </cell>
          <cell r="C932" t="str">
            <v xml:space="preserve">UN    </v>
          </cell>
          <cell r="D932" t="str">
            <v>AS</v>
          </cell>
          <cell r="E932" t="str">
            <v>45.253,13</v>
          </cell>
        </row>
        <row r="933">
          <cell r="A933">
            <v>42251</v>
          </cell>
          <cell r="B933" t="str">
            <v>CACAMBA METALICA BASCULANTE COM CAPACIDADE DE 12 M3 (INCLUI MONTAGEM, NAO INCLUI CAMINHAO)</v>
          </cell>
          <cell r="C933" t="str">
            <v xml:space="preserve">UN    </v>
          </cell>
          <cell r="D933" t="str">
            <v>AS</v>
          </cell>
          <cell r="E933" t="str">
            <v>51.387,69</v>
          </cell>
        </row>
        <row r="934">
          <cell r="A934">
            <v>37733</v>
          </cell>
          <cell r="B934" t="str">
            <v>CACAMBA METALICA BASCULANTE COM CAPACIDADE DE 6 M3 (INCLUI MONTAGEM, NAO INCLUI CAMINHAO)</v>
          </cell>
          <cell r="C934" t="str">
            <v xml:space="preserve">UN    </v>
          </cell>
          <cell r="D934" t="str">
            <v>AS</v>
          </cell>
          <cell r="E934" t="str">
            <v>33.930,62</v>
          </cell>
        </row>
        <row r="935">
          <cell r="A935">
            <v>37735</v>
          </cell>
          <cell r="B935" t="str">
            <v>CACAMBA METALICA BASCULANTE COM CAPACIDADE DE 8 M3 (INCLUI MONTAGEM, NAO INCLUI CAMINHAO)</v>
          </cell>
          <cell r="C935" t="str">
            <v xml:space="preserve">UN    </v>
          </cell>
          <cell r="D935" t="str">
            <v>AS</v>
          </cell>
          <cell r="E935" t="str">
            <v>40.886,40</v>
          </cell>
        </row>
        <row r="936">
          <cell r="A936">
            <v>5090</v>
          </cell>
          <cell r="B936" t="str">
            <v>CADEADO SIMPLES/COMUM, EM LATAO MACICO CROMADO, LARGURA DE 25 MM,  HASTE DE ACO TEMPERADO, CEMENTADO (NAO LONGA), INCLUI 2 CHAVES</v>
          </cell>
          <cell r="C936" t="str">
            <v xml:space="preserve">UN    </v>
          </cell>
          <cell r="D936" t="str">
            <v xml:space="preserve">C </v>
          </cell>
          <cell r="E936" t="str">
            <v>16,95</v>
          </cell>
        </row>
        <row r="937">
          <cell r="A937">
            <v>5085</v>
          </cell>
          <cell r="B937" t="str">
            <v>CADEADO SIMPLES, EM LATAO MACICO CROMADO, LARGURA DE 35 MM,  HASTE DE ACO TEMPERADO, CEMENTADO (NAO LONGA), INCLUI 2 CHAVES</v>
          </cell>
          <cell r="C937" t="str">
            <v xml:space="preserve">UN    </v>
          </cell>
          <cell r="D937" t="str">
            <v>CR</v>
          </cell>
          <cell r="E937" t="str">
            <v>18,90</v>
          </cell>
        </row>
        <row r="938">
          <cell r="A938">
            <v>38374</v>
          </cell>
          <cell r="B938" t="str">
            <v>CADEIRA SUSPENSA MANUAL / BALANCIM INDIVIDUAL (NBR 14751)</v>
          </cell>
          <cell r="C938" t="str">
            <v xml:space="preserve">UN    </v>
          </cell>
          <cell r="D938" t="str">
            <v>CR</v>
          </cell>
          <cell r="E938" t="str">
            <v>862,73</v>
          </cell>
        </row>
        <row r="939">
          <cell r="A939">
            <v>20212</v>
          </cell>
          <cell r="B939" t="str">
            <v>CAIBRO DE MADEIRA APARELHADA *6 X 8* CM, MACARANDUBA, ANGELIM OU EQUIVALENTE DA REGIAO</v>
          </cell>
          <cell r="C939" t="str">
            <v xml:space="preserve">M     </v>
          </cell>
          <cell r="D939" t="str">
            <v>CR</v>
          </cell>
          <cell r="E939" t="str">
            <v>9,15</v>
          </cell>
        </row>
        <row r="940">
          <cell r="A940">
            <v>4430</v>
          </cell>
          <cell r="B940" t="str">
            <v>CAIBRO DE MADEIRA NAO APARELHADA *5 X 6* CM, MACARANDUBA, ANGELIM OU EQUIVALENTE DA REGIAO</v>
          </cell>
          <cell r="C940" t="str">
            <v xml:space="preserve">M     </v>
          </cell>
          <cell r="D940" t="str">
            <v xml:space="preserve">C </v>
          </cell>
          <cell r="E940" t="str">
            <v>5,81</v>
          </cell>
        </row>
        <row r="941">
          <cell r="A941">
            <v>4400</v>
          </cell>
          <cell r="B941" t="str">
            <v>CAIBRO DE MADEIRA NAO APARELHADA *6 X 8* CM, MACARANDUBA, ANGELIM OU EQUIVALENTE DA REGIAO</v>
          </cell>
          <cell r="C941" t="str">
            <v xml:space="preserve">M     </v>
          </cell>
          <cell r="D941" t="str">
            <v>CR</v>
          </cell>
          <cell r="E941" t="str">
            <v>7,33</v>
          </cell>
        </row>
        <row r="942">
          <cell r="A942">
            <v>4500</v>
          </cell>
          <cell r="B942" t="str">
            <v>CAIBRO DE MADEIRA NAO APARELHADA *7,5 X 10 CM (3 X 4 ") PINUS, MISTA OU EQUIVALENTE DA REGIAO</v>
          </cell>
          <cell r="C942" t="str">
            <v xml:space="preserve">M     </v>
          </cell>
          <cell r="D942" t="str">
            <v>CR</v>
          </cell>
          <cell r="E942" t="str">
            <v>17,76</v>
          </cell>
        </row>
        <row r="943">
          <cell r="A943">
            <v>4513</v>
          </cell>
          <cell r="B943" t="str">
            <v>CAIBRO DE MADEIRA NAO APARELHADA 5 X 5 CM (2 X 2 ") PINUS, MISTA OU EQUIVALENTE DA REGIAO</v>
          </cell>
          <cell r="C943" t="str">
            <v xml:space="preserve">M     </v>
          </cell>
          <cell r="D943" t="str">
            <v>CR</v>
          </cell>
          <cell r="E943" t="str">
            <v>4,76</v>
          </cell>
        </row>
        <row r="944">
          <cell r="A944">
            <v>4496</v>
          </cell>
          <cell r="B944" t="str">
            <v>CAIBRO DE MADEIRA NAO APARELHADA 5 X 5 CM, CEDRINHO OU EQUIVALENTE DA REGIAO</v>
          </cell>
          <cell r="C944" t="str">
            <v xml:space="preserve">M     </v>
          </cell>
          <cell r="D944" t="str">
            <v>CR</v>
          </cell>
          <cell r="E944" t="str">
            <v>3,93</v>
          </cell>
        </row>
        <row r="945">
          <cell r="A945">
            <v>11871</v>
          </cell>
          <cell r="B945" t="str">
            <v>CAIXA D'AGUA DE FIBRA DE VIDRO, PARA 500 LITROS, COM TAMPA</v>
          </cell>
          <cell r="C945" t="str">
            <v xml:space="preserve">UN    </v>
          </cell>
          <cell r="D945" t="str">
            <v>AS</v>
          </cell>
          <cell r="E945" t="str">
            <v>264,00</v>
          </cell>
        </row>
        <row r="946">
          <cell r="A946">
            <v>34636</v>
          </cell>
          <cell r="B946" t="str">
            <v>CAIXA D'AGUA EM POLIETILENO 1000 LITROS, COM TAMPA</v>
          </cell>
          <cell r="C946" t="str">
            <v xml:space="preserve">UN    </v>
          </cell>
          <cell r="D946" t="str">
            <v xml:space="preserve">C </v>
          </cell>
          <cell r="E946" t="str">
            <v>279,90</v>
          </cell>
        </row>
        <row r="947">
          <cell r="A947">
            <v>34639</v>
          </cell>
          <cell r="B947" t="str">
            <v>CAIXA D'AGUA EM POLIETILENO 1500 LITROS, COM TAMPA</v>
          </cell>
          <cell r="C947" t="str">
            <v xml:space="preserve">UN    </v>
          </cell>
          <cell r="D947" t="str">
            <v>CR</v>
          </cell>
          <cell r="E947" t="str">
            <v>568,47</v>
          </cell>
        </row>
        <row r="948">
          <cell r="A948">
            <v>34640</v>
          </cell>
          <cell r="B948" t="str">
            <v>CAIXA D'AGUA EM POLIETILENO 2000 LITROS, COM TAMPA</v>
          </cell>
          <cell r="C948" t="str">
            <v xml:space="preserve">UN    </v>
          </cell>
          <cell r="D948" t="str">
            <v>CR</v>
          </cell>
          <cell r="E948" t="str">
            <v>638,54</v>
          </cell>
        </row>
        <row r="949">
          <cell r="A949">
            <v>34637</v>
          </cell>
          <cell r="B949" t="str">
            <v>CAIXA D'AGUA EM POLIETILENO 500 LITROS, COM TAMPA</v>
          </cell>
          <cell r="C949" t="str">
            <v xml:space="preserve">UN    </v>
          </cell>
          <cell r="D949" t="str">
            <v>CR</v>
          </cell>
          <cell r="E949" t="str">
            <v>160,70</v>
          </cell>
        </row>
        <row r="950">
          <cell r="A950">
            <v>34638</v>
          </cell>
          <cell r="B950" t="str">
            <v>CAIXA D'AGUA EM POLIETILENO 750 LITROS, COM TAMPA</v>
          </cell>
          <cell r="C950" t="str">
            <v xml:space="preserve">UN    </v>
          </cell>
          <cell r="D950" t="str">
            <v>CR</v>
          </cell>
          <cell r="E950" t="str">
            <v>275,58</v>
          </cell>
        </row>
        <row r="951">
          <cell r="A951">
            <v>11868</v>
          </cell>
          <cell r="B951" t="str">
            <v>CAIXA D'AGUA FIBRA DE VIDRO PARA 1000 LITROS, COM TAMPA</v>
          </cell>
          <cell r="C951" t="str">
            <v xml:space="preserve">UN    </v>
          </cell>
          <cell r="D951" t="str">
            <v>AS</v>
          </cell>
          <cell r="E951" t="str">
            <v>362,83</v>
          </cell>
        </row>
        <row r="952">
          <cell r="A952">
            <v>37106</v>
          </cell>
          <cell r="B952" t="str">
            <v>CAIXA D'AGUA FIBRA DE VIDRO PARA 10000 LITROS, COM TAMPA</v>
          </cell>
          <cell r="C952" t="str">
            <v xml:space="preserve">UN    </v>
          </cell>
          <cell r="D952" t="str">
            <v>AS</v>
          </cell>
          <cell r="E952" t="str">
            <v>3.504,54</v>
          </cell>
        </row>
        <row r="953">
          <cell r="A953">
            <v>11869</v>
          </cell>
          <cell r="B953" t="str">
            <v>CAIXA D'AGUA FIBRA DE VIDRO PARA 1500 LITROS, COM TAMPA</v>
          </cell>
          <cell r="C953" t="str">
            <v xml:space="preserve">UN    </v>
          </cell>
          <cell r="D953" t="str">
            <v>AS</v>
          </cell>
          <cell r="E953" t="str">
            <v>588,69</v>
          </cell>
        </row>
        <row r="954">
          <cell r="A954">
            <v>37104</v>
          </cell>
          <cell r="B954" t="str">
            <v>CAIXA D'AGUA FIBRA DE VIDRO PARA 2000 LITROS, COM TAMPA</v>
          </cell>
          <cell r="C954" t="str">
            <v xml:space="preserve">UN    </v>
          </cell>
          <cell r="D954" t="str">
            <v>AS</v>
          </cell>
          <cell r="E954" t="str">
            <v>758,85</v>
          </cell>
        </row>
        <row r="955">
          <cell r="A955">
            <v>37105</v>
          </cell>
          <cell r="B955" t="str">
            <v>CAIXA D'AGUA FIBRA DE VIDRO PARA 5000 LITROS, COM TAMPA</v>
          </cell>
          <cell r="C955" t="str">
            <v xml:space="preserve">UN    </v>
          </cell>
          <cell r="D955" t="str">
            <v>AS</v>
          </cell>
          <cell r="E955" t="str">
            <v>1.690,09</v>
          </cell>
        </row>
        <row r="956">
          <cell r="A956">
            <v>43094</v>
          </cell>
          <cell r="B956" t="str">
            <v>CAIXA DE DERIVACAO PARA MEDIDOR DE ENERGIA, COM BARRAMENTO MONOFASICO, EM POLICARBONATO / TERMOPLASTICO - MODULO (PADRAO CONCESSIONARIA LOCAL)</v>
          </cell>
          <cell r="C956" t="str">
            <v xml:space="preserve">UN    </v>
          </cell>
          <cell r="D956" t="str">
            <v>CR</v>
          </cell>
          <cell r="E956" t="str">
            <v>185,50</v>
          </cell>
        </row>
        <row r="957">
          <cell r="A957">
            <v>43093</v>
          </cell>
          <cell r="B957" t="str">
            <v>CAIXA DE DERIVACAO PARA MEDIDOR DE ENERGIA, COM BARRAMENTO POLIFASICO, EM POLICARBONATO / TERMOPLASTICO - MODULO (PADRAO CONCESSIONARIA LOCAL)</v>
          </cell>
          <cell r="C957" t="str">
            <v xml:space="preserve">UN    </v>
          </cell>
          <cell r="D957" t="str">
            <v>CR</v>
          </cell>
          <cell r="E957" t="str">
            <v>197,14</v>
          </cell>
        </row>
        <row r="958">
          <cell r="A958">
            <v>1030</v>
          </cell>
          <cell r="B958" t="str">
            <v>CAIXA DE DESCARGA DE PLASTICO EXTERNA, DE *9* L, PUXADOR FIO DE NYLON, NAO INCLUSO CANO, BOLSA, ENGATE</v>
          </cell>
          <cell r="C958" t="str">
            <v xml:space="preserve">UN    </v>
          </cell>
          <cell r="D958" t="str">
            <v xml:space="preserve">C </v>
          </cell>
          <cell r="E958" t="str">
            <v>31,98</v>
          </cell>
        </row>
        <row r="959">
          <cell r="A959">
            <v>11694</v>
          </cell>
          <cell r="B959" t="str">
            <v>CAIXA DE DESCARGA PLASTICA DE EMBUTIR COMPLETA, COM ESPELHO PLASTICO, CAPACIDADE 6 A 10 L, ACESSORIOS INCLUSOS</v>
          </cell>
          <cell r="C959" t="str">
            <v xml:space="preserve">UN    </v>
          </cell>
          <cell r="D959" t="str">
            <v>CR</v>
          </cell>
          <cell r="E959" t="str">
            <v>706,92</v>
          </cell>
        </row>
        <row r="960">
          <cell r="A960">
            <v>35277</v>
          </cell>
          <cell r="B960" t="str">
            <v>CAIXA DE GORDURA EM PVC, DIAMETRO MINIMO 300 MM, DIAMETRO DE SAIDA 100 MM, CAPACIDADE  APROXIMADA 18 LITROS, COM TAMPA</v>
          </cell>
          <cell r="C960" t="str">
            <v xml:space="preserve">UN    </v>
          </cell>
          <cell r="D960" t="str">
            <v>CR</v>
          </cell>
          <cell r="E960" t="str">
            <v>381,03</v>
          </cell>
        </row>
        <row r="961">
          <cell r="A961">
            <v>10521</v>
          </cell>
          <cell r="B961" t="str">
            <v>CAIXA DE INCENDIO/ABRIGO PARA MANGUEIRA, DE EMBUTIR/INTERNA, COM 75 X 45 X 17 CM, EM CHAPA DE ACO, PORTA COM VENTILACAO, VISOR COM A INSCRICAO "INCENDIO", SUPORTE/CESTA INTERNA PARA A MANGUEIRA, PINTURA ELETROSTATICA VERMELHA</v>
          </cell>
          <cell r="C961" t="str">
            <v xml:space="preserve">UN    </v>
          </cell>
          <cell r="D961" t="str">
            <v>CR</v>
          </cell>
          <cell r="E961" t="str">
            <v>185,43</v>
          </cell>
        </row>
        <row r="962">
          <cell r="A962">
            <v>10885</v>
          </cell>
          <cell r="B962" t="str">
            <v>CAIXA DE INCENDIO/ABRIGO PARA MANGUEIRA, DE EMBUTIR/INTERNA, COM 90 X 60 X 17 CM, EM CHAPA DE ACO, PORTA COM VENTILACAO, VISOR COM A INSCRICAO "INCENDIO", SUPORTE/CESTA INTERNA PARA A MANGUEIRA, PINTURA ELETROSTATICA VERMELHA</v>
          </cell>
          <cell r="C962" t="str">
            <v xml:space="preserve">UN    </v>
          </cell>
          <cell r="D962" t="str">
            <v>CR</v>
          </cell>
          <cell r="E962" t="str">
            <v>234,55</v>
          </cell>
        </row>
        <row r="963">
          <cell r="A963">
            <v>20962</v>
          </cell>
          <cell r="B963" t="str">
            <v>CAIXA DE INCENDIO/ABRIGO PARA MANGUEIRA, DE SOBREPOR/EXTERNA, COM 75 X 45 X 17 CM, EM CHAPA DE ACO, PORTA COM VENTILACAO, VISOR COM A INSCRICAO "INCENDIO", SUPORTE/CESTA INTERNA PARA A MANGUEIRA, PINTURA ELETROSTATICA VERMELHA</v>
          </cell>
          <cell r="C963" t="str">
            <v xml:space="preserve">UN    </v>
          </cell>
          <cell r="D963" t="str">
            <v xml:space="preserve">C </v>
          </cell>
          <cell r="E963" t="str">
            <v>194,27</v>
          </cell>
        </row>
        <row r="964">
          <cell r="A964">
            <v>20963</v>
          </cell>
          <cell r="B964" t="str">
            <v>CAIXA DE INCENDIO/ABRIGO PARA MANGUEIRA, DE SOBREPOR/EXTERNA, COM 90 X 60 X 17 CM, EM CHAPA DE ACO, PORTA COM VENTILACAO, VISOR COM A INSCRICAO "INCENDIO", SUPORTE/CESTA INTERNA PARA A MANGUEIRA, PINTURA ELETROSTATICA VERMELHA</v>
          </cell>
          <cell r="C964" t="str">
            <v xml:space="preserve">UN    </v>
          </cell>
          <cell r="D964" t="str">
            <v>CR</v>
          </cell>
          <cell r="E964" t="str">
            <v>237,31</v>
          </cell>
        </row>
        <row r="965">
          <cell r="A965">
            <v>2555</v>
          </cell>
          <cell r="B965" t="str">
            <v>CAIXA DE LUZ "3 X 3" EM ACO ESMALTADA</v>
          </cell>
          <cell r="C965" t="str">
            <v xml:space="preserve">UN    </v>
          </cell>
          <cell r="D965" t="str">
            <v>CR</v>
          </cell>
          <cell r="E965" t="str">
            <v>1,22</v>
          </cell>
        </row>
        <row r="966">
          <cell r="A966">
            <v>2556</v>
          </cell>
          <cell r="B966" t="str">
            <v>CAIXA DE LUZ "4 X 2" EM ACO ESMALTADA</v>
          </cell>
          <cell r="C966" t="str">
            <v xml:space="preserve">UN    </v>
          </cell>
          <cell r="D966" t="str">
            <v>CR</v>
          </cell>
          <cell r="E966" t="str">
            <v>1,26</v>
          </cell>
        </row>
        <row r="967">
          <cell r="A967">
            <v>2557</v>
          </cell>
          <cell r="B967" t="str">
            <v>CAIXA DE LUZ "4 X 4" EM ACO ESMALTADA</v>
          </cell>
          <cell r="C967" t="str">
            <v xml:space="preserve">UN    </v>
          </cell>
          <cell r="D967" t="str">
            <v>CR</v>
          </cell>
          <cell r="E967" t="str">
            <v>2,66</v>
          </cell>
        </row>
        <row r="968">
          <cell r="A968">
            <v>10569</v>
          </cell>
          <cell r="B968" t="str">
            <v>CAIXA DE PASSAGEM / DERIVACAO / LUZ, OCTOGONAL 4 X4, EM ACO ESMALTADA, COM FUNDO MOVEL SIMPLES (FMS)</v>
          </cell>
          <cell r="C968" t="str">
            <v xml:space="preserve">UN    </v>
          </cell>
          <cell r="D968" t="str">
            <v>CR</v>
          </cell>
          <cell r="E968" t="str">
            <v>2,66</v>
          </cell>
        </row>
        <row r="969">
          <cell r="A969">
            <v>39810</v>
          </cell>
          <cell r="B969" t="str">
            <v>CAIXA DE PASSAGEM ELETRICA DE PAREDE, DE EMBUTIR, EM PVC, COM TAMPA APARAFUSADA, DIMENSOES 120 X 120 X *75* MM</v>
          </cell>
          <cell r="C969" t="str">
            <v xml:space="preserve">UN    </v>
          </cell>
          <cell r="D969" t="str">
            <v>CR</v>
          </cell>
          <cell r="E969" t="str">
            <v>25,03</v>
          </cell>
        </row>
        <row r="970">
          <cell r="A970">
            <v>39811</v>
          </cell>
          <cell r="B970" t="str">
            <v>CAIXA DE PASSAGEM ELETRICA DE PAREDE, DE EMBUTIR, EM PVC, COM TAMPA APARAFUSADA, DIMENSOES 150 X 150 X *75* MM</v>
          </cell>
          <cell r="C970" t="str">
            <v xml:space="preserve">UN    </v>
          </cell>
          <cell r="D970" t="str">
            <v>CR</v>
          </cell>
          <cell r="E970" t="str">
            <v>30,62</v>
          </cell>
        </row>
        <row r="971">
          <cell r="A971">
            <v>39812</v>
          </cell>
          <cell r="B971" t="str">
            <v>CAIXA DE PASSAGEM ELETRICA DE PAREDE, DE EMBUTIR, EM PVC, COM TAMPA APARAFUSADA, DIMENSOES 200 X 200 X *90* MM</v>
          </cell>
          <cell r="C971" t="str">
            <v xml:space="preserve">UN    </v>
          </cell>
          <cell r="D971" t="str">
            <v>CR</v>
          </cell>
          <cell r="E971" t="str">
            <v>50,35</v>
          </cell>
        </row>
        <row r="972">
          <cell r="A972">
            <v>43096</v>
          </cell>
          <cell r="B972" t="str">
            <v>CAIXA DE PASSAGEM ELETRICA DE PAREDE, DE EMBUTIR, EM TERMOPLASTICO / PVC, COM TAMPA APARAFUSADA, DIMENSOES 400 X 400 X *120* MM</v>
          </cell>
          <cell r="C972" t="str">
            <v xml:space="preserve">UN    </v>
          </cell>
          <cell r="D972" t="str">
            <v>CR</v>
          </cell>
          <cell r="E972" t="str">
            <v>166,89</v>
          </cell>
        </row>
        <row r="973">
          <cell r="A973">
            <v>43102</v>
          </cell>
          <cell r="B973" t="str">
            <v>CAIXA DE PASSAGEM ELETRICA DE PAREDE, DE SOBREPOR, EM PVC, COM TAMPA APARAFUSADA, DIMENSOES 300 X 300 X *100* MM</v>
          </cell>
          <cell r="C973" t="str">
            <v xml:space="preserve">UN    </v>
          </cell>
          <cell r="D973" t="str">
            <v>CR</v>
          </cell>
          <cell r="E973" t="str">
            <v>101,48</v>
          </cell>
        </row>
        <row r="974">
          <cell r="A974">
            <v>43103</v>
          </cell>
          <cell r="B974" t="str">
            <v>CAIXA DE PASSAGEM ELETRICA DE PAREDE, DE SOBREPOR, EM PVC, COM TAMPA APARAFUSADA, DIMENSOES, 400 X 400 X *120* MM</v>
          </cell>
          <cell r="C974" t="str">
            <v xml:space="preserve">UN    </v>
          </cell>
          <cell r="D974" t="str">
            <v>CR</v>
          </cell>
          <cell r="E974" t="str">
            <v>149,43</v>
          </cell>
        </row>
        <row r="975">
          <cell r="A975">
            <v>43098</v>
          </cell>
          <cell r="B975" t="str">
            <v>CAIXA DE PASSAGEM ELETRICA DE PAREDE, DE SOBREPOR, EM TERMOPLASTICO / PVC, COM TAMPA APARAFUSA, DIMENSOES 200 X 200 X *100* MM</v>
          </cell>
          <cell r="C975" t="str">
            <v xml:space="preserve">UN    </v>
          </cell>
          <cell r="D975" t="str">
            <v>CR</v>
          </cell>
          <cell r="E975" t="str">
            <v>56,53</v>
          </cell>
        </row>
        <row r="976">
          <cell r="A976">
            <v>43097</v>
          </cell>
          <cell r="B976" t="str">
            <v>CAIXA DE PASSAGEM ELETRICA DE PAREDE, DE SOBREPOR, EM TERMOPLASTICO / PVC, COM TAMPA APARAFUSADA, DIMENSOES, 150 X 150 X *100* MM</v>
          </cell>
          <cell r="C976" t="str">
            <v xml:space="preserve">UN    </v>
          </cell>
          <cell r="D976" t="str">
            <v>CR</v>
          </cell>
          <cell r="E976" t="str">
            <v>33,49</v>
          </cell>
        </row>
        <row r="977">
          <cell r="A977">
            <v>43104</v>
          </cell>
          <cell r="B977" t="str">
            <v>CAIXA DE PASSAGEM ELETRICA, PARA PISO, EM PVC, DIMENSOES DE 3/4" A 4"</v>
          </cell>
          <cell r="C977" t="str">
            <v xml:space="preserve">UN    </v>
          </cell>
          <cell r="D977" t="str">
            <v>CR</v>
          </cell>
          <cell r="E977" t="str">
            <v>396,19</v>
          </cell>
        </row>
        <row r="978">
          <cell r="A978">
            <v>39771</v>
          </cell>
          <cell r="B978" t="str">
            <v>CAIXA DE PASSAGEM METALICA DE SOBREPOR COM TAMPA PARAFUSADA, DIMENSOES 20 X 20 X 10 CM</v>
          </cell>
          <cell r="C978" t="str">
            <v xml:space="preserve">UN    </v>
          </cell>
          <cell r="D978" t="str">
            <v>CR</v>
          </cell>
          <cell r="E978" t="str">
            <v>25,58</v>
          </cell>
        </row>
        <row r="979">
          <cell r="A979">
            <v>39772</v>
          </cell>
          <cell r="B979" t="str">
            <v>CAIXA DE PASSAGEM METALICA DE SOBREPOR COM TAMPA PARAFUSADA, DIMENSOES 30 X 30 X 10 CM</v>
          </cell>
          <cell r="C979" t="str">
            <v xml:space="preserve">UN    </v>
          </cell>
          <cell r="D979" t="str">
            <v>CR</v>
          </cell>
          <cell r="E979" t="str">
            <v>50,29</v>
          </cell>
        </row>
        <row r="980">
          <cell r="A980">
            <v>39773</v>
          </cell>
          <cell r="B980" t="str">
            <v>CAIXA DE PASSAGEM METALICA DE SOBREPOR COM TAMPA PARAFUSADA, DIMENSOES 40 X 40 X 15 CM</v>
          </cell>
          <cell r="C980" t="str">
            <v xml:space="preserve">UN    </v>
          </cell>
          <cell r="D980" t="str">
            <v>CR</v>
          </cell>
          <cell r="E980" t="str">
            <v>80,83</v>
          </cell>
        </row>
        <row r="981">
          <cell r="A981">
            <v>39774</v>
          </cell>
          <cell r="B981" t="str">
            <v>CAIXA DE PASSAGEM METALICA DE SOBREPOR COM TAMPA PARAFUSADA, DIMENSOES 50 X 50 X 15 CM</v>
          </cell>
          <cell r="C981" t="str">
            <v xml:space="preserve">UN    </v>
          </cell>
          <cell r="D981" t="str">
            <v>CR</v>
          </cell>
          <cell r="E981" t="str">
            <v>120,90</v>
          </cell>
        </row>
        <row r="982">
          <cell r="A982">
            <v>39775</v>
          </cell>
          <cell r="B982" t="str">
            <v>CAIXA DE PASSAGEM METALICA DE SOBREPOR COM TAMPA PARAFUSADA, DIMENSOES 60 X 60 X 20 CM</v>
          </cell>
          <cell r="C982" t="str">
            <v xml:space="preserve">UN    </v>
          </cell>
          <cell r="D982" t="str">
            <v>CR</v>
          </cell>
          <cell r="E982" t="str">
            <v>161,36</v>
          </cell>
        </row>
        <row r="983">
          <cell r="A983">
            <v>39776</v>
          </cell>
          <cell r="B983" t="str">
            <v>CAIXA DE PASSAGEM METALICA DE SOBREPOR COM TAMPA PARAFUSADA, DIMENSOES 70 X 70 X 20 CM</v>
          </cell>
          <cell r="C983" t="str">
            <v xml:space="preserve">UN    </v>
          </cell>
          <cell r="D983" t="str">
            <v>CR</v>
          </cell>
          <cell r="E983" t="str">
            <v>195,01</v>
          </cell>
        </row>
        <row r="984">
          <cell r="A984">
            <v>39777</v>
          </cell>
          <cell r="B984" t="str">
            <v>CAIXA DE PASSAGEM METALICA DE SOBREPOR COM TAMPA PARAFUSADA, DIMENSOES 80 X 80 X 20 CM</v>
          </cell>
          <cell r="C984" t="str">
            <v xml:space="preserve">UN    </v>
          </cell>
          <cell r="D984" t="str">
            <v>CR</v>
          </cell>
          <cell r="E984" t="str">
            <v>247,16</v>
          </cell>
        </row>
        <row r="985">
          <cell r="A985">
            <v>20254</v>
          </cell>
          <cell r="B985" t="str">
            <v>CAIXA DE PASSAGEM METALICA, DE SOBREPOR, COM TAMPA APARAFUSADA, DIMENSOES 15 X 15 X *10* CM</v>
          </cell>
          <cell r="C985" t="str">
            <v xml:space="preserve">UN    </v>
          </cell>
          <cell r="D985" t="str">
            <v>CR</v>
          </cell>
          <cell r="E985" t="str">
            <v>17,94</v>
          </cell>
        </row>
        <row r="986">
          <cell r="A986">
            <v>20253</v>
          </cell>
          <cell r="B986" t="str">
            <v>CAIXA DE PASSAGEM METALICA, DE SOBREPOR, COM TAMPA APARAFUSADA, DIMENSOES 35 X 35 X *12* CM</v>
          </cell>
          <cell r="C986" t="str">
            <v xml:space="preserve">UN    </v>
          </cell>
          <cell r="D986" t="str">
            <v>CR</v>
          </cell>
          <cell r="E986" t="str">
            <v>58,91</v>
          </cell>
        </row>
        <row r="987">
          <cell r="A987">
            <v>11247</v>
          </cell>
          <cell r="B987" t="str">
            <v>CAIXA DE PASSAGEM/ LUZ / TELEFONIA, DE EMBUTIR,  EM CHAPA DE ACO GALVANIZADO, DIMENSOES 150 X 150 X 15 CM (PADRAO CONCESSIONARIA LOCAL)</v>
          </cell>
          <cell r="C987" t="str">
            <v xml:space="preserve">UN    </v>
          </cell>
          <cell r="D987" t="str">
            <v>CR</v>
          </cell>
          <cell r="E987" t="str">
            <v>1.132,76</v>
          </cell>
        </row>
        <row r="988">
          <cell r="A988">
            <v>11250</v>
          </cell>
          <cell r="B988" t="str">
            <v>CAIXA DE PASSAGEM/ LUZ / TELEFONIA, DE EMBUTIR,  EM CHAPA DE ACO GALVANIZADO, DIMENSOES 20 X 20 X *12* CM (PADRAO CONCESSIONARIA LOCAL)</v>
          </cell>
          <cell r="C988" t="str">
            <v xml:space="preserve">UN    </v>
          </cell>
          <cell r="D988" t="str">
            <v>CR</v>
          </cell>
          <cell r="E988" t="str">
            <v>48,77</v>
          </cell>
        </row>
        <row r="989">
          <cell r="A989">
            <v>11249</v>
          </cell>
          <cell r="B989" t="str">
            <v>CAIXA DE PASSAGEM/ LUZ / TELEFONIA, DE EMBUTIR,  EM CHAPA DE ACO GALVANIZADO, DIMENSOES 200 X 200 X 20 CM (PADRAO CONCESSIONARIA LOCAL)</v>
          </cell>
          <cell r="C989" t="str">
            <v xml:space="preserve">UN    </v>
          </cell>
          <cell r="D989" t="str">
            <v>CR</v>
          </cell>
          <cell r="E989" t="str">
            <v>2.212,68</v>
          </cell>
        </row>
        <row r="990">
          <cell r="A990">
            <v>11251</v>
          </cell>
          <cell r="B990" t="str">
            <v>CAIXA DE PASSAGEM/ LUZ / TELEFONIA, DE EMBUTIR,  EM CHAPA DE ACO GALVANIZADO, DIMENSOES 40 X 40 X *12* CM (PADRAO CONCESSIONARIA LOCAL)</v>
          </cell>
          <cell r="C990" t="str">
            <v xml:space="preserve">UN    </v>
          </cell>
          <cell r="D990" t="str">
            <v>CR</v>
          </cell>
          <cell r="E990" t="str">
            <v>108,02</v>
          </cell>
        </row>
        <row r="991">
          <cell r="A991">
            <v>11253</v>
          </cell>
          <cell r="B991" t="str">
            <v>CAIXA DE PASSAGEM/ LUZ / TELEFONIA, DE EMBUTIR,  EM CHAPA DE ACO GALVANIZADO, DIMENSOES 60 X 60 X *12* CM (PADRAO CONCESSIONARIA LOCAL)</v>
          </cell>
          <cell r="C991" t="str">
            <v xml:space="preserve">UN    </v>
          </cell>
          <cell r="D991" t="str">
            <v>CR</v>
          </cell>
          <cell r="E991" t="str">
            <v>179,00</v>
          </cell>
        </row>
        <row r="992">
          <cell r="A992">
            <v>11255</v>
          </cell>
          <cell r="B992" t="str">
            <v>CAIXA DE PASSAGEM/ LUZ / TELEFONIA, DE EMBUTIR,  EM CHAPA DE ACO GALVANIZADO, DIMENSOES 80 X 80 X *12* CM (PADRAO CONCESSIONARIA LOCAL)</v>
          </cell>
          <cell r="C992" t="str">
            <v xml:space="preserve">UN    </v>
          </cell>
          <cell r="D992" t="str">
            <v>CR</v>
          </cell>
          <cell r="E992" t="str">
            <v>267,60</v>
          </cell>
        </row>
        <row r="993">
          <cell r="A993">
            <v>14055</v>
          </cell>
          <cell r="B993" t="str">
            <v>CAIXA DE PASSAGEM/ LUZ / TELEFONIA, DE EMBUTIR, EM CHAPA DE ACO GALVANIZADO, DIMENSOES 120 X 120 X *12* CM (PADRAO CONCESSIONARIA LOCAL)</v>
          </cell>
          <cell r="C993" t="str">
            <v xml:space="preserve">UN    </v>
          </cell>
          <cell r="D993" t="str">
            <v>CR</v>
          </cell>
          <cell r="E993" t="str">
            <v>538,33</v>
          </cell>
        </row>
        <row r="994">
          <cell r="A994">
            <v>11256</v>
          </cell>
          <cell r="B994" t="str">
            <v>CAIXA DE PASSAGEM/ LUZ / TELEFONIA, DE SOBREPOR,  EM CHAPA DE ACO GALVANIZADO, DIMENSOES 80 X 80 X *12* CM (PADRAO CONCESSIONARIA LOCAL)</v>
          </cell>
          <cell r="C994" t="str">
            <v xml:space="preserve">UN    </v>
          </cell>
          <cell r="D994" t="str">
            <v>CR</v>
          </cell>
          <cell r="E994" t="str">
            <v>335,20</v>
          </cell>
        </row>
        <row r="995">
          <cell r="A995">
            <v>1872</v>
          </cell>
          <cell r="B995" t="str">
            <v>CAIXA DE PASSAGEM, EM PVC, DE 4" X 2", PARA ELETRODUTO FLEXIVEL CORRUGADO</v>
          </cell>
          <cell r="C995" t="str">
            <v xml:space="preserve">UN    </v>
          </cell>
          <cell r="D995" t="str">
            <v>CR</v>
          </cell>
          <cell r="E995" t="str">
            <v>1,66</v>
          </cell>
        </row>
        <row r="996">
          <cell r="A996">
            <v>1873</v>
          </cell>
          <cell r="B996" t="str">
            <v>CAIXA DE PASSAGEM, EM PVC, DE 4" X 4", PARA ELETRODUTO FLEXIVEL CORRUGADO</v>
          </cell>
          <cell r="C996" t="str">
            <v xml:space="preserve">UN    </v>
          </cell>
          <cell r="D996" t="str">
            <v>CR</v>
          </cell>
          <cell r="E996" t="str">
            <v>3,30</v>
          </cell>
        </row>
        <row r="997">
          <cell r="A997">
            <v>39693</v>
          </cell>
          <cell r="B997" t="str">
            <v>CAIXA DE PROTECAO EXTERNA PARA MEDIDOR HOROSAZONAL, DE BAIXA TENSAO, COM MODULO, EM CHAPA DE ACO (PADRAO DA CONCESSIONARIA LOCAL)</v>
          </cell>
          <cell r="C997" t="str">
            <v xml:space="preserve">UN    </v>
          </cell>
          <cell r="D997" t="str">
            <v>CR</v>
          </cell>
          <cell r="E997" t="str">
            <v>2.105,23</v>
          </cell>
        </row>
        <row r="998">
          <cell r="A998">
            <v>39692</v>
          </cell>
          <cell r="B998" t="str">
            <v>CAIXA DE PROTECAO PARA TRANSFORMADOR CORRENTE, EM CHAPA DE ACO 18 USG (PADRAO DA CONCESSIONARIA LOCAL)</v>
          </cell>
          <cell r="C998" t="str">
            <v xml:space="preserve">UN    </v>
          </cell>
          <cell r="D998" t="str">
            <v>CR</v>
          </cell>
          <cell r="E998" t="str">
            <v>673,63</v>
          </cell>
        </row>
        <row r="999">
          <cell r="A999">
            <v>3280</v>
          </cell>
          <cell r="B999" t="str">
            <v>CAIXA GORDURA DUPLA, CONCRETO PRE MOLDADO, CIRCULAR, COM TAMPA, D = 60* CM</v>
          </cell>
          <cell r="C999" t="str">
            <v xml:space="preserve">UN    </v>
          </cell>
          <cell r="D999" t="str">
            <v>CR</v>
          </cell>
          <cell r="E999" t="str">
            <v>149,42</v>
          </cell>
        </row>
        <row r="1000">
          <cell r="A1000">
            <v>11881</v>
          </cell>
          <cell r="B1000" t="str">
            <v>CAIXA GORDURA, SIMPLES, CONCRETO PRE MOLDADO, CIRCULAR, COM TAMPA, D = 40 CM</v>
          </cell>
          <cell r="C1000" t="str">
            <v xml:space="preserve">UN    </v>
          </cell>
          <cell r="D1000" t="str">
            <v>CR</v>
          </cell>
          <cell r="E1000" t="str">
            <v>69,39</v>
          </cell>
        </row>
        <row r="1001">
          <cell r="A1001">
            <v>34641</v>
          </cell>
          <cell r="B1001" t="str">
            <v>CAIXA INSPECAO EM CONCRETO PARA ATERRAMENTO E PARA RAIOS DIAMETRO = 300 MM</v>
          </cell>
          <cell r="C1001" t="str">
            <v xml:space="preserve">UN    </v>
          </cell>
          <cell r="D1001" t="str">
            <v>CR</v>
          </cell>
          <cell r="E1001" t="str">
            <v>55,96</v>
          </cell>
        </row>
        <row r="1002">
          <cell r="A1002">
            <v>34643</v>
          </cell>
          <cell r="B1002" t="str">
            <v>CAIXA INSPECAO EM POLIETILENO PARA ATERRAMENTO E PARA RAIOS DIAMETRO = 300 MM</v>
          </cell>
          <cell r="C1002" t="str">
            <v xml:space="preserve">UN    </v>
          </cell>
          <cell r="D1002" t="str">
            <v>CR</v>
          </cell>
          <cell r="E1002" t="str">
            <v>12,33</v>
          </cell>
        </row>
        <row r="1003">
          <cell r="A1003">
            <v>3278</v>
          </cell>
          <cell r="B1003" t="str">
            <v>CAIXA INSPECAO, CONCRETO PRE MOLDADO, CIRCULAR, COM TAMPA, D = 40* CM</v>
          </cell>
          <cell r="C1003" t="str">
            <v xml:space="preserve">UN    </v>
          </cell>
          <cell r="D1003" t="str">
            <v>CR</v>
          </cell>
          <cell r="E1003" t="str">
            <v>78,34</v>
          </cell>
        </row>
        <row r="1004">
          <cell r="A1004">
            <v>3279</v>
          </cell>
          <cell r="B1004" t="str">
            <v>CAIXA INSPECAO, CONCRETO PRE MOLDADO, CIRCULAR, COM TAMPA, D = 60* CM, H= 60* CM</v>
          </cell>
          <cell r="C1004" t="str">
            <v xml:space="preserve">UN    </v>
          </cell>
          <cell r="D1004" t="str">
            <v>CR</v>
          </cell>
          <cell r="E1004" t="str">
            <v>129,27</v>
          </cell>
        </row>
        <row r="1005">
          <cell r="A1005">
            <v>1062</v>
          </cell>
          <cell r="B1005" t="str">
            <v>CAIXA INTERNA/EXTERNA DE MEDICAO PARA 1 MEDIDOR TRIFASICO, COM VISOR, EM CHAPA DE ACO 18 USG (PADRAO DA CONCESSIONARIA LOCAL)</v>
          </cell>
          <cell r="C1005" t="str">
            <v xml:space="preserve">UN    </v>
          </cell>
          <cell r="D1005" t="str">
            <v>CR</v>
          </cell>
          <cell r="E1005" t="str">
            <v>213,48</v>
          </cell>
        </row>
        <row r="1006">
          <cell r="A1006">
            <v>39686</v>
          </cell>
          <cell r="B1006" t="str">
            <v>CAIXA INTERNA/EXTERNA DE MEDICAO PARA 4 MEDIDORES MONOFASICOS, COM VISOR, EM CHAPA DE ACO 18 USG (PADRAO DA CONCESSIONARIA LOCAL)</v>
          </cell>
          <cell r="C1006" t="str">
            <v xml:space="preserve">UN    </v>
          </cell>
          <cell r="D1006" t="str">
            <v>CR</v>
          </cell>
          <cell r="E1006" t="str">
            <v>345,67</v>
          </cell>
        </row>
        <row r="1007">
          <cell r="A1007">
            <v>43095</v>
          </cell>
          <cell r="B1007" t="str">
            <v>CAIXA MODULAR PARA MEDIDOR DE ENERGIA AGRUPADA, EM POLICARBONATO /  TERMOPLASTICO, COM SUPORTE PARA DISJUNTOR (PADRAO DA CONCESSIONARIA LOCAL)</v>
          </cell>
          <cell r="C1007" t="str">
            <v xml:space="preserve">UN    </v>
          </cell>
          <cell r="D1007" t="str">
            <v>CR</v>
          </cell>
          <cell r="E1007" t="str">
            <v>109,98</v>
          </cell>
        </row>
        <row r="1008">
          <cell r="A1008">
            <v>1871</v>
          </cell>
          <cell r="B1008" t="str">
            <v>CAIXA OCTOGONAL DE FUNDO MOVEL, EM PVC, DE 3" X 3", PARA ELETRODUTO FLEXIVEL CORRUGADO</v>
          </cell>
          <cell r="C1008" t="str">
            <v xml:space="preserve">UN    </v>
          </cell>
          <cell r="D1008" t="str">
            <v>CR</v>
          </cell>
          <cell r="E1008" t="str">
            <v>2,97</v>
          </cell>
        </row>
        <row r="1009">
          <cell r="A1009">
            <v>12001</v>
          </cell>
          <cell r="B1009" t="str">
            <v>CAIXA OCTOGONAL DE FUNDO MOVEL, EM PVC, DE 4" X 4", PARA ELETRODUTO FLEXIVEL CORRUGADO</v>
          </cell>
          <cell r="C1009" t="str">
            <v xml:space="preserve">UN    </v>
          </cell>
          <cell r="D1009" t="str">
            <v>CR</v>
          </cell>
          <cell r="E1009" t="str">
            <v>4,29</v>
          </cell>
        </row>
        <row r="1010">
          <cell r="A1010">
            <v>11882</v>
          </cell>
          <cell r="B1010" t="str">
            <v>CAIXA PARA HIDROMETRO CONCRETO PRE MOLDADO</v>
          </cell>
          <cell r="C1010" t="str">
            <v xml:space="preserve">UN    </v>
          </cell>
          <cell r="D1010" t="str">
            <v>CR</v>
          </cell>
          <cell r="E1010" t="str">
            <v>78,34</v>
          </cell>
        </row>
        <row r="1011">
          <cell r="A1011">
            <v>1068</v>
          </cell>
          <cell r="B1011" t="str">
            <v>CAIXA PARA MEDICAO COLETIVA TIPO L, PADRAO BIFASICO OU TRIFASICO, PARA ATE 4 MEDIDORES, SEM BARRAMENTO E COM PORTAS INFERIOR E SUPERIOR</v>
          </cell>
          <cell r="C1011" t="str">
            <v xml:space="preserve">UN    </v>
          </cell>
          <cell r="D1011" t="str">
            <v>CR</v>
          </cell>
          <cell r="E1011" t="str">
            <v>1.408,15</v>
          </cell>
        </row>
        <row r="1012">
          <cell r="A1012">
            <v>39690</v>
          </cell>
          <cell r="B1012" t="str">
            <v>CAIXA PARA MEDICAO COLETIVA TIPO M, PADRAO BIFASICO OU TRIFASICO, PARA ATE 8 MEDIDORES, SEM BARRAMENTO E COM PORTAS INFERIOR E SUPERIOR</v>
          </cell>
          <cell r="C1012" t="str">
            <v xml:space="preserve">UN    </v>
          </cell>
          <cell r="D1012" t="str">
            <v>CR</v>
          </cell>
          <cell r="E1012" t="str">
            <v>2.362,41</v>
          </cell>
        </row>
        <row r="1013">
          <cell r="A1013">
            <v>39691</v>
          </cell>
          <cell r="B1013" t="str">
            <v>CAIXA PARA MEDICAO COLETIVA TIPO N, PADRAO BIFASICO OU TRIFASICO, PARA ATE 12 MEDIDORES, SEM BARRAMENTO E COM PORTAS INFERIOR E SUPERIOR</v>
          </cell>
          <cell r="C1013" t="str">
            <v xml:space="preserve">UN    </v>
          </cell>
          <cell r="D1013" t="str">
            <v>CR</v>
          </cell>
          <cell r="E1013" t="str">
            <v>2.971,25</v>
          </cell>
        </row>
        <row r="1014">
          <cell r="A1014">
            <v>39808</v>
          </cell>
          <cell r="B1014" t="str">
            <v>CAIXA PARA MEDIDOR MONOFASICO, EM POLICARBONATO /TERMOPLASTICO, COM DISJUNTOR (PADRAO DA CONCESSIONARIA LOCAL)</v>
          </cell>
          <cell r="C1014" t="str">
            <v xml:space="preserve">UN    </v>
          </cell>
          <cell r="D1014" t="str">
            <v>CR</v>
          </cell>
          <cell r="E1014" t="str">
            <v>57,41</v>
          </cell>
        </row>
        <row r="1015">
          <cell r="A1015">
            <v>39809</v>
          </cell>
          <cell r="B1015" t="str">
            <v>CAIXA PARA MEDIDOR POLIFASICO, EM POLICARBONATO (TERMOPLASTICO), COM 1 DISJUNTOR</v>
          </cell>
          <cell r="C1015" t="str">
            <v xml:space="preserve">UN    </v>
          </cell>
          <cell r="D1015" t="str">
            <v>CR</v>
          </cell>
          <cell r="E1015" t="str">
            <v>136,18</v>
          </cell>
        </row>
        <row r="1016">
          <cell r="A1016">
            <v>11713</v>
          </cell>
          <cell r="B1016" t="str">
            <v>CAIXA SIFONADA PVC 150 X 150 X 50MM COM TAMPA CEGA QUADRADA BRANCA</v>
          </cell>
          <cell r="C1016" t="str">
            <v xml:space="preserve">UN    </v>
          </cell>
          <cell r="D1016" t="str">
            <v>CR</v>
          </cell>
          <cell r="E1016" t="str">
            <v>26,77</v>
          </cell>
        </row>
        <row r="1017">
          <cell r="A1017">
            <v>11716</v>
          </cell>
          <cell r="B1017" t="str">
            <v>CAIXA SIFONADA PVC, 100 X 100 X 40 MM, COM GRELHA REDONDA BRANCA</v>
          </cell>
          <cell r="C1017" t="str">
            <v xml:space="preserve">UN    </v>
          </cell>
          <cell r="D1017" t="str">
            <v>CR</v>
          </cell>
          <cell r="E1017" t="str">
            <v>11,43</v>
          </cell>
        </row>
        <row r="1018">
          <cell r="A1018">
            <v>5103</v>
          </cell>
          <cell r="B1018" t="str">
            <v>CAIXA SIFONADA PVC, 100 X 100 X 50 MM, COM GRELHA REDONDA BRANCA</v>
          </cell>
          <cell r="C1018" t="str">
            <v xml:space="preserve">UN    </v>
          </cell>
          <cell r="D1018" t="str">
            <v>CR</v>
          </cell>
          <cell r="E1018" t="str">
            <v>11,59</v>
          </cell>
        </row>
        <row r="1019">
          <cell r="A1019">
            <v>11712</v>
          </cell>
          <cell r="B1019" t="str">
            <v>CAIXA SIFONADA PVC, 150 X 150 X 50 MM, COM GRELHA QUADRADA BRANCA (NBR 5688)</v>
          </cell>
          <cell r="C1019" t="str">
            <v xml:space="preserve">UN    </v>
          </cell>
          <cell r="D1019" t="str">
            <v xml:space="preserve">C </v>
          </cell>
          <cell r="E1019" t="str">
            <v>26,99</v>
          </cell>
        </row>
        <row r="1020">
          <cell r="A1020">
            <v>11717</v>
          </cell>
          <cell r="B1020" t="str">
            <v>CAIXA SIFONADA PVC, 150 X 150 X 50 MM, COM GRELHA REDONDA BRANCA</v>
          </cell>
          <cell r="C1020" t="str">
            <v xml:space="preserve">UN    </v>
          </cell>
          <cell r="D1020" t="str">
            <v>CR</v>
          </cell>
          <cell r="E1020" t="str">
            <v>29,33</v>
          </cell>
        </row>
        <row r="1021">
          <cell r="A1021">
            <v>11714</v>
          </cell>
          <cell r="B1021" t="str">
            <v>CAIXA SIFONADA PVC, 150 X 185 X 75 MM, COM GRELHA QUADRADA BRANCA</v>
          </cell>
          <cell r="C1021" t="str">
            <v xml:space="preserve">UN    </v>
          </cell>
          <cell r="D1021" t="str">
            <v>CR</v>
          </cell>
          <cell r="E1021" t="str">
            <v>36,49</v>
          </cell>
        </row>
        <row r="1022">
          <cell r="A1022">
            <v>11715</v>
          </cell>
          <cell r="B1022" t="str">
            <v>CAIXA SIFONADA PVC, 150 X 185 X 75 MM, COM TAMPA CEGA QUADRADA BRANCA</v>
          </cell>
          <cell r="C1022" t="str">
            <v xml:space="preserve">UN    </v>
          </cell>
          <cell r="D1022" t="str">
            <v>CR</v>
          </cell>
          <cell r="E1022" t="str">
            <v>41,98</v>
          </cell>
        </row>
        <row r="1023">
          <cell r="A1023">
            <v>11880</v>
          </cell>
          <cell r="B1023" t="str">
            <v>CAIXA SIFONADA PVC, 250 X 230 X 75 MM, COM TAMPA E PORTA TAMPA QUADRADA BRANCA</v>
          </cell>
          <cell r="C1023" t="str">
            <v xml:space="preserve">UN    </v>
          </cell>
          <cell r="D1023" t="str">
            <v>CR</v>
          </cell>
          <cell r="E1023" t="str">
            <v>75,47</v>
          </cell>
        </row>
        <row r="1024">
          <cell r="A1024">
            <v>1106</v>
          </cell>
          <cell r="B1024" t="str">
            <v>CAL HIDRATADA CH-I PARA ARGAMASSAS</v>
          </cell>
          <cell r="C1024" t="str">
            <v xml:space="preserve">KG    </v>
          </cell>
          <cell r="D1024" t="str">
            <v xml:space="preserve">C </v>
          </cell>
          <cell r="E1024" t="str">
            <v>0,58</v>
          </cell>
        </row>
        <row r="1025">
          <cell r="A1025">
            <v>11161</v>
          </cell>
          <cell r="B1025" t="str">
            <v>CAL HIDRATADA PARA PINTURA</v>
          </cell>
          <cell r="C1025" t="str">
            <v xml:space="preserve">KG    </v>
          </cell>
          <cell r="D1025" t="str">
            <v>CR</v>
          </cell>
          <cell r="E1025" t="str">
            <v>0,96</v>
          </cell>
        </row>
        <row r="1026">
          <cell r="A1026">
            <v>1107</v>
          </cell>
          <cell r="B1026" t="str">
            <v>CAL VIRGEM COMUM PARA ARGAMASSAS (NBR 6453)</v>
          </cell>
          <cell r="C1026" t="str">
            <v xml:space="preserve">KG    </v>
          </cell>
          <cell r="D1026" t="str">
            <v>CR</v>
          </cell>
          <cell r="E1026" t="str">
            <v>0,66</v>
          </cell>
        </row>
        <row r="1027">
          <cell r="A1027">
            <v>4758</v>
          </cell>
          <cell r="B1027" t="str">
            <v>CALAFETADOR / CALAFATE</v>
          </cell>
          <cell r="C1027" t="str">
            <v xml:space="preserve">H     </v>
          </cell>
          <cell r="D1027" t="str">
            <v>CR</v>
          </cell>
          <cell r="E1027" t="str">
            <v>18,03</v>
          </cell>
        </row>
        <row r="1028">
          <cell r="A1028">
            <v>41080</v>
          </cell>
          <cell r="B1028" t="str">
            <v>CALAFETADOR / CALAFATE (MENSALISTA)</v>
          </cell>
          <cell r="C1028" t="str">
            <v xml:space="preserve">MES   </v>
          </cell>
          <cell r="D1028" t="str">
            <v>CR</v>
          </cell>
          <cell r="E1028" t="str">
            <v>3.199,76</v>
          </cell>
        </row>
        <row r="1029">
          <cell r="A1029">
            <v>25963</v>
          </cell>
          <cell r="B1029" t="str">
            <v>CALCARIO DOLOMITICO A (POSTO PEDREIRA/FORNECEDOR, SEM FRETE)</v>
          </cell>
          <cell r="C1029" t="str">
            <v xml:space="preserve">KG    </v>
          </cell>
          <cell r="D1029" t="str">
            <v>CR</v>
          </cell>
          <cell r="E1029" t="str">
            <v>0,11</v>
          </cell>
        </row>
        <row r="1030">
          <cell r="A1030">
            <v>4759</v>
          </cell>
          <cell r="B1030" t="str">
            <v>CALCETEIRO</v>
          </cell>
          <cell r="C1030" t="str">
            <v xml:space="preserve">H     </v>
          </cell>
          <cell r="D1030" t="str">
            <v>CR</v>
          </cell>
          <cell r="E1030" t="str">
            <v>14,64</v>
          </cell>
        </row>
        <row r="1031">
          <cell r="A1031">
            <v>41068</v>
          </cell>
          <cell r="B1031" t="str">
            <v>CALCETEIRO  (MENSALISTA)</v>
          </cell>
          <cell r="C1031" t="str">
            <v xml:space="preserve">MES   </v>
          </cell>
          <cell r="D1031" t="str">
            <v>CR</v>
          </cell>
          <cell r="E1031" t="str">
            <v>2.597,38</v>
          </cell>
        </row>
        <row r="1032">
          <cell r="A1032">
            <v>1108</v>
          </cell>
          <cell r="B1032" t="str">
            <v>CALHA MOLDURA AMERICANA DE CHAPA DE ACO GALVANIZADA NUM 26, CORTE 33 CM</v>
          </cell>
          <cell r="C1032" t="str">
            <v xml:space="preserve">M     </v>
          </cell>
          <cell r="D1032" t="str">
            <v>CR</v>
          </cell>
          <cell r="E1032" t="str">
            <v>22,96</v>
          </cell>
        </row>
        <row r="1033">
          <cell r="A1033">
            <v>1117</v>
          </cell>
          <cell r="B1033" t="str">
            <v>CALHA PARA AGUA FURTADA DE CHAPA DE ACO GALVANIZADA NUM 26, CORTE 40 CM</v>
          </cell>
          <cell r="C1033" t="str">
            <v xml:space="preserve">M     </v>
          </cell>
          <cell r="D1033" t="str">
            <v>CR</v>
          </cell>
          <cell r="E1033" t="str">
            <v>23,14</v>
          </cell>
        </row>
        <row r="1034">
          <cell r="A1034">
            <v>1118</v>
          </cell>
          <cell r="B1034" t="str">
            <v>CALHA PARA AGUA FURTADA DE CHAPA DE ACO GALVANIZADA NUM 26, CORTE 50 CM</v>
          </cell>
          <cell r="C1034" t="str">
            <v xml:space="preserve">M     </v>
          </cell>
          <cell r="D1034" t="str">
            <v>CR</v>
          </cell>
          <cell r="E1034" t="str">
            <v>27,35</v>
          </cell>
        </row>
        <row r="1035">
          <cell r="A1035">
            <v>1110</v>
          </cell>
          <cell r="B1035" t="str">
            <v>CALHA PLATIBANDA DE CHAPA DE ACO GALVANIZADA NUM 26, CORTE 45 CM</v>
          </cell>
          <cell r="C1035" t="str">
            <v xml:space="preserve">M     </v>
          </cell>
          <cell r="D1035" t="str">
            <v>CR</v>
          </cell>
          <cell r="E1035" t="str">
            <v>27,35</v>
          </cell>
        </row>
        <row r="1036">
          <cell r="A1036">
            <v>12618</v>
          </cell>
          <cell r="B1036" t="str">
            <v>CALHA PLUVIAL DE PVC, DIAMETRO ENTRE 119 E 170 MM, COMPRIMENTO DE 3 M, PARA DRENAGEM PREDIAL</v>
          </cell>
          <cell r="C1036" t="str">
            <v xml:space="preserve">UN    </v>
          </cell>
          <cell r="D1036" t="str">
            <v>AS</v>
          </cell>
          <cell r="E1036" t="str">
            <v>31,70</v>
          </cell>
        </row>
        <row r="1037">
          <cell r="A1037">
            <v>40784</v>
          </cell>
          <cell r="B1037" t="str">
            <v>CALHA QUADRADA DE CHAPA DE ACO GALVANIZADA NUM 24, CORTE 100 CM</v>
          </cell>
          <cell r="C1037" t="str">
            <v xml:space="preserve">M     </v>
          </cell>
          <cell r="D1037" t="str">
            <v>CR</v>
          </cell>
          <cell r="E1037" t="str">
            <v>75,45</v>
          </cell>
        </row>
        <row r="1038">
          <cell r="A1038">
            <v>40782</v>
          </cell>
          <cell r="B1038" t="str">
            <v>CALHA QUADRADA DE CHAPA DE ACO GALVANIZADA NUM 24, CORTE 33 CM</v>
          </cell>
          <cell r="C1038" t="str">
            <v xml:space="preserve">M     </v>
          </cell>
          <cell r="D1038" t="str">
            <v>CR</v>
          </cell>
          <cell r="E1038" t="str">
            <v>29,61</v>
          </cell>
        </row>
        <row r="1039">
          <cell r="A1039">
            <v>40783</v>
          </cell>
          <cell r="B1039" t="str">
            <v>CALHA QUADRADA DE CHAPA DE ACO GALVANIZADA NUM 24, CORTE 50 CM</v>
          </cell>
          <cell r="C1039" t="str">
            <v xml:space="preserve">M     </v>
          </cell>
          <cell r="D1039" t="str">
            <v>CR</v>
          </cell>
          <cell r="E1039" t="str">
            <v>38,57</v>
          </cell>
        </row>
        <row r="1040">
          <cell r="A1040">
            <v>1109</v>
          </cell>
          <cell r="B1040" t="str">
            <v>CALHA QUADRADA DE CHAPA DE ACO GALVANIZADA NUM 26, CORTE 33 CM</v>
          </cell>
          <cell r="C1040" t="str">
            <v xml:space="preserve">M     </v>
          </cell>
          <cell r="D1040" t="str">
            <v>CR</v>
          </cell>
          <cell r="E1040" t="str">
            <v>22,96</v>
          </cell>
        </row>
        <row r="1041">
          <cell r="A1041">
            <v>1119</v>
          </cell>
          <cell r="B1041" t="str">
            <v>CALHA QUADRADA DE CHAPA DE ACO GALVANIZADA NUM 28, CORTE 25 CM</v>
          </cell>
          <cell r="C1041" t="str">
            <v xml:space="preserve">M     </v>
          </cell>
          <cell r="D1041" t="str">
            <v>CR</v>
          </cell>
          <cell r="E1041" t="str">
            <v>14,80</v>
          </cell>
        </row>
        <row r="1042">
          <cell r="A1042">
            <v>13115</v>
          </cell>
          <cell r="B1042" t="str">
            <v>CALHA/CANALETA DE CONCRETO SIMPLES, TIPO MEIA CANA, D = 20 CM, PARA AGUA PLUVIAL</v>
          </cell>
          <cell r="C1042" t="str">
            <v xml:space="preserve">M     </v>
          </cell>
          <cell r="D1042" t="str">
            <v>AS</v>
          </cell>
          <cell r="E1042" t="str">
            <v>15,23</v>
          </cell>
        </row>
        <row r="1043">
          <cell r="A1043">
            <v>10541</v>
          </cell>
          <cell r="B1043" t="str">
            <v>CALHA/CANALETA DE CONCRETO SIMPLES, TIPO MEIA CANA, D = 30 CM, PARA AGUA PLUVIAL</v>
          </cell>
          <cell r="C1043" t="str">
            <v xml:space="preserve">M     </v>
          </cell>
          <cell r="D1043" t="str">
            <v>AS</v>
          </cell>
          <cell r="E1043" t="str">
            <v>17,69</v>
          </cell>
        </row>
        <row r="1044">
          <cell r="A1044">
            <v>10543</v>
          </cell>
          <cell r="B1044" t="str">
            <v>CALHA/CANALETA DE CONCRETO SIMPLES, TIPO MEIA CANA, D = 50 CM, PARA AGUA PLUVIAL</v>
          </cell>
          <cell r="C1044" t="str">
            <v xml:space="preserve">M     </v>
          </cell>
          <cell r="D1044" t="str">
            <v>AS</v>
          </cell>
          <cell r="E1044" t="str">
            <v>34,33</v>
          </cell>
        </row>
        <row r="1045">
          <cell r="A1045">
            <v>10544</v>
          </cell>
          <cell r="B1045" t="str">
            <v>CALHA/CANALETA DE CONCRETO SIMPLES, TIPO MEIA CANA, D = 60 CM, PARA AGUA PLUVIAL</v>
          </cell>
          <cell r="C1045" t="str">
            <v xml:space="preserve">M     </v>
          </cell>
          <cell r="D1045" t="str">
            <v>AS</v>
          </cell>
          <cell r="E1045" t="str">
            <v>41,28</v>
          </cell>
        </row>
        <row r="1046">
          <cell r="A1046">
            <v>10545</v>
          </cell>
          <cell r="B1046" t="str">
            <v>CALHA/CANALETA DE CONCRETO SIMPLES, TIPO MEIA CANA, D = 80 CM, PARA AGUA PLUVIAL</v>
          </cell>
          <cell r="C1046" t="str">
            <v xml:space="preserve">M     </v>
          </cell>
          <cell r="D1046" t="str">
            <v>AS</v>
          </cell>
          <cell r="E1046" t="str">
            <v>63,32</v>
          </cell>
        </row>
        <row r="1047">
          <cell r="A1047">
            <v>10542</v>
          </cell>
          <cell r="B1047" t="str">
            <v>CALHA/CANALETA DE CONCRETO SIMPLES, TIPO MEIA CANA, D= 40 CM, PARA AGUA PLUVIAL</v>
          </cell>
          <cell r="C1047" t="str">
            <v xml:space="preserve">M     </v>
          </cell>
          <cell r="D1047" t="str">
            <v>AS</v>
          </cell>
          <cell r="E1047" t="str">
            <v>24,37</v>
          </cell>
        </row>
        <row r="1048">
          <cell r="A1048">
            <v>38365</v>
          </cell>
          <cell r="B1048" t="str">
            <v>CAMADA SEPARADORA DE FILME DE POLIETILENO 20 A 25 MICRA</v>
          </cell>
          <cell r="C1048" t="str">
            <v xml:space="preserve">M2    </v>
          </cell>
          <cell r="D1048" t="str">
            <v>AS</v>
          </cell>
          <cell r="E1048" t="str">
            <v>1,57</v>
          </cell>
        </row>
        <row r="1049">
          <cell r="A1049">
            <v>37745</v>
          </cell>
          <cell r="B1049" t="str">
            <v>CAMINHAO TOCO, PESO BRUTO TOTAL 13000 KG, CARGA UTIL MAXIMA 7925 KG, DISTANCIA ENTRE EIXOS 4,80 M, POTENCIA 189 CV (INCLUI CABINE E CHASSI, NAO INCLUI CARROCERIA)</v>
          </cell>
          <cell r="C1049" t="str">
            <v xml:space="preserve">UN    </v>
          </cell>
          <cell r="D1049" t="str">
            <v xml:space="preserve">C </v>
          </cell>
          <cell r="E1049" t="str">
            <v>237.000,00</v>
          </cell>
        </row>
        <row r="1050">
          <cell r="A1050">
            <v>37754</v>
          </cell>
          <cell r="B1050" t="str">
            <v>CAMINHAO TOCO, PESO BRUTO TOTAL 14300 KG, CARGA UTIL MAXIMA 9590 KG, DISTANCIA ENTRE EIXOS 4,76 M, POTENCIA 185 CV (INCLUI CABINE E CHASSI, NAO INCLUI CARROCERIA)</v>
          </cell>
          <cell r="C1050" t="str">
            <v xml:space="preserve">UN    </v>
          </cell>
          <cell r="D1050" t="str">
            <v>CR</v>
          </cell>
          <cell r="E1050" t="str">
            <v>247.500,00</v>
          </cell>
        </row>
        <row r="1051">
          <cell r="A1051">
            <v>37748</v>
          </cell>
          <cell r="B1051" t="str">
            <v>CAMINHAO TOCO, PESO BRUTO TOTAL 14300 KG, CARGA UTIL MAXIMA 9710 KG, DISTANCIA ENTRE EIXOS 3,56 M, POTENCIA 185 CV (INCLUI CABINE E CHASSI, NAO INCLUI CARROCERIA)</v>
          </cell>
          <cell r="C1051" t="str">
            <v xml:space="preserve">UN    </v>
          </cell>
          <cell r="D1051" t="str">
            <v>CR</v>
          </cell>
          <cell r="E1051" t="str">
            <v>251.962,49</v>
          </cell>
        </row>
        <row r="1052">
          <cell r="A1052">
            <v>37761</v>
          </cell>
          <cell r="B1052" t="str">
            <v>CAMINHAO TOCO, PESO BRUTO TOTAL 16000 KG, CARGA UTIL MAXIMA DE 10685 KG, DISTANCIA ENTRE EIXOS 4,8M, POTENCIA 189 CV (INCLUI CABINE E CHASSI, NAO INCLUI CARROCERIA)</v>
          </cell>
          <cell r="C1052" t="str">
            <v xml:space="preserve">UN    </v>
          </cell>
          <cell r="D1052" t="str">
            <v>CR</v>
          </cell>
          <cell r="E1052" t="str">
            <v>208.499,99</v>
          </cell>
        </row>
        <row r="1053">
          <cell r="A1053">
            <v>37757</v>
          </cell>
          <cell r="B1053" t="str">
            <v>CAMINHAO TOCO, PESO BRUTO TOTAL 16000 KG, CARGA UTIL MAXIMA 10600 KG, DISTANCIA ENTRE EIXOS 4,80 M, POTENCIA 275 CV (INCLUI CABINE E CHASSI, NAO INCLUI CARROCERIA)</v>
          </cell>
          <cell r="C1053" t="str">
            <v xml:space="preserve">UN    </v>
          </cell>
          <cell r="D1053" t="str">
            <v>CR</v>
          </cell>
          <cell r="E1053" t="str">
            <v>290.249,98</v>
          </cell>
        </row>
        <row r="1054">
          <cell r="A1054">
            <v>37759</v>
          </cell>
          <cell r="B1054" t="str">
            <v>CAMINHAO TOCO, PESO BRUTO TOTAL 16000 KG, CARGA UTIL MAXIMA 10780 KG, DISTANCIA ENTRE EIXOS 3,56 M, POTENCIA 275 CV (INCLUI CABINE E CHASSI, NAO INCLUI CARROCERIA)</v>
          </cell>
          <cell r="C1054" t="str">
            <v xml:space="preserve">UN    </v>
          </cell>
          <cell r="D1054" t="str">
            <v>CR</v>
          </cell>
          <cell r="E1054" t="str">
            <v>291.375,00</v>
          </cell>
        </row>
        <row r="1055">
          <cell r="A1055">
            <v>37766</v>
          </cell>
          <cell r="B1055" t="str">
            <v>CAMINHAO TOCO, PESO BRUTO TOTAL 16000 KG, CARGA UTIL MAXIMA 11030 KG, DISTANCIA ENTRE EIXOS 3,56M, POTENCIA 186 CV (INCLUI CABINE E CHASSI, NAO INCLUI CARROCERIA)</v>
          </cell>
          <cell r="C1055" t="str">
            <v xml:space="preserve">UN    </v>
          </cell>
          <cell r="D1055" t="str">
            <v>CR</v>
          </cell>
          <cell r="E1055" t="str">
            <v>291.374,98</v>
          </cell>
        </row>
        <row r="1056">
          <cell r="A1056">
            <v>37752</v>
          </cell>
          <cell r="B1056" t="str">
            <v>CAMINHAO TOCO, PESO BRUTO TOTAL 16000 KG, CARGA UTIL MAXIMA 11130 KG, DISTANCIA ENTRE EIXOS 5,36 M, POTENCIA 185 CV (INCLUI CABINE E CHASSI, NAO INCLUI CARROCERIA)</v>
          </cell>
          <cell r="C1056" t="str">
            <v xml:space="preserve">UN    </v>
          </cell>
          <cell r="D1056" t="str">
            <v>CR</v>
          </cell>
          <cell r="E1056" t="str">
            <v>264.224,99</v>
          </cell>
        </row>
        <row r="1057">
          <cell r="A1057">
            <v>37760</v>
          </cell>
          <cell r="B1057" t="str">
            <v>CAMINHAO TOCO, PESO BRUTO TOTAL 16000 KG, CARGA UTIL MAXIMA 13071 KG, DISTANCIA ENTRE EIXOS 4,80 M, POTENCIA 230 CV (INCLUI CABINE E CHASSI, NAO INCLUI CARROCERIA)</v>
          </cell>
          <cell r="C1057" t="str">
            <v xml:space="preserve">UN    </v>
          </cell>
          <cell r="D1057" t="str">
            <v>CR</v>
          </cell>
          <cell r="E1057" t="str">
            <v>278.249,99</v>
          </cell>
        </row>
        <row r="1058">
          <cell r="A1058">
            <v>37765</v>
          </cell>
          <cell r="B1058" t="str">
            <v>CAMINHAO TOCO, PESO BRUTO TOTAL 8250 KG, CARGA UTIL MAXIMA 5110 KG, DISTANCIA ENTRE EIXOS 4,30 M, POTENCIA 162 CV (INCLUI CABINE E CHASSI, NAO INCLUI CARROCERIA)</v>
          </cell>
          <cell r="C1058" t="str">
            <v xml:space="preserve">UN    </v>
          </cell>
          <cell r="D1058" t="str">
            <v>CR</v>
          </cell>
          <cell r="E1058" t="str">
            <v>194.250,01</v>
          </cell>
        </row>
        <row r="1059">
          <cell r="A1059">
            <v>37746</v>
          </cell>
          <cell r="B1059" t="str">
            <v>CAMINHAO TOCO, PESO BRUTO TOTAL 9000 KG, CARGA UTIL MAXIMA 5940 KG, DISTANCIA ENTRE EIXOS 3,69 M, POTENCIA 177 CV (INCLUI CABINE E CHASSI, NAO INCLUI CARROCERIA)</v>
          </cell>
          <cell r="C1059" t="str">
            <v xml:space="preserve">UN    </v>
          </cell>
          <cell r="D1059" t="str">
            <v>CR</v>
          </cell>
          <cell r="E1059" t="str">
            <v>212.962,48</v>
          </cell>
        </row>
        <row r="1060">
          <cell r="A1060">
            <v>37750</v>
          </cell>
          <cell r="B1060" t="str">
            <v>CAMINHAO TOCO, PESO BRUTO TOTAL 9600 KG, CARGA UTIL MAXIMA 6110 KG, DISTANCIA ENTRE EIXOS 3,70 M, POTENCIA 156 CV (INCLUI CABINE E CHASSI, NAO INCLUI CARROCERIA)</v>
          </cell>
          <cell r="C1060" t="str">
            <v xml:space="preserve">UN    </v>
          </cell>
          <cell r="D1060" t="str">
            <v>CR</v>
          </cell>
          <cell r="E1060" t="str">
            <v>212.212,50</v>
          </cell>
        </row>
        <row r="1061">
          <cell r="A1061">
            <v>37753</v>
          </cell>
          <cell r="B1061" t="str">
            <v>CAMINHAO TOCO, PESO BRUTO TOTAL 9600 KG, CARGA UTIL MAXIMA 6200 KG, DISTANCIA ENTRE EIXOS 3,10 M, POTENCIA 156 CV (INCLUI CABINE E CHASSI, NAO INCLUI CARROCERIA)</v>
          </cell>
          <cell r="C1061" t="str">
            <v xml:space="preserve">UN    </v>
          </cell>
          <cell r="D1061" t="str">
            <v>CR</v>
          </cell>
          <cell r="E1061" t="str">
            <v>211.462,49</v>
          </cell>
        </row>
        <row r="1062">
          <cell r="A1062">
            <v>37756</v>
          </cell>
          <cell r="B1062" t="str">
            <v>CAMINHAO TOCO, PESO BRUTO TOTAL 9700 KG, CARGA UTIL MAXIMA 6360 KG, DISTANCIA ENTRE EIXOS 4,30 M, POTENCIA 160 CV (INCLUI CABINE E CHASSI, NAO INCLUI CARROCERIA)</v>
          </cell>
          <cell r="C1062" t="str">
            <v xml:space="preserve">UN    </v>
          </cell>
          <cell r="D1062" t="str">
            <v>CR</v>
          </cell>
          <cell r="E1062" t="str">
            <v>208.499,99</v>
          </cell>
        </row>
        <row r="1063">
          <cell r="A1063">
            <v>37755</v>
          </cell>
          <cell r="B1063" t="str">
            <v>CAMINHAO TRUCADO, PESO BRUTO TOTAL 22000 KG, CARGA UTIL MAXIMA 15350 KG, DISTANCIA ENTRE EIXOS 5,17 M, POTENCIA 238 CV (INCLUI CABINE E CHASSI, NAO INCLUI CARROCERIA)</v>
          </cell>
          <cell r="C1063" t="str">
            <v xml:space="preserve">UN    </v>
          </cell>
          <cell r="D1063" t="str">
            <v>CR</v>
          </cell>
          <cell r="E1063" t="str">
            <v>302.999,99</v>
          </cell>
        </row>
        <row r="1064">
          <cell r="A1064">
            <v>37758</v>
          </cell>
          <cell r="B1064" t="str">
            <v>CAMINHAO TRUCADO, PESO BRUTO TOTAL 23000 KG, CARGA UTIL MAXIMA 15378 KG, DISTANCIA ENTRE EIXOS 4,80 M, POTENCIA 326 CV (INCLUI CABINE E CHASSI, NAO INCLUI CARROCERIA)</v>
          </cell>
          <cell r="C1064" t="str">
            <v xml:space="preserve">UN    </v>
          </cell>
          <cell r="D1064" t="str">
            <v>CR</v>
          </cell>
          <cell r="E1064" t="str">
            <v>342.000,00</v>
          </cell>
        </row>
        <row r="1065">
          <cell r="A1065">
            <v>37747</v>
          </cell>
          <cell r="B1065" t="str">
            <v>CAMINHAO TRUCADO, PESO BRUTO TOTAL 23000 KG, CARGA UTIL MAXIMA 15935 KG, DISTANCIA ENTRE EIXOS 4,80 M, POTENCIA 230 CV (INCLUI CABINE E CHASSI, NAO INCLUI CARROCERIA)</v>
          </cell>
          <cell r="C1065" t="str">
            <v xml:space="preserve">UN    </v>
          </cell>
          <cell r="D1065" t="str">
            <v>CR</v>
          </cell>
          <cell r="E1065" t="str">
            <v>307.724,99</v>
          </cell>
        </row>
        <row r="1066">
          <cell r="A1066">
            <v>37767</v>
          </cell>
          <cell r="B1066" t="str">
            <v>CAMINHAO TRUCADO, PESO BRUTO TOTAL 23000 KG, CARGA UTIL MAXIMA 15940 KG, DISTANCIA ENTRE EIXOS 3,60 M, POTENCIA 286 CV (INCLUI CABINE E CHASSI, NAO INCLUI CARROCERIA)</v>
          </cell>
          <cell r="C1066" t="str">
            <v xml:space="preserve">UN    </v>
          </cell>
          <cell r="D1066" t="str">
            <v>CR</v>
          </cell>
          <cell r="E1066" t="str">
            <v>324.750,00</v>
          </cell>
        </row>
        <row r="1067">
          <cell r="A1067">
            <v>37751</v>
          </cell>
          <cell r="B1067" t="str">
            <v>CAMINHAO TRUCADO, PESO BRUTO TOTAL 23000 KG, CARGA UTIL MAXIMA 16190 KG, DISTANCIA ENTRE EIXOS 3,60 M, POTENCIA 286 CV (INCLUI CABINE E CHASSI, NAO INCLUI CARROCERIA)</v>
          </cell>
          <cell r="C1067" t="str">
            <v xml:space="preserve">UN    </v>
          </cell>
          <cell r="D1067" t="str">
            <v>CR</v>
          </cell>
          <cell r="E1067" t="str">
            <v>324.750,00</v>
          </cell>
        </row>
        <row r="1068">
          <cell r="A1068">
            <v>37749</v>
          </cell>
          <cell r="B1068" t="str">
            <v>CAMINHAO TRUCADO, PESO BRUTO TOTAL 23000 KG, CARGA UTIL MAXIMA 16360 KG, CABINE ESTENDIDA, DISTANCIA ENTRE EIXOS 3,56 M, POTENCIA 275 CV (INCLUI CABINE E CHASSI, NAO INCLUI CARROCERIA)</v>
          </cell>
          <cell r="C1068" t="str">
            <v xml:space="preserve">UN    </v>
          </cell>
          <cell r="D1068" t="str">
            <v>CR</v>
          </cell>
          <cell r="E1068" t="str">
            <v>321.000,00</v>
          </cell>
        </row>
        <row r="1069">
          <cell r="A1069">
            <v>1159</v>
          </cell>
          <cell r="B1069" t="str">
            <v>CAMINHONETE COM MOTOR A DIESEL, POTENCIA *160* CV, CABINE DUPLA, 4X4</v>
          </cell>
          <cell r="C1069" t="str">
            <v xml:space="preserve">UN    </v>
          </cell>
          <cell r="D1069" t="str">
            <v xml:space="preserve">C </v>
          </cell>
          <cell r="E1069" t="str">
            <v>169.089,61</v>
          </cell>
        </row>
        <row r="1070">
          <cell r="A1070">
            <v>12114</v>
          </cell>
          <cell r="B1070" t="str">
            <v>CAMPAINHA ALTA POTENCIA 110V / 220V, DIAMETRO 150 MM</v>
          </cell>
          <cell r="C1070" t="str">
            <v xml:space="preserve">UN    </v>
          </cell>
          <cell r="D1070" t="str">
            <v>CR</v>
          </cell>
          <cell r="E1070" t="str">
            <v>87,74</v>
          </cell>
        </row>
        <row r="1071">
          <cell r="A1071">
            <v>38106</v>
          </cell>
          <cell r="B1071" t="str">
            <v>CAMPAINHA CIGARRA 127 V / 220 V (APENAS MODULO)</v>
          </cell>
          <cell r="C1071" t="str">
            <v xml:space="preserve">UN    </v>
          </cell>
          <cell r="D1071" t="str">
            <v>CR</v>
          </cell>
          <cell r="E1071" t="str">
            <v>11,92</v>
          </cell>
        </row>
        <row r="1072">
          <cell r="A1072">
            <v>38085</v>
          </cell>
          <cell r="B1072" t="str">
            <v>CAMPAINHA CIGARRA 127 V / 220 V, CONJUNTO MONTADO PARA EMBUTIR 4" X 2" (PLACA + SUPORTE + MODULO)</v>
          </cell>
          <cell r="C1072" t="str">
            <v xml:space="preserve">UN    </v>
          </cell>
          <cell r="D1072" t="str">
            <v>CR</v>
          </cell>
          <cell r="E1072" t="str">
            <v>14,08</v>
          </cell>
        </row>
        <row r="1073">
          <cell r="A1073">
            <v>38599</v>
          </cell>
          <cell r="B1073" t="str">
            <v>CANALETA CONCRETO ESTRUTURAL 14 X 19 X 29 CM, FBK 14 MPA (NBR 6136)</v>
          </cell>
          <cell r="C1073" t="str">
            <v xml:space="preserve">UN    </v>
          </cell>
          <cell r="D1073" t="str">
            <v>CR</v>
          </cell>
          <cell r="E1073" t="str">
            <v>3,68</v>
          </cell>
        </row>
        <row r="1074">
          <cell r="A1074">
            <v>38596</v>
          </cell>
          <cell r="B1074" t="str">
            <v>CANALETA CONCRETO ESTRUTURAL 14 X 19 X 29 CM, FBK 4,5 MPA (NBR 6136)</v>
          </cell>
          <cell r="C1074" t="str">
            <v xml:space="preserve">UN    </v>
          </cell>
          <cell r="D1074" t="str">
            <v>CR</v>
          </cell>
          <cell r="E1074" t="str">
            <v>2,51</v>
          </cell>
        </row>
        <row r="1075">
          <cell r="A1075">
            <v>38600</v>
          </cell>
          <cell r="B1075" t="str">
            <v>CANALETA CONCRETO ESTRUTURAL 14 X 19 X 39 CM, FBK 14 MPA (NBR 6136)</v>
          </cell>
          <cell r="C1075" t="str">
            <v xml:space="preserve">UN    </v>
          </cell>
          <cell r="D1075" t="str">
            <v>CR</v>
          </cell>
          <cell r="E1075" t="str">
            <v>4,33</v>
          </cell>
        </row>
        <row r="1076">
          <cell r="A1076">
            <v>38597</v>
          </cell>
          <cell r="B1076" t="str">
            <v>CANALETA CONCRETO ESTRUTURAL 14 X 19 X 39 CM, FBK 4,5 MPA (NBR 6136)</v>
          </cell>
          <cell r="C1076" t="str">
            <v xml:space="preserve">UN    </v>
          </cell>
          <cell r="D1076" t="str">
            <v>CR</v>
          </cell>
          <cell r="E1076" t="str">
            <v>3,07</v>
          </cell>
        </row>
        <row r="1077">
          <cell r="A1077">
            <v>659</v>
          </cell>
          <cell r="B1077" t="str">
            <v>CANALETA CONCRETO 14 X 19 X 19 CM (CLASSE C - NBR 6136)</v>
          </cell>
          <cell r="C1077" t="str">
            <v xml:space="preserve">UN    </v>
          </cell>
          <cell r="D1077" t="str">
            <v>CR</v>
          </cell>
          <cell r="E1077" t="str">
            <v>1,49</v>
          </cell>
        </row>
        <row r="1078">
          <cell r="A1078">
            <v>660</v>
          </cell>
          <cell r="B1078" t="str">
            <v>CANALETA CONCRETO 19 X 19 X 19 CM (CLASSE C - NBR 6136)</v>
          </cell>
          <cell r="C1078" t="str">
            <v xml:space="preserve">UN    </v>
          </cell>
          <cell r="D1078" t="str">
            <v>CR</v>
          </cell>
          <cell r="E1078" t="str">
            <v>2,19</v>
          </cell>
        </row>
        <row r="1079">
          <cell r="A1079">
            <v>658</v>
          </cell>
          <cell r="B1079" t="str">
            <v>CANALETA CONCRETO 9 X 19 X 19 CM (CLASSE C - NBR 6136)</v>
          </cell>
          <cell r="C1079" t="str">
            <v xml:space="preserve">UN    </v>
          </cell>
          <cell r="D1079" t="str">
            <v>CR</v>
          </cell>
          <cell r="E1079" t="str">
            <v>1,20</v>
          </cell>
        </row>
        <row r="1080">
          <cell r="A1080">
            <v>38548</v>
          </cell>
          <cell r="B1080" t="str">
            <v>CANALETA ESTRUTURAL CERAMICA, 14 X 19 X 19 CM, 6,0 MPA (NBR 15270)</v>
          </cell>
          <cell r="C1080" t="str">
            <v xml:space="preserve">UN    </v>
          </cell>
          <cell r="D1080" t="str">
            <v>CR</v>
          </cell>
          <cell r="E1080" t="str">
            <v>1,25</v>
          </cell>
        </row>
        <row r="1081">
          <cell r="A1081">
            <v>34647</v>
          </cell>
          <cell r="B1081" t="str">
            <v>CANALETA ESTRUTURAL CERAMICA, 14 X 19 X 29 CM, 4,0 MPA (NBR 15270)</v>
          </cell>
          <cell r="C1081" t="str">
            <v xml:space="preserve">UN    </v>
          </cell>
          <cell r="D1081" t="str">
            <v>CR</v>
          </cell>
          <cell r="E1081" t="str">
            <v>2,17</v>
          </cell>
        </row>
        <row r="1082">
          <cell r="A1082">
            <v>34649</v>
          </cell>
          <cell r="B1082" t="str">
            <v>CANALETA ESTRUTURAL CERAMICA, 14 X 19 X 29 CM, 6,0 MPA (NBR 15270)</v>
          </cell>
          <cell r="C1082" t="str">
            <v xml:space="preserve">UN    </v>
          </cell>
          <cell r="D1082" t="str">
            <v>CR</v>
          </cell>
          <cell r="E1082" t="str">
            <v>2,23</v>
          </cell>
        </row>
        <row r="1083">
          <cell r="A1083">
            <v>34652</v>
          </cell>
          <cell r="B1083" t="str">
            <v>CANALETA ESTRUTURAL CERAMICA, 14 X 19 X 39 CM, 4,0 MPA (NBR 15270)</v>
          </cell>
          <cell r="C1083" t="str">
            <v xml:space="preserve">UN    </v>
          </cell>
          <cell r="D1083" t="str">
            <v>CR</v>
          </cell>
          <cell r="E1083" t="str">
            <v>3,04</v>
          </cell>
        </row>
        <row r="1084">
          <cell r="A1084">
            <v>34655</v>
          </cell>
          <cell r="B1084" t="str">
            <v>CANALETA ESTRUTURAL CERAMICA, 14 X 19 X 39 CM, 6,0 MPA (NBR 15270)</v>
          </cell>
          <cell r="C1084" t="str">
            <v xml:space="preserve">UN    </v>
          </cell>
          <cell r="D1084" t="str">
            <v>CR</v>
          </cell>
          <cell r="E1084" t="str">
            <v>2,94</v>
          </cell>
        </row>
        <row r="1085">
          <cell r="A1085">
            <v>40607</v>
          </cell>
          <cell r="B1085" t="str">
            <v>CANOPLA ACABAMENTO CROMADO PARA INSTALACAO DE SPRINKLER, SOB FORRO, 15 MM</v>
          </cell>
          <cell r="C1085" t="str">
            <v xml:space="preserve">UN    </v>
          </cell>
          <cell r="D1085" t="str">
            <v>CR</v>
          </cell>
          <cell r="E1085" t="str">
            <v>4,25</v>
          </cell>
        </row>
        <row r="1086">
          <cell r="A1086">
            <v>585</v>
          </cell>
          <cell r="B1086" t="str">
            <v>CANTONEIRA "U" ALUMINIO ABAS IGUAIS 1 ", E = 3/32 "</v>
          </cell>
          <cell r="C1086" t="str">
            <v xml:space="preserve">KG    </v>
          </cell>
          <cell r="D1086" t="str">
            <v>AS</v>
          </cell>
          <cell r="E1086" t="str">
            <v>19,73</v>
          </cell>
        </row>
        <row r="1087">
          <cell r="A1087">
            <v>4777</v>
          </cell>
          <cell r="B1087" t="str">
            <v>CANTONEIRA ACO ABAS IGUAIS (QUALQUER BITOLA), ESPESSURA ENTRE 1/8" E 1/4"</v>
          </cell>
          <cell r="C1087" t="str">
            <v xml:space="preserve">KG    </v>
          </cell>
          <cell r="D1087" t="str">
            <v>CR</v>
          </cell>
          <cell r="E1087" t="str">
            <v>5,37</v>
          </cell>
        </row>
        <row r="1088">
          <cell r="A1088">
            <v>587</v>
          </cell>
          <cell r="B1088" t="str">
            <v>CANTONEIRA ALUMINIO ABAS DESIGUAIS 1" X 3/4 ", E = 1/8 "</v>
          </cell>
          <cell r="C1088" t="str">
            <v xml:space="preserve">KG    </v>
          </cell>
          <cell r="D1088" t="str">
            <v>AS</v>
          </cell>
          <cell r="E1088" t="str">
            <v>21,15</v>
          </cell>
        </row>
        <row r="1089">
          <cell r="A1089">
            <v>590</v>
          </cell>
          <cell r="B1089" t="str">
            <v>CANTONEIRA ALUMINIO ABAS DESIGUAIS 2 1/2" X 1/2 ", E = 3/16 "</v>
          </cell>
          <cell r="C1089" t="str">
            <v xml:space="preserve">KG    </v>
          </cell>
          <cell r="D1089" t="str">
            <v>AS</v>
          </cell>
          <cell r="E1089" t="str">
            <v>20,44</v>
          </cell>
        </row>
        <row r="1090">
          <cell r="A1090">
            <v>592</v>
          </cell>
          <cell r="B1090" t="str">
            <v>CANTONEIRA ALUMINIO ABAS IGUAIS 1 ", E = 1/8 ", 25,40 X 3,17 MM (0,408 KG/M)</v>
          </cell>
          <cell r="C1090" t="str">
            <v xml:space="preserve">KG    </v>
          </cell>
          <cell r="D1090" t="str">
            <v>AS</v>
          </cell>
          <cell r="E1090" t="str">
            <v>21,15</v>
          </cell>
        </row>
        <row r="1091">
          <cell r="A1091">
            <v>586</v>
          </cell>
          <cell r="B1091" t="str">
            <v>CANTONEIRA ALUMINIO ABAS IGUAIS 1 ", E = 3 /16 "</v>
          </cell>
          <cell r="C1091" t="str">
            <v xml:space="preserve">M     </v>
          </cell>
          <cell r="D1091" t="str">
            <v>AS</v>
          </cell>
          <cell r="E1091" t="str">
            <v>12,43</v>
          </cell>
        </row>
        <row r="1092">
          <cell r="A1092">
            <v>591</v>
          </cell>
          <cell r="B1092" t="str">
            <v>CANTONEIRA ALUMINIO ABAS IGUAIS 1 1/2 ", E = 3/16 "</v>
          </cell>
          <cell r="C1092" t="str">
            <v xml:space="preserve">KG    </v>
          </cell>
          <cell r="D1092" t="str">
            <v>AS</v>
          </cell>
          <cell r="E1092" t="str">
            <v>19,73</v>
          </cell>
        </row>
        <row r="1093">
          <cell r="A1093">
            <v>588</v>
          </cell>
          <cell r="B1093" t="str">
            <v>CANTONEIRA ALUMINIO ABAS IGUAIS 1 1/4 ", E = 3/16 "</v>
          </cell>
          <cell r="C1093" t="str">
            <v xml:space="preserve">M     </v>
          </cell>
          <cell r="D1093" t="str">
            <v>AS</v>
          </cell>
          <cell r="E1093" t="str">
            <v>19,66</v>
          </cell>
        </row>
        <row r="1094">
          <cell r="A1094">
            <v>589</v>
          </cell>
          <cell r="B1094" t="str">
            <v>CANTONEIRA ALUMINIO ABAS IGUAIS 2 ", E = 1/4 "</v>
          </cell>
          <cell r="C1094" t="str">
            <v xml:space="preserve">M     </v>
          </cell>
          <cell r="D1094" t="str">
            <v>AS</v>
          </cell>
          <cell r="E1094" t="str">
            <v>33,24</v>
          </cell>
        </row>
        <row r="1095">
          <cell r="A1095">
            <v>584</v>
          </cell>
          <cell r="B1095" t="str">
            <v>CANTONEIRA ALUMINIO ABAS IGUAIS 2 ", E = 1/8 "</v>
          </cell>
          <cell r="C1095" t="str">
            <v xml:space="preserve">M     </v>
          </cell>
          <cell r="D1095" t="str">
            <v>AS</v>
          </cell>
          <cell r="E1095" t="str">
            <v>21,00</v>
          </cell>
        </row>
        <row r="1096">
          <cell r="A1096">
            <v>574</v>
          </cell>
          <cell r="B1096" t="str">
            <v>CANTONEIRA FERRO GALVANIZADO DE ABAS IGUAIS, 1 1/2" X 1/4" (L X E), 3,40 KG/M</v>
          </cell>
          <cell r="C1096" t="str">
            <v xml:space="preserve">M     </v>
          </cell>
          <cell r="D1096" t="str">
            <v>CR</v>
          </cell>
          <cell r="E1096" t="str">
            <v>20,48</v>
          </cell>
        </row>
        <row r="1097">
          <cell r="A1097">
            <v>567</v>
          </cell>
          <cell r="B1097" t="str">
            <v>CANTONEIRA FERRO GALVANIZADO DE ABAS IGUAIS, 1" X 1/8" (L X E) , 1,20KG/M</v>
          </cell>
          <cell r="C1097" t="str">
            <v xml:space="preserve">M     </v>
          </cell>
          <cell r="D1097" t="str">
            <v>CR</v>
          </cell>
          <cell r="E1097" t="str">
            <v>7,59</v>
          </cell>
        </row>
        <row r="1098">
          <cell r="A1098">
            <v>568</v>
          </cell>
          <cell r="B1098" t="str">
            <v>CANTONEIRA FERRO GALVANIZADO DE ABAS IGUAIS, 2" X 3/8" (L X E), 6,9 KG/M</v>
          </cell>
          <cell r="C1098" t="str">
            <v xml:space="preserve">M     </v>
          </cell>
          <cell r="D1098" t="str">
            <v>CR</v>
          </cell>
          <cell r="E1098" t="str">
            <v>45,96</v>
          </cell>
        </row>
        <row r="1099">
          <cell r="A1099">
            <v>569</v>
          </cell>
          <cell r="B1099" t="str">
            <v>CANTONEIRA FERRO GALVANIZADO DE ABAS IGUAIS, 3/4" X 1/8" (L X E)</v>
          </cell>
          <cell r="C1099" t="str">
            <v xml:space="preserve">KG    </v>
          </cell>
          <cell r="D1099" t="str">
            <v>CR</v>
          </cell>
          <cell r="E1099" t="str">
            <v>6,39</v>
          </cell>
        </row>
        <row r="1100">
          <cell r="A1100">
            <v>1165</v>
          </cell>
          <cell r="B1100" t="str">
            <v>CAP OU TAMPAO DE FERRO GALVANIZADO, COM ROSCA BSP, DE 1 1/2"</v>
          </cell>
          <cell r="C1100" t="str">
            <v xml:space="preserve">UN    </v>
          </cell>
          <cell r="D1100" t="str">
            <v>CR</v>
          </cell>
          <cell r="E1100" t="str">
            <v>9,62</v>
          </cell>
        </row>
        <row r="1101">
          <cell r="A1101">
            <v>1164</v>
          </cell>
          <cell r="B1101" t="str">
            <v>CAP OU TAMPAO DE FERRO GALVANIZADO, COM ROSCA BSP, DE 1 1/4"</v>
          </cell>
          <cell r="C1101" t="str">
            <v xml:space="preserve">UN    </v>
          </cell>
          <cell r="D1101" t="str">
            <v>CR</v>
          </cell>
          <cell r="E1101" t="str">
            <v>7,79</v>
          </cell>
        </row>
        <row r="1102">
          <cell r="A1102">
            <v>1162</v>
          </cell>
          <cell r="B1102" t="str">
            <v>CAP OU TAMPAO DE FERRO GALVANIZADO, COM ROSCA BSP, DE 1/2"</v>
          </cell>
          <cell r="C1102" t="str">
            <v xml:space="preserve">UN    </v>
          </cell>
          <cell r="D1102" t="str">
            <v>CR</v>
          </cell>
          <cell r="E1102" t="str">
            <v>2,71</v>
          </cell>
        </row>
        <row r="1103">
          <cell r="A1103">
            <v>12395</v>
          </cell>
          <cell r="B1103" t="str">
            <v>CAP OU TAMPAO DE FERRO GALVANIZADO, COM ROSCA BSP, DE 1/4"</v>
          </cell>
          <cell r="C1103" t="str">
            <v xml:space="preserve">UN    </v>
          </cell>
          <cell r="D1103" t="str">
            <v>CR</v>
          </cell>
          <cell r="E1103" t="str">
            <v>2,63</v>
          </cell>
        </row>
        <row r="1104">
          <cell r="A1104">
            <v>1170</v>
          </cell>
          <cell r="B1104" t="str">
            <v>CAP OU TAMPAO DE FERRO GALVANIZADO, COM ROSCA BSP, DE 1"</v>
          </cell>
          <cell r="C1104" t="str">
            <v xml:space="preserve">UN    </v>
          </cell>
          <cell r="D1104" t="str">
            <v>CR</v>
          </cell>
          <cell r="E1104" t="str">
            <v>5,11</v>
          </cell>
        </row>
        <row r="1105">
          <cell r="A1105">
            <v>1169</v>
          </cell>
          <cell r="B1105" t="str">
            <v>CAP OU TAMPAO DE FERRO GALVANIZADO, COM ROSCA BSP, DE 2 1/2"</v>
          </cell>
          <cell r="C1105" t="str">
            <v xml:space="preserve">UN    </v>
          </cell>
          <cell r="D1105" t="str">
            <v>CR</v>
          </cell>
          <cell r="E1105" t="str">
            <v>25,08</v>
          </cell>
        </row>
        <row r="1106">
          <cell r="A1106">
            <v>1166</v>
          </cell>
          <cell r="B1106" t="str">
            <v>CAP OU TAMPAO DE FERRO GALVANIZADO, COM ROSCA BSP, DE 2"</v>
          </cell>
          <cell r="C1106" t="str">
            <v xml:space="preserve">UN    </v>
          </cell>
          <cell r="D1106" t="str">
            <v>CR</v>
          </cell>
          <cell r="E1106" t="str">
            <v>13,90</v>
          </cell>
        </row>
        <row r="1107">
          <cell r="A1107">
            <v>1163</v>
          </cell>
          <cell r="B1107" t="str">
            <v>CAP OU TAMPAO DE FERRO GALVANIZADO, COM ROSCA BSP, DE 3/4"</v>
          </cell>
          <cell r="C1107" t="str">
            <v xml:space="preserve">UN    </v>
          </cell>
          <cell r="D1107" t="str">
            <v>CR</v>
          </cell>
          <cell r="E1107" t="str">
            <v>3,50</v>
          </cell>
        </row>
        <row r="1108">
          <cell r="A1108">
            <v>12396</v>
          </cell>
          <cell r="B1108" t="str">
            <v>CAP OU TAMPAO DE FERRO GALVANIZADO, COM ROSCA BSP, DE 3/8"</v>
          </cell>
          <cell r="C1108" t="str">
            <v xml:space="preserve">UN    </v>
          </cell>
          <cell r="D1108" t="str">
            <v>CR</v>
          </cell>
          <cell r="E1108" t="str">
            <v>2,63</v>
          </cell>
        </row>
        <row r="1109">
          <cell r="A1109">
            <v>1168</v>
          </cell>
          <cell r="B1109" t="str">
            <v>CAP OU TAMPAO DE FERRO GALVANIZADO, COM ROSCA BSP, DE 3"</v>
          </cell>
          <cell r="C1109" t="str">
            <v xml:space="preserve">UN    </v>
          </cell>
          <cell r="D1109" t="str">
            <v>CR</v>
          </cell>
          <cell r="E1109" t="str">
            <v>35,75</v>
          </cell>
        </row>
        <row r="1110">
          <cell r="A1110">
            <v>1167</v>
          </cell>
          <cell r="B1110" t="str">
            <v>CAP OU TAMPAO DE FERRO GALVANIZADO, COM ROSCA BSP, DE 4"</v>
          </cell>
          <cell r="C1110" t="str">
            <v xml:space="preserve">UN    </v>
          </cell>
          <cell r="D1110" t="str">
            <v>CR</v>
          </cell>
          <cell r="E1110" t="str">
            <v>59,80</v>
          </cell>
        </row>
        <row r="1111">
          <cell r="A1111">
            <v>36331</v>
          </cell>
          <cell r="B1111" t="str">
            <v>CAP PPR DN 20 MM, PARA AGUA QUENTE PREDIAL</v>
          </cell>
          <cell r="C1111" t="str">
            <v xml:space="preserve">UN    </v>
          </cell>
          <cell r="D1111" t="str">
            <v>CR</v>
          </cell>
          <cell r="E1111" t="str">
            <v>1,20</v>
          </cell>
        </row>
        <row r="1112">
          <cell r="A1112">
            <v>36346</v>
          </cell>
          <cell r="B1112" t="str">
            <v>CAP PPR DN 25 MM, PARA AGUA QUENTE PREDIAL</v>
          </cell>
          <cell r="C1112" t="str">
            <v xml:space="preserve">UN    </v>
          </cell>
          <cell r="D1112" t="str">
            <v>CR</v>
          </cell>
          <cell r="E1112" t="str">
            <v>2,07</v>
          </cell>
        </row>
        <row r="1113">
          <cell r="A1113">
            <v>1210</v>
          </cell>
          <cell r="B1113" t="str">
            <v>CAP PVC, ROSCAVEL, 1 1/2",  AGUA FRIA PREDIAL</v>
          </cell>
          <cell r="C1113" t="str">
            <v xml:space="preserve">UN    </v>
          </cell>
          <cell r="D1113" t="str">
            <v>CR</v>
          </cell>
          <cell r="E1113" t="str">
            <v>8,60</v>
          </cell>
        </row>
        <row r="1114">
          <cell r="A1114">
            <v>1203</v>
          </cell>
          <cell r="B1114" t="str">
            <v>CAP PVC, ROSCAVEL, 1 1/4",  AGUA FRIA PREDIAL</v>
          </cell>
          <cell r="C1114" t="str">
            <v xml:space="preserve">UN    </v>
          </cell>
          <cell r="D1114" t="str">
            <v>CR</v>
          </cell>
          <cell r="E1114" t="str">
            <v>8,33</v>
          </cell>
        </row>
        <row r="1115">
          <cell r="A1115">
            <v>1197</v>
          </cell>
          <cell r="B1115" t="str">
            <v>CAP PVC, ROSCAVEL, 1/2", PARA AGUA FRIA PREDIAL</v>
          </cell>
          <cell r="C1115" t="str">
            <v xml:space="preserve">UN    </v>
          </cell>
          <cell r="D1115" t="str">
            <v>CR</v>
          </cell>
          <cell r="E1115" t="str">
            <v>1,06</v>
          </cell>
        </row>
        <row r="1116">
          <cell r="A1116">
            <v>1202</v>
          </cell>
          <cell r="B1116" t="str">
            <v>CAP PVC, ROSCAVEL, 1",  PARA AGUA FRIA PREDIAL</v>
          </cell>
          <cell r="C1116" t="str">
            <v xml:space="preserve">UN    </v>
          </cell>
          <cell r="D1116" t="str">
            <v>CR</v>
          </cell>
          <cell r="E1116" t="str">
            <v>2,86</v>
          </cell>
        </row>
        <row r="1117">
          <cell r="A1117">
            <v>1188</v>
          </cell>
          <cell r="B1117" t="str">
            <v>CAP PVC, ROSCAVEL, 2 1/2",  AGUA FRIA PREDIAL</v>
          </cell>
          <cell r="C1117" t="str">
            <v xml:space="preserve">UN    </v>
          </cell>
          <cell r="D1117" t="str">
            <v>CR</v>
          </cell>
          <cell r="E1117" t="str">
            <v>16,95</v>
          </cell>
        </row>
        <row r="1118">
          <cell r="A1118">
            <v>1211</v>
          </cell>
          <cell r="B1118" t="str">
            <v>CAP PVC, ROSCAVEL, 2",  AGUA FRIA PREDIAL</v>
          </cell>
          <cell r="C1118" t="str">
            <v xml:space="preserve">UN    </v>
          </cell>
          <cell r="D1118" t="str">
            <v>CR</v>
          </cell>
          <cell r="E1118" t="str">
            <v>8,75</v>
          </cell>
        </row>
        <row r="1119">
          <cell r="A1119">
            <v>1198</v>
          </cell>
          <cell r="B1119" t="str">
            <v>CAP PVC, ROSCAVEL, 3/4",  PARA AGUA FRIA PREDIAL</v>
          </cell>
          <cell r="C1119" t="str">
            <v xml:space="preserve">UN    </v>
          </cell>
          <cell r="D1119" t="str">
            <v>CR</v>
          </cell>
          <cell r="E1119" t="str">
            <v>1,57</v>
          </cell>
        </row>
        <row r="1120">
          <cell r="A1120">
            <v>1199</v>
          </cell>
          <cell r="B1120" t="str">
            <v>CAP PVC, ROSCAVEL, 3",  AGUA FRIA PREDIAL</v>
          </cell>
          <cell r="C1120" t="str">
            <v xml:space="preserve">UN    </v>
          </cell>
          <cell r="D1120" t="str">
            <v>CR</v>
          </cell>
          <cell r="E1120" t="str">
            <v>22,14</v>
          </cell>
        </row>
        <row r="1121">
          <cell r="A1121">
            <v>20088</v>
          </cell>
          <cell r="B1121" t="str">
            <v>CAP PVC, SERIE R, DN 100 MM, PARA ESGOTO PREDIAL</v>
          </cell>
          <cell r="C1121" t="str">
            <v xml:space="preserve">UN    </v>
          </cell>
          <cell r="D1121" t="str">
            <v>CR</v>
          </cell>
          <cell r="E1121" t="str">
            <v>9,91</v>
          </cell>
        </row>
        <row r="1122">
          <cell r="A1122">
            <v>20089</v>
          </cell>
          <cell r="B1122" t="str">
            <v>CAP PVC, SERIE R, DN 150 MM, PARA ESGOTO PREDIAL</v>
          </cell>
          <cell r="C1122" t="str">
            <v xml:space="preserve">UN    </v>
          </cell>
          <cell r="D1122" t="str">
            <v>CR</v>
          </cell>
          <cell r="E1122" t="str">
            <v>47,25</v>
          </cell>
        </row>
        <row r="1123">
          <cell r="A1123">
            <v>20087</v>
          </cell>
          <cell r="B1123" t="str">
            <v>CAP PVC, SERIE R, DN 75 MM, PARA ESGOTO PREDIAL</v>
          </cell>
          <cell r="C1123" t="str">
            <v xml:space="preserve">UN    </v>
          </cell>
          <cell r="D1123" t="str">
            <v>CR</v>
          </cell>
          <cell r="E1123" t="str">
            <v>7,14</v>
          </cell>
        </row>
        <row r="1124">
          <cell r="A1124">
            <v>1200</v>
          </cell>
          <cell r="B1124" t="str">
            <v>CAP PVC, SOLDAVEL, DN 100 MM, SERIE NORMAL, PARA ESGOTO PREDIAL</v>
          </cell>
          <cell r="C1124" t="str">
            <v xml:space="preserve">UN    </v>
          </cell>
          <cell r="D1124" t="str">
            <v>CR</v>
          </cell>
          <cell r="E1124" t="str">
            <v>5,80</v>
          </cell>
        </row>
        <row r="1125">
          <cell r="A1125">
            <v>12909</v>
          </cell>
          <cell r="B1125" t="str">
            <v>CAP PVC, SOLDAVEL, DN 50 MM, SERIE NORMAL, PARA ESGOTO PREDIAL</v>
          </cell>
          <cell r="C1125" t="str">
            <v xml:space="preserve">UN    </v>
          </cell>
          <cell r="D1125" t="str">
            <v>CR</v>
          </cell>
          <cell r="E1125" t="str">
            <v>2,63</v>
          </cell>
        </row>
        <row r="1126">
          <cell r="A1126">
            <v>12910</v>
          </cell>
          <cell r="B1126" t="str">
            <v>CAP PVC, SOLDAVEL, DN 75 MM, SERIE NORMAL, PARA ESGOTO PREDIAL</v>
          </cell>
          <cell r="C1126" t="str">
            <v xml:space="preserve">UN    </v>
          </cell>
          <cell r="D1126" t="str">
            <v>CR</v>
          </cell>
          <cell r="E1126" t="str">
            <v>4,38</v>
          </cell>
        </row>
        <row r="1127">
          <cell r="A1127">
            <v>1184</v>
          </cell>
          <cell r="B1127" t="str">
            <v>CAP PVC, SOLDAVEL, 110 MM, PARA AGUA FRIA PREDIAL</v>
          </cell>
          <cell r="C1127" t="str">
            <v xml:space="preserve">UN    </v>
          </cell>
          <cell r="D1127" t="str">
            <v>CR</v>
          </cell>
          <cell r="E1127" t="str">
            <v>54,42</v>
          </cell>
        </row>
        <row r="1128">
          <cell r="A1128">
            <v>1191</v>
          </cell>
          <cell r="B1128" t="str">
            <v>CAP PVC, SOLDAVEL, 20 MM, PARA AGUA FRIA PREDIAL</v>
          </cell>
          <cell r="C1128" t="str">
            <v xml:space="preserve">UN    </v>
          </cell>
          <cell r="D1128" t="str">
            <v>CR</v>
          </cell>
          <cell r="E1128" t="str">
            <v>0,77</v>
          </cell>
        </row>
        <row r="1129">
          <cell r="A1129">
            <v>1185</v>
          </cell>
          <cell r="B1129" t="str">
            <v>CAP PVC, SOLDAVEL, 25 MM, PARA AGUA FRIA PREDIAL</v>
          </cell>
          <cell r="C1129" t="str">
            <v xml:space="preserve">UN    </v>
          </cell>
          <cell r="D1129" t="str">
            <v>CR</v>
          </cell>
          <cell r="E1129" t="str">
            <v>0,88</v>
          </cell>
        </row>
        <row r="1130">
          <cell r="A1130">
            <v>1189</v>
          </cell>
          <cell r="B1130" t="str">
            <v>CAP PVC, SOLDAVEL, 32 MM, PARA AGUA FRIA PREDIAL</v>
          </cell>
          <cell r="C1130" t="str">
            <v xml:space="preserve">UN    </v>
          </cell>
          <cell r="D1130" t="str">
            <v>CR</v>
          </cell>
          <cell r="E1130" t="str">
            <v>1,53</v>
          </cell>
        </row>
        <row r="1131">
          <cell r="A1131">
            <v>1193</v>
          </cell>
          <cell r="B1131" t="str">
            <v>CAP PVC, SOLDAVEL, 40 MM, PARA AGUA FRIA PREDIAL</v>
          </cell>
          <cell r="C1131" t="str">
            <v xml:space="preserve">UN    </v>
          </cell>
          <cell r="D1131" t="str">
            <v>CR</v>
          </cell>
          <cell r="E1131" t="str">
            <v>2,95</v>
          </cell>
        </row>
        <row r="1132">
          <cell r="A1132">
            <v>1194</v>
          </cell>
          <cell r="B1132" t="str">
            <v>CAP PVC, SOLDAVEL, 50 MM, PARA AGUA FRIA PREDIAL</v>
          </cell>
          <cell r="C1132" t="str">
            <v xml:space="preserve">UN    </v>
          </cell>
          <cell r="D1132" t="str">
            <v>CR</v>
          </cell>
          <cell r="E1132" t="str">
            <v>5,58</v>
          </cell>
        </row>
        <row r="1133">
          <cell r="A1133">
            <v>1195</v>
          </cell>
          <cell r="B1133" t="str">
            <v>CAP PVC, SOLDAVEL, 60 MM, PARA AGUA FRIA PREDIAL</v>
          </cell>
          <cell r="C1133" t="str">
            <v xml:space="preserve">UN    </v>
          </cell>
          <cell r="D1133" t="str">
            <v>CR</v>
          </cell>
          <cell r="E1133" t="str">
            <v>8,39</v>
          </cell>
        </row>
        <row r="1134">
          <cell r="A1134">
            <v>1204</v>
          </cell>
          <cell r="B1134" t="str">
            <v>CAP PVC, SOLDAVEL, 75 MM, PARA AGUA FRIA PREDIAL</v>
          </cell>
          <cell r="C1134" t="str">
            <v xml:space="preserve">UN    </v>
          </cell>
          <cell r="D1134" t="str">
            <v>CR</v>
          </cell>
          <cell r="E1134" t="str">
            <v>15,26</v>
          </cell>
        </row>
        <row r="1135">
          <cell r="A1135">
            <v>1205</v>
          </cell>
          <cell r="B1135" t="str">
            <v>CAP PVC, SOLDAVEL, 85 MM, PARA AGUA FRIA PREDIAL</v>
          </cell>
          <cell r="C1135" t="str">
            <v xml:space="preserve">UN    </v>
          </cell>
          <cell r="D1135" t="str">
            <v>CR</v>
          </cell>
          <cell r="E1135" t="str">
            <v>36,21</v>
          </cell>
        </row>
        <row r="1136">
          <cell r="A1136">
            <v>1207</v>
          </cell>
          <cell r="B1136" t="str">
            <v>CAP, PVC PBA, JE, DN 100 / DE 110 MM,  PARA REDE DE AGUA (NBR 10351)</v>
          </cell>
          <cell r="C1136" t="str">
            <v xml:space="preserve">UN    </v>
          </cell>
          <cell r="D1136" t="str">
            <v>AS</v>
          </cell>
          <cell r="E1136" t="str">
            <v>22,43</v>
          </cell>
        </row>
        <row r="1137">
          <cell r="A1137">
            <v>1206</v>
          </cell>
          <cell r="B1137" t="str">
            <v>CAP, PVC PBA, JE, DN 50 / DE 60 MM,  PARA REDE DE AGUA (NBR 10351)</v>
          </cell>
          <cell r="C1137" t="str">
            <v xml:space="preserve">UN    </v>
          </cell>
          <cell r="D1137" t="str">
            <v>AS</v>
          </cell>
          <cell r="E1137" t="str">
            <v>5,62</v>
          </cell>
        </row>
        <row r="1138">
          <cell r="A1138">
            <v>1183</v>
          </cell>
          <cell r="B1138" t="str">
            <v>CAP, PVC PBA, JE, DN 75 / DE 85 MM,  PARA REDE DE AGUA (NBR 10351)</v>
          </cell>
          <cell r="C1138" t="str">
            <v xml:space="preserve">UN    </v>
          </cell>
          <cell r="D1138" t="str">
            <v>AS</v>
          </cell>
          <cell r="E1138" t="str">
            <v>14,65</v>
          </cell>
        </row>
        <row r="1139">
          <cell r="A1139">
            <v>42685</v>
          </cell>
          <cell r="B1139" t="str">
            <v>CAP, PVC, JE, OCRE, DN 150 MM (CONEXAO PARA TUBO COLETOR DE ESGOTO)</v>
          </cell>
          <cell r="C1139" t="str">
            <v xml:space="preserve">UN    </v>
          </cell>
          <cell r="D1139" t="str">
            <v>AS</v>
          </cell>
          <cell r="E1139" t="str">
            <v>46,84</v>
          </cell>
        </row>
        <row r="1140">
          <cell r="A1140">
            <v>42686</v>
          </cell>
          <cell r="B1140" t="str">
            <v>CAP, PVC, JE, OCRE, DN 200 MM (CONEXAO PARA TUBO COLETOR DE ESGOTO)</v>
          </cell>
          <cell r="C1140" t="str">
            <v xml:space="preserve">UN    </v>
          </cell>
          <cell r="D1140" t="str">
            <v>AS</v>
          </cell>
          <cell r="E1140" t="str">
            <v>72,93</v>
          </cell>
        </row>
        <row r="1141">
          <cell r="A1141">
            <v>12894</v>
          </cell>
          <cell r="B1141" t="str">
            <v>CAPA PARA CHUVA EM PVC COM FORRO DE POLIESTER, COM CAPUZ (AMARELA OU AZUL)</v>
          </cell>
          <cell r="C1141" t="str">
            <v xml:space="preserve">UN    </v>
          </cell>
          <cell r="D1141" t="str">
            <v>CR</v>
          </cell>
          <cell r="E1141" t="str">
            <v>15,53</v>
          </cell>
        </row>
        <row r="1142">
          <cell r="A1142">
            <v>12895</v>
          </cell>
          <cell r="B1142" t="str">
            <v>CAPACETE DE SEGURANCA ABA FRONTAL COM SUSPENSAO DE POLIETILENO, SEM JUGULAR (CLASSE B)</v>
          </cell>
          <cell r="C1142" t="str">
            <v xml:space="preserve">UN    </v>
          </cell>
          <cell r="D1142" t="str">
            <v xml:space="preserve">C </v>
          </cell>
          <cell r="E1142" t="str">
            <v>11,95</v>
          </cell>
        </row>
        <row r="1143">
          <cell r="A1143">
            <v>1631</v>
          </cell>
          <cell r="B1143" t="str">
            <v>CAPACITOR TRIFASICO, POTENCIA 2,5 KVAR, TENSAO 220 V, FORNECIDO COM CAPA PROTETORA, RESISTOR INTERNO A UNIDADE CAPACITIVA</v>
          </cell>
          <cell r="C1143" t="str">
            <v xml:space="preserve">UN    </v>
          </cell>
          <cell r="D1143" t="str">
            <v>CR</v>
          </cell>
          <cell r="E1143" t="str">
            <v>118,56</v>
          </cell>
        </row>
        <row r="1144">
          <cell r="A1144">
            <v>1633</v>
          </cell>
          <cell r="B1144" t="str">
            <v>CAPACITOR TRIFASICO, POTENCIA 5 KVAR, TENSAO 220 V, FORNECIDO COM CAPA PROTETORA, RESISTOR INTERNO A UNIDADE CAPACITIVA</v>
          </cell>
          <cell r="C1144" t="str">
            <v xml:space="preserve">UN    </v>
          </cell>
          <cell r="D1144" t="str">
            <v>CR</v>
          </cell>
          <cell r="E1144" t="str">
            <v>201,44</v>
          </cell>
        </row>
        <row r="1145">
          <cell r="A1145">
            <v>10818</v>
          </cell>
          <cell r="B1145" t="str">
            <v>CAPIM BRAQUIARIA DECUMBENS/ BRAQUIARINHA, VC *70*% MINIMO</v>
          </cell>
          <cell r="C1145" t="str">
            <v xml:space="preserve">KG    </v>
          </cell>
          <cell r="D1145" t="str">
            <v>CR</v>
          </cell>
          <cell r="E1145" t="str">
            <v>26,28</v>
          </cell>
        </row>
        <row r="1146">
          <cell r="A1146">
            <v>39359</v>
          </cell>
          <cell r="B1146" t="str">
            <v>CARENAGEM /TAMPA, EM PLASTICO, COR BRANCA, UTILIZADO EM KIT CHASSI METALICO PARA INSTALACAO HIDRAULICA DE CUBA SIMPLES SEM MAQUINA DE LAVAR ROUPA, LARGURA *355* MM X ALTURA *670* MM (COM FUROS E DEMAIS ENCAIXES)</v>
          </cell>
          <cell r="C1146" t="str">
            <v xml:space="preserve">UN    </v>
          </cell>
          <cell r="D1146" t="str">
            <v>AS</v>
          </cell>
          <cell r="E1146" t="str">
            <v>21,49</v>
          </cell>
        </row>
        <row r="1147">
          <cell r="A1147">
            <v>39360</v>
          </cell>
          <cell r="B1147" t="str">
            <v>CARENAGEM /TAMPA, EM PLASTICO, COR BRANCA, UTILIZADO EM KIT CHASSI METALICO PARA INSTALACAO HIDRAULICA DE TANQUE COM MAQUINA DE LAVAR ROUPA, LARGURA *360* MM X ALTURA *470* MM (COM FUROS E DEMAIS ENCAIXES)</v>
          </cell>
          <cell r="C1147" t="str">
            <v xml:space="preserve">UN    </v>
          </cell>
          <cell r="D1147" t="str">
            <v>AS</v>
          </cell>
          <cell r="E1147" t="str">
            <v>19,53</v>
          </cell>
        </row>
        <row r="1148">
          <cell r="A1148">
            <v>10710</v>
          </cell>
          <cell r="B1148" t="str">
            <v>CARPETE DE NYLON EM MANTA PARA TRAFEGO COMERCIAL PESADO, E = 6 A 7 MM (INSTALADO)</v>
          </cell>
          <cell r="C1148" t="str">
            <v xml:space="preserve">M2    </v>
          </cell>
          <cell r="D1148" t="str">
            <v>AS</v>
          </cell>
          <cell r="E1148" t="str">
            <v>93,00</v>
          </cell>
        </row>
        <row r="1149">
          <cell r="A1149">
            <v>10709</v>
          </cell>
          <cell r="B1149" t="str">
            <v>CARPETE DE NYLON EM MANTA PARA TRAFEGO COMERCIAL PESADO, E = 9 A 10 MM (INSTALADO)</v>
          </cell>
          <cell r="C1149" t="str">
            <v xml:space="preserve">M2    </v>
          </cell>
          <cell r="D1149" t="str">
            <v>AS</v>
          </cell>
          <cell r="E1149" t="str">
            <v>114,25</v>
          </cell>
        </row>
        <row r="1150">
          <cell r="A1150">
            <v>39636</v>
          </cell>
          <cell r="B1150" t="str">
            <v>CARPETE DE NYLON EM PLACAS 50 X 50 CM PARA TRAFEGO COMERCIAL PESADO, E = 6,5 MM (INSTALADO)</v>
          </cell>
          <cell r="C1150" t="str">
            <v xml:space="preserve">M2    </v>
          </cell>
          <cell r="D1150" t="str">
            <v>AS</v>
          </cell>
          <cell r="E1150" t="str">
            <v>116,67</v>
          </cell>
        </row>
        <row r="1151">
          <cell r="A1151">
            <v>10708</v>
          </cell>
          <cell r="B1151" t="str">
            <v>CARPETE DE POLIESTER EM MANTA PARA TRAFEGO COMERCIAL PESADO, E = 4 A 5 MM (INSTALADO)</v>
          </cell>
          <cell r="C1151" t="str">
            <v xml:space="preserve">M2    </v>
          </cell>
          <cell r="D1151" t="str">
            <v>AS</v>
          </cell>
          <cell r="E1151" t="str">
            <v>36,00</v>
          </cell>
        </row>
        <row r="1152">
          <cell r="A1152">
            <v>39635</v>
          </cell>
          <cell r="B1152" t="str">
            <v>CARPETE DE POLIPROPILENO EM MANTA PARA TRAFEGO COMERCIAL MEDIO, E = 5 A 6 MM (INSTALADO)</v>
          </cell>
          <cell r="C1152" t="str">
            <v xml:space="preserve">M2    </v>
          </cell>
          <cell r="D1152" t="str">
            <v>AS</v>
          </cell>
          <cell r="E1152" t="str">
            <v>61,29</v>
          </cell>
        </row>
        <row r="1153">
          <cell r="A1153">
            <v>6117</v>
          </cell>
          <cell r="B1153" t="str">
            <v>CARPINTEIRO AUXILIAR</v>
          </cell>
          <cell r="C1153" t="str">
            <v xml:space="preserve">H     </v>
          </cell>
          <cell r="D1153" t="str">
            <v>CR</v>
          </cell>
          <cell r="E1153" t="str">
            <v>11,66</v>
          </cell>
        </row>
        <row r="1154">
          <cell r="A1154">
            <v>40913</v>
          </cell>
          <cell r="B1154" t="str">
            <v>CARPINTEIRO AUXILIAR (MENSALISTA)</v>
          </cell>
          <cell r="C1154" t="str">
            <v xml:space="preserve">MES   </v>
          </cell>
          <cell r="D1154" t="str">
            <v>CR</v>
          </cell>
          <cell r="E1154" t="str">
            <v>2.069,31</v>
          </cell>
        </row>
        <row r="1155">
          <cell r="A1155">
            <v>1214</v>
          </cell>
          <cell r="B1155" t="str">
            <v>CARPINTEIRO DE ESQUADRIAS</v>
          </cell>
          <cell r="C1155" t="str">
            <v xml:space="preserve">H     </v>
          </cell>
          <cell r="D1155" t="str">
            <v>CR</v>
          </cell>
          <cell r="E1155" t="str">
            <v>16,15</v>
          </cell>
        </row>
        <row r="1156">
          <cell r="A1156">
            <v>40915</v>
          </cell>
          <cell r="B1156" t="str">
            <v>CARPINTEIRO DE ESQUADRIAS (MENSALISTA)</v>
          </cell>
          <cell r="C1156" t="str">
            <v xml:space="preserve">MES   </v>
          </cell>
          <cell r="D1156" t="str">
            <v>CR</v>
          </cell>
          <cell r="E1156" t="str">
            <v>2.867,93</v>
          </cell>
        </row>
        <row r="1157">
          <cell r="A1157">
            <v>1213</v>
          </cell>
          <cell r="B1157" t="str">
            <v>CARPINTEIRO DE FORMAS</v>
          </cell>
          <cell r="C1157" t="str">
            <v xml:space="preserve">H     </v>
          </cell>
          <cell r="D1157" t="str">
            <v xml:space="preserve">C </v>
          </cell>
          <cell r="E1157" t="str">
            <v>14,81</v>
          </cell>
        </row>
        <row r="1158">
          <cell r="A1158">
            <v>40914</v>
          </cell>
          <cell r="B1158" t="str">
            <v>CARPINTEIRO DE FORMAS (MENSALISTA)</v>
          </cell>
          <cell r="C1158" t="str">
            <v xml:space="preserve">MES   </v>
          </cell>
          <cell r="D1158" t="str">
            <v>CR</v>
          </cell>
          <cell r="E1158" t="str">
            <v>2.626,51</v>
          </cell>
        </row>
        <row r="1159">
          <cell r="A1159">
            <v>5091</v>
          </cell>
          <cell r="B1159" t="str">
            <v>CARRANCA PARA JANELA VENEZIANA DE ABRIR, EM LATAO CROMADO, SIMPLES, PARA APARAFUSAR NA PAREDE</v>
          </cell>
          <cell r="C1159" t="str">
            <v xml:space="preserve">UN    </v>
          </cell>
          <cell r="D1159" t="str">
            <v>CR</v>
          </cell>
          <cell r="E1159" t="str">
            <v>16,55</v>
          </cell>
        </row>
        <row r="1160">
          <cell r="A1160">
            <v>14615</v>
          </cell>
          <cell r="B1160" t="str">
            <v>CARRINHO COM 2 PNEUS PARA TRANSPORTAR TUBO CONCRETO, ALTURA ATE 1,0 M E DIAMETRO ATE 1000MM, COM ESTRUTURA EM PERFIL OU TUBO METALICO</v>
          </cell>
          <cell r="C1160" t="str">
            <v xml:space="preserve">UN    </v>
          </cell>
          <cell r="D1160" t="str">
            <v>AS</v>
          </cell>
          <cell r="E1160" t="str">
            <v>3.371,77</v>
          </cell>
        </row>
        <row r="1161">
          <cell r="A1161">
            <v>2711</v>
          </cell>
          <cell r="B1161" t="str">
            <v>CARRINHO DE MAO DE ACO CAPACIDADE 50 A 60 L, PNEU COM CAMARA</v>
          </cell>
          <cell r="C1161" t="str">
            <v xml:space="preserve">UN    </v>
          </cell>
          <cell r="D1161" t="str">
            <v xml:space="preserve">C </v>
          </cell>
          <cell r="E1161" t="str">
            <v>121,24</v>
          </cell>
        </row>
        <row r="1162">
          <cell r="A1162">
            <v>37727</v>
          </cell>
          <cell r="B1162" t="str">
            <v>CARROCERIA FIXA ABERTA DE MADEIRA PARA TRANSPORTE GERAL DE CARGA SECA DIMENSOES APROXIMADAS 2,25 X 4,10 X 0,50 M (INCLUI MONTAGEM, NAO INCLUI CAMINHAO)</v>
          </cell>
          <cell r="C1162" t="str">
            <v xml:space="preserve">UN    </v>
          </cell>
          <cell r="D1162" t="str">
            <v>AS</v>
          </cell>
          <cell r="E1162" t="str">
            <v>10.548,00</v>
          </cell>
        </row>
        <row r="1163">
          <cell r="A1163">
            <v>37728</v>
          </cell>
          <cell r="B1163" t="str">
            <v>CARROCERIA FIXA ABERTA DE MADEIRA PARA TRANSPORTE GERAL DE CARGA SECA DIMENSOES APROXIMADAS 2,5 X 5,5 X 0,50 M (INCLUI MONTAGEM, NAO INCLUI CAMINHAO)</v>
          </cell>
          <cell r="C1163" t="str">
            <v xml:space="preserve">UN    </v>
          </cell>
          <cell r="D1163" t="str">
            <v>AS</v>
          </cell>
          <cell r="E1163" t="str">
            <v>14.309,87</v>
          </cell>
        </row>
        <row r="1164">
          <cell r="A1164">
            <v>37729</v>
          </cell>
          <cell r="B1164" t="str">
            <v>CARROCERIA FIXA ABERTA DE MADEIRA PARA TRANSPORTE GERAL DE CARGA SECA DIMENSOES APROXIMADAS 2,5 X 6,00 X 0,50 M (INCLUI MONTAGEM, NAO INCLUI CAMINHAO)</v>
          </cell>
          <cell r="C1164" t="str">
            <v xml:space="preserve">UN    </v>
          </cell>
          <cell r="D1164" t="str">
            <v>AS</v>
          </cell>
          <cell r="E1164" t="str">
            <v>15.490,07</v>
          </cell>
        </row>
        <row r="1165">
          <cell r="A1165">
            <v>37730</v>
          </cell>
          <cell r="B1165" t="str">
            <v>CARROCERIA FIXA ABERTA DE MADEIRA PARA TRANSPORTE GERAL DE CARGA SECA DIMENSOES APROXIMADAS 2,5 X 6,5 X 0,50 M (INCLUI MONTAGEM, NAO INCLUI CAMINHAO)</v>
          </cell>
          <cell r="C1165" t="str">
            <v xml:space="preserve">UN    </v>
          </cell>
          <cell r="D1165" t="str">
            <v>AS</v>
          </cell>
          <cell r="E1165" t="str">
            <v>16.670,26</v>
          </cell>
        </row>
        <row r="1166">
          <cell r="A1166">
            <v>37731</v>
          </cell>
          <cell r="B1166" t="str">
            <v>CARROCERIA FIXA ABERTA DE MADEIRA PARA TRANSPORTE GERAL DE CARGA SECA DIMENSOES APROXIMADAS 2,5 X 7,00 X 0,50 M (INCLUI MONTAGEM, NAO INCLUI CAMINHAO)</v>
          </cell>
          <cell r="C1166" t="str">
            <v xml:space="preserve">UN    </v>
          </cell>
          <cell r="D1166" t="str">
            <v>AS</v>
          </cell>
          <cell r="E1166" t="str">
            <v>17.850,46</v>
          </cell>
        </row>
        <row r="1167">
          <cell r="A1167">
            <v>37732</v>
          </cell>
          <cell r="B1167" t="str">
            <v>CARROCERIA FIXA ABERTA DE MADEIRA PARA TRANSPORTE GERAL DE CARGA SECA DIMENSOES APROXIMADAS 2,5 X 7,5 X 0,50 M (INCLUI MONTAGEM, NAO INCLUI CAMINHAO)</v>
          </cell>
          <cell r="C1167" t="str">
            <v xml:space="preserve">UN    </v>
          </cell>
          <cell r="D1167" t="str">
            <v>AS</v>
          </cell>
          <cell r="E1167" t="str">
            <v>20.358,37</v>
          </cell>
        </row>
        <row r="1168">
          <cell r="A1168">
            <v>42250</v>
          </cell>
          <cell r="B1168" t="str">
            <v>CARVAO ANTRACITO PARA FILTRO, GRAO VARIANDO DE 0,8 ATE 1,1 MM, COEFICIENTE DE UNIFORMIDADE MENOR QUE 1,7 MM</v>
          </cell>
          <cell r="C1168" t="str">
            <v xml:space="preserve">T     </v>
          </cell>
          <cell r="D1168" t="str">
            <v>CR</v>
          </cell>
          <cell r="E1168" t="str">
            <v>2.138,77</v>
          </cell>
        </row>
        <row r="1169">
          <cell r="A1169">
            <v>42256</v>
          </cell>
          <cell r="B1169" t="str">
            <v>CARVAO ANTRACITO PARA FILTRO, GRAO VARIANDO DE 0,8 ATE 1,1 MM, COEFICIENTE DE UNIFORMIDADE MENOR QUE 1,7 MM (DISTRIBUIDOR)</v>
          </cell>
          <cell r="C1169" t="str">
            <v xml:space="preserve">KG    </v>
          </cell>
          <cell r="D1169" t="str">
            <v>CR</v>
          </cell>
          <cell r="E1169" t="str">
            <v>4,48</v>
          </cell>
        </row>
        <row r="1170">
          <cell r="A1170">
            <v>4743</v>
          </cell>
          <cell r="B1170" t="str">
            <v>CASCALHO DE CAVA</v>
          </cell>
          <cell r="C1170" t="str">
            <v xml:space="preserve">M3    </v>
          </cell>
          <cell r="D1170" t="str">
            <v>CR</v>
          </cell>
          <cell r="E1170" t="str">
            <v>37,09</v>
          </cell>
        </row>
        <row r="1171">
          <cell r="A1171">
            <v>4744</v>
          </cell>
          <cell r="B1171" t="str">
            <v>CASCALHO DE RIO</v>
          </cell>
          <cell r="C1171" t="str">
            <v xml:space="preserve">M3    </v>
          </cell>
          <cell r="D1171" t="str">
            <v>CR</v>
          </cell>
          <cell r="E1171" t="str">
            <v>48,48</v>
          </cell>
        </row>
        <row r="1172">
          <cell r="A1172">
            <v>4745</v>
          </cell>
          <cell r="B1172" t="str">
            <v>CASCALHO LAVADO</v>
          </cell>
          <cell r="C1172" t="str">
            <v xml:space="preserve">M3    </v>
          </cell>
          <cell r="D1172" t="str">
            <v>CR</v>
          </cell>
          <cell r="E1172" t="str">
            <v>64,96</v>
          </cell>
        </row>
        <row r="1173">
          <cell r="A1173">
            <v>36496</v>
          </cell>
          <cell r="B1173" t="str">
            <v>CAVALETE PARA TALHA COM ESTRUTURA EM TUBO METALICO ALTURA MINIMA 3,2 M EQUIPADO COM RODAS DE BORRACHA PARA MOVIMENTACAO DE TUBOS DE CONCRETO NA CENTRAL DE PREMOLDADOS COM CAPACIDADE DE CARGA DE 3 TONELADAS</v>
          </cell>
          <cell r="C1173" t="str">
            <v xml:space="preserve">UN    </v>
          </cell>
          <cell r="D1173" t="str">
            <v>AS</v>
          </cell>
          <cell r="E1173" t="str">
            <v>8.560,87</v>
          </cell>
        </row>
        <row r="1174">
          <cell r="A1174">
            <v>10630</v>
          </cell>
          <cell r="B1174" t="str">
            <v>CAVALO MECANICO TRACAO 4X2, PESO BRUTO TOTAL COMBINADO 49000 KG, CAPACIDADE MAXIMA DE TRACAO *66000* KG, POTENCIA *360* CV (INCLUI CABINE E CHASSI, NAO INCLUI SEMIRREBOQUE)</v>
          </cell>
          <cell r="C1174" t="str">
            <v xml:space="preserve">UN    </v>
          </cell>
          <cell r="D1174" t="str">
            <v>AS</v>
          </cell>
          <cell r="E1174" t="str">
            <v>444.667,10</v>
          </cell>
        </row>
        <row r="1175">
          <cell r="A1175">
            <v>37762</v>
          </cell>
          <cell r="B1175" t="str">
            <v>CAVALO MECANICO TRACAO 4X2, PESO BRUTO TOTAL 16000 KG, CAPACIDADE MAXIMA DE TRACAO *36000* KG, DISTANCIA ENTRE EIXOS *3,56* M, POTENCIA *286* CV (INCLUI CABINE E CHASSI, NAO INCLUI SEMIRREBOQUE)</v>
          </cell>
          <cell r="C1175" t="str">
            <v xml:space="preserve">UN    </v>
          </cell>
          <cell r="D1175" t="str">
            <v>AS</v>
          </cell>
          <cell r="E1175" t="str">
            <v>381.363,84</v>
          </cell>
        </row>
        <row r="1176">
          <cell r="A1176">
            <v>37763</v>
          </cell>
          <cell r="B1176" t="str">
            <v>CAVALO MECANICO TRACAO 4X2, PESO BRUTO TOTAL 16000 KG, CAPACIDADE MAXIMA DE TRACAO *45000* KG, DISTANCIA ENTRE EIXOS *3,56* M, POTENCIA *330* CV (INCLUI CABINE E CHASSI, NAO INCLUI SEMIRREBOQUE)</v>
          </cell>
          <cell r="C1176" t="str">
            <v xml:space="preserve">UN    </v>
          </cell>
          <cell r="D1176" t="str">
            <v>AS</v>
          </cell>
          <cell r="E1176" t="str">
            <v>385.995,77</v>
          </cell>
        </row>
        <row r="1177">
          <cell r="A1177">
            <v>41992</v>
          </cell>
          <cell r="B1177" t="str">
            <v>CAVALO MECANICO TRACAO 4X2, PESO BRUTO TOTAL 16000 KG, CAPACIDADE MAXIMA DE TRACAO *80000* KG, POTENCIA *380* CV (INCLUI CABINE E CHASSI, NAO INCLUI SEMIRREBOQUE)</v>
          </cell>
          <cell r="C1177" t="str">
            <v xml:space="preserve">UN    </v>
          </cell>
          <cell r="D1177" t="str">
            <v>AS</v>
          </cell>
          <cell r="E1177" t="str">
            <v>438.800,00</v>
          </cell>
        </row>
        <row r="1178">
          <cell r="A1178">
            <v>13215</v>
          </cell>
          <cell r="B1178" t="str">
            <v>CAVALO MECANICO TRACAO 6X2, PESO BRUTO TOTAL COMBINADO 56000 KG, CAPACIDADE MAXIMA DE TRACAO *66000* KG, POTENCIA *360* CV (INCLUI CABINE E CHASSI, NAO INCLUI SEMIRREBOQUE)</v>
          </cell>
          <cell r="C1178" t="str">
            <v xml:space="preserve">UN    </v>
          </cell>
          <cell r="D1178" t="str">
            <v>AS</v>
          </cell>
          <cell r="E1178" t="str">
            <v>538.078,10</v>
          </cell>
        </row>
        <row r="1179">
          <cell r="A1179">
            <v>4235</v>
          </cell>
          <cell r="B1179" t="str">
            <v>CAVOUQUEIRO OU OPERADOR DE PERFURATRIZ / ROMPEDOR</v>
          </cell>
          <cell r="C1179" t="str">
            <v xml:space="preserve">H     </v>
          </cell>
          <cell r="D1179" t="str">
            <v>CR</v>
          </cell>
          <cell r="E1179" t="str">
            <v>8,80</v>
          </cell>
        </row>
        <row r="1180">
          <cell r="A1180">
            <v>40976</v>
          </cell>
          <cell r="B1180" t="str">
            <v>CAVOUQUEIRO OU OPERADOR DE PERFURATRIZ / ROMPEDOR (MENSALISTA)</v>
          </cell>
          <cell r="C1180" t="str">
            <v xml:space="preserve">MES   </v>
          </cell>
          <cell r="D1180" t="str">
            <v>CR</v>
          </cell>
          <cell r="E1180" t="str">
            <v>1.562,97</v>
          </cell>
        </row>
        <row r="1181">
          <cell r="A1181">
            <v>39013</v>
          </cell>
          <cell r="B1181" t="str">
            <v>CENTRALIZADOR DE BARRA DE ACO (CHUMBADOR TIPO CARAMBOLA), PARA ACO ATE 20 MM</v>
          </cell>
          <cell r="C1181" t="str">
            <v xml:space="preserve">UN    </v>
          </cell>
          <cell r="D1181" t="str">
            <v>AS</v>
          </cell>
          <cell r="E1181" t="str">
            <v>1,02</v>
          </cell>
        </row>
        <row r="1182">
          <cell r="A1182">
            <v>43091</v>
          </cell>
          <cell r="B1182" t="str">
            <v>CENTRO DE MEDICAO AGRUPADA, EM POLICARBONATO / PVC, COM 12 MEDIDORES E PROTECAO GERAL (INCLUI BARRAMENTO, DISJUNTORES E ACESSORIOS DE FIXACAO) (PADRAO CONCESSIONARIA LOCAL)</v>
          </cell>
          <cell r="C1182" t="str">
            <v xml:space="preserve">UN    </v>
          </cell>
          <cell r="D1182" t="str">
            <v>CR</v>
          </cell>
          <cell r="E1182" t="str">
            <v>4.593,55</v>
          </cell>
        </row>
        <row r="1183">
          <cell r="A1183">
            <v>43092</v>
          </cell>
          <cell r="B1183" t="str">
            <v>CENTRO DE MEDICAO AGRUPADA, EM POLICARBONATO / PVC, COM 16 MEDIDORES E PROTECAO GERAL (INCLUI BARRAMENTO, DISJUNTORES E ACESSORIOS DE FIXACAO) (PADRAO CONCESSIONARIA LOCAL)</v>
          </cell>
          <cell r="C1183" t="str">
            <v xml:space="preserve">UN    </v>
          </cell>
          <cell r="D1183" t="str">
            <v>CR</v>
          </cell>
          <cell r="E1183" t="str">
            <v>6.124,74</v>
          </cell>
        </row>
        <row r="1184">
          <cell r="A1184">
            <v>43089</v>
          </cell>
          <cell r="B1184" t="str">
            <v>CENTRO DE MEDICAO AGRUPADA, EM POLICARBONATO / PVC, COM 4 MEDIDORES E PROTECAO GERAL (INCLUI BARRAMENTO, DISJUNTORES E ACESSORIOS DE FIXACAO) (PADRAO CONCESSIONARIA LOCAL)</v>
          </cell>
          <cell r="C1184" t="str">
            <v xml:space="preserve">UN    </v>
          </cell>
          <cell r="D1184" t="str">
            <v>CR</v>
          </cell>
          <cell r="E1184" t="str">
            <v>1.067,41</v>
          </cell>
        </row>
        <row r="1185">
          <cell r="A1185">
            <v>43090</v>
          </cell>
          <cell r="B1185" t="str">
            <v>CENTRO DE MEDICAO AGRUPADA, EM POLICARBONATO / PVC, COM 8 MEDIDORES E PROTECAO GERAL (INCLUI BARRAMENTO, DISJUNTORES E ACESSORIOS DE FIXACAO) (PADRAO CONCESSIONARIA LOCAL)</v>
          </cell>
          <cell r="C1185" t="str">
            <v xml:space="preserve">UN    </v>
          </cell>
          <cell r="D1185" t="str">
            <v>CR</v>
          </cell>
          <cell r="E1185" t="str">
            <v>2.355,67</v>
          </cell>
        </row>
        <row r="1186">
          <cell r="A1186">
            <v>41967</v>
          </cell>
          <cell r="B1186" t="str">
            <v>CERA  LIQUIDA</v>
          </cell>
          <cell r="C1186" t="str">
            <v xml:space="preserve">L     </v>
          </cell>
          <cell r="D1186" t="str">
            <v>CR</v>
          </cell>
          <cell r="E1186" t="str">
            <v>7,22</v>
          </cell>
        </row>
        <row r="1187">
          <cell r="A1187">
            <v>12760</v>
          </cell>
          <cell r="B1187" t="str">
            <v>CHAPA ACO INOX AISI 304 NUMERO 4 (E = 6 MM), ACABAMENTO NUMERO 1 (LAMINADO A QUENTE, FOSCO)</v>
          </cell>
          <cell r="C1187" t="str">
            <v xml:space="preserve">M2    </v>
          </cell>
          <cell r="D1187" t="str">
            <v>CR</v>
          </cell>
          <cell r="E1187" t="str">
            <v>1.013,55</v>
          </cell>
        </row>
        <row r="1188">
          <cell r="A1188">
            <v>12759</v>
          </cell>
          <cell r="B1188" t="str">
            <v>CHAPA ACO INOX AISI 304 NUMERO 9 (E = 4 MM), ACABAMENTO NUMERO 1 (LAMINADO A QUENTE, FOSCO)</v>
          </cell>
          <cell r="C1188" t="str">
            <v xml:space="preserve">M2    </v>
          </cell>
          <cell r="D1188" t="str">
            <v>CR</v>
          </cell>
          <cell r="E1188" t="str">
            <v>675,69</v>
          </cell>
        </row>
        <row r="1189">
          <cell r="A1189">
            <v>43105</v>
          </cell>
          <cell r="B1189" t="str">
            <v>CHAPA DE ACO CARBONO GALVANIZADA, PERFURADA (GRADE FUROS) E = 1,5 MM, DIAMETRO DO FURO = 9,52 MM (FUROS ALTERNADOS HORIZ.)</v>
          </cell>
          <cell r="C1189" t="str">
            <v xml:space="preserve">KG    </v>
          </cell>
          <cell r="D1189" t="str">
            <v>CR</v>
          </cell>
          <cell r="E1189" t="str">
            <v>29,86</v>
          </cell>
        </row>
        <row r="1190">
          <cell r="A1190">
            <v>40424</v>
          </cell>
          <cell r="B1190" t="str">
            <v>CHAPA DE ACO CARBONO LAMINADO A QUENTE, QUALIDADE ESTRUTURAL, BITOLA 3/16", E =4,75 MM (37,29 KG/M2)</v>
          </cell>
          <cell r="C1190" t="str">
            <v xml:space="preserve">KG    </v>
          </cell>
          <cell r="D1190" t="str">
            <v>CR</v>
          </cell>
          <cell r="E1190" t="str">
            <v>7,58</v>
          </cell>
        </row>
        <row r="1191">
          <cell r="A1191">
            <v>1325</v>
          </cell>
          <cell r="B1191" t="str">
            <v>CHAPA DE ACO FINA A FRIO BITOLA MSG 20, E = 0,90 MM (7,20 KG/M2)</v>
          </cell>
          <cell r="C1191" t="str">
            <v xml:space="preserve">KG    </v>
          </cell>
          <cell r="D1191" t="str">
            <v>CR</v>
          </cell>
          <cell r="E1191" t="str">
            <v>8,31</v>
          </cell>
        </row>
        <row r="1192">
          <cell r="A1192">
            <v>1327</v>
          </cell>
          <cell r="B1192" t="str">
            <v>CHAPA DE ACO FINA A FRIO BITOLA MSG 24, E = 0,60 MM (4,80 KG/M2)</v>
          </cell>
          <cell r="C1192" t="str">
            <v xml:space="preserve">KG    </v>
          </cell>
          <cell r="D1192" t="str">
            <v>CR</v>
          </cell>
          <cell r="E1192" t="str">
            <v>8,85</v>
          </cell>
        </row>
        <row r="1193">
          <cell r="A1193">
            <v>1328</v>
          </cell>
          <cell r="B1193" t="str">
            <v>CHAPA DE ACO FINA A FRIO BITOLA MSG 26, E = 0,45 MM (3,60 KG/M2)</v>
          </cell>
          <cell r="C1193" t="str">
            <v xml:space="preserve">KG    </v>
          </cell>
          <cell r="D1193" t="str">
            <v>CR</v>
          </cell>
          <cell r="E1193" t="str">
            <v>8,33</v>
          </cell>
        </row>
        <row r="1194">
          <cell r="A1194">
            <v>1321</v>
          </cell>
          <cell r="B1194" t="str">
            <v>CHAPA DE ACO FINA A QUENTE BITOLA MSG 13, E = 2,25 MM (18,00 KG/M2)</v>
          </cell>
          <cell r="C1194" t="str">
            <v xml:space="preserve">KG    </v>
          </cell>
          <cell r="D1194" t="str">
            <v>CR</v>
          </cell>
          <cell r="E1194" t="str">
            <v>7,71</v>
          </cell>
        </row>
        <row r="1195">
          <cell r="A1195">
            <v>1318</v>
          </cell>
          <cell r="B1195" t="str">
            <v>CHAPA DE ACO FINA A QUENTE BITOLA MSG 14, E = 2,00 MM (16,0 KG/M2)</v>
          </cell>
          <cell r="C1195" t="str">
            <v xml:space="preserve">KG    </v>
          </cell>
          <cell r="D1195" t="str">
            <v>CR</v>
          </cell>
          <cell r="E1195" t="str">
            <v>7,72</v>
          </cell>
        </row>
        <row r="1196">
          <cell r="A1196">
            <v>1322</v>
          </cell>
          <cell r="B1196" t="str">
            <v>CHAPA DE ACO FINA A QUENTE BITOLA MSG 16, E = 1,50 MM (12,00 KG/M2)</v>
          </cell>
          <cell r="C1196" t="str">
            <v xml:space="preserve">KG    </v>
          </cell>
          <cell r="D1196" t="str">
            <v>CR</v>
          </cell>
          <cell r="E1196" t="str">
            <v>8,15</v>
          </cell>
        </row>
        <row r="1197">
          <cell r="A1197">
            <v>1323</v>
          </cell>
          <cell r="B1197" t="str">
            <v>CHAPA DE ACO FINA A QUENTE BITOLA MSG 18, E = 1,20 MM (9,60 KG/M2)</v>
          </cell>
          <cell r="C1197" t="str">
            <v xml:space="preserve">KG    </v>
          </cell>
          <cell r="D1197" t="str">
            <v>CR</v>
          </cell>
          <cell r="E1197" t="str">
            <v>8,15</v>
          </cell>
        </row>
        <row r="1198">
          <cell r="A1198">
            <v>1319</v>
          </cell>
          <cell r="B1198" t="str">
            <v>CHAPA DE ACO FINA A QUENTE BITOLA MSG 3/16 ", E = 4,75 MM (38,00 KG/M2)</v>
          </cell>
          <cell r="C1198" t="str">
            <v xml:space="preserve">KG    </v>
          </cell>
          <cell r="D1198" t="str">
            <v>CR</v>
          </cell>
          <cell r="E1198" t="str">
            <v>6,87</v>
          </cell>
        </row>
        <row r="1199">
          <cell r="A1199">
            <v>11026</v>
          </cell>
          <cell r="B1199" t="str">
            <v>CHAPA DE ACO GALVANIZADA BITOLA GSG 14, E = 1,95 MM (15,60 KG/M2)</v>
          </cell>
          <cell r="C1199" t="str">
            <v xml:space="preserve">KG    </v>
          </cell>
          <cell r="D1199" t="str">
            <v>CR</v>
          </cell>
          <cell r="E1199" t="str">
            <v>9,45</v>
          </cell>
        </row>
        <row r="1200">
          <cell r="A1200">
            <v>11027</v>
          </cell>
          <cell r="B1200" t="str">
            <v>CHAPA DE ACO GALVANIZADA BITOLA GSG 16, E = 1,55 MM (12,40 KG/M2)</v>
          </cell>
          <cell r="C1200" t="str">
            <v xml:space="preserve">KG    </v>
          </cell>
          <cell r="D1200" t="str">
            <v>CR</v>
          </cell>
          <cell r="E1200" t="str">
            <v>9,84</v>
          </cell>
        </row>
        <row r="1201">
          <cell r="A1201">
            <v>11046</v>
          </cell>
          <cell r="B1201" t="str">
            <v>CHAPA DE ACO GALVANIZADA BITOLA GSG 18, E = 1,25 MM (10,00 KG/M2)</v>
          </cell>
          <cell r="C1201" t="str">
            <v xml:space="preserve">KG    </v>
          </cell>
          <cell r="D1201" t="str">
            <v>CR</v>
          </cell>
          <cell r="E1201" t="str">
            <v>9,42</v>
          </cell>
        </row>
        <row r="1202">
          <cell r="A1202">
            <v>11047</v>
          </cell>
          <cell r="B1202" t="str">
            <v>CHAPA DE ACO GALVANIZADA BITOLA GSG 19, E = 1,11 MM (8,88 KG/M2)</v>
          </cell>
          <cell r="C1202" t="str">
            <v xml:space="preserve">KG    </v>
          </cell>
          <cell r="D1202" t="str">
            <v>CR</v>
          </cell>
          <cell r="E1202" t="str">
            <v>10,27</v>
          </cell>
        </row>
        <row r="1203">
          <cell r="A1203">
            <v>43668</v>
          </cell>
          <cell r="B1203" t="str">
            <v>CHAPA DE ACO GALVANIZADA BITOLA GSG 20, E = 0,95 MM (7,60 KG/M2)</v>
          </cell>
          <cell r="C1203" t="str">
            <v xml:space="preserve">KG    </v>
          </cell>
          <cell r="D1203" t="str">
            <v>CR</v>
          </cell>
          <cell r="E1203" t="str">
            <v>9,06</v>
          </cell>
        </row>
        <row r="1204">
          <cell r="A1204">
            <v>11049</v>
          </cell>
          <cell r="B1204" t="str">
            <v>CHAPA DE ACO GALVANIZADA BITOLA GSG 22, E = 0,80 MM (6,40 KG/M2)</v>
          </cell>
          <cell r="C1204" t="str">
            <v xml:space="preserve">KG    </v>
          </cell>
          <cell r="D1204" t="str">
            <v xml:space="preserve">C </v>
          </cell>
          <cell r="E1204" t="str">
            <v>9,82</v>
          </cell>
        </row>
        <row r="1205">
          <cell r="A1205">
            <v>43106</v>
          </cell>
          <cell r="B1205" t="str">
            <v>CHAPA DE ACO GALVANIZADA BITOLA GSG 24, E = 0,64 (5,12 KG/M2)</v>
          </cell>
          <cell r="C1205" t="str">
            <v xml:space="preserve">KG    </v>
          </cell>
          <cell r="D1205" t="str">
            <v>CR</v>
          </cell>
          <cell r="E1205" t="str">
            <v>9,88</v>
          </cell>
        </row>
        <row r="1206">
          <cell r="A1206">
            <v>11051</v>
          </cell>
          <cell r="B1206" t="str">
            <v>CHAPA DE ACO GALVANIZADA BITOLA GSG 26, E = 0,50 MM (4,00 KG/M2)</v>
          </cell>
          <cell r="C1206" t="str">
            <v xml:space="preserve">KG    </v>
          </cell>
          <cell r="D1206" t="str">
            <v>CR</v>
          </cell>
          <cell r="E1206" t="str">
            <v>10,31</v>
          </cell>
        </row>
        <row r="1207">
          <cell r="A1207">
            <v>11061</v>
          </cell>
          <cell r="B1207" t="str">
            <v>CHAPA DE ACO GALVANIZADA BITOLA GSG 30, E = 0,35 MM (2,80 KG/M2)</v>
          </cell>
          <cell r="C1207" t="str">
            <v xml:space="preserve">KG    </v>
          </cell>
          <cell r="D1207" t="str">
            <v>CR</v>
          </cell>
          <cell r="E1207" t="str">
            <v>12,37</v>
          </cell>
        </row>
        <row r="1208">
          <cell r="A1208">
            <v>43667</v>
          </cell>
          <cell r="B1208" t="str">
            <v>CHAPA DE ACO GROSSA, ASTM A36, E = 1 " (25,40 MM) 199,18 KG/M2</v>
          </cell>
          <cell r="C1208" t="str">
            <v xml:space="preserve">KG    </v>
          </cell>
          <cell r="D1208" t="str">
            <v>CR</v>
          </cell>
          <cell r="E1208" t="str">
            <v>8,99</v>
          </cell>
        </row>
        <row r="1209">
          <cell r="A1209">
            <v>1333</v>
          </cell>
          <cell r="B1209" t="str">
            <v>CHAPA DE ACO GROSSA, ASTM A36, E = 1/2 " (12,70 MM) 99,59 KG/M2</v>
          </cell>
          <cell r="C1209" t="str">
            <v xml:space="preserve">KG    </v>
          </cell>
          <cell r="D1209" t="str">
            <v>CR</v>
          </cell>
          <cell r="E1209" t="str">
            <v>7,49</v>
          </cell>
        </row>
        <row r="1210">
          <cell r="A1210">
            <v>1330</v>
          </cell>
          <cell r="B1210" t="str">
            <v>CHAPA DE ACO GROSSA, ASTM A36, E = 1/4 " (6,35 MM) 49,79 KG/M2</v>
          </cell>
          <cell r="C1210" t="str">
            <v xml:space="preserve">KG    </v>
          </cell>
          <cell r="D1210" t="str">
            <v>CR</v>
          </cell>
          <cell r="E1210" t="str">
            <v>7,42</v>
          </cell>
        </row>
        <row r="1211">
          <cell r="A1211">
            <v>10957</v>
          </cell>
          <cell r="B1211" t="str">
            <v>CHAPA DE ACO GROSSA, ASTM A36, E = 3/4 " (19,05 MM) 149,39 KG/M2</v>
          </cell>
          <cell r="C1211" t="str">
            <v xml:space="preserve">KG    </v>
          </cell>
          <cell r="D1211" t="str">
            <v>CR</v>
          </cell>
          <cell r="E1211" t="str">
            <v>8,55</v>
          </cell>
        </row>
        <row r="1212">
          <cell r="A1212">
            <v>1332</v>
          </cell>
          <cell r="B1212" t="str">
            <v>CHAPA DE ACO GROSSA, ASTM A36, E = 3/8 " (9,53 MM) 74,69 KG/M2</v>
          </cell>
          <cell r="C1212" t="str">
            <v xml:space="preserve">KG    </v>
          </cell>
          <cell r="D1212" t="str">
            <v>CR</v>
          </cell>
          <cell r="E1212" t="str">
            <v>7,61</v>
          </cell>
        </row>
        <row r="1213">
          <cell r="A1213">
            <v>1334</v>
          </cell>
          <cell r="B1213" t="str">
            <v>CHAPA DE ACO GROSSA, ASTM A36, E = 5/8 " (15,88 MM) 124,49 KG/M2</v>
          </cell>
          <cell r="C1213" t="str">
            <v xml:space="preserve">KG    </v>
          </cell>
          <cell r="D1213" t="str">
            <v>CR</v>
          </cell>
          <cell r="E1213" t="str">
            <v>8,43</v>
          </cell>
        </row>
        <row r="1214">
          <cell r="A1214">
            <v>1335</v>
          </cell>
          <cell r="B1214" t="str">
            <v>CHAPA DE ACO GROSSA, ASTM A36, E = 7/8 " (22,23 MM) 174,28 KG/M2</v>
          </cell>
          <cell r="C1214" t="str">
            <v xml:space="preserve">KG    </v>
          </cell>
          <cell r="D1214" t="str">
            <v>CR</v>
          </cell>
          <cell r="E1214" t="str">
            <v>8,71</v>
          </cell>
        </row>
        <row r="1215">
          <cell r="A1215">
            <v>40425</v>
          </cell>
          <cell r="B1215" t="str">
            <v>CHAPA DE ACO GROSSA, SAE 1020, BITOLA 1/4", E = 6,35 MM (49,85 KG/M2)</v>
          </cell>
          <cell r="C1215" t="str">
            <v xml:space="preserve">KG    </v>
          </cell>
          <cell r="D1215" t="str">
            <v>CR</v>
          </cell>
          <cell r="E1215" t="str">
            <v>7,46</v>
          </cell>
        </row>
        <row r="1216">
          <cell r="A1216">
            <v>1337</v>
          </cell>
          <cell r="B1216" t="str">
            <v>CHAPA DE ACO XADREZ PARA PISOS, E = 1/4 " (6,30 MM) 54,53 KG/M2</v>
          </cell>
          <cell r="C1216" t="str">
            <v xml:space="preserve">KG    </v>
          </cell>
          <cell r="D1216" t="str">
            <v>CR</v>
          </cell>
          <cell r="E1216" t="str">
            <v>8,55</v>
          </cell>
        </row>
        <row r="1217">
          <cell r="A1217">
            <v>39416</v>
          </cell>
          <cell r="B1217" t="str">
            <v>CHAPA DE GESSO ACARTONADO, RESISTENTE A UMIDADE (RU), COR VERDE, E = 12,5 MM, 1200 X 1800 MM (L X C)</v>
          </cell>
          <cell r="C1217" t="str">
            <v xml:space="preserve">M2    </v>
          </cell>
          <cell r="D1217" t="str">
            <v>AS</v>
          </cell>
          <cell r="E1217" t="str">
            <v>30,02</v>
          </cell>
        </row>
        <row r="1218">
          <cell r="A1218">
            <v>39417</v>
          </cell>
          <cell r="B1218" t="str">
            <v>CHAPA DE GESSO ACARTONADO, RESISTENTE A UMIDADE (RU), COR VERDE, E = 12,5 MM, 1200 X 2400 MM (L X C)</v>
          </cell>
          <cell r="C1218" t="str">
            <v xml:space="preserve">M2    </v>
          </cell>
          <cell r="D1218" t="str">
            <v>AS</v>
          </cell>
          <cell r="E1218" t="str">
            <v>31,48</v>
          </cell>
        </row>
        <row r="1219">
          <cell r="A1219">
            <v>39414</v>
          </cell>
          <cell r="B1219" t="str">
            <v>CHAPA DE GESSO ACARTONADO, RESISTENTE AO FOGO (RF), COR ROSA, E = 12,5 MM, 1200 X 1800 MM (L X C)</v>
          </cell>
          <cell r="C1219" t="str">
            <v xml:space="preserve">M2    </v>
          </cell>
          <cell r="D1219" t="str">
            <v>AS</v>
          </cell>
          <cell r="E1219" t="str">
            <v>28,19</v>
          </cell>
        </row>
        <row r="1220">
          <cell r="A1220">
            <v>39415</v>
          </cell>
          <cell r="B1220" t="str">
            <v>CHAPA DE GESSO ACARTONADO, RESISTENTE AO FOGO (RF), COR ROSA, E = 12,5 MM, 1200 X 2400 MM (L X C)</v>
          </cell>
          <cell r="C1220" t="str">
            <v xml:space="preserve">M2    </v>
          </cell>
          <cell r="D1220" t="str">
            <v>AS</v>
          </cell>
          <cell r="E1220" t="str">
            <v>29,88</v>
          </cell>
        </row>
        <row r="1221">
          <cell r="A1221">
            <v>39412</v>
          </cell>
          <cell r="B1221" t="str">
            <v>CHAPA DE GESSO ACARTONADO, STANDARD (ST), COR BRANCA, E = 12,5 MM, 1200 X 1800 MM (L X C)</v>
          </cell>
          <cell r="C1221" t="str">
            <v xml:space="preserve">M2    </v>
          </cell>
          <cell r="D1221" t="str">
            <v>AS</v>
          </cell>
          <cell r="E1221" t="str">
            <v>21,23</v>
          </cell>
        </row>
        <row r="1222">
          <cell r="A1222">
            <v>39413</v>
          </cell>
          <cell r="B1222" t="str">
            <v>CHAPA DE GESSO ACARTONADO, STANDARD (ST), COR BRANCA, E = 12,5 MM, 1200 X 2400 MM (L X C)</v>
          </cell>
          <cell r="C1222" t="str">
            <v xml:space="preserve">M2    </v>
          </cell>
          <cell r="D1222" t="str">
            <v>AS</v>
          </cell>
          <cell r="E1222" t="str">
            <v>21,03</v>
          </cell>
        </row>
        <row r="1223">
          <cell r="A1223">
            <v>1338</v>
          </cell>
          <cell r="B1223" t="str">
            <v>CHAPA DE LAMINADO MELAMINICO, LISO BRILHANTE, DE *1,25 X 3,08* M, E = 0,8 MM</v>
          </cell>
          <cell r="C1223" t="str">
            <v xml:space="preserve">M2    </v>
          </cell>
          <cell r="D1223" t="str">
            <v xml:space="preserve">C </v>
          </cell>
          <cell r="E1223" t="str">
            <v>26,50</v>
          </cell>
        </row>
        <row r="1224">
          <cell r="A1224">
            <v>1340</v>
          </cell>
          <cell r="B1224" t="str">
            <v>CHAPA DE LAMINADO MELAMINICO, LISO FOSCO, DE *1,25 X 3,08* M, E = 0,8 MM</v>
          </cell>
          <cell r="C1224" t="str">
            <v xml:space="preserve">M2    </v>
          </cell>
          <cell r="D1224" t="str">
            <v>CR</v>
          </cell>
          <cell r="E1224" t="str">
            <v>30,63</v>
          </cell>
        </row>
        <row r="1225">
          <cell r="A1225">
            <v>1341</v>
          </cell>
          <cell r="B1225" t="str">
            <v>CHAPA DE LAMINADO MELAMINICO, TEXTURIZADO, DE *1,25 X 3,08* M, E = 0,8 MM</v>
          </cell>
          <cell r="C1225" t="str">
            <v xml:space="preserve">M2    </v>
          </cell>
          <cell r="D1225" t="str">
            <v>CR</v>
          </cell>
          <cell r="E1225" t="str">
            <v>29,51</v>
          </cell>
        </row>
        <row r="1226">
          <cell r="A1226">
            <v>11134</v>
          </cell>
          <cell r="B1226" t="str">
            <v>CHAPA DE MADEIRA COMPENSADA NAVAL (COM COLA FENOLICA), E = 10 MM, DE *1,60 X 2,20* M</v>
          </cell>
          <cell r="C1226" t="str">
            <v xml:space="preserve">M2    </v>
          </cell>
          <cell r="D1226" t="str">
            <v>AS</v>
          </cell>
          <cell r="E1226" t="str">
            <v>28,57</v>
          </cell>
        </row>
        <row r="1227">
          <cell r="A1227">
            <v>11135</v>
          </cell>
          <cell r="B1227" t="str">
            <v>CHAPA DE MADEIRA COMPENSADA NAVAL (COM COLA FENOLICA), E = 12 MM, DE *1,60 X 2,20* M</v>
          </cell>
          <cell r="C1227" t="str">
            <v xml:space="preserve">M2    </v>
          </cell>
          <cell r="D1227" t="str">
            <v>AS</v>
          </cell>
          <cell r="E1227" t="str">
            <v>34,82</v>
          </cell>
        </row>
        <row r="1228">
          <cell r="A1228">
            <v>11136</v>
          </cell>
          <cell r="B1228" t="str">
            <v>CHAPA DE MADEIRA COMPENSADA NAVAL (COM COLA FENOLICA), E = 15 MM, DE *1,60 X 2,20* M</v>
          </cell>
          <cell r="C1228" t="str">
            <v xml:space="preserve">M2    </v>
          </cell>
          <cell r="D1228" t="str">
            <v>AS</v>
          </cell>
          <cell r="E1228" t="str">
            <v>37,67</v>
          </cell>
        </row>
        <row r="1229">
          <cell r="A1229">
            <v>34743</v>
          </cell>
          <cell r="B1229" t="str">
            <v>CHAPA DE MADEIRA COMPENSADA NAVAL (COM COLA FENOLICA), E = 18 MM, DE *1,60 X 2,20* M</v>
          </cell>
          <cell r="C1229" t="str">
            <v xml:space="preserve">M2    </v>
          </cell>
          <cell r="D1229" t="str">
            <v>AS</v>
          </cell>
          <cell r="E1229" t="str">
            <v>47,95</v>
          </cell>
        </row>
        <row r="1230">
          <cell r="A1230">
            <v>11137</v>
          </cell>
          <cell r="B1230" t="str">
            <v>CHAPA DE MADEIRA COMPENSADA NAVAL (COM COLA FENOLICA), E = 20 MM, DE *1,60 X 2,20* M</v>
          </cell>
          <cell r="C1230" t="str">
            <v xml:space="preserve">M2    </v>
          </cell>
          <cell r="D1230" t="str">
            <v>AS</v>
          </cell>
          <cell r="E1230" t="str">
            <v>53,48</v>
          </cell>
        </row>
        <row r="1231">
          <cell r="A1231">
            <v>34745</v>
          </cell>
          <cell r="B1231" t="str">
            <v>CHAPA DE MADEIRA COMPENSADA NAVAL (COM COLA FENOLICA), E = 25 MM, DE *1,60 X 2,20* M</v>
          </cell>
          <cell r="C1231" t="str">
            <v xml:space="preserve">M2    </v>
          </cell>
          <cell r="D1231" t="str">
            <v>AS</v>
          </cell>
          <cell r="E1231" t="str">
            <v>60,94</v>
          </cell>
        </row>
        <row r="1232">
          <cell r="A1232">
            <v>34746</v>
          </cell>
          <cell r="B1232" t="str">
            <v>CHAPA DE MADEIRA COMPENSADA NAVAL (COM COLA FENOLICA), E = 4 MM, DE *1,60 X 2,20* M</v>
          </cell>
          <cell r="C1232" t="str">
            <v xml:space="preserve">M2    </v>
          </cell>
          <cell r="D1232" t="str">
            <v>AS</v>
          </cell>
          <cell r="E1232" t="str">
            <v>15,69</v>
          </cell>
        </row>
        <row r="1233">
          <cell r="A1233">
            <v>1360</v>
          </cell>
          <cell r="B1233" t="str">
            <v>CHAPA DE MADEIRA COMPENSADA NAVAL (COM COLA FENOLICA), E = 6 MM, DE *1,60 X 2,20* M</v>
          </cell>
          <cell r="C1233" t="str">
            <v xml:space="preserve">M2    </v>
          </cell>
          <cell r="D1233" t="str">
            <v>AS</v>
          </cell>
          <cell r="E1233" t="str">
            <v>19,38</v>
          </cell>
        </row>
        <row r="1234">
          <cell r="A1234">
            <v>1346</v>
          </cell>
          <cell r="B1234" t="str">
            <v>CHAPA DE MADEIRA COMPENSADA PLASTIFICADA PARA FORMA DE CONCRETO, DE 2,20 x 1,10 M, E = 10 MM</v>
          </cell>
          <cell r="C1234" t="str">
            <v xml:space="preserve">M2    </v>
          </cell>
          <cell r="D1234" t="str">
            <v>CR</v>
          </cell>
          <cell r="E1234" t="str">
            <v>26,28</v>
          </cell>
        </row>
        <row r="1235">
          <cell r="A1235">
            <v>1345</v>
          </cell>
          <cell r="B1235" t="str">
            <v>CHAPA DE MADEIRA COMPENSADA PLASTIFICADA PARA FORMA DE CONCRETO, DE 2,20 x 1,10 M, E = 18 MM</v>
          </cell>
          <cell r="C1235" t="str">
            <v xml:space="preserve">M2    </v>
          </cell>
          <cell r="D1235" t="str">
            <v>CR</v>
          </cell>
          <cell r="E1235" t="str">
            <v>42,58</v>
          </cell>
        </row>
        <row r="1236">
          <cell r="A1236">
            <v>1347</v>
          </cell>
          <cell r="B1236" t="str">
            <v>CHAPA DE MADEIRA COMPENSADA PLASTIFICADA PARA FORMA DE CONCRETO, DE 2,20 X 1,10 M, E = 12 MM</v>
          </cell>
          <cell r="C1236" t="str">
            <v xml:space="preserve">M2    </v>
          </cell>
          <cell r="D1236" t="str">
            <v xml:space="preserve">C </v>
          </cell>
          <cell r="E1236" t="str">
            <v>31,40</v>
          </cell>
        </row>
        <row r="1237">
          <cell r="A1237">
            <v>1355</v>
          </cell>
          <cell r="B1237" t="str">
            <v>CHAPA DE MADEIRA COMPENSADA RESINADA PARA FORMA DE CONCRETO, DE *2,2 X 1,1* M, E = 14 MM</v>
          </cell>
          <cell r="C1237" t="str">
            <v xml:space="preserve">M2    </v>
          </cell>
          <cell r="D1237" t="str">
            <v>CR</v>
          </cell>
          <cell r="E1237" t="str">
            <v>22,48</v>
          </cell>
        </row>
        <row r="1238">
          <cell r="A1238">
            <v>1358</v>
          </cell>
          <cell r="B1238" t="str">
            <v>CHAPA DE MADEIRA COMPENSADA RESINADA PARA FORMA DE CONCRETO, DE *2,2 X 1,1* M, E = 17 MM</v>
          </cell>
          <cell r="C1238" t="str">
            <v xml:space="preserve">M2    </v>
          </cell>
          <cell r="D1238" t="str">
            <v>CR</v>
          </cell>
          <cell r="E1238" t="str">
            <v>26,04</v>
          </cell>
        </row>
        <row r="1239">
          <cell r="A1239">
            <v>34659</v>
          </cell>
          <cell r="B1239" t="str">
            <v>CHAPA DE MDF BRANCO LISO 1 FACE, E = 12 MM, DE *2,75 X 1,85* M</v>
          </cell>
          <cell r="C1239" t="str">
            <v xml:space="preserve">M2    </v>
          </cell>
          <cell r="D1239" t="str">
            <v>AS</v>
          </cell>
          <cell r="E1239" t="str">
            <v>26,25</v>
          </cell>
        </row>
        <row r="1240">
          <cell r="A1240">
            <v>34514</v>
          </cell>
          <cell r="B1240" t="str">
            <v>CHAPA DE MDF BRANCO LISO 1 FACE, E = 15 MM, DE *2,75 X 1,85* M</v>
          </cell>
          <cell r="C1240" t="str">
            <v xml:space="preserve">M2    </v>
          </cell>
          <cell r="D1240" t="str">
            <v>AS</v>
          </cell>
          <cell r="E1240" t="str">
            <v>29,08</v>
          </cell>
        </row>
        <row r="1241">
          <cell r="A1241">
            <v>34660</v>
          </cell>
          <cell r="B1241" t="str">
            <v>CHAPA DE MDF BRANCO LISO 1 FACE, E = 18 MM, DE *2,75 X 1,85* M</v>
          </cell>
          <cell r="C1241" t="str">
            <v xml:space="preserve">M2    </v>
          </cell>
          <cell r="D1241" t="str">
            <v>AS</v>
          </cell>
          <cell r="E1241" t="str">
            <v>36,90</v>
          </cell>
        </row>
        <row r="1242">
          <cell r="A1242">
            <v>34661</v>
          </cell>
          <cell r="B1242" t="str">
            <v>CHAPA DE MDF BRANCO LISO 1 FACE, E = 25 MM, DE *2,75 X 1,85* M</v>
          </cell>
          <cell r="C1242" t="str">
            <v xml:space="preserve">M2    </v>
          </cell>
          <cell r="D1242" t="str">
            <v>AS</v>
          </cell>
          <cell r="E1242" t="str">
            <v>53,00</v>
          </cell>
        </row>
        <row r="1243">
          <cell r="A1243">
            <v>34667</v>
          </cell>
          <cell r="B1243" t="str">
            <v>CHAPA DE MDF BRANCO LISO 1 FACE, E = 6 MM, DE *2,75 X 1,85* M</v>
          </cell>
          <cell r="C1243" t="str">
            <v xml:space="preserve">M2    </v>
          </cell>
          <cell r="D1243" t="str">
            <v>AS</v>
          </cell>
          <cell r="E1243" t="str">
            <v>19,19</v>
          </cell>
        </row>
        <row r="1244">
          <cell r="A1244">
            <v>34668</v>
          </cell>
          <cell r="B1244" t="str">
            <v>CHAPA DE MDF BRANCO LISO 1 FACE, E = 9 MM, DE *2,75 X 1,85* M</v>
          </cell>
          <cell r="C1244" t="str">
            <v xml:space="preserve">M2    </v>
          </cell>
          <cell r="D1244" t="str">
            <v>AS</v>
          </cell>
          <cell r="E1244" t="str">
            <v>25,08</v>
          </cell>
        </row>
        <row r="1245">
          <cell r="A1245">
            <v>34741</v>
          </cell>
          <cell r="B1245" t="str">
            <v>CHAPA DE MDF BRANCO LISO 2 FACES, E = 12 MM, DE *2,75 X 1,85* M</v>
          </cell>
          <cell r="C1245" t="str">
            <v xml:space="preserve">M2    </v>
          </cell>
          <cell r="D1245" t="str">
            <v>AS</v>
          </cell>
          <cell r="E1245" t="str">
            <v>27,60</v>
          </cell>
        </row>
        <row r="1246">
          <cell r="A1246">
            <v>34664</v>
          </cell>
          <cell r="B1246" t="str">
            <v>CHAPA DE MDF BRANCO LISO 2 FACES, E = 15 MM, DE *2,75 X 1,85* M</v>
          </cell>
          <cell r="C1246" t="str">
            <v xml:space="preserve">M2    </v>
          </cell>
          <cell r="D1246" t="str">
            <v>AS</v>
          </cell>
          <cell r="E1246" t="str">
            <v>30,12</v>
          </cell>
        </row>
        <row r="1247">
          <cell r="A1247">
            <v>34665</v>
          </cell>
          <cell r="B1247" t="str">
            <v>CHAPA DE MDF BRANCO LISO 2 FACES, E = 18 MM, DE *2,75 X 1,85* M</v>
          </cell>
          <cell r="C1247" t="str">
            <v xml:space="preserve">M2    </v>
          </cell>
          <cell r="D1247" t="str">
            <v>AS</v>
          </cell>
          <cell r="E1247" t="str">
            <v>37,39</v>
          </cell>
        </row>
        <row r="1248">
          <cell r="A1248">
            <v>34666</v>
          </cell>
          <cell r="B1248" t="str">
            <v>CHAPA DE MDF BRANCO LISO 2 FACES, E = 25 MM, DE *2,75 X 1,85* M</v>
          </cell>
          <cell r="C1248" t="str">
            <v xml:space="preserve">M2    </v>
          </cell>
          <cell r="D1248" t="str">
            <v>AS</v>
          </cell>
          <cell r="E1248" t="str">
            <v>56,47</v>
          </cell>
        </row>
        <row r="1249">
          <cell r="A1249">
            <v>34669</v>
          </cell>
          <cell r="B1249" t="str">
            <v>CHAPA DE MDF BRANCO LISO 2 FACES, E = 6 MM, DE *2,75 X 1,85* M</v>
          </cell>
          <cell r="C1249" t="str">
            <v xml:space="preserve">M2    </v>
          </cell>
          <cell r="D1249" t="str">
            <v>AS</v>
          </cell>
          <cell r="E1249" t="str">
            <v>20,70</v>
          </cell>
        </row>
        <row r="1250">
          <cell r="A1250">
            <v>34670</v>
          </cell>
          <cell r="B1250" t="str">
            <v>CHAPA DE MDF BRANCO LISO 2 FACES, E = 9 MM, DE *2,75 X 1,85* M</v>
          </cell>
          <cell r="C1250" t="str">
            <v xml:space="preserve">M2    </v>
          </cell>
          <cell r="D1250" t="str">
            <v>AS</v>
          </cell>
          <cell r="E1250" t="str">
            <v>25,32</v>
          </cell>
        </row>
        <row r="1251">
          <cell r="A1251">
            <v>34671</v>
          </cell>
          <cell r="B1251" t="str">
            <v>CHAPA DE MDF CRU, E = 12 MM, DE *2,75 X 1,85* M</v>
          </cell>
          <cell r="C1251" t="str">
            <v xml:space="preserve">M2    </v>
          </cell>
          <cell r="D1251" t="str">
            <v>AS</v>
          </cell>
          <cell r="E1251" t="str">
            <v>21,14</v>
          </cell>
        </row>
        <row r="1252">
          <cell r="A1252">
            <v>34672</v>
          </cell>
          <cell r="B1252" t="str">
            <v>CHAPA DE MDF CRU, E = 15 MM, DE *2,75 X 1,85* M</v>
          </cell>
          <cell r="C1252" t="str">
            <v xml:space="preserve">M2    </v>
          </cell>
          <cell r="D1252" t="str">
            <v>AS</v>
          </cell>
          <cell r="E1252" t="str">
            <v>22,29</v>
          </cell>
        </row>
        <row r="1253">
          <cell r="A1253">
            <v>34673</v>
          </cell>
          <cell r="B1253" t="str">
            <v>CHAPA DE MDF CRU, E = 18 MM, DE *2,75 X 1,85* M</v>
          </cell>
          <cell r="C1253" t="str">
            <v xml:space="preserve">M2    </v>
          </cell>
          <cell r="D1253" t="str">
            <v>AS</v>
          </cell>
          <cell r="E1253" t="str">
            <v>27,20</v>
          </cell>
        </row>
        <row r="1254">
          <cell r="A1254">
            <v>34674</v>
          </cell>
          <cell r="B1254" t="str">
            <v>CHAPA DE MDF CRU, E = 20 MM, DE *2,75 X 1,85* M</v>
          </cell>
          <cell r="C1254" t="str">
            <v xml:space="preserve">M2    </v>
          </cell>
          <cell r="D1254" t="str">
            <v>AS</v>
          </cell>
          <cell r="E1254" t="str">
            <v>36,16</v>
          </cell>
        </row>
        <row r="1255">
          <cell r="A1255">
            <v>34675</v>
          </cell>
          <cell r="B1255" t="str">
            <v>CHAPA DE MDF CRU, E = 25 MM, DE *2,75 X 1,85* M</v>
          </cell>
          <cell r="C1255" t="str">
            <v xml:space="preserve">M2    </v>
          </cell>
          <cell r="D1255" t="str">
            <v>AS</v>
          </cell>
          <cell r="E1255" t="str">
            <v>44,09</v>
          </cell>
        </row>
        <row r="1256">
          <cell r="A1256">
            <v>34676</v>
          </cell>
          <cell r="B1256" t="str">
            <v>CHAPA DE MDF CRU, E = 6 MM, DE *2,75 X 1,85* M</v>
          </cell>
          <cell r="C1256" t="str">
            <v xml:space="preserve">M2    </v>
          </cell>
          <cell r="D1256" t="str">
            <v>AS</v>
          </cell>
          <cell r="E1256" t="str">
            <v>12,69</v>
          </cell>
        </row>
        <row r="1257">
          <cell r="A1257">
            <v>34677</v>
          </cell>
          <cell r="B1257" t="str">
            <v>CHAPA DE MDF CRU, E = 9 MM, DE *2,75 X 1,85* M</v>
          </cell>
          <cell r="C1257" t="str">
            <v xml:space="preserve">M2    </v>
          </cell>
          <cell r="D1257" t="str">
            <v>AS</v>
          </cell>
          <cell r="E1257" t="str">
            <v>17,06</v>
          </cell>
        </row>
        <row r="1258">
          <cell r="A1258">
            <v>43126</v>
          </cell>
          <cell r="B1258" t="str">
            <v>CHAPA EM ACO GALVANIZADO PARA STEEL DECK, COM NERVURAS TRAPEZOIDAIS, LARGURA UTIL DE 915 MM E ESPESSURA DE 0,80 MM</v>
          </cell>
          <cell r="C1258" t="str">
            <v xml:space="preserve">M2    </v>
          </cell>
          <cell r="D1258" t="str">
            <v>CR</v>
          </cell>
          <cell r="E1258" t="str">
            <v>60,92</v>
          </cell>
        </row>
        <row r="1259">
          <cell r="A1259">
            <v>43124</v>
          </cell>
          <cell r="B1259" t="str">
            <v>CHAPA EM ACO GALVANIZADO PARA STEEL DECK, COM NERVURAS TRAPEZOIDAIS, LARGURA UTIL DE 915 MM E ESPESSURA DE 0,95 MM</v>
          </cell>
          <cell r="C1259" t="str">
            <v xml:space="preserve">M2    </v>
          </cell>
          <cell r="D1259" t="str">
            <v>CR</v>
          </cell>
          <cell r="E1259" t="str">
            <v>71,13</v>
          </cell>
        </row>
        <row r="1260">
          <cell r="A1260">
            <v>43125</v>
          </cell>
          <cell r="B1260" t="str">
            <v>CHAPA EM ACO GALVANIZADO PARA STEEL DECK, COM NERVURAS TRAPEZOIDAIS, LARGURA UTIL DE 915 MM E ESPESSURA DE 1,25 MM</v>
          </cell>
          <cell r="C1260" t="str">
            <v xml:space="preserve">M2    </v>
          </cell>
          <cell r="D1260" t="str">
            <v>CR</v>
          </cell>
          <cell r="E1260" t="str">
            <v>92,25</v>
          </cell>
        </row>
        <row r="1261">
          <cell r="A1261">
            <v>40623</v>
          </cell>
          <cell r="B1261" t="str">
            <v>CHAPA PARA EMENDA DE VIGA, EM ACO GROSSO, QUALIDADE ESTRUTURAL, BITOLA 3/16 ", E= 4,75 MM, 4 FUROS, LARGURA 45 MM, COMPRIMENTO 500 MM</v>
          </cell>
          <cell r="C1261" t="str">
            <v xml:space="preserve">PAR   </v>
          </cell>
          <cell r="D1261" t="str">
            <v>CR</v>
          </cell>
          <cell r="E1261" t="str">
            <v>83,29</v>
          </cell>
        </row>
        <row r="1262">
          <cell r="A1262">
            <v>11112</v>
          </cell>
          <cell r="B1262" t="str">
            <v>CHAPA/BOBINA LISA EM ALUMINIO, ESPESSURA DE 0,50 MM, LARGURA DE 300 MM (LIGA 1.200 - H14)</v>
          </cell>
          <cell r="C1262" t="str">
            <v xml:space="preserve">KG    </v>
          </cell>
          <cell r="D1262" t="str">
            <v>AS</v>
          </cell>
          <cell r="E1262" t="str">
            <v>24,99</v>
          </cell>
        </row>
        <row r="1263">
          <cell r="A1263">
            <v>11115</v>
          </cell>
          <cell r="B1263" t="str">
            <v>CHAPA/BOBINA LISA EM ALUMINIO, ESPESSURA DE 0,80 MM, LARGURA DE 1.000 MM (LIGA 1.200 - H14)</v>
          </cell>
          <cell r="C1263" t="str">
            <v xml:space="preserve">M     </v>
          </cell>
          <cell r="D1263" t="str">
            <v>AS</v>
          </cell>
          <cell r="E1263" t="str">
            <v>208,86</v>
          </cell>
        </row>
        <row r="1264">
          <cell r="A1264">
            <v>11113</v>
          </cell>
          <cell r="B1264" t="str">
            <v>CHAPA/BOBINA LISA EM ALUMINIO, ESPESSURA DE 0,80 MM, LARGURA DE 500 MM (LIGA 1.200 - H14)</v>
          </cell>
          <cell r="C1264" t="str">
            <v xml:space="preserve">KG    </v>
          </cell>
          <cell r="D1264" t="str">
            <v>AS</v>
          </cell>
          <cell r="E1264" t="str">
            <v>70,86</v>
          </cell>
        </row>
        <row r="1265">
          <cell r="A1265">
            <v>11114</v>
          </cell>
          <cell r="B1265" t="str">
            <v>CHAPA/BOBINA LISA EM ALUMINIO, ESPESSURA DE 0,80 MM, LARGURA DE 600 MM (LIGA 1.200 - H14)</v>
          </cell>
          <cell r="C1265" t="str">
            <v xml:space="preserve">M     </v>
          </cell>
          <cell r="D1265" t="str">
            <v>AS</v>
          </cell>
          <cell r="E1265" t="str">
            <v>91,71</v>
          </cell>
        </row>
        <row r="1266">
          <cell r="A1266">
            <v>11122</v>
          </cell>
          <cell r="B1266" t="str">
            <v>CHAPA/BOBINA LISA EM ALUMINIO, ESPESSURA DE 3,00 MM, LARGURA DE 1.000 MM (LIGA 1.200 - H14)</v>
          </cell>
          <cell r="C1266" t="str">
            <v xml:space="preserve">KG    </v>
          </cell>
          <cell r="D1266" t="str">
            <v>AS</v>
          </cell>
          <cell r="E1266" t="str">
            <v>519,38</v>
          </cell>
        </row>
        <row r="1267">
          <cell r="A1267">
            <v>11123</v>
          </cell>
          <cell r="B1267" t="str">
            <v>CHAPA/BOBINA LISA EM ALUMINIO, ESPESSURA DE 4,00 MM, LARGURA DE 1.000 MM (LIGA 1.200 - H14)</v>
          </cell>
          <cell r="C1267" t="str">
            <v xml:space="preserve">KG    </v>
          </cell>
          <cell r="D1267" t="str">
            <v>AS</v>
          </cell>
          <cell r="E1267" t="str">
            <v>24,99</v>
          </cell>
        </row>
        <row r="1268">
          <cell r="A1268">
            <v>11125</v>
          </cell>
          <cell r="B1268" t="str">
            <v>CHAPA/BOBINA LISA EM ALUMINIO, ESPESSURA DE 5,00 MM, LARGURA DE 1.060 MM (LIGA 1.200 - H14)</v>
          </cell>
          <cell r="C1268" t="str">
            <v xml:space="preserve">KG    </v>
          </cell>
          <cell r="D1268" t="str">
            <v>AS</v>
          </cell>
          <cell r="E1268" t="str">
            <v>961,62</v>
          </cell>
        </row>
        <row r="1269">
          <cell r="A1269">
            <v>12083</v>
          </cell>
          <cell r="B1269" t="str">
            <v>CHAVE BLINDADA TRIPOLAR PARA MOTORES, DO TIPO FACA, COM PORTA FUSIVEL DO TIPO CARTUCHO, CORRENTE NOMINAL DE 100 A, TENSAO NOMINAL DE 250 V</v>
          </cell>
          <cell r="C1269" t="str">
            <v xml:space="preserve">UN    </v>
          </cell>
          <cell r="D1269" t="str">
            <v>AS</v>
          </cell>
          <cell r="E1269" t="str">
            <v>635,83</v>
          </cell>
        </row>
        <row r="1270">
          <cell r="A1270">
            <v>12081</v>
          </cell>
          <cell r="B1270" t="str">
            <v>CHAVE BLINDADA TRIPOLAR PARA MOTORES, DO TIPO FACA, COM PORTA FUSIVEL DO TIPO CARTUCHO, CORRENTE NOMINAL DE 30 A, TENSAO NOMINAL DE 250 V</v>
          </cell>
          <cell r="C1270" t="str">
            <v xml:space="preserve">UN    </v>
          </cell>
          <cell r="D1270" t="str">
            <v>AS</v>
          </cell>
          <cell r="E1270" t="str">
            <v>215,02</v>
          </cell>
        </row>
        <row r="1271">
          <cell r="A1271">
            <v>12082</v>
          </cell>
          <cell r="B1271" t="str">
            <v>CHAVE BLINDADA TRIPOLAR PARA MOTORES, DO TIPO FACA, COM PORTA FUSIVEL DO TIPO CARTUCHO, CORRENTE NOMINAL DE 60 A, TENSAO NOMINAL DE 250 V</v>
          </cell>
          <cell r="C1271" t="str">
            <v xml:space="preserve">UN    </v>
          </cell>
          <cell r="D1271" t="str">
            <v>AS</v>
          </cell>
          <cell r="E1271" t="str">
            <v>337,93</v>
          </cell>
        </row>
        <row r="1272">
          <cell r="A1272">
            <v>13354</v>
          </cell>
          <cell r="B1272" t="str">
            <v>CHAVE DE PARTIDA DIRETA TRIFASICA, COM CAIXA TERMOPLASTICA, COM FUSIVEL DE 25 A, PARA MOTOR COM POTENCIA DE 7,5 CV E TENSAO DE 380 V</v>
          </cell>
          <cell r="C1272" t="str">
            <v xml:space="preserve">UN    </v>
          </cell>
          <cell r="D1272" t="str">
            <v>AS</v>
          </cell>
          <cell r="E1272" t="str">
            <v>504,70</v>
          </cell>
        </row>
        <row r="1273">
          <cell r="A1273">
            <v>14057</v>
          </cell>
          <cell r="B1273" t="str">
            <v>CHAVE DE PARTIDA DIRETA TRIFASICA, COM CAIXA TERMOPLASTICA, COM FUSIVEL DE 35 A, PARA MOTOR COM POTENCIA DE 5 CV E TENSAO DE 220 V</v>
          </cell>
          <cell r="C1273" t="str">
            <v xml:space="preserve">UN    </v>
          </cell>
          <cell r="D1273" t="str">
            <v>AS</v>
          </cell>
          <cell r="E1273" t="str">
            <v>281,78</v>
          </cell>
        </row>
        <row r="1274">
          <cell r="A1274">
            <v>14058</v>
          </cell>
          <cell r="B1274" t="str">
            <v>CHAVE DE PARTIDA DIRETA TRIFASICA, COM CAIXA TERMOPLASTICA, COM FUSIVEL DE 63 A, PARA MOTOR COM POTENCIA DE 10 CV E TENSAO DE 220 V</v>
          </cell>
          <cell r="C1274" t="str">
            <v xml:space="preserve">UN    </v>
          </cell>
          <cell r="D1274" t="str">
            <v>AS</v>
          </cell>
          <cell r="E1274" t="str">
            <v>444,51</v>
          </cell>
        </row>
        <row r="1275">
          <cell r="A1275">
            <v>20971</v>
          </cell>
          <cell r="B1275" t="str">
            <v>CHAVE DUPLA PARA CONEXOES TIPO STORZ, ENGATE RAPIDO 1 1/2" X 2 1/2", EM LATAO, PARA INSTALACAO PREDIAL COMBATE A INCENDIO</v>
          </cell>
          <cell r="C1275" t="str">
            <v xml:space="preserve">UN    </v>
          </cell>
          <cell r="D1275" t="str">
            <v>CR</v>
          </cell>
          <cell r="E1275" t="str">
            <v>10,96</v>
          </cell>
        </row>
        <row r="1276">
          <cell r="A1276">
            <v>5047</v>
          </cell>
          <cell r="B1276" t="str">
            <v>CHAVE FUSIVEL PARA REDES DE DISTRIBUICAO, TENSAO DE 15,0 KV, CORRENTE NOMINAL DO PORTA FUSIVEL DE 100 A, CAPACIDADE DE INTERRUPCAO SIMETRICA DE 7,10 KA, CAPACIDADE DE INTERRUPCAO ASSIMETRICA 10,00 KA</v>
          </cell>
          <cell r="C1276" t="str">
            <v xml:space="preserve">UN    </v>
          </cell>
          <cell r="D1276" t="str">
            <v>AS</v>
          </cell>
          <cell r="E1276" t="str">
            <v>302,85</v>
          </cell>
        </row>
        <row r="1277">
          <cell r="A1277">
            <v>13369</v>
          </cell>
          <cell r="B1277" t="str">
            <v>CHAVE SECCIONADORA-FUSIVEL BLINDADA TRIPOLAR, ABERTURA COM CARGA, PARA FUSIVEL NH00, CORRENTE NOMINAL DE 160 A, TENSAO DE 500 V</v>
          </cell>
          <cell r="C1277" t="str">
            <v xml:space="preserve">UN    </v>
          </cell>
          <cell r="D1277" t="str">
            <v>AS</v>
          </cell>
          <cell r="E1277" t="str">
            <v>328,51</v>
          </cell>
        </row>
        <row r="1278">
          <cell r="A1278">
            <v>13370</v>
          </cell>
          <cell r="B1278" t="str">
            <v>CHAVE SECCIONADORA-FUSIVEL BLINDADA TRIPOLAR, ABERTURA COM CARGA, PARA FUSIVEL NH01, CORRENTE NOMINAL DE 250 A, TENSAO DE 500 V</v>
          </cell>
          <cell r="C1278" t="str">
            <v xml:space="preserve">UN    </v>
          </cell>
          <cell r="D1278" t="str">
            <v>AS</v>
          </cell>
          <cell r="E1278" t="str">
            <v>455,39</v>
          </cell>
        </row>
        <row r="1279">
          <cell r="A1279">
            <v>13279</v>
          </cell>
          <cell r="B1279" t="str">
            <v>CHUMBADOR DE ACO TIPO PARABOLT, * 5/8" X 200* MM,  COM PORCA E ARRUELA</v>
          </cell>
          <cell r="C1279" t="str">
            <v xml:space="preserve">KG    </v>
          </cell>
          <cell r="D1279" t="str">
            <v>AS</v>
          </cell>
          <cell r="E1279" t="str">
            <v>14,34</v>
          </cell>
        </row>
        <row r="1280">
          <cell r="A1280">
            <v>11977</v>
          </cell>
          <cell r="B1280" t="str">
            <v>CHUMBADOR DE ACO, DIAMETRO 1/2", COMPRIMENTO 75 MM</v>
          </cell>
          <cell r="C1280" t="str">
            <v xml:space="preserve">UN    </v>
          </cell>
          <cell r="D1280" t="str">
            <v>AS</v>
          </cell>
          <cell r="E1280" t="str">
            <v>7,43</v>
          </cell>
        </row>
        <row r="1281">
          <cell r="A1281">
            <v>11975</v>
          </cell>
          <cell r="B1281" t="str">
            <v>CHUMBADOR DE ACO, DIAMETRO 5/8", COMPRIMENTO 6", COM PORCA</v>
          </cell>
          <cell r="C1281" t="str">
            <v xml:space="preserve">UN    </v>
          </cell>
          <cell r="D1281" t="str">
            <v>AS</v>
          </cell>
          <cell r="E1281" t="str">
            <v>16,29</v>
          </cell>
        </row>
        <row r="1282">
          <cell r="A1282">
            <v>39746</v>
          </cell>
          <cell r="B1282" t="str">
            <v>CHUMBADOR DE ACO, 1" X 600 MM, PARA POSTES DE ACO COM BASE, INCLUSO PORCA E ARRUELA</v>
          </cell>
          <cell r="C1282" t="str">
            <v xml:space="preserve">UN    </v>
          </cell>
          <cell r="D1282" t="str">
            <v>AS</v>
          </cell>
          <cell r="E1282" t="str">
            <v>181,27</v>
          </cell>
        </row>
        <row r="1283">
          <cell r="A1283">
            <v>11976</v>
          </cell>
          <cell r="B1283" t="str">
            <v>CHUMBADOR, DIAMETRO 1/4" COM PARAFUSO 1/4" X 40 MM</v>
          </cell>
          <cell r="C1283" t="str">
            <v xml:space="preserve">UN    </v>
          </cell>
          <cell r="D1283" t="str">
            <v>AS</v>
          </cell>
          <cell r="E1283" t="str">
            <v>0,83</v>
          </cell>
        </row>
        <row r="1284">
          <cell r="A1284">
            <v>1368</v>
          </cell>
          <cell r="B1284" t="str">
            <v>CHUVEIRO COMUM EM PLASTICO BRANCO, COM CANO, 3 TEMPERATURAS, 5500 W (110/220 V)</v>
          </cell>
          <cell r="C1284" t="str">
            <v xml:space="preserve">UN    </v>
          </cell>
          <cell r="D1284" t="str">
            <v xml:space="preserve">C </v>
          </cell>
          <cell r="E1284" t="str">
            <v>59,75</v>
          </cell>
        </row>
        <row r="1285">
          <cell r="A1285">
            <v>1367</v>
          </cell>
          <cell r="B1285" t="str">
            <v>CHUVEIRO COMUM EM PLASTICO CROMADO, COM CANO, 4 TEMPERATURAS (110/220 V)</v>
          </cell>
          <cell r="C1285" t="str">
            <v xml:space="preserve">UN    </v>
          </cell>
          <cell r="D1285" t="str">
            <v>CR</v>
          </cell>
          <cell r="E1285" t="str">
            <v>193,27</v>
          </cell>
        </row>
        <row r="1286">
          <cell r="A1286">
            <v>7608</v>
          </cell>
          <cell r="B1286" t="str">
            <v>CHUVEIRO PLASTICO BRANCO SIMPLES 5 '' PARA ACOPLAR EM HASTE 1/2 ", AGUA FRIA</v>
          </cell>
          <cell r="C1286" t="str">
            <v xml:space="preserve">UN    </v>
          </cell>
          <cell r="D1286" t="str">
            <v>CR</v>
          </cell>
          <cell r="E1286" t="str">
            <v>4,64</v>
          </cell>
        </row>
        <row r="1287">
          <cell r="A1287">
            <v>41900</v>
          </cell>
          <cell r="B1287" t="str">
            <v>CIMENTO ASFALTICO DE PETROLEO A GRANEL (CAP) 30/45 (COLETADO CAIXA NA ANP ACRESCIDO DE ICMS)</v>
          </cell>
          <cell r="C1287" t="str">
            <v xml:space="preserve">KG    </v>
          </cell>
          <cell r="D1287" t="str">
            <v xml:space="preserve">C </v>
          </cell>
          <cell r="E1287" t="str">
            <v>3,43</v>
          </cell>
        </row>
        <row r="1288">
          <cell r="A1288">
            <v>41899</v>
          </cell>
          <cell r="B1288" t="str">
            <v>CIMENTO ASFALTICO DE PETROLEO A GRANEL (CAP) 50/70 (COLETADO CAIXA NA ANP ACRESCIDO DE ICMS)</v>
          </cell>
          <cell r="C1288" t="str">
            <v xml:space="preserve">T     </v>
          </cell>
          <cell r="D1288" t="str">
            <v xml:space="preserve">C </v>
          </cell>
          <cell r="E1288" t="str">
            <v>3.739,29</v>
          </cell>
        </row>
        <row r="1289">
          <cell r="A1289">
            <v>1380</v>
          </cell>
          <cell r="B1289" t="str">
            <v>CIMENTO BRANCO</v>
          </cell>
          <cell r="C1289" t="str">
            <v xml:space="preserve">KG    </v>
          </cell>
          <cell r="D1289" t="str">
            <v>CR</v>
          </cell>
          <cell r="E1289" t="str">
            <v>3,03</v>
          </cell>
        </row>
        <row r="1290">
          <cell r="A1290">
            <v>1375</v>
          </cell>
          <cell r="B1290" t="str">
            <v>CIMENTO IMPERMEABILIZANTE DE PEGA ULTRARRAPIDA PARA TAMPONAMENTOS</v>
          </cell>
          <cell r="C1290" t="str">
            <v xml:space="preserve">KG    </v>
          </cell>
          <cell r="D1290" t="str">
            <v>CR</v>
          </cell>
          <cell r="E1290" t="str">
            <v>11,84</v>
          </cell>
        </row>
        <row r="1291">
          <cell r="A1291">
            <v>1379</v>
          </cell>
          <cell r="B1291" t="str">
            <v>CIMENTO PORTLAND COMPOSTO CP II-32</v>
          </cell>
          <cell r="C1291" t="str">
            <v xml:space="preserve">KG    </v>
          </cell>
          <cell r="D1291" t="str">
            <v>CR</v>
          </cell>
          <cell r="E1291" t="str">
            <v>0,51</v>
          </cell>
        </row>
        <row r="1292">
          <cell r="A1292">
            <v>10511</v>
          </cell>
          <cell r="B1292" t="str">
            <v>CIMENTO PORTLAND COMPOSTO CP II-32 (SACO DE 50 KG)</v>
          </cell>
          <cell r="C1292" t="str">
            <v xml:space="preserve">50KG  </v>
          </cell>
          <cell r="D1292" t="str">
            <v xml:space="preserve">C </v>
          </cell>
          <cell r="E1292" t="str">
            <v>25,83</v>
          </cell>
        </row>
        <row r="1293">
          <cell r="A1293">
            <v>13284</v>
          </cell>
          <cell r="B1293" t="str">
            <v>CIMENTO PORTLAND DE ALTO FORNO (AF) CP III-32</v>
          </cell>
          <cell r="C1293" t="str">
            <v xml:space="preserve">KG    </v>
          </cell>
          <cell r="D1293" t="str">
            <v>CR</v>
          </cell>
          <cell r="E1293" t="str">
            <v>0,43</v>
          </cell>
        </row>
        <row r="1294">
          <cell r="A1294">
            <v>25974</v>
          </cell>
          <cell r="B1294" t="str">
            <v>CIMENTO PORTLAND ESTRUTURAL BRANCO CPB-32</v>
          </cell>
          <cell r="C1294" t="str">
            <v xml:space="preserve">KG    </v>
          </cell>
          <cell r="D1294" t="str">
            <v>CR</v>
          </cell>
          <cell r="E1294" t="str">
            <v>1,73</v>
          </cell>
        </row>
        <row r="1295">
          <cell r="A1295">
            <v>1382</v>
          </cell>
          <cell r="B1295" t="str">
            <v>CIMENTO PORTLAND POZOLANICO CP IV- 32</v>
          </cell>
          <cell r="C1295" t="str">
            <v xml:space="preserve">50KG  </v>
          </cell>
          <cell r="D1295" t="str">
            <v>CR</v>
          </cell>
          <cell r="E1295" t="str">
            <v>24,89</v>
          </cell>
        </row>
        <row r="1296">
          <cell r="A1296">
            <v>34753</v>
          </cell>
          <cell r="B1296" t="str">
            <v>CIMENTO PORTLAND POZOLANICO CP IV-32</v>
          </cell>
          <cell r="C1296" t="str">
            <v xml:space="preserve">KG    </v>
          </cell>
          <cell r="D1296" t="str">
            <v>CR</v>
          </cell>
          <cell r="E1296" t="str">
            <v>0,49</v>
          </cell>
        </row>
        <row r="1297">
          <cell r="A1297">
            <v>420</v>
          </cell>
          <cell r="B1297" t="str">
            <v>CINTA CIRCULAR EM ACO GALVANIZADO DE 150 MM DE DIAMETRO PARA FIXACAO DE CAIXA MEDICAO, INCLUI PARAFUSOS E PORCAS</v>
          </cell>
          <cell r="C1297" t="str">
            <v xml:space="preserve">UN    </v>
          </cell>
          <cell r="D1297" t="str">
            <v>AS</v>
          </cell>
          <cell r="E1297" t="str">
            <v>20,31</v>
          </cell>
        </row>
        <row r="1298">
          <cell r="A1298">
            <v>12327</v>
          </cell>
          <cell r="B1298" t="str">
            <v>CINTA CIRCULAR EM ACO GALVANIZADO DE 210 MM DE DIAMETRO PARA INSTALACAO DE TRANSFORMADOR EM POSTE DE CONCRETO</v>
          </cell>
          <cell r="C1298" t="str">
            <v xml:space="preserve">UN    </v>
          </cell>
          <cell r="D1298" t="str">
            <v>AS</v>
          </cell>
          <cell r="E1298" t="str">
            <v>24,19</v>
          </cell>
        </row>
        <row r="1299">
          <cell r="A1299">
            <v>36148</v>
          </cell>
          <cell r="B1299" t="str">
            <v>CINTURAO DE SEGURANCA TIPO PARAQUEDISTA, FIVELA EM ACO, AJUSTE NO SUSPENSARIO, CINTURA E PERNAS</v>
          </cell>
          <cell r="C1299" t="str">
            <v xml:space="preserve">UN    </v>
          </cell>
          <cell r="D1299" t="str">
            <v>CR</v>
          </cell>
          <cell r="E1299" t="str">
            <v>57,36</v>
          </cell>
        </row>
        <row r="1300">
          <cell r="A1300">
            <v>12329</v>
          </cell>
          <cell r="B1300" t="str">
            <v>COBRE ELETROLITICO EM BARRA OU CHAPA</v>
          </cell>
          <cell r="C1300" t="str">
            <v xml:space="preserve">KG    </v>
          </cell>
          <cell r="D1300" t="str">
            <v>CR</v>
          </cell>
          <cell r="E1300" t="str">
            <v>73,74</v>
          </cell>
        </row>
        <row r="1301">
          <cell r="A1301">
            <v>1339</v>
          </cell>
          <cell r="B1301" t="str">
            <v>COLA A BASE DE RESINA SINTETICA PARA CHAPA DE LAMINADO MELAMINICO</v>
          </cell>
          <cell r="C1301" t="str">
            <v xml:space="preserve">KG    </v>
          </cell>
          <cell r="D1301" t="str">
            <v>CR</v>
          </cell>
          <cell r="E1301" t="str">
            <v>26,57</v>
          </cell>
        </row>
        <row r="1302">
          <cell r="A1302">
            <v>11849</v>
          </cell>
          <cell r="B1302" t="str">
            <v>COLA BRANCA BASE PVA</v>
          </cell>
          <cell r="C1302" t="str">
            <v xml:space="preserve">L     </v>
          </cell>
          <cell r="D1302" t="str">
            <v>CR</v>
          </cell>
          <cell r="E1302" t="str">
            <v>9,39</v>
          </cell>
        </row>
        <row r="1303">
          <cell r="A1303">
            <v>37418</v>
          </cell>
          <cell r="B1303" t="str">
            <v>COLAR DE TOMADA EM POLIPROPILENO, PP, COM PARAFUSOS, PARA PEAD, 63 X 1/2" - LIGACAO PREDIAL DE AGUA</v>
          </cell>
          <cell r="C1303" t="str">
            <v xml:space="preserve">UN    </v>
          </cell>
          <cell r="D1303" t="str">
            <v>AS</v>
          </cell>
          <cell r="E1303" t="str">
            <v>13,93</v>
          </cell>
        </row>
        <row r="1304">
          <cell r="A1304">
            <v>37419</v>
          </cell>
          <cell r="B1304" t="str">
            <v>COLAR DE TOMADA EM POLIPROPILENO, PP, COM PARAFUSOS, PARA PEAD, 63 X 3/4" - LIGACAO PREDIAL DE AGUA</v>
          </cell>
          <cell r="C1304" t="str">
            <v xml:space="preserve">UN    </v>
          </cell>
          <cell r="D1304" t="str">
            <v>AS</v>
          </cell>
          <cell r="E1304" t="str">
            <v>14,30</v>
          </cell>
        </row>
        <row r="1305">
          <cell r="A1305">
            <v>1427</v>
          </cell>
          <cell r="B1305" t="str">
            <v>COLAR TOMADA PVC, COM TRAVAS, SAIDA COM ROSCA, DE 110 MM X 1/2" OU 110 MM X 3/4", PARA LIGACAO PREDIAL DE AGUA</v>
          </cell>
          <cell r="C1305" t="str">
            <v xml:space="preserve">UN    </v>
          </cell>
          <cell r="D1305" t="str">
            <v>AS</v>
          </cell>
          <cell r="E1305" t="str">
            <v>13,19</v>
          </cell>
        </row>
        <row r="1306">
          <cell r="A1306">
            <v>1402</v>
          </cell>
          <cell r="B1306" t="str">
            <v>COLAR TOMADA PVC, COM TRAVAS, SAIDA COM ROSCA, DE 32 MM X 1/2" OU 32 MM X 3/4", PARA LIGACAO PREDIAL DE AGUA</v>
          </cell>
          <cell r="C1306" t="str">
            <v xml:space="preserve">UN    </v>
          </cell>
          <cell r="D1306" t="str">
            <v>AS</v>
          </cell>
          <cell r="E1306" t="str">
            <v>4,56</v>
          </cell>
        </row>
        <row r="1307">
          <cell r="A1307">
            <v>1420</v>
          </cell>
          <cell r="B1307" t="str">
            <v>COLAR TOMADA PVC, COM TRAVAS, SAIDA COM ROSCA, DE 40 MM X 1/2" OU 40 MM X 3/4", PARA LIGACAO PREDIAL DE AGUA</v>
          </cell>
          <cell r="C1307" t="str">
            <v xml:space="preserve">UN    </v>
          </cell>
          <cell r="D1307" t="str">
            <v>AS</v>
          </cell>
          <cell r="E1307" t="str">
            <v>5,87</v>
          </cell>
        </row>
        <row r="1308">
          <cell r="A1308">
            <v>1419</v>
          </cell>
          <cell r="B1308" t="str">
            <v>COLAR TOMADA PVC, COM TRAVAS, SAIDA COM ROSCA, DE 50 MM X 1/2" OU 50 MM X 3/4", PARA LIGACAO PREDIAL DE AGUA</v>
          </cell>
          <cell r="C1308" t="str">
            <v xml:space="preserve">UN    </v>
          </cell>
          <cell r="D1308" t="str">
            <v>AS</v>
          </cell>
          <cell r="E1308" t="str">
            <v>7,09</v>
          </cell>
        </row>
        <row r="1309">
          <cell r="A1309">
            <v>1414</v>
          </cell>
          <cell r="B1309" t="str">
            <v>COLAR TOMADA PVC, COM TRAVAS, SAIDA COM ROSCA, DE 60 MM X 1/2" OU 60 MM X 3/4", PARA LIGACAO PREDIAL DE AGUA</v>
          </cell>
          <cell r="C1309" t="str">
            <v xml:space="preserve">UN    </v>
          </cell>
          <cell r="D1309" t="str">
            <v>AS</v>
          </cell>
          <cell r="E1309" t="str">
            <v>6,94</v>
          </cell>
        </row>
        <row r="1310">
          <cell r="A1310">
            <v>1413</v>
          </cell>
          <cell r="B1310" t="str">
            <v>COLAR TOMADA PVC, COM TRAVAS, SAIDA COM ROSCA, DE 75 MM X 1/2" OU 75 MM X 3/4", PARA LIGACAO PREDIAL DE AGUA</v>
          </cell>
          <cell r="C1310" t="str">
            <v xml:space="preserve">UN    </v>
          </cell>
          <cell r="D1310" t="str">
            <v>AS</v>
          </cell>
          <cell r="E1310" t="str">
            <v>10,25</v>
          </cell>
        </row>
        <row r="1311">
          <cell r="A1311">
            <v>1412</v>
          </cell>
          <cell r="B1311" t="str">
            <v>COLAR TOMADA PVC, COM TRAVAS, SAIDA COM ROSCA, DE 85 MM X 1/2" OU 85 MM X 3/4", PARA LIGACAO PREDIAL DE AGUA</v>
          </cell>
          <cell r="C1311" t="str">
            <v xml:space="preserve">UN    </v>
          </cell>
          <cell r="D1311" t="str">
            <v>AS</v>
          </cell>
          <cell r="E1311" t="str">
            <v>8,68</v>
          </cell>
        </row>
        <row r="1312">
          <cell r="A1312">
            <v>1411</v>
          </cell>
          <cell r="B1312" t="str">
            <v>COLAR TOMADA PVC, COM TRAVAS, SAIDA ROSCAVEL COM BUCHA DE LATAO, DE 110 MM X 1/2" OU 110 MM X 3/4", PARA LIGACAO PREDIAL DE AGUA</v>
          </cell>
          <cell r="C1312" t="str">
            <v xml:space="preserve">UN    </v>
          </cell>
          <cell r="D1312" t="str">
            <v>AS</v>
          </cell>
          <cell r="E1312" t="str">
            <v>15,80</v>
          </cell>
        </row>
        <row r="1313">
          <cell r="A1313">
            <v>1406</v>
          </cell>
          <cell r="B1313" t="str">
            <v>COLAR TOMADA PVC, COM TRAVAS, SAIDA ROSCAVEL COM BUCHA DE LATAO, DE 60 MM X 1/2" OU 60 MM X 3/4", PARA LIGACAO PREDIAL DE AGUA</v>
          </cell>
          <cell r="C1313" t="str">
            <v xml:space="preserve">UN    </v>
          </cell>
          <cell r="D1313" t="str">
            <v>AS</v>
          </cell>
          <cell r="E1313" t="str">
            <v>10,47</v>
          </cell>
        </row>
        <row r="1314">
          <cell r="A1314">
            <v>1407</v>
          </cell>
          <cell r="B1314" t="str">
            <v>COLAR TOMADA PVC, COM TRAVAS, SAIDA ROSCAVEL COM BUCHA DE LATAO, DE 75 MM X 1/2" OU 75 MM X 3/4", PARA LIGACAO PREDIAL DE AGUA</v>
          </cell>
          <cell r="C1314" t="str">
            <v xml:space="preserve">UN    </v>
          </cell>
          <cell r="D1314" t="str">
            <v>AS</v>
          </cell>
          <cell r="E1314" t="str">
            <v>13,06</v>
          </cell>
        </row>
        <row r="1315">
          <cell r="A1315">
            <v>1404</v>
          </cell>
          <cell r="B1315" t="str">
            <v>COLAR TOMADA PVC, COM TRAVAS, SAIDA ROSCAVEL COM BUCHA DE LATAO, DE 85 MM X 1/2" OU 85 MM X 3/4", PARA LIGACAO PREDIAL DE AGUA</v>
          </cell>
          <cell r="C1315" t="str">
            <v xml:space="preserve">UN    </v>
          </cell>
          <cell r="D1315" t="str">
            <v>AS</v>
          </cell>
          <cell r="E1315" t="str">
            <v>13,89</v>
          </cell>
        </row>
        <row r="1316">
          <cell r="A1316">
            <v>11281</v>
          </cell>
          <cell r="B1316" t="str">
            <v>COMPACTADOR DE SOLO A PERCUSSAO (SOQUETE), COM MOTOR GASOLINA DE 4 TEMPOS, PESO ENTRE 55 E 65 KG, FORCA DE IMPACTO DE 1.000 A 1.500 KGF, FREQUENCIA DE 600 A 700 GOLPES POR MINUTO, VELOCIDADE DE TRABALHO ENTRE 10 E 15 M/MIN, POTENCIA ENTRE 2,00 E 3,00 HP</v>
          </cell>
          <cell r="C1316" t="str">
            <v xml:space="preserve">UN    </v>
          </cell>
          <cell r="D1316" t="str">
            <v>AS</v>
          </cell>
          <cell r="E1316" t="str">
            <v>9.650,00</v>
          </cell>
        </row>
        <row r="1317">
          <cell r="A1317">
            <v>1442</v>
          </cell>
          <cell r="B1317" t="str">
            <v>COMPACTADOR DE SOLO TIPO PLACA VIBRATORIA REVERSIVEL, A GASOLINA, 4 TEMPOS, PESO DE 125 A 150 KG, FORCA CENTRIFUGA DE 2500 A 2800 KGF, LARG. TRABALHO DE 400 A 450 MM, FREQ VIBRACAO DE 4300 A 4500 RPM, VELOC. TRABALHO DE 15 A 20 M/MIN, POT. DE 5,5 A 6,0 HP</v>
          </cell>
          <cell r="C1317" t="str">
            <v xml:space="preserve">UN    </v>
          </cell>
          <cell r="D1317" t="str">
            <v>AS</v>
          </cell>
          <cell r="E1317" t="str">
            <v>8.101,10</v>
          </cell>
        </row>
        <row r="1318">
          <cell r="A1318">
            <v>13457</v>
          </cell>
          <cell r="B1318" t="str">
            <v>COMPACTADOR DE SOLO TIPO PLACA VIBRATORIA REVERSIVEL, A GASOLINA, 4 TEMPOS, PESO DE 150 A 175 KG, FORCA CENTRIFUGA DE 2800 A 3100 KGF, LARG. TRABALHO DE 450 A 520 MM, FREQ VIBRACAO DE 4000 A 4300 RPM, VELOC. TRABALHO DE 15 A 20 M/MIN, POT. DE 6,0 A 7,0 HP</v>
          </cell>
          <cell r="C1318" t="str">
            <v xml:space="preserve">UN    </v>
          </cell>
          <cell r="D1318" t="str">
            <v>AS</v>
          </cell>
          <cell r="E1318" t="str">
            <v>6.992,75</v>
          </cell>
        </row>
        <row r="1319">
          <cell r="A1319">
            <v>40699</v>
          </cell>
          <cell r="B1319" t="str">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ell>
          <cell r="C1319" t="str">
            <v xml:space="preserve">UN    </v>
          </cell>
          <cell r="D1319" t="str">
            <v>AS</v>
          </cell>
          <cell r="E1319" t="str">
            <v>5.405,66</v>
          </cell>
        </row>
        <row r="1320">
          <cell r="A1320">
            <v>40701</v>
          </cell>
          <cell r="B1320" t="str">
            <v>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v>
          </cell>
          <cell r="C1320" t="str">
            <v xml:space="preserve">UN    </v>
          </cell>
          <cell r="D1320" t="str">
            <v>AS</v>
          </cell>
          <cell r="E1320" t="str">
            <v>95.579,53</v>
          </cell>
        </row>
        <row r="1321">
          <cell r="A1321">
            <v>40700</v>
          </cell>
          <cell r="B1321" t="str">
            <v>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v>
          </cell>
          <cell r="C1321" t="str">
            <v xml:space="preserve">UN    </v>
          </cell>
          <cell r="D1321" t="str">
            <v>AS</v>
          </cell>
          <cell r="E1321" t="str">
            <v>12.583,68</v>
          </cell>
        </row>
        <row r="1322">
          <cell r="A1322">
            <v>13458</v>
          </cell>
          <cell r="B1322" t="str">
            <v>COMPACTADOR DE SOLOS DE PERCURSAO (SOQUETE) COM MOTOR A GASOLINA 4 TEMPOS DE 4 HP (4 CV)</v>
          </cell>
          <cell r="C1322" t="str">
            <v xml:space="preserve">UN    </v>
          </cell>
          <cell r="D1322" t="str">
            <v>AS</v>
          </cell>
          <cell r="E1322" t="str">
            <v>11.957,60</v>
          </cell>
        </row>
        <row r="1323">
          <cell r="A1323">
            <v>36524</v>
          </cell>
          <cell r="B1323" t="str">
            <v>COMPRESSOR DE AR ESTACIONARIO, VAZAO 620 PCM, PRESSAO EFETIVA DE TRABALHO 109 PSI, MOTOR ELETRICO, POTENCIA 127 CV</v>
          </cell>
          <cell r="C1323" t="str">
            <v xml:space="preserve">UN    </v>
          </cell>
          <cell r="D1323" t="str">
            <v>AS</v>
          </cell>
          <cell r="E1323" t="str">
            <v>86.280,46</v>
          </cell>
        </row>
        <row r="1324">
          <cell r="A1324">
            <v>36526</v>
          </cell>
          <cell r="B1324" t="str">
            <v>COMPRESSOR DE AR REBOCAVEL VAZAO 400 PCM, PRESSAO EFETIVA DE TRABALHO 102 PSI, MOTOR DIESEL, POTENCIA 110 CV</v>
          </cell>
          <cell r="C1324" t="str">
            <v xml:space="preserve">UN    </v>
          </cell>
          <cell r="D1324" t="str">
            <v>AS</v>
          </cell>
          <cell r="E1324" t="str">
            <v>69.528,30</v>
          </cell>
        </row>
        <row r="1325">
          <cell r="A1325">
            <v>36523</v>
          </cell>
          <cell r="B1325" t="str">
            <v>COMPRESSOR DE AR REBOCAVEL VAZAO 748 PCM, PRESSAO EFETIVA DE TRABALHO 102 PSI, MOTOR DIESEL, POTENCIA 210 CV</v>
          </cell>
          <cell r="C1325" t="str">
            <v xml:space="preserve">UN    </v>
          </cell>
          <cell r="D1325" t="str">
            <v>AS</v>
          </cell>
          <cell r="E1325" t="str">
            <v>148.850,72</v>
          </cell>
        </row>
        <row r="1326">
          <cell r="A1326">
            <v>36527</v>
          </cell>
          <cell r="B1326" t="str">
            <v>COMPRESSOR DE AR REBOCAVEL VAZAO 860 PCM, PRESSAO EFETIVA DE TRABALHO 102 PSI, MOTOR DIESEL, POTENCIA 250 CV</v>
          </cell>
          <cell r="C1326" t="str">
            <v xml:space="preserve">UN    </v>
          </cell>
          <cell r="D1326" t="str">
            <v>AS</v>
          </cell>
          <cell r="E1326" t="str">
            <v>161.682,54</v>
          </cell>
        </row>
        <row r="1327">
          <cell r="A1327">
            <v>13803</v>
          </cell>
          <cell r="B1327" t="str">
            <v>COMPRESSOR DE AR REBOCAVEL, VAZAO *89* PCM, PRESSAO EFETIVA DE TRABALHO *102* PSI, MOTOR DIESEL, POTENCIA *20* CV</v>
          </cell>
          <cell r="C1327" t="str">
            <v xml:space="preserve">UN    </v>
          </cell>
          <cell r="D1327" t="str">
            <v>AS</v>
          </cell>
          <cell r="E1327" t="str">
            <v>58.463,00</v>
          </cell>
        </row>
        <row r="1328">
          <cell r="A1328">
            <v>38642</v>
          </cell>
          <cell r="B1328" t="str">
            <v>COMPRESSOR DE AR REBOCAVEL, VAZAO 152 PCM, PRESSAO EFETIVA DE TRABALHO 102 PSI, MOTOR DIESEL, POTENCIA 31,5 KW</v>
          </cell>
          <cell r="C1328" t="str">
            <v xml:space="preserve">UN    </v>
          </cell>
          <cell r="D1328" t="str">
            <v>AS</v>
          </cell>
          <cell r="E1328" t="str">
            <v>37.643,84</v>
          </cell>
        </row>
        <row r="1329">
          <cell r="A1329">
            <v>36522</v>
          </cell>
          <cell r="B1329" t="str">
            <v>COMPRESSOR DE AR REBOCAVEL, VAZAO 189 PCM, PRESSAO EFETIVA DE TRABALHO 102 PSI, MOTOR DIESEL, POTENCIA 63 CV</v>
          </cell>
          <cell r="C1329" t="str">
            <v xml:space="preserve">UN    </v>
          </cell>
          <cell r="D1329" t="str">
            <v>AS</v>
          </cell>
          <cell r="E1329" t="str">
            <v>43.779,34</v>
          </cell>
        </row>
        <row r="1330">
          <cell r="A1330">
            <v>36525</v>
          </cell>
          <cell r="B1330" t="str">
            <v>COMPRESSOR DE AR REBOCAVEL, VAZAO 250 PCM, PRESSAO EFETIVA DE TRABALHO 102 PSI, MOTOR DIESEL, POTENCIA 81 CV</v>
          </cell>
          <cell r="C1330" t="str">
            <v xml:space="preserve">UN    </v>
          </cell>
          <cell r="D1330" t="str">
            <v>AS</v>
          </cell>
          <cell r="E1330" t="str">
            <v>58.630,76</v>
          </cell>
        </row>
        <row r="1331">
          <cell r="A1331">
            <v>41991</v>
          </cell>
          <cell r="B1331" t="str">
            <v>COMPRESSOR DE AR, VAZAO DE 10 PCM, RESERVATORIO 100 L, PRESSAO DE TRABALHO ENTRE 6,9 E 9,7 BAR,  POTENCIA 2 HP, TENSAO 110/220 V (COLETADO CAIXA)</v>
          </cell>
          <cell r="C1331" t="str">
            <v xml:space="preserve">UN    </v>
          </cell>
          <cell r="D1331" t="str">
            <v>AS</v>
          </cell>
          <cell r="E1331" t="str">
            <v>2.166,49</v>
          </cell>
        </row>
        <row r="1332">
          <cell r="A1332">
            <v>34348</v>
          </cell>
          <cell r="B1332" t="str">
            <v>CONCERTINA CLIPADA (DUPLA) EM ACO GALVANIZADO DE ALTA RESISTENCIA, COM ESPIRAL DE 300 MM, D = 2,76 MM</v>
          </cell>
          <cell r="C1332" t="str">
            <v xml:space="preserve">M     </v>
          </cell>
          <cell r="D1332" t="str">
            <v>CR</v>
          </cell>
          <cell r="E1332" t="str">
            <v>12,59</v>
          </cell>
        </row>
        <row r="1333">
          <cell r="A1333">
            <v>34347</v>
          </cell>
          <cell r="B1333" t="str">
            <v>CONCERTINA SIMPLES EM ACO GALVANIZADO DE ALTA RESISTENCIA, COM ESPIRAL DE 300 MM, D = 2,76 MM</v>
          </cell>
          <cell r="C1333" t="str">
            <v xml:space="preserve">M     </v>
          </cell>
          <cell r="D1333" t="str">
            <v>CR</v>
          </cell>
          <cell r="E1333" t="str">
            <v>9,56</v>
          </cell>
        </row>
        <row r="1334">
          <cell r="A1334">
            <v>11146</v>
          </cell>
          <cell r="B1334" t="str">
            <v>CONCRETO AUTOADENSAVEL (CAA) CLASSE DE RESISTENCIA C15, ESPALHAMENTO SF2, INCLUI SERVICO DE BOMBEAMENTO (NBR 15823)</v>
          </cell>
          <cell r="C1334" t="str">
            <v xml:space="preserve">M3    </v>
          </cell>
          <cell r="D1334" t="str">
            <v>CR</v>
          </cell>
          <cell r="E1334" t="str">
            <v>370,42</v>
          </cell>
        </row>
        <row r="1335">
          <cell r="A1335">
            <v>11147</v>
          </cell>
          <cell r="B1335" t="str">
            <v>CONCRETO AUTOADENSAVEL (CAA) CLASSE DE RESISTENCIA C20, ESPALHAMENTO SF2, INCLUI SERVICO DE BOMBEAMENTO (NBR 15823)</v>
          </cell>
          <cell r="C1335" t="str">
            <v xml:space="preserve">M3    </v>
          </cell>
          <cell r="D1335" t="str">
            <v>CR</v>
          </cell>
          <cell r="E1335" t="str">
            <v>384,14</v>
          </cell>
        </row>
        <row r="1336">
          <cell r="A1336">
            <v>34872</v>
          </cell>
          <cell r="B1336" t="str">
            <v>CONCRETO AUTOADENSAVEL (CAA) CLASSE DE RESISTENCIA C25, ESPALHAMENTO SF2, INCLUI SERVICO DE BOMBEAMENTO (NBR 15823)</v>
          </cell>
          <cell r="C1336" t="str">
            <v xml:space="preserve">M3    </v>
          </cell>
          <cell r="D1336" t="str">
            <v>CR</v>
          </cell>
          <cell r="E1336" t="str">
            <v>397,85</v>
          </cell>
        </row>
        <row r="1337">
          <cell r="A1337">
            <v>34491</v>
          </cell>
          <cell r="B1337" t="str">
            <v>CONCRETO AUTOADENSAVEL (CAA) CLASSE DE RESISTENCIA C30, ESPALHAMENTO SF2, INCLUI SERVICO DE BOMBEAMENTO (NBR 15823)</v>
          </cell>
          <cell r="C1337" t="str">
            <v xml:space="preserve">M3    </v>
          </cell>
          <cell r="D1337" t="str">
            <v>CR</v>
          </cell>
          <cell r="E1337" t="str">
            <v>405,91</v>
          </cell>
        </row>
        <row r="1338">
          <cell r="A1338">
            <v>34770</v>
          </cell>
          <cell r="B1338" t="str">
            <v>CONCRETO BETUMINOSO USINADO A QUENTE (CBUQ) PARA PAVIMENTACAO ASFALTICA, PADRAO DNIT, FAIXA C, COM CAP 30/45 - AQUISICAO POSTO USINA</v>
          </cell>
          <cell r="C1338" t="str">
            <v xml:space="preserve">T     </v>
          </cell>
          <cell r="D1338" t="str">
            <v>AS</v>
          </cell>
          <cell r="E1338" t="str">
            <v>302,55</v>
          </cell>
        </row>
        <row r="1339">
          <cell r="A1339">
            <v>1518</v>
          </cell>
          <cell r="B1339" t="str">
            <v>CONCRETO BETUMINOSO USINADO A QUENTE (CBUQ) PARA PAVIMENTACAO ASFALTICA, PADRAO DNIT, FAIXA C, COM CAP 50/70 - AQUISICAO POSTO USINA</v>
          </cell>
          <cell r="C1339" t="str">
            <v xml:space="preserve">T     </v>
          </cell>
          <cell r="D1339" t="str">
            <v>AS</v>
          </cell>
          <cell r="E1339" t="str">
            <v>326,52</v>
          </cell>
        </row>
        <row r="1340">
          <cell r="A1340">
            <v>41965</v>
          </cell>
          <cell r="B1340" t="str">
            <v>CONCRETO BETUMINOSO USINADO A QUENTE (CBUQ) PARA PAVIMENTACAO ASFALTICA, PADRAO DNIT, PARA BINDER, COM CAP 50/70 - AQUISICAO POSTO USINA</v>
          </cell>
          <cell r="C1340" t="str">
            <v xml:space="preserve">T     </v>
          </cell>
          <cell r="D1340" t="str">
            <v>AS</v>
          </cell>
          <cell r="E1340" t="str">
            <v>316,33</v>
          </cell>
        </row>
        <row r="1341">
          <cell r="A1341">
            <v>34492</v>
          </cell>
          <cell r="B1341" t="str">
            <v>CONCRETO USINADO BOMBEAVEL, CLASSE DE RESISTENCIA C20, COM BRITA 0 E 1, SLUMP = 100 +/- 20 MM, EXCLUI SERVICO DE BOMBEAMENTO (NBR 8953)</v>
          </cell>
          <cell r="C1341" t="str">
            <v xml:space="preserve">M3    </v>
          </cell>
          <cell r="D1341" t="str">
            <v>CR</v>
          </cell>
          <cell r="E1341" t="str">
            <v>336,12</v>
          </cell>
        </row>
        <row r="1342">
          <cell r="A1342">
            <v>1524</v>
          </cell>
          <cell r="B1342" t="str">
            <v>CONCRETO USINADO BOMBEAVEL, CLASSE DE RESISTENCIA C20, COM BRITA 0 E 1, SLUMP = 100 +/- 20 MM, INCLUI SERVICO DE BOMBEAMENTO (NBR 8953)</v>
          </cell>
          <cell r="C1342" t="str">
            <v xml:space="preserve">M3    </v>
          </cell>
          <cell r="D1342" t="str">
            <v xml:space="preserve">C </v>
          </cell>
          <cell r="E1342" t="str">
            <v>391,00</v>
          </cell>
        </row>
        <row r="1343">
          <cell r="A1343">
            <v>38404</v>
          </cell>
          <cell r="B1343" t="str">
            <v>CONCRETO USINADO BOMBEAVEL, CLASSE DE RESISTENCIA C20, COM BRITA 0 E 1, SLUMP = 130 +/- 20 MM, EXCLUI SERVICO DE BOMBEAMENTO (NBR 8953)</v>
          </cell>
          <cell r="C1343" t="str">
            <v xml:space="preserve">M3    </v>
          </cell>
          <cell r="D1343" t="str">
            <v>CR</v>
          </cell>
          <cell r="E1343" t="str">
            <v>412,69</v>
          </cell>
        </row>
        <row r="1344">
          <cell r="A1344">
            <v>39849</v>
          </cell>
          <cell r="B1344" t="str">
            <v>CONCRETO USINADO BOMBEAVEL, CLASSE DE RESISTENCIA C20, COM BRITA 0 E 1, SLUMP = 190 +/- 20 MM, INCLUI SERVICO DE BOMBEAMENTO (NBR 8953)</v>
          </cell>
          <cell r="C1344" t="str">
            <v xml:space="preserve">M3    </v>
          </cell>
          <cell r="D1344" t="str">
            <v>CR</v>
          </cell>
          <cell r="E1344" t="str">
            <v>411,80</v>
          </cell>
        </row>
        <row r="1345">
          <cell r="A1345">
            <v>38464</v>
          </cell>
          <cell r="B1345" t="str">
            <v>CONCRETO USINADO BOMBEAVEL, CLASSE DE RESISTENCIA C20, COM BRITA 0, SLUMP = 220 +/- 20 MM, INCLUI SERVICO DE BOMBEAMENTO (NBR 8953)</v>
          </cell>
          <cell r="C1345" t="str">
            <v xml:space="preserve">M3    </v>
          </cell>
          <cell r="D1345" t="str">
            <v>CR</v>
          </cell>
          <cell r="E1345" t="str">
            <v>498,53</v>
          </cell>
        </row>
        <row r="1346">
          <cell r="A1346">
            <v>34493</v>
          </cell>
          <cell r="B1346" t="str">
            <v>CONCRETO USINADO BOMBEAVEL, CLASSE DE RESISTENCIA C25, COM BRITA 0 E 1, SLUMP = 100 +/- 20 MM, EXCLUI SERVICO DE BOMBEAMENTO (NBR 8953)</v>
          </cell>
          <cell r="C1346" t="str">
            <v xml:space="preserve">M3    </v>
          </cell>
          <cell r="D1346" t="str">
            <v>CR</v>
          </cell>
          <cell r="E1346" t="str">
            <v>349,15</v>
          </cell>
        </row>
        <row r="1347">
          <cell r="A1347">
            <v>1527</v>
          </cell>
          <cell r="B1347" t="str">
            <v>CONCRETO USINADO BOMBEAVEL, CLASSE DE RESISTENCIA C25, COM BRITA 0 E 1, SLUMP = 100 +/- 20 MM, INCLUI SERVICO DE BOMBEAMENTO (NBR 8953)</v>
          </cell>
          <cell r="C1347" t="str">
            <v xml:space="preserve">M3    </v>
          </cell>
          <cell r="D1347" t="str">
            <v>CR</v>
          </cell>
          <cell r="E1347" t="str">
            <v>407,46</v>
          </cell>
        </row>
        <row r="1348">
          <cell r="A1348">
            <v>38405</v>
          </cell>
          <cell r="B1348" t="str">
            <v>CONCRETO USINADO BOMBEAVEL, CLASSE DE RESISTENCIA C25, COM BRITA 0 E 1, SLUMP = 130 +/- 20 MM, EXCLUI SERVICO DE BOMBEAMENTO (NBR 8953)</v>
          </cell>
          <cell r="C1348" t="str">
            <v xml:space="preserve">M3    </v>
          </cell>
          <cell r="D1348" t="str">
            <v>CR</v>
          </cell>
          <cell r="E1348" t="str">
            <v>437,45</v>
          </cell>
        </row>
        <row r="1349">
          <cell r="A1349">
            <v>38408</v>
          </cell>
          <cell r="B1349" t="str">
            <v>CONCRETO USINADO BOMBEAVEL, CLASSE DE RESISTENCIA C25, COM BRITA 0 E 1, SLUMP = 190 +/- 20 MM, EXCLUI SERVICO DE BOMBEAMENTO (NBR 8953)</v>
          </cell>
          <cell r="C1349" t="str">
            <v xml:space="preserve">M3    </v>
          </cell>
          <cell r="D1349" t="str">
            <v>CR</v>
          </cell>
          <cell r="E1349" t="str">
            <v>454,88</v>
          </cell>
        </row>
        <row r="1350">
          <cell r="A1350">
            <v>34494</v>
          </cell>
          <cell r="B1350" t="str">
            <v>CONCRETO USINADO BOMBEAVEL, CLASSE DE RESISTENCIA C30, COM BRITA 0 E 1, SLUMP = 100 +/- 20 MM, EXCLUI SERVICO DE BOMBEAMENTO (NBR 8953)</v>
          </cell>
          <cell r="C1350" t="str">
            <v xml:space="preserve">M3    </v>
          </cell>
          <cell r="D1350" t="str">
            <v>CR</v>
          </cell>
          <cell r="E1350" t="str">
            <v>364,65</v>
          </cell>
        </row>
        <row r="1351">
          <cell r="A1351">
            <v>1525</v>
          </cell>
          <cell r="B1351" t="str">
            <v>CONCRETO USINADO BOMBEAVEL, CLASSE DE RESISTENCIA C30, COM BRITA 0 E 1, SLUMP = 100 +/- 20 MM, INCLUI SERVICO DE BOMBEAMENTO (NBR 8953)</v>
          </cell>
          <cell r="C1351" t="str">
            <v xml:space="preserve">M3    </v>
          </cell>
          <cell r="D1351" t="str">
            <v>CR</v>
          </cell>
          <cell r="E1351" t="str">
            <v>421,18</v>
          </cell>
        </row>
        <row r="1352">
          <cell r="A1352">
            <v>38406</v>
          </cell>
          <cell r="B1352" t="str">
            <v>CONCRETO USINADO BOMBEAVEL, CLASSE DE RESISTENCIA C30, COM BRITA 0 E 1, SLUMP = 130 +/- 20 MM, EXCLUI SERVICO DE BOMBEAMENTO (NBR 8953)</v>
          </cell>
          <cell r="C1352" t="str">
            <v xml:space="preserve">M3    </v>
          </cell>
          <cell r="D1352" t="str">
            <v>CR</v>
          </cell>
          <cell r="E1352" t="str">
            <v>459,62</v>
          </cell>
        </row>
        <row r="1353">
          <cell r="A1353">
            <v>38409</v>
          </cell>
          <cell r="B1353" t="str">
            <v>CONCRETO USINADO BOMBEAVEL, CLASSE DE RESISTENCIA C30, COM BRITA 0 E 1, SLUMP = 190 +/- 20 MM, EXCLUI SERVICO DE BOMBEAMENTO (NBR 8953)</v>
          </cell>
          <cell r="C1353" t="str">
            <v xml:space="preserve">M3    </v>
          </cell>
          <cell r="D1353" t="str">
            <v>CR</v>
          </cell>
          <cell r="E1353" t="str">
            <v>490,32</v>
          </cell>
        </row>
        <row r="1354">
          <cell r="A1354">
            <v>34495</v>
          </cell>
          <cell r="B1354" t="str">
            <v>CONCRETO USINADO BOMBEAVEL, CLASSE DE RESISTENCIA C35, COM BRITA 0 E 1, SLUMP = 100 +/- 20 MM, EXCLUI SERVICO DE BOMBEAMENTO (NBR 8953)</v>
          </cell>
          <cell r="C1354" t="str">
            <v xml:space="preserve">M3    </v>
          </cell>
          <cell r="D1354" t="str">
            <v>CR</v>
          </cell>
          <cell r="E1354" t="str">
            <v>380,23</v>
          </cell>
        </row>
        <row r="1355">
          <cell r="A1355">
            <v>11145</v>
          </cell>
          <cell r="B1355" t="str">
            <v>CONCRETO USINADO BOMBEAVEL, CLASSE DE RESISTENCIA C35, COM BRITA 0 E 1, SLUMP = 100 +/- 20 MM, INCLUI SERVICO DE BOMBEAMENTO (NBR 8953)</v>
          </cell>
          <cell r="C1355" t="str">
            <v xml:space="preserve">M3    </v>
          </cell>
          <cell r="D1355" t="str">
            <v>CR</v>
          </cell>
          <cell r="E1355" t="str">
            <v>436,27</v>
          </cell>
        </row>
        <row r="1356">
          <cell r="A1356">
            <v>34496</v>
          </cell>
          <cell r="B1356" t="str">
            <v>CONCRETO USINADO BOMBEAVEL, CLASSE DE RESISTENCIA C40, COM BRITA 0 E 1, SLUMP = 100 +/- 20 MM, EXCLUI SERVICO DE BOMBEAMENTO (NBR 8953)</v>
          </cell>
          <cell r="C1356" t="str">
            <v xml:space="preserve">M3    </v>
          </cell>
          <cell r="D1356" t="str">
            <v>CR</v>
          </cell>
          <cell r="E1356" t="str">
            <v>397,17</v>
          </cell>
        </row>
        <row r="1357">
          <cell r="A1357">
            <v>34479</v>
          </cell>
          <cell r="B1357" t="str">
            <v>CONCRETO USINADO BOMBEAVEL, CLASSE DE RESISTENCIA C40, COM BRITA 0 E 1, SLUMP = 100 +/- 20 MM, INCLUI SERVICO DE BOMBEAMENTO (NBR 8953)</v>
          </cell>
          <cell r="C1357" t="str">
            <v xml:space="preserve">M3    </v>
          </cell>
          <cell r="D1357" t="str">
            <v>CR</v>
          </cell>
          <cell r="E1357" t="str">
            <v>452,73</v>
          </cell>
        </row>
        <row r="1358">
          <cell r="A1358">
            <v>34481</v>
          </cell>
          <cell r="B1358" t="str">
            <v>CONCRETO USINADO BOMBEAVEL, CLASSE DE RESISTENCIA C45, COM BRITA 0 E 1, SLUMP = 100 +/- 20 MM, INCLUI SERVICO DE BOMBEAMENTO (NBR 8953)</v>
          </cell>
          <cell r="C1358" t="str">
            <v xml:space="preserve">M3    </v>
          </cell>
          <cell r="D1358" t="str">
            <v>CR</v>
          </cell>
          <cell r="E1358" t="str">
            <v>508,98</v>
          </cell>
        </row>
        <row r="1359">
          <cell r="A1359">
            <v>34483</v>
          </cell>
          <cell r="B1359" t="str">
            <v>CONCRETO USINADO BOMBEAVEL, CLASSE DE RESISTENCIA C50, COM BRITA 0 E 1, SLUMP = 100 +/- 20 MM, INCLUI SERVICO DE BOMBEAMENTO (NBR 8953)</v>
          </cell>
          <cell r="C1359" t="str">
            <v xml:space="preserve">M3    </v>
          </cell>
          <cell r="D1359" t="str">
            <v>CR</v>
          </cell>
          <cell r="E1359" t="str">
            <v>603,64</v>
          </cell>
        </row>
        <row r="1360">
          <cell r="A1360">
            <v>34485</v>
          </cell>
          <cell r="B1360" t="str">
            <v>CONCRETO USINADO BOMBEAVEL, CLASSE DE RESISTENCIA C60, COM BRITA 0 E 1, SLUMP = 100 +/- 20 MM, INCLUI SERVICO DE BOMBEAMENTO (NBR 8953)</v>
          </cell>
          <cell r="C1360" t="str">
            <v xml:space="preserve">M3    </v>
          </cell>
          <cell r="D1360" t="str">
            <v>CR</v>
          </cell>
          <cell r="E1360" t="str">
            <v>775,14</v>
          </cell>
        </row>
        <row r="1361">
          <cell r="A1361">
            <v>34497</v>
          </cell>
          <cell r="B1361" t="str">
            <v>CONCRETO USINADO BOMBEAVEL, CLASSE DE RESISTENCIA C80, COM BRITA 0 E 1, SLUMP = 100 +/- 20 MM, EXCLUI SERVICO DE BOMBEAMENTO (NBR 8953)</v>
          </cell>
          <cell r="C1361" t="str">
            <v xml:space="preserve">M3    </v>
          </cell>
          <cell r="D1361" t="str">
            <v>CR</v>
          </cell>
          <cell r="E1361" t="str">
            <v>1.070,10</v>
          </cell>
        </row>
        <row r="1362">
          <cell r="A1362">
            <v>14041</v>
          </cell>
          <cell r="B1362" t="str">
            <v>CONCRETO USINADO CONVENCIONAL (NAO BOMBEAVEL) CLASSE DE RESISTENCIA C10, COM BRITA 1 E 2, SLUMP = 80 MM +/- 10 MM (NBR 8953)</v>
          </cell>
          <cell r="C1362" t="str">
            <v xml:space="preserve">M3    </v>
          </cell>
          <cell r="D1362" t="str">
            <v>CR</v>
          </cell>
          <cell r="E1362" t="str">
            <v>335,38</v>
          </cell>
        </row>
        <row r="1363">
          <cell r="A1363">
            <v>1523</v>
          </cell>
          <cell r="B1363" t="str">
            <v>CONCRETO USINADO CONVENCIONAL (NAO BOMBEAVEL) CLASSE DE RESISTENCIA C15, COM BRITA 1 E 2, SLUMP = 80 MM +/- 10 MM (NBR 8953)</v>
          </cell>
          <cell r="C1363" t="str">
            <v xml:space="preserve">M3    </v>
          </cell>
          <cell r="D1363" t="str">
            <v>CR</v>
          </cell>
          <cell r="E1363" t="str">
            <v>338,58</v>
          </cell>
        </row>
        <row r="1364">
          <cell r="A1364">
            <v>14052</v>
          </cell>
          <cell r="B1364" t="str">
            <v>CONDULETE DE ALUMINIO TIPO B, PARA ELETRODUTO ROSCAVEL DE 1/2", COM TAMPA CEGA</v>
          </cell>
          <cell r="C1364" t="str">
            <v xml:space="preserve">UN    </v>
          </cell>
          <cell r="D1364" t="str">
            <v>CR</v>
          </cell>
          <cell r="E1364" t="str">
            <v>6,78</v>
          </cell>
        </row>
        <row r="1365">
          <cell r="A1365">
            <v>14054</v>
          </cell>
          <cell r="B1365" t="str">
            <v>CONDULETE DE ALUMINIO TIPO B, PARA ELETRODUTO ROSCAVEL DE 1", COM TAMPA CEGA</v>
          </cell>
          <cell r="C1365" t="str">
            <v xml:space="preserve">UN    </v>
          </cell>
          <cell r="D1365" t="str">
            <v>CR</v>
          </cell>
          <cell r="E1365" t="str">
            <v>8,82</v>
          </cell>
        </row>
        <row r="1366">
          <cell r="A1366">
            <v>14053</v>
          </cell>
          <cell r="B1366" t="str">
            <v>CONDULETE DE ALUMINIO TIPO B, PARA ELETRODUTO ROSCAVEL DE 3/4", COM TAMPA CEGA</v>
          </cell>
          <cell r="C1366" t="str">
            <v xml:space="preserve">UN    </v>
          </cell>
          <cell r="D1366" t="str">
            <v>CR</v>
          </cell>
          <cell r="E1366" t="str">
            <v>6,88</v>
          </cell>
        </row>
        <row r="1367">
          <cell r="A1367">
            <v>2558</v>
          </cell>
          <cell r="B1367" t="str">
            <v>CONDULETE DE ALUMINIO TIPO C, PARA ELETRODUTO ROSCAVEL DE 1/2", COM TAMPA CEGA</v>
          </cell>
          <cell r="C1367" t="str">
            <v xml:space="preserve">UN    </v>
          </cell>
          <cell r="D1367" t="str">
            <v>CR</v>
          </cell>
          <cell r="E1367" t="str">
            <v>5,18</v>
          </cell>
        </row>
        <row r="1368">
          <cell r="A1368">
            <v>2560</v>
          </cell>
          <cell r="B1368" t="str">
            <v>CONDULETE DE ALUMINIO TIPO C, PARA ELETRODUTO ROSCAVEL DE 1", COM TAMPA CEGA</v>
          </cell>
          <cell r="C1368" t="str">
            <v xml:space="preserve">UN    </v>
          </cell>
          <cell r="D1368" t="str">
            <v>CR</v>
          </cell>
          <cell r="E1368" t="str">
            <v>9,13</v>
          </cell>
        </row>
        <row r="1369">
          <cell r="A1369">
            <v>2559</v>
          </cell>
          <cell r="B1369" t="str">
            <v>CONDULETE DE ALUMINIO TIPO C, PARA ELETRODUTO ROSCAVEL DE 3/4", COM TAMPA CEGA</v>
          </cell>
          <cell r="C1369" t="str">
            <v xml:space="preserve">UN    </v>
          </cell>
          <cell r="D1369" t="str">
            <v xml:space="preserve">C </v>
          </cell>
          <cell r="E1369" t="str">
            <v>7,30</v>
          </cell>
        </row>
        <row r="1370">
          <cell r="A1370">
            <v>2592</v>
          </cell>
          <cell r="B1370" t="str">
            <v>CONDULETE DE ALUMINIO TIPO C, PARA ELETRODUTO ROSCAVEL DE 4", COM TAMPA CEGA</v>
          </cell>
          <cell r="C1370" t="str">
            <v xml:space="preserve">UN    </v>
          </cell>
          <cell r="D1370" t="str">
            <v>CR</v>
          </cell>
          <cell r="E1370" t="str">
            <v>121,01</v>
          </cell>
        </row>
        <row r="1371">
          <cell r="A1371">
            <v>2566</v>
          </cell>
          <cell r="B1371" t="str">
            <v>CONDULETE DE ALUMINIO TIPO E, PARA ELETRODUTO ROSCAVEL DE 1  1/4", COM TAMPA CEGA</v>
          </cell>
          <cell r="C1371" t="str">
            <v xml:space="preserve">UN    </v>
          </cell>
          <cell r="D1371" t="str">
            <v>CR</v>
          </cell>
          <cell r="E1371" t="str">
            <v>12,18</v>
          </cell>
        </row>
        <row r="1372">
          <cell r="A1372">
            <v>2589</v>
          </cell>
          <cell r="B1372" t="str">
            <v>CONDULETE DE ALUMINIO TIPO E, PARA ELETRODUTO ROSCAVEL DE 1 1/2", COM TAMPA CEGA</v>
          </cell>
          <cell r="C1372" t="str">
            <v xml:space="preserve">UN    </v>
          </cell>
          <cell r="D1372" t="str">
            <v>CR</v>
          </cell>
          <cell r="E1372" t="str">
            <v>16,18</v>
          </cell>
        </row>
        <row r="1373">
          <cell r="A1373">
            <v>2591</v>
          </cell>
          <cell r="B1373" t="str">
            <v>CONDULETE DE ALUMINIO TIPO E, PARA ELETRODUTO ROSCAVEL DE 1/2", COM TAMPA CEGA</v>
          </cell>
          <cell r="C1373" t="str">
            <v xml:space="preserve">UN    </v>
          </cell>
          <cell r="D1373" t="str">
            <v>CR</v>
          </cell>
          <cell r="E1373" t="str">
            <v>5,90</v>
          </cell>
        </row>
        <row r="1374">
          <cell r="A1374">
            <v>2590</v>
          </cell>
          <cell r="B1374" t="str">
            <v>CONDULETE DE ALUMINIO TIPO E, PARA ELETRODUTO ROSCAVEL DE 1", COM TAMPA CEGA</v>
          </cell>
          <cell r="C1374" t="str">
            <v xml:space="preserve">UN    </v>
          </cell>
          <cell r="D1374" t="str">
            <v>CR</v>
          </cell>
          <cell r="E1374" t="str">
            <v>9,93</v>
          </cell>
        </row>
        <row r="1375">
          <cell r="A1375">
            <v>2567</v>
          </cell>
          <cell r="B1375" t="str">
            <v>CONDULETE DE ALUMINIO TIPO E, PARA ELETRODUTO ROSCAVEL DE 2", COM TAMPA CEGA</v>
          </cell>
          <cell r="C1375" t="str">
            <v xml:space="preserve">UN    </v>
          </cell>
          <cell r="D1375" t="str">
            <v>CR</v>
          </cell>
          <cell r="E1375" t="str">
            <v>23,74</v>
          </cell>
        </row>
        <row r="1376">
          <cell r="A1376">
            <v>2565</v>
          </cell>
          <cell r="B1376" t="str">
            <v>CONDULETE DE ALUMINIO TIPO E, PARA ELETRODUTO ROSCAVEL DE 3/4", COM TAMPA CEGA</v>
          </cell>
          <cell r="C1376" t="str">
            <v xml:space="preserve">UN    </v>
          </cell>
          <cell r="D1376" t="str">
            <v>CR</v>
          </cell>
          <cell r="E1376" t="str">
            <v>5,91</v>
          </cell>
        </row>
        <row r="1377">
          <cell r="A1377">
            <v>2568</v>
          </cell>
          <cell r="B1377" t="str">
            <v>CONDULETE DE ALUMINIO TIPO E, PARA ELETRODUTO ROSCAVEL DE 3", COM TAMPA CEGA</v>
          </cell>
          <cell r="C1377" t="str">
            <v xml:space="preserve">UN    </v>
          </cell>
          <cell r="D1377" t="str">
            <v>CR</v>
          </cell>
          <cell r="E1377" t="str">
            <v>65,93</v>
          </cell>
        </row>
        <row r="1378">
          <cell r="A1378">
            <v>2594</v>
          </cell>
          <cell r="B1378" t="str">
            <v>CONDULETE DE ALUMINIO TIPO E, PARA ELETRODUTO ROSCAVEL DE 4", COM TAMPA CEGA</v>
          </cell>
          <cell r="C1378" t="str">
            <v xml:space="preserve">UN    </v>
          </cell>
          <cell r="D1378" t="str">
            <v>CR</v>
          </cell>
          <cell r="E1378" t="str">
            <v>109,84</v>
          </cell>
        </row>
        <row r="1379">
          <cell r="A1379">
            <v>2587</v>
          </cell>
          <cell r="B1379" t="str">
            <v>CONDULETE DE ALUMINIO TIPO LR, PARA ELETRODUTO ROSCAVEL DE 1 1/2", COM TAMPA CEGA</v>
          </cell>
          <cell r="C1379" t="str">
            <v xml:space="preserve">UN    </v>
          </cell>
          <cell r="D1379" t="str">
            <v>CR</v>
          </cell>
          <cell r="E1379" t="str">
            <v>18,72</v>
          </cell>
        </row>
        <row r="1380">
          <cell r="A1380">
            <v>2588</v>
          </cell>
          <cell r="B1380" t="str">
            <v>CONDULETE DE ALUMINIO TIPO LR, PARA ELETRODUTO ROSCAVEL DE 1 1/4", COM TAMPA CEGA</v>
          </cell>
          <cell r="C1380" t="str">
            <v xml:space="preserve">UN    </v>
          </cell>
          <cell r="D1380" t="str">
            <v>CR</v>
          </cell>
          <cell r="E1380" t="str">
            <v>14,87</v>
          </cell>
        </row>
        <row r="1381">
          <cell r="A1381">
            <v>2569</v>
          </cell>
          <cell r="B1381" t="str">
            <v>CONDULETE DE ALUMINIO TIPO LR, PARA ELETRODUTO ROSCAVEL DE 1/2", COM TAMPA CEGA</v>
          </cell>
          <cell r="C1381" t="str">
            <v xml:space="preserve">UN    </v>
          </cell>
          <cell r="D1381" t="str">
            <v>CR</v>
          </cell>
          <cell r="E1381" t="str">
            <v>5,73</v>
          </cell>
        </row>
        <row r="1382">
          <cell r="A1382">
            <v>2570</v>
          </cell>
          <cell r="B1382" t="str">
            <v>CONDULETE DE ALUMINIO TIPO LR, PARA ELETRODUTO ROSCAVEL DE 1", COM TAMPA CEGA</v>
          </cell>
          <cell r="C1382" t="str">
            <v xml:space="preserve">UN    </v>
          </cell>
          <cell r="D1382" t="str">
            <v>CR</v>
          </cell>
          <cell r="E1382" t="str">
            <v>9,60</v>
          </cell>
        </row>
        <row r="1383">
          <cell r="A1383">
            <v>2571</v>
          </cell>
          <cell r="B1383" t="str">
            <v>CONDULETE DE ALUMINIO TIPO LR, PARA ELETRODUTO ROSCAVEL DE 2", COM TAMPA CEGA</v>
          </cell>
          <cell r="C1383" t="str">
            <v xml:space="preserve">UN    </v>
          </cell>
          <cell r="D1383" t="str">
            <v>CR</v>
          </cell>
          <cell r="E1383" t="str">
            <v>28,51</v>
          </cell>
        </row>
        <row r="1384">
          <cell r="A1384">
            <v>2593</v>
          </cell>
          <cell r="B1384" t="str">
            <v>CONDULETE DE ALUMINIO TIPO LR, PARA ELETRODUTO ROSCAVEL DE 3/4", COM TAMPA CEGA</v>
          </cell>
          <cell r="C1384" t="str">
            <v xml:space="preserve">UN    </v>
          </cell>
          <cell r="D1384" t="str">
            <v>CR</v>
          </cell>
          <cell r="E1384" t="str">
            <v>6,11</v>
          </cell>
        </row>
        <row r="1385">
          <cell r="A1385">
            <v>2572</v>
          </cell>
          <cell r="B1385" t="str">
            <v>CONDULETE DE ALUMINIO TIPO LR, PARA ELETRODUTO ROSCAVEL DE 3", COM TAMPA CEGA</v>
          </cell>
          <cell r="C1385" t="str">
            <v xml:space="preserve">UN    </v>
          </cell>
          <cell r="D1385" t="str">
            <v>CR</v>
          </cell>
          <cell r="E1385" t="str">
            <v>84,31</v>
          </cell>
        </row>
        <row r="1386">
          <cell r="A1386">
            <v>2595</v>
          </cell>
          <cell r="B1386" t="str">
            <v>CONDULETE DE ALUMINIO TIPO LR, PARA ELETRODUTO ROSCAVEL DE 4", COM TAMPA CEGA</v>
          </cell>
          <cell r="C1386" t="str">
            <v xml:space="preserve">UN    </v>
          </cell>
          <cell r="D1386" t="str">
            <v>CR</v>
          </cell>
          <cell r="E1386" t="str">
            <v>131,55</v>
          </cell>
        </row>
        <row r="1387">
          <cell r="A1387">
            <v>2576</v>
          </cell>
          <cell r="B1387" t="str">
            <v>CONDULETE DE ALUMINIO TIPO T, PARA ELETRODUTO ROSCAVEL DE 1 1/2", COM TAMPA CEGA</v>
          </cell>
          <cell r="C1387" t="str">
            <v xml:space="preserve">UN    </v>
          </cell>
          <cell r="D1387" t="str">
            <v>CR</v>
          </cell>
          <cell r="E1387" t="str">
            <v>22,42</v>
          </cell>
        </row>
        <row r="1388">
          <cell r="A1388">
            <v>2575</v>
          </cell>
          <cell r="B1388" t="str">
            <v>CONDULETE DE ALUMINIO TIPO T, PARA ELETRODUTO ROSCAVEL DE 1 1/4", COM TAMPA CEGA</v>
          </cell>
          <cell r="C1388" t="str">
            <v xml:space="preserve">UN    </v>
          </cell>
          <cell r="D1388" t="str">
            <v>CR</v>
          </cell>
          <cell r="E1388" t="str">
            <v>16,86</v>
          </cell>
        </row>
        <row r="1389">
          <cell r="A1389">
            <v>2573</v>
          </cell>
          <cell r="B1389" t="str">
            <v>CONDULETE DE ALUMINIO TIPO T, PARA ELETRODUTO ROSCAVEL DE 1/2", COM TAMPA CEGA</v>
          </cell>
          <cell r="C1389" t="str">
            <v xml:space="preserve">UN    </v>
          </cell>
          <cell r="D1389" t="str">
            <v>CR</v>
          </cell>
          <cell r="E1389" t="str">
            <v>7,00</v>
          </cell>
        </row>
        <row r="1390">
          <cell r="A1390">
            <v>2586</v>
          </cell>
          <cell r="B1390" t="str">
            <v>CONDULETE DE ALUMINIO TIPO T, PARA ELETRODUTO ROSCAVEL DE 1", COM TAMPA CEGA</v>
          </cell>
          <cell r="C1390" t="str">
            <v xml:space="preserve">UN    </v>
          </cell>
          <cell r="D1390" t="str">
            <v>CR</v>
          </cell>
          <cell r="E1390" t="str">
            <v>11,34</v>
          </cell>
        </row>
        <row r="1391">
          <cell r="A1391">
            <v>2577</v>
          </cell>
          <cell r="B1391" t="str">
            <v>CONDULETE DE ALUMINIO TIPO T, PARA ELETRODUTO ROSCAVEL DE 2", COM TAMPA CEGA</v>
          </cell>
          <cell r="C1391" t="str">
            <v xml:space="preserve">UN    </v>
          </cell>
          <cell r="D1391" t="str">
            <v>CR</v>
          </cell>
          <cell r="E1391" t="str">
            <v>30,38</v>
          </cell>
        </row>
        <row r="1392">
          <cell r="A1392">
            <v>2574</v>
          </cell>
          <cell r="B1392" t="str">
            <v>CONDULETE DE ALUMINIO TIPO T, PARA ELETRODUTO ROSCAVEL DE 3/4", COM TAMPA CEGA</v>
          </cell>
          <cell r="C1392" t="str">
            <v xml:space="preserve">UN    </v>
          </cell>
          <cell r="D1392" t="str">
            <v>CR</v>
          </cell>
          <cell r="E1392" t="str">
            <v>7,04</v>
          </cell>
        </row>
        <row r="1393">
          <cell r="A1393">
            <v>2578</v>
          </cell>
          <cell r="B1393" t="str">
            <v>CONDULETE DE ALUMINIO TIPO T, PARA ELETRODUTO ROSCAVEL DE 3", COM TAMPA CEGA</v>
          </cell>
          <cell r="C1393" t="str">
            <v xml:space="preserve">UN    </v>
          </cell>
          <cell r="D1393" t="str">
            <v>CR</v>
          </cell>
          <cell r="E1393" t="str">
            <v>94,87</v>
          </cell>
        </row>
        <row r="1394">
          <cell r="A1394">
            <v>2585</v>
          </cell>
          <cell r="B1394" t="str">
            <v>CONDULETE DE ALUMINIO TIPO T, PARA ELETRODUTO ROSCAVEL DE 4", COM TAMPA CEGA</v>
          </cell>
          <cell r="C1394" t="str">
            <v xml:space="preserve">UN    </v>
          </cell>
          <cell r="D1394" t="str">
            <v>CR</v>
          </cell>
          <cell r="E1394" t="str">
            <v>130,19</v>
          </cell>
        </row>
        <row r="1395">
          <cell r="A1395">
            <v>12008</v>
          </cell>
          <cell r="B1395" t="str">
            <v>CONDULETE DE ALUMINIO TIPO TB, PARA ELETRODUTO ROSCAVEL DE 3", COM TAMPA CEGA</v>
          </cell>
          <cell r="C1395" t="str">
            <v xml:space="preserve">UN    </v>
          </cell>
          <cell r="D1395" t="str">
            <v>CR</v>
          </cell>
          <cell r="E1395" t="str">
            <v>69,85</v>
          </cell>
        </row>
        <row r="1396">
          <cell r="A1396">
            <v>2582</v>
          </cell>
          <cell r="B1396" t="str">
            <v>CONDULETE DE ALUMINIO TIPO X, PARA ELETRODUTO ROSCAVEL DE 1 1/2", COM TAMPA CEGA</v>
          </cell>
          <cell r="C1396" t="str">
            <v xml:space="preserve">UN    </v>
          </cell>
          <cell r="D1396" t="str">
            <v>CR</v>
          </cell>
          <cell r="E1396" t="str">
            <v>20,80</v>
          </cell>
        </row>
        <row r="1397">
          <cell r="A1397">
            <v>2597</v>
          </cell>
          <cell r="B1397" t="str">
            <v>CONDULETE DE ALUMINIO TIPO X, PARA ELETRODUTO ROSCAVEL DE 1 1/4", COM TAMPA CEGA</v>
          </cell>
          <cell r="C1397" t="str">
            <v xml:space="preserve">UN    </v>
          </cell>
          <cell r="D1397" t="str">
            <v>CR</v>
          </cell>
          <cell r="E1397" t="str">
            <v>17,82</v>
          </cell>
        </row>
        <row r="1398">
          <cell r="A1398">
            <v>2579</v>
          </cell>
          <cell r="B1398" t="str">
            <v>CONDULETE DE ALUMINIO TIPO X, PARA ELETRODUTO ROSCAVEL DE 1/2", COM TAMPA CEGA</v>
          </cell>
          <cell r="C1398" t="str">
            <v xml:space="preserve">UN    </v>
          </cell>
          <cell r="D1398" t="str">
            <v>CR</v>
          </cell>
          <cell r="E1398" t="str">
            <v>8,48</v>
          </cell>
        </row>
        <row r="1399">
          <cell r="A1399">
            <v>2581</v>
          </cell>
          <cell r="B1399" t="str">
            <v>CONDULETE DE ALUMINIO TIPO X, PARA ELETRODUTO ROSCAVEL DE 1", COM TAMPA CEGA</v>
          </cell>
          <cell r="C1399" t="str">
            <v xml:space="preserve">UN    </v>
          </cell>
          <cell r="D1399" t="str">
            <v>CR</v>
          </cell>
          <cell r="E1399" t="str">
            <v>10,86</v>
          </cell>
        </row>
        <row r="1400">
          <cell r="A1400">
            <v>2596</v>
          </cell>
          <cell r="B1400" t="str">
            <v>CONDULETE DE ALUMINIO TIPO X, PARA ELETRODUTO ROSCAVEL DE 2", COM TAMPA CEGA</v>
          </cell>
          <cell r="C1400" t="str">
            <v xml:space="preserve">UN    </v>
          </cell>
          <cell r="D1400" t="str">
            <v>CR</v>
          </cell>
          <cell r="E1400" t="str">
            <v>32,12</v>
          </cell>
        </row>
        <row r="1401">
          <cell r="A1401">
            <v>2580</v>
          </cell>
          <cell r="B1401" t="str">
            <v>CONDULETE DE ALUMINIO TIPO X, PARA ELETRODUTO ROSCAVEL DE 3/4", COM TAMPA CEGA</v>
          </cell>
          <cell r="C1401" t="str">
            <v xml:space="preserve">UN    </v>
          </cell>
          <cell r="D1401" t="str">
            <v>CR</v>
          </cell>
          <cell r="E1401" t="str">
            <v>9,30</v>
          </cell>
        </row>
        <row r="1402">
          <cell r="A1402">
            <v>2583</v>
          </cell>
          <cell r="B1402" t="str">
            <v>CONDULETE DE ALUMINIO TIPO X, PARA ELETRODUTO ROSCAVEL DE 3", COM TAMPA CEGA</v>
          </cell>
          <cell r="C1402" t="str">
            <v xml:space="preserve">UN    </v>
          </cell>
          <cell r="D1402" t="str">
            <v>CR</v>
          </cell>
          <cell r="E1402" t="str">
            <v>78,12</v>
          </cell>
        </row>
        <row r="1403">
          <cell r="A1403">
            <v>2584</v>
          </cell>
          <cell r="B1403" t="str">
            <v>CONDULETE DE ALUMINIO TIPO X, PARA ELETRODUTO ROSCAVEL DE 4", COM TAMPA CEGA</v>
          </cell>
          <cell r="C1403" t="str">
            <v xml:space="preserve">UN    </v>
          </cell>
          <cell r="D1403" t="str">
            <v>CR</v>
          </cell>
          <cell r="E1403" t="str">
            <v>130,05</v>
          </cell>
        </row>
        <row r="1404">
          <cell r="A1404">
            <v>12010</v>
          </cell>
          <cell r="B1404" t="str">
            <v>CONDULETE EM PVC, TIPO "B", SEM TAMPA, DE 1/2" OU 3/4"</v>
          </cell>
          <cell r="C1404" t="str">
            <v xml:space="preserve">UN    </v>
          </cell>
          <cell r="D1404" t="str">
            <v>CR</v>
          </cell>
          <cell r="E1404" t="str">
            <v>6,98</v>
          </cell>
        </row>
        <row r="1405">
          <cell r="A1405">
            <v>39329</v>
          </cell>
          <cell r="B1405" t="str">
            <v>CONDULETE EM PVC, TIPO "B", SEM TAMPA, DE 1"</v>
          </cell>
          <cell r="C1405" t="str">
            <v xml:space="preserve">UN    </v>
          </cell>
          <cell r="D1405" t="str">
            <v>CR</v>
          </cell>
          <cell r="E1405" t="str">
            <v>7,30</v>
          </cell>
        </row>
        <row r="1406">
          <cell r="A1406">
            <v>39330</v>
          </cell>
          <cell r="B1406" t="str">
            <v>CONDULETE EM PVC, TIPO "C", SEM TAMPA, DE 1/2"</v>
          </cell>
          <cell r="C1406" t="str">
            <v xml:space="preserve">UN    </v>
          </cell>
          <cell r="D1406" t="str">
            <v>CR</v>
          </cell>
          <cell r="E1406" t="str">
            <v>7,68</v>
          </cell>
        </row>
        <row r="1407">
          <cell r="A1407">
            <v>39332</v>
          </cell>
          <cell r="B1407" t="str">
            <v>CONDULETE EM PVC, TIPO "C", SEM TAMPA, DE 1"</v>
          </cell>
          <cell r="C1407" t="str">
            <v xml:space="preserve">UN    </v>
          </cell>
          <cell r="D1407" t="str">
            <v>CR</v>
          </cell>
          <cell r="E1407" t="str">
            <v>8,58</v>
          </cell>
        </row>
        <row r="1408">
          <cell r="A1408">
            <v>39331</v>
          </cell>
          <cell r="B1408" t="str">
            <v>CONDULETE EM PVC, TIPO "C", SEM TAMPA, DE 3/4"</v>
          </cell>
          <cell r="C1408" t="str">
            <v xml:space="preserve">UN    </v>
          </cell>
          <cell r="D1408" t="str">
            <v>CR</v>
          </cell>
          <cell r="E1408" t="str">
            <v>6,83</v>
          </cell>
        </row>
        <row r="1409">
          <cell r="A1409">
            <v>39333</v>
          </cell>
          <cell r="B1409" t="str">
            <v>CONDULETE EM PVC, TIPO "E", SEM TAMPA, DE 1/2"</v>
          </cell>
          <cell r="C1409" t="str">
            <v xml:space="preserve">UN    </v>
          </cell>
          <cell r="D1409" t="str">
            <v>CR</v>
          </cell>
          <cell r="E1409" t="str">
            <v>6,66</v>
          </cell>
        </row>
        <row r="1410">
          <cell r="A1410">
            <v>39335</v>
          </cell>
          <cell r="B1410" t="str">
            <v>CONDULETE EM PVC, TIPO "E", SEM TAMPA, DE 1"</v>
          </cell>
          <cell r="C1410" t="str">
            <v xml:space="preserve">UN    </v>
          </cell>
          <cell r="D1410" t="str">
            <v>CR</v>
          </cell>
          <cell r="E1410" t="str">
            <v>7,71</v>
          </cell>
        </row>
        <row r="1411">
          <cell r="A1411">
            <v>39334</v>
          </cell>
          <cell r="B1411" t="str">
            <v>CONDULETE EM PVC, TIPO "E", SEM TAMPA, DE 3/4"</v>
          </cell>
          <cell r="C1411" t="str">
            <v xml:space="preserve">UN    </v>
          </cell>
          <cell r="D1411" t="str">
            <v>CR</v>
          </cell>
          <cell r="E1411" t="str">
            <v>6,12</v>
          </cell>
        </row>
        <row r="1412">
          <cell r="A1412">
            <v>12016</v>
          </cell>
          <cell r="B1412" t="str">
            <v>CONDULETE EM PVC, TIPO "LB", SEM TAMPA, DE 1/2" OU 3/4"</v>
          </cell>
          <cell r="C1412" t="str">
            <v xml:space="preserve">UN    </v>
          </cell>
          <cell r="D1412" t="str">
            <v>CR</v>
          </cell>
          <cell r="E1412" t="str">
            <v>7,69</v>
          </cell>
        </row>
        <row r="1413">
          <cell r="A1413">
            <v>12015</v>
          </cell>
          <cell r="B1413" t="str">
            <v>CONDULETE EM PVC, TIPO "LB", SEM TAMPA, DE 1"</v>
          </cell>
          <cell r="C1413" t="str">
            <v xml:space="preserve">UN    </v>
          </cell>
          <cell r="D1413" t="str">
            <v>CR</v>
          </cell>
          <cell r="E1413" t="str">
            <v>8,95</v>
          </cell>
        </row>
        <row r="1414">
          <cell r="A1414">
            <v>12020</v>
          </cell>
          <cell r="B1414" t="str">
            <v>CONDULETE EM PVC, TIPO "LL", SEM TAMPA, DE 1/2" OU 3/4"</v>
          </cell>
          <cell r="C1414" t="str">
            <v xml:space="preserve">UN    </v>
          </cell>
          <cell r="D1414" t="str">
            <v>CR</v>
          </cell>
          <cell r="E1414" t="str">
            <v>7,69</v>
          </cell>
        </row>
        <row r="1415">
          <cell r="A1415">
            <v>12019</v>
          </cell>
          <cell r="B1415" t="str">
            <v>CONDULETE EM PVC, TIPO "LL", SEM TAMPA, DE 1"</v>
          </cell>
          <cell r="C1415" t="str">
            <v xml:space="preserve">UN    </v>
          </cell>
          <cell r="D1415" t="str">
            <v>CR</v>
          </cell>
          <cell r="E1415" t="str">
            <v>8,95</v>
          </cell>
        </row>
        <row r="1416">
          <cell r="A1416">
            <v>39336</v>
          </cell>
          <cell r="B1416" t="str">
            <v>CONDULETE EM PVC, TIPO "LR", SEM TAMPA, DE 1/2"</v>
          </cell>
          <cell r="C1416" t="str">
            <v xml:space="preserve">UN    </v>
          </cell>
          <cell r="D1416" t="str">
            <v>CR</v>
          </cell>
          <cell r="E1416" t="str">
            <v>7,68</v>
          </cell>
        </row>
        <row r="1417">
          <cell r="A1417">
            <v>39338</v>
          </cell>
          <cell r="B1417" t="str">
            <v>CONDULETE EM PVC, TIPO "LR", SEM TAMPA, DE 1"</v>
          </cell>
          <cell r="C1417" t="str">
            <v xml:space="preserve">UN    </v>
          </cell>
          <cell r="D1417" t="str">
            <v>CR</v>
          </cell>
          <cell r="E1417" t="str">
            <v>8,58</v>
          </cell>
        </row>
        <row r="1418">
          <cell r="A1418">
            <v>39337</v>
          </cell>
          <cell r="B1418" t="str">
            <v>CONDULETE EM PVC, TIPO "LR", SEM TAMPA, DE 3/4"</v>
          </cell>
          <cell r="C1418" t="str">
            <v xml:space="preserve">UN    </v>
          </cell>
          <cell r="D1418" t="str">
            <v>CR</v>
          </cell>
          <cell r="E1418" t="str">
            <v>6,83</v>
          </cell>
        </row>
        <row r="1419">
          <cell r="A1419">
            <v>39341</v>
          </cell>
          <cell r="B1419" t="str">
            <v>CONDULETE EM PVC, TIPO "T", SEM TAMPA, DE 1"</v>
          </cell>
          <cell r="C1419" t="str">
            <v xml:space="preserve">UN    </v>
          </cell>
          <cell r="D1419" t="str">
            <v>CR</v>
          </cell>
          <cell r="E1419" t="str">
            <v>11,19</v>
          </cell>
        </row>
        <row r="1420">
          <cell r="A1420">
            <v>39340</v>
          </cell>
          <cell r="B1420" t="str">
            <v>CONDULETE EM PVC, TIPO "T", SEM TAMPA, DE 3/4"</v>
          </cell>
          <cell r="C1420" t="str">
            <v xml:space="preserve">UN    </v>
          </cell>
          <cell r="D1420" t="str">
            <v>CR</v>
          </cell>
          <cell r="E1420" t="str">
            <v>8,21</v>
          </cell>
        </row>
        <row r="1421">
          <cell r="A1421">
            <v>12025</v>
          </cell>
          <cell r="B1421" t="str">
            <v>CONDULETE EM PVC, TIPO "TB", SEM TAMPA, DE 1/2" OU 3/4"</v>
          </cell>
          <cell r="C1421" t="str">
            <v xml:space="preserve">UN    </v>
          </cell>
          <cell r="D1421" t="str">
            <v>CR</v>
          </cell>
          <cell r="E1421" t="str">
            <v>8,48</v>
          </cell>
        </row>
        <row r="1422">
          <cell r="A1422">
            <v>39342</v>
          </cell>
          <cell r="B1422" t="str">
            <v>CONDULETE EM PVC, TIPO "TB", SEM TAMPA, DE 1"</v>
          </cell>
          <cell r="C1422" t="str">
            <v xml:space="preserve">UN    </v>
          </cell>
          <cell r="D1422" t="str">
            <v>CR</v>
          </cell>
          <cell r="E1422" t="str">
            <v>11,19</v>
          </cell>
        </row>
        <row r="1423">
          <cell r="A1423">
            <v>39343</v>
          </cell>
          <cell r="B1423" t="str">
            <v>CONDULETE EM PVC, TIPO "X", SEM TAMPA, DE 1/2"</v>
          </cell>
          <cell r="C1423" t="str">
            <v xml:space="preserve">UN    </v>
          </cell>
          <cell r="D1423" t="str">
            <v>CR</v>
          </cell>
          <cell r="E1423" t="str">
            <v>9,45</v>
          </cell>
        </row>
        <row r="1424">
          <cell r="A1424">
            <v>39345</v>
          </cell>
          <cell r="B1424" t="str">
            <v>CONDULETE EM PVC, TIPO "X", SEM TAMPA, DE 1"</v>
          </cell>
          <cell r="C1424" t="str">
            <v xml:space="preserve">UN    </v>
          </cell>
          <cell r="D1424" t="str">
            <v>CR</v>
          </cell>
          <cell r="E1424" t="str">
            <v>12,78</v>
          </cell>
        </row>
        <row r="1425">
          <cell r="A1425">
            <v>39344</v>
          </cell>
          <cell r="B1425" t="str">
            <v>CONDULETE EM PVC, TIPO "X", SEM TAMPA, DE 3/4"</v>
          </cell>
          <cell r="C1425" t="str">
            <v xml:space="preserve">UN    </v>
          </cell>
          <cell r="D1425" t="str">
            <v>CR</v>
          </cell>
          <cell r="E1425" t="str">
            <v>9,13</v>
          </cell>
        </row>
        <row r="1426">
          <cell r="A1426">
            <v>12623</v>
          </cell>
          <cell r="B1426" t="str">
            <v>CONDUTOR PLUVIAL, PVC, CIRCULAR, DIAMETRO ENTRE 80 E 100 MM, PARA DRENAGEM PREDIAL</v>
          </cell>
          <cell r="C1426" t="str">
            <v xml:space="preserve">M     </v>
          </cell>
          <cell r="D1426" t="str">
            <v>AS</v>
          </cell>
          <cell r="E1426" t="str">
            <v>8,25</v>
          </cell>
        </row>
        <row r="1427">
          <cell r="A1427">
            <v>34498</v>
          </cell>
          <cell r="B1427" t="str">
            <v>CONE DE SINALIZACAO EM PVC FLEXIVEL, H = 70 / 76 CM (NBR 15071)</v>
          </cell>
          <cell r="C1427" t="str">
            <v xml:space="preserve">UN    </v>
          </cell>
          <cell r="D1427" t="str">
            <v>CR</v>
          </cell>
          <cell r="E1427" t="str">
            <v>70,08</v>
          </cell>
        </row>
        <row r="1428">
          <cell r="A1428">
            <v>13244</v>
          </cell>
          <cell r="B1428" t="str">
            <v>CONE DE SINALIZACAO EM PVC RIGIDO COM FAIXA REFLETIVA, H = 70 / 76 CM</v>
          </cell>
          <cell r="C1428" t="str">
            <v xml:space="preserve">UN    </v>
          </cell>
          <cell r="D1428" t="str">
            <v xml:space="preserve">C </v>
          </cell>
          <cell r="E1428" t="str">
            <v>29,50</v>
          </cell>
        </row>
        <row r="1429">
          <cell r="A1429">
            <v>38998</v>
          </cell>
          <cell r="B1429" t="str">
            <v>CONECTOR / ADAPTADOR FEMEA, COM INSERTO METALICO, PPR, DN 25 MM X 1/2", PARA AGUA QUENTE E FRIA PREDIAL</v>
          </cell>
          <cell r="C1429" t="str">
            <v xml:space="preserve">UN    </v>
          </cell>
          <cell r="D1429" t="str">
            <v>CR</v>
          </cell>
          <cell r="E1429" t="str">
            <v>8,77</v>
          </cell>
        </row>
        <row r="1430">
          <cell r="A1430">
            <v>38999</v>
          </cell>
          <cell r="B1430" t="str">
            <v>CONECTOR / ADAPTADOR FEMEA, COM INSERTO METALICO, PPR, DN 32 MM X 3/4", PARA AGUA QUENTE E FRIA PREDIAL</v>
          </cell>
          <cell r="C1430" t="str">
            <v xml:space="preserve">UN    </v>
          </cell>
          <cell r="D1430" t="str">
            <v>CR</v>
          </cell>
          <cell r="E1430" t="str">
            <v>14,51</v>
          </cell>
        </row>
        <row r="1431">
          <cell r="A1431">
            <v>38996</v>
          </cell>
          <cell r="B1431" t="str">
            <v>CONECTOR / ADAPTADOR MACHO, COM INSERTO METALICO, PPR, DN 25 MM X 1/2", PARA AGUA QUENTE E FRIA PREDIAL</v>
          </cell>
          <cell r="C1431" t="str">
            <v xml:space="preserve">UN    </v>
          </cell>
          <cell r="D1431" t="str">
            <v>CR</v>
          </cell>
          <cell r="E1431" t="str">
            <v>12,67</v>
          </cell>
        </row>
        <row r="1432">
          <cell r="A1432">
            <v>38997</v>
          </cell>
          <cell r="B1432" t="str">
            <v>CONECTOR / ADAPTADOR MACHO, COM INSERTO METALICO, PPR, DN 32 MM X 3/4", PARA AGUA QUENTE E FRIA PREDIAL</v>
          </cell>
          <cell r="C1432" t="str">
            <v xml:space="preserve">UN    </v>
          </cell>
          <cell r="D1432" t="str">
            <v>CR</v>
          </cell>
          <cell r="E1432" t="str">
            <v>20,51</v>
          </cell>
        </row>
        <row r="1433">
          <cell r="A1433">
            <v>39862</v>
          </cell>
          <cell r="B1433" t="str">
            <v>CONECTOR BRONZE/LATAO (REF 603) SEM ANEL DE SOLDA, BOLSA X ROSCA F, 15 MM X 1/2"</v>
          </cell>
          <cell r="C1433" t="str">
            <v xml:space="preserve">UN    </v>
          </cell>
          <cell r="D1433" t="str">
            <v>AS</v>
          </cell>
          <cell r="E1433" t="str">
            <v>8,19</v>
          </cell>
        </row>
        <row r="1434">
          <cell r="A1434">
            <v>39863</v>
          </cell>
          <cell r="B1434" t="str">
            <v>CONECTOR BRONZE/LATAO (REF 603) SEM ANEL DE SOLDA, BOLSA X ROSCA F, 22 MM X 1/2"</v>
          </cell>
          <cell r="C1434" t="str">
            <v xml:space="preserve">UN    </v>
          </cell>
          <cell r="D1434" t="str">
            <v>AS</v>
          </cell>
          <cell r="E1434" t="str">
            <v>8,31</v>
          </cell>
        </row>
        <row r="1435">
          <cell r="A1435">
            <v>39864</v>
          </cell>
          <cell r="B1435" t="str">
            <v>CONECTOR BRONZE/LATAO (REF 603) SEM ANEL DE SOLDA, BOLSA X ROSCA F, 22 MM X 3/4"</v>
          </cell>
          <cell r="C1435" t="str">
            <v xml:space="preserve">UN    </v>
          </cell>
          <cell r="D1435" t="str">
            <v>AS</v>
          </cell>
          <cell r="E1435" t="str">
            <v>10,31</v>
          </cell>
        </row>
        <row r="1436">
          <cell r="A1436">
            <v>39865</v>
          </cell>
          <cell r="B1436" t="str">
            <v>CONECTOR BRONZE/LATAO (REF 603) SEM ANEL DE SOLDA, BOLSA X ROSCA F, 28 MM X 1/2"</v>
          </cell>
          <cell r="C1436" t="str">
            <v xml:space="preserve">UN    </v>
          </cell>
          <cell r="D1436" t="str">
            <v>AS</v>
          </cell>
          <cell r="E1436" t="str">
            <v>14,53</v>
          </cell>
        </row>
        <row r="1437">
          <cell r="A1437">
            <v>2517</v>
          </cell>
          <cell r="B1437" t="str">
            <v>CONECTOR CURVO 90 GRAUS DE ALUMINIO, BITOLA 1 1/2", PARA ADAPTAR ENTRADA DE ELETRODUTO METALICO FLEXIVEL EM QUADROS</v>
          </cell>
          <cell r="C1437" t="str">
            <v xml:space="preserve">UN    </v>
          </cell>
          <cell r="D1437" t="str">
            <v>CR</v>
          </cell>
          <cell r="E1437" t="str">
            <v>12,95</v>
          </cell>
        </row>
        <row r="1438">
          <cell r="A1438">
            <v>2522</v>
          </cell>
          <cell r="B1438" t="str">
            <v>CONECTOR CURVO 90 GRAUS DE ALUMINIO, BITOLA 1 1/4", PARA ADAPTAR ENTRADA DE ELETRODUTO METALICO FLEXIVEL EM QUADROS</v>
          </cell>
          <cell r="C1438" t="str">
            <v xml:space="preserve">UN    </v>
          </cell>
          <cell r="D1438" t="str">
            <v>CR</v>
          </cell>
          <cell r="E1438" t="str">
            <v>8,37</v>
          </cell>
        </row>
        <row r="1439">
          <cell r="A1439">
            <v>2548</v>
          </cell>
          <cell r="B1439" t="str">
            <v>CONECTOR CURVO 90 GRAUS DE ALUMINIO, BITOLA 1/2", PARA ADAPTAR ENTRADA DE ELETRODUTO METALICO FLEXIVEL EM QUADROS</v>
          </cell>
          <cell r="C1439" t="str">
            <v xml:space="preserve">UN    </v>
          </cell>
          <cell r="D1439" t="str">
            <v>CR</v>
          </cell>
          <cell r="E1439" t="str">
            <v>5,15</v>
          </cell>
        </row>
        <row r="1440">
          <cell r="A1440">
            <v>2516</v>
          </cell>
          <cell r="B1440" t="str">
            <v>CONECTOR CURVO 90 GRAUS DE ALUMINIO, BITOLA 1", PARA ADAPTAR ENTRADA DE ELETRODUTO METALICO FLEXIVEL EM QUADROS</v>
          </cell>
          <cell r="C1440" t="str">
            <v xml:space="preserve">UN    </v>
          </cell>
          <cell r="D1440" t="str">
            <v>CR</v>
          </cell>
          <cell r="E1440" t="str">
            <v>6,72</v>
          </cell>
        </row>
        <row r="1441">
          <cell r="A1441">
            <v>2518</v>
          </cell>
          <cell r="B1441" t="str">
            <v>CONECTOR CURVO 90 GRAUS DE ALUMINIO, BITOLA 2 1/2", PARA ADAPTAR ENTRADA DE ELETRODUTO METALICO FLEXIVEL EM QUADROS</v>
          </cell>
          <cell r="C1441" t="str">
            <v xml:space="preserve">UN    </v>
          </cell>
          <cell r="D1441" t="str">
            <v>CR</v>
          </cell>
          <cell r="E1441" t="str">
            <v>61,68</v>
          </cell>
        </row>
        <row r="1442">
          <cell r="A1442">
            <v>2521</v>
          </cell>
          <cell r="B1442" t="str">
            <v>CONECTOR CURVO 90 GRAUS DE ALUMINIO, BITOLA 2", PARA ADAPTAR ENTRADA DE ELETRODUTO METALICO FLEXIVEL EM QUADROS</v>
          </cell>
          <cell r="C1442" t="str">
            <v xml:space="preserve">UN    </v>
          </cell>
          <cell r="D1442" t="str">
            <v>CR</v>
          </cell>
          <cell r="E1442" t="str">
            <v>26,25</v>
          </cell>
        </row>
        <row r="1443">
          <cell r="A1443">
            <v>2515</v>
          </cell>
          <cell r="B1443" t="str">
            <v>CONECTOR CURVO 90 GRAUS DE ALUMINIO, BITOLA 3/4", PARA ADAPTAR ENTRADA DE ELETRODUTO METALICO FLEXIVEL EM QUADROS</v>
          </cell>
          <cell r="C1443" t="str">
            <v xml:space="preserve">UN    </v>
          </cell>
          <cell r="D1443" t="str">
            <v>CR</v>
          </cell>
          <cell r="E1443" t="str">
            <v>5,59</v>
          </cell>
        </row>
        <row r="1444">
          <cell r="A1444">
            <v>2519</v>
          </cell>
          <cell r="B1444" t="str">
            <v>CONECTOR CURVO 90 GRAUS DE ALUMINIO, BITOLA 3", PARA ADAPTAR ENTRADA DE ELETRODUTO METALICO FLEXIVEL EM QUADROS</v>
          </cell>
          <cell r="C1444" t="str">
            <v xml:space="preserve">UN    </v>
          </cell>
          <cell r="D1444" t="str">
            <v>CR</v>
          </cell>
          <cell r="E1444" t="str">
            <v>74,37</v>
          </cell>
        </row>
        <row r="1445">
          <cell r="A1445">
            <v>2520</v>
          </cell>
          <cell r="B1445" t="str">
            <v>CONECTOR CURVO 90 GRAUS DE ALUMINIO, BITOLA 4", PARA ADAPTAR ENTRADA DE ELETRODUTO METALICO FLEXIVEL EM QUADROS</v>
          </cell>
          <cell r="C1445" t="str">
            <v xml:space="preserve">UN    </v>
          </cell>
          <cell r="D1445" t="str">
            <v>CR</v>
          </cell>
          <cell r="E1445" t="str">
            <v>136,88</v>
          </cell>
        </row>
        <row r="1446">
          <cell r="A1446">
            <v>1602</v>
          </cell>
          <cell r="B1446" t="str">
            <v>CONECTOR DE ALUMINIO TIPO PRENSA CABO, BITOLA 1 1/2", PARA CABOS DE DIAMETRO DE 37 A 40 MM</v>
          </cell>
          <cell r="C1446" t="str">
            <v xml:space="preserve">UN    </v>
          </cell>
          <cell r="D1446" t="str">
            <v>CR</v>
          </cell>
          <cell r="E1446" t="str">
            <v>31,47</v>
          </cell>
        </row>
        <row r="1447">
          <cell r="A1447">
            <v>1601</v>
          </cell>
          <cell r="B1447" t="str">
            <v>CONECTOR DE ALUMINIO TIPO PRENSA CABO, BITOLA 1 1/4", PARA CABOS DE DIAMETRO DE 31 A 34 MM</v>
          </cell>
          <cell r="C1447" t="str">
            <v xml:space="preserve">UN    </v>
          </cell>
          <cell r="D1447" t="str">
            <v>CR</v>
          </cell>
          <cell r="E1447" t="str">
            <v>28,05</v>
          </cell>
        </row>
        <row r="1448">
          <cell r="A1448">
            <v>1598</v>
          </cell>
          <cell r="B1448" t="str">
            <v>CONECTOR DE ALUMINIO TIPO PRENSA CABO, BITOLA 1/2", PARA CABOS DE DIAMETRO DE 12,5 A 15 MM</v>
          </cell>
          <cell r="C1448" t="str">
            <v xml:space="preserve">UN    </v>
          </cell>
          <cell r="D1448" t="str">
            <v>CR</v>
          </cell>
          <cell r="E1448" t="str">
            <v>8,30</v>
          </cell>
        </row>
        <row r="1449">
          <cell r="A1449">
            <v>1600</v>
          </cell>
          <cell r="B1449" t="str">
            <v>CONECTOR DE ALUMINIO TIPO PRENSA CABO, BITOLA 1", PARA CABOS DE DIAMETRO DE 22,5 A 25 MM</v>
          </cell>
          <cell r="C1449" t="str">
            <v xml:space="preserve">UN    </v>
          </cell>
          <cell r="D1449" t="str">
            <v>CR</v>
          </cell>
          <cell r="E1449" t="str">
            <v>12,25</v>
          </cell>
        </row>
        <row r="1450">
          <cell r="A1450">
            <v>1603</v>
          </cell>
          <cell r="B1450" t="str">
            <v>CONECTOR DE ALUMINIO TIPO PRENSA CABO, BITOLA 2", PARA CABOS DE DIAMETRO DE 47,5 A 50 MM</v>
          </cell>
          <cell r="C1450" t="str">
            <v xml:space="preserve">UN    </v>
          </cell>
          <cell r="D1450" t="str">
            <v>CR</v>
          </cell>
          <cell r="E1450" t="str">
            <v>47,52</v>
          </cell>
        </row>
        <row r="1451">
          <cell r="A1451">
            <v>1599</v>
          </cell>
          <cell r="B1451" t="str">
            <v>CONECTOR DE ALUMINIO TIPO PRENSA CABO, BITOLA 3/4", PARA CABOS DE DIAMETRO DE 17,5 A 20 MM</v>
          </cell>
          <cell r="C1451" t="str">
            <v xml:space="preserve">UN    </v>
          </cell>
          <cell r="D1451" t="str">
            <v>CR</v>
          </cell>
          <cell r="E1451" t="str">
            <v>9,63</v>
          </cell>
        </row>
        <row r="1452">
          <cell r="A1452">
            <v>1597</v>
          </cell>
          <cell r="B1452" t="str">
            <v>CONECTOR DE ALUMINIO TIPO PRENSA CABO, BITOLA 3/8", PARA CABOS DE DIAMETRO DE 9 A 10 MM</v>
          </cell>
          <cell r="C1452" t="str">
            <v xml:space="preserve">UN    </v>
          </cell>
          <cell r="D1452" t="str">
            <v>CR</v>
          </cell>
          <cell r="E1452" t="str">
            <v>7,80</v>
          </cell>
        </row>
        <row r="1453">
          <cell r="A1453">
            <v>39600</v>
          </cell>
          <cell r="B1453" t="str">
            <v>CONECTOR FEMEA RJ - 45, CATEGORIA 5 E</v>
          </cell>
          <cell r="C1453" t="str">
            <v xml:space="preserve">UN    </v>
          </cell>
          <cell r="D1453" t="str">
            <v>CR</v>
          </cell>
          <cell r="E1453" t="str">
            <v>8,93</v>
          </cell>
        </row>
        <row r="1454">
          <cell r="A1454">
            <v>39601</v>
          </cell>
          <cell r="B1454" t="str">
            <v>CONECTOR FEMEA RJ - 45, CATEGORIA 6</v>
          </cell>
          <cell r="C1454" t="str">
            <v xml:space="preserve">UN    </v>
          </cell>
          <cell r="D1454" t="str">
            <v>CR</v>
          </cell>
          <cell r="E1454" t="str">
            <v>15,54</v>
          </cell>
        </row>
        <row r="1455">
          <cell r="A1455">
            <v>39602</v>
          </cell>
          <cell r="B1455" t="str">
            <v>CONECTOR MACHO RJ - 45, CATEGORIA 5 E</v>
          </cell>
          <cell r="C1455" t="str">
            <v xml:space="preserve">UN    </v>
          </cell>
          <cell r="D1455" t="str">
            <v>CR</v>
          </cell>
          <cell r="E1455" t="str">
            <v>1,02</v>
          </cell>
        </row>
        <row r="1456">
          <cell r="A1456">
            <v>39603</v>
          </cell>
          <cell r="B1456" t="str">
            <v>CONECTOR MACHO RJ - 45, CATEGORIA 6</v>
          </cell>
          <cell r="C1456" t="str">
            <v xml:space="preserve">UN    </v>
          </cell>
          <cell r="D1456" t="str">
            <v>CR</v>
          </cell>
          <cell r="E1456" t="str">
            <v>1,75</v>
          </cell>
        </row>
        <row r="1457">
          <cell r="A1457">
            <v>11821</v>
          </cell>
          <cell r="B1457" t="str">
            <v>CONECTOR METALICO TIPO PARAFUSO FENDIDO (SPLIT BOLT), COM SEPARADOR DE CABOS BIMETALICOS, PARA CABOS ATE 25 MM2</v>
          </cell>
          <cell r="C1457" t="str">
            <v xml:space="preserve">UN    </v>
          </cell>
          <cell r="D1457" t="str">
            <v>CR</v>
          </cell>
          <cell r="E1457" t="str">
            <v>6,41</v>
          </cell>
        </row>
        <row r="1458">
          <cell r="A1458">
            <v>1562</v>
          </cell>
          <cell r="B1458" t="str">
            <v>CONECTOR METALICO TIPO PARAFUSO FENDIDO (SPLIT BOLT), COM SEPARADOR DE CABOS BIMETALICOS, PARA CABOS ATE 50 MM2</v>
          </cell>
          <cell r="C1458" t="str">
            <v xml:space="preserve">UN    </v>
          </cell>
          <cell r="D1458" t="str">
            <v>CR</v>
          </cell>
          <cell r="E1458" t="str">
            <v>10,50</v>
          </cell>
        </row>
        <row r="1459">
          <cell r="A1459">
            <v>1563</v>
          </cell>
          <cell r="B1459" t="str">
            <v>CONECTOR METALICO TIPO PARAFUSO FENDIDO (SPLIT BOLT), COM SEPARADOR DE CABOS BIMETALICOS, PARA CABOS ATE 70 MM2</v>
          </cell>
          <cell r="C1459" t="str">
            <v xml:space="preserve">UN    </v>
          </cell>
          <cell r="D1459" t="str">
            <v>CR</v>
          </cell>
          <cell r="E1459" t="str">
            <v>14,09</v>
          </cell>
        </row>
        <row r="1460">
          <cell r="A1460">
            <v>11856</v>
          </cell>
          <cell r="B1460" t="str">
            <v>CONECTOR METALICO TIPO PARAFUSO FENDIDO (SPLIT BOLT), PARA CABOS ATE 10 MM2</v>
          </cell>
          <cell r="C1460" t="str">
            <v xml:space="preserve">UN    </v>
          </cell>
          <cell r="D1460" t="str">
            <v xml:space="preserve">C </v>
          </cell>
          <cell r="E1460" t="str">
            <v>4,20</v>
          </cell>
        </row>
        <row r="1461">
          <cell r="A1461">
            <v>11857</v>
          </cell>
          <cell r="B1461" t="str">
            <v>CONECTOR METALICO TIPO PARAFUSO FENDIDO (SPLIT BOLT), PARA CABOS ATE 120 MM2</v>
          </cell>
          <cell r="C1461" t="str">
            <v xml:space="preserve">UN    </v>
          </cell>
          <cell r="D1461" t="str">
            <v>CR</v>
          </cell>
          <cell r="E1461" t="str">
            <v>22,10</v>
          </cell>
        </row>
        <row r="1462">
          <cell r="A1462">
            <v>11858</v>
          </cell>
          <cell r="B1462" t="str">
            <v>CONECTOR METALICO TIPO PARAFUSO FENDIDO (SPLIT BOLT), PARA CABOS ATE 150 MM2</v>
          </cell>
          <cell r="C1462" t="str">
            <v xml:space="preserve">UN    </v>
          </cell>
          <cell r="D1462" t="str">
            <v>CR</v>
          </cell>
          <cell r="E1462" t="str">
            <v>27,43</v>
          </cell>
        </row>
        <row r="1463">
          <cell r="A1463">
            <v>1539</v>
          </cell>
          <cell r="B1463" t="str">
            <v>CONECTOR METALICO TIPO PARAFUSO FENDIDO (SPLIT BOLT), PARA CABOS ATE 16 MM2</v>
          </cell>
          <cell r="C1463" t="str">
            <v xml:space="preserve">UN    </v>
          </cell>
          <cell r="D1463" t="str">
            <v>CR</v>
          </cell>
          <cell r="E1463" t="str">
            <v>4,93</v>
          </cell>
        </row>
        <row r="1464">
          <cell r="A1464">
            <v>11859</v>
          </cell>
          <cell r="B1464" t="str">
            <v>CONECTOR METALICO TIPO PARAFUSO FENDIDO (SPLIT BOLT), PARA CABOS ATE 185 MM2</v>
          </cell>
          <cell r="C1464" t="str">
            <v xml:space="preserve">UN    </v>
          </cell>
          <cell r="D1464" t="str">
            <v>CR</v>
          </cell>
          <cell r="E1464" t="str">
            <v>37,32</v>
          </cell>
        </row>
        <row r="1465">
          <cell r="A1465">
            <v>1550</v>
          </cell>
          <cell r="B1465" t="str">
            <v>CONECTOR METALICO TIPO PARAFUSO FENDIDO (SPLIT BOLT), PARA CABOS ATE 25 MM2</v>
          </cell>
          <cell r="C1465" t="str">
            <v xml:space="preserve">UN    </v>
          </cell>
          <cell r="D1465" t="str">
            <v>CR</v>
          </cell>
          <cell r="E1465" t="str">
            <v>5,20</v>
          </cell>
        </row>
        <row r="1466">
          <cell r="A1466">
            <v>11854</v>
          </cell>
          <cell r="B1466" t="str">
            <v>CONECTOR METALICO TIPO PARAFUSO FENDIDO (SPLIT BOLT), PARA CABOS ATE 35 MM2</v>
          </cell>
          <cell r="C1466" t="str">
            <v xml:space="preserve">UN    </v>
          </cell>
          <cell r="D1466" t="str">
            <v>CR</v>
          </cell>
          <cell r="E1466" t="str">
            <v>6,50</v>
          </cell>
        </row>
        <row r="1467">
          <cell r="A1467">
            <v>11862</v>
          </cell>
          <cell r="B1467" t="str">
            <v>CONECTOR METALICO TIPO PARAFUSO FENDIDO (SPLIT BOLT), PARA CABOS ATE 50 MM2</v>
          </cell>
          <cell r="C1467" t="str">
            <v xml:space="preserve">UN    </v>
          </cell>
          <cell r="D1467" t="str">
            <v>CR</v>
          </cell>
          <cell r="E1467" t="str">
            <v>9,12</v>
          </cell>
        </row>
        <row r="1468">
          <cell r="A1468">
            <v>11863</v>
          </cell>
          <cell r="B1468" t="str">
            <v>CONECTOR METALICO TIPO PARAFUSO FENDIDO (SPLIT BOLT), PARA CABOS ATE 6 MM2</v>
          </cell>
          <cell r="C1468" t="str">
            <v xml:space="preserve">UN    </v>
          </cell>
          <cell r="D1468" t="str">
            <v>CR</v>
          </cell>
          <cell r="E1468" t="str">
            <v>3,68</v>
          </cell>
        </row>
        <row r="1469">
          <cell r="A1469">
            <v>11855</v>
          </cell>
          <cell r="B1469" t="str">
            <v>CONECTOR METALICO TIPO PARAFUSO FENDIDO (SPLIT BOLT), PARA CABOS ATE 70 MM2</v>
          </cell>
          <cell r="C1469" t="str">
            <v xml:space="preserve">UN    </v>
          </cell>
          <cell r="D1469" t="str">
            <v>CR</v>
          </cell>
          <cell r="E1469" t="str">
            <v>13,62</v>
          </cell>
        </row>
        <row r="1470">
          <cell r="A1470">
            <v>11864</v>
          </cell>
          <cell r="B1470" t="str">
            <v>CONECTOR METALICO TIPO PARAFUSO FENDIDO (SPLIT BOLT), PARA CABOS ATE 95 MM2</v>
          </cell>
          <cell r="C1470" t="str">
            <v xml:space="preserve">UN    </v>
          </cell>
          <cell r="D1470" t="str">
            <v>CR</v>
          </cell>
          <cell r="E1470" t="str">
            <v>20,59</v>
          </cell>
        </row>
        <row r="1471">
          <cell r="A1471">
            <v>2527</v>
          </cell>
          <cell r="B1471" t="str">
            <v>CONECTOR RETO DE ALUMINIO PARA ELETRODUTO DE 1 1/2", PARA ADAPTAR ENTRADA DE ELETRODUTO METALICO FLEXIVEL EM QUADROS</v>
          </cell>
          <cell r="C1471" t="str">
            <v xml:space="preserve">UN    </v>
          </cell>
          <cell r="D1471" t="str">
            <v>CR</v>
          </cell>
          <cell r="E1471" t="str">
            <v>4,63</v>
          </cell>
        </row>
        <row r="1472">
          <cell r="A1472">
            <v>2526</v>
          </cell>
          <cell r="B1472" t="str">
            <v>CONECTOR RETO DE ALUMINIO PARA ELETRODUTO DE 1 1/4", PARA ADAPTAR ENTRADA DE ELETRODUTO METALICO FLEXIVEL EM QUADROS</v>
          </cell>
          <cell r="C1472" t="str">
            <v xml:space="preserve">UN    </v>
          </cell>
          <cell r="D1472" t="str">
            <v>CR</v>
          </cell>
          <cell r="E1472" t="str">
            <v>2,97</v>
          </cell>
        </row>
        <row r="1473">
          <cell r="A1473">
            <v>2487</v>
          </cell>
          <cell r="B1473" t="str">
            <v>CONECTOR RETO DE ALUMINIO PARA ELETRODUTO DE 1/2", PARA ADAPTAR ENTRADA DE ELETRODUTO METALICO FLEXIVEL EM QUADROS</v>
          </cell>
          <cell r="C1473" t="str">
            <v xml:space="preserve">UN    </v>
          </cell>
          <cell r="D1473" t="str">
            <v>CR</v>
          </cell>
          <cell r="E1473" t="str">
            <v>1,01</v>
          </cell>
        </row>
        <row r="1474">
          <cell r="A1474">
            <v>2483</v>
          </cell>
          <cell r="B1474" t="str">
            <v>CONECTOR RETO DE ALUMINIO PARA ELETRODUTO DE 1", PARA ADAPTAR ENTRADA DE ELETRODUTO METALICO FLEXIVEL EM QUADROS</v>
          </cell>
          <cell r="C1474" t="str">
            <v xml:space="preserve">UN    </v>
          </cell>
          <cell r="D1474" t="str">
            <v>CR</v>
          </cell>
          <cell r="E1474" t="str">
            <v>2,11</v>
          </cell>
        </row>
        <row r="1475">
          <cell r="A1475">
            <v>2528</v>
          </cell>
          <cell r="B1475" t="str">
            <v>CONECTOR RETO DE ALUMINIO PARA ELETRODUTO DE 2 1/2", PARA ADAPTAR ENTRADA DE ELETRODUTO METALICO FLEXIVEL EM QUADROS</v>
          </cell>
          <cell r="C1475" t="str">
            <v xml:space="preserve">UN    </v>
          </cell>
          <cell r="D1475" t="str">
            <v>CR</v>
          </cell>
          <cell r="E1475" t="str">
            <v>11,67</v>
          </cell>
        </row>
        <row r="1476">
          <cell r="A1476">
            <v>2489</v>
          </cell>
          <cell r="B1476" t="str">
            <v>CONECTOR RETO DE ALUMINIO PARA ELETRODUTO DE 2", PARA ADAPTAR ENTRADA DE ELETRODUTO METALICO FLEXIVEL EM QUADROS</v>
          </cell>
          <cell r="C1476" t="str">
            <v xml:space="preserve">UN    </v>
          </cell>
          <cell r="D1476" t="str">
            <v>CR</v>
          </cell>
          <cell r="E1476" t="str">
            <v>5,14</v>
          </cell>
        </row>
        <row r="1477">
          <cell r="A1477">
            <v>2488</v>
          </cell>
          <cell r="B1477" t="str">
            <v>CONECTOR RETO DE ALUMINIO PARA ELETRODUTO DE 3/4", PARA ADAPTAR ENTRADA DE ELETRODUTO METALICO FLEXIVEL EM QUADROS</v>
          </cell>
          <cell r="C1477" t="str">
            <v xml:space="preserve">UN    </v>
          </cell>
          <cell r="D1477" t="str">
            <v>CR</v>
          </cell>
          <cell r="E1477" t="str">
            <v>1,18</v>
          </cell>
        </row>
        <row r="1478">
          <cell r="A1478">
            <v>2484</v>
          </cell>
          <cell r="B1478" t="str">
            <v>CONECTOR RETO DE ALUMINIO PARA ELETRODUTO DE 3", PARA ADAPTAR ENTRADA DE ELETRODUTO METALICO FLEXIVEL EM QUADROS</v>
          </cell>
          <cell r="C1478" t="str">
            <v xml:space="preserve">UN    </v>
          </cell>
          <cell r="D1478" t="str">
            <v>CR</v>
          </cell>
          <cell r="E1478" t="str">
            <v>16,95</v>
          </cell>
        </row>
        <row r="1479">
          <cell r="A1479">
            <v>2485</v>
          </cell>
          <cell r="B1479" t="str">
            <v>CONECTOR RETO DE ALUMINIO PARA ELETRODUTO DE 4", PARA ADAPTAR ENTRADA DE ELETRODUTO METALICO FLEXIVEL EM QUADROS</v>
          </cell>
          <cell r="C1479" t="str">
            <v xml:space="preserve">UN    </v>
          </cell>
          <cell r="D1479" t="str">
            <v>CR</v>
          </cell>
          <cell r="E1479" t="str">
            <v>26,57</v>
          </cell>
        </row>
        <row r="1480">
          <cell r="A1480">
            <v>38005</v>
          </cell>
          <cell r="B1480" t="str">
            <v>CONECTOR, CPVC, SOLDAVEL, 15 MM X 1/2", PARA AGUA QUENTE</v>
          </cell>
          <cell r="C1480" t="str">
            <v xml:space="preserve">UN    </v>
          </cell>
          <cell r="D1480" t="str">
            <v>CR</v>
          </cell>
          <cell r="E1480" t="str">
            <v>22,77</v>
          </cell>
        </row>
        <row r="1481">
          <cell r="A1481">
            <v>38006</v>
          </cell>
          <cell r="B1481" t="str">
            <v>CONECTOR, CPVC, SOLDAVEL, 22 MM X 1/2", PARA AGUA QUENTE</v>
          </cell>
          <cell r="C1481" t="str">
            <v xml:space="preserve">UN    </v>
          </cell>
          <cell r="D1481" t="str">
            <v>CR</v>
          </cell>
          <cell r="E1481" t="str">
            <v>27,95</v>
          </cell>
        </row>
        <row r="1482">
          <cell r="A1482">
            <v>38428</v>
          </cell>
          <cell r="B1482" t="str">
            <v>CONECTOR, CPVC, SOLDAVEL, 22 MM X 3/4", PARA AGUA QUENTE</v>
          </cell>
          <cell r="C1482" t="str">
            <v xml:space="preserve">UN    </v>
          </cell>
          <cell r="D1482" t="str">
            <v>CR</v>
          </cell>
          <cell r="E1482" t="str">
            <v>26,18</v>
          </cell>
        </row>
        <row r="1483">
          <cell r="A1483">
            <v>38007</v>
          </cell>
          <cell r="B1483" t="str">
            <v>CONECTOR, CPVC, SOLDAVEL, 28 MM X 1", PARA AGUA QUENTE</v>
          </cell>
          <cell r="C1483" t="str">
            <v xml:space="preserve">UN    </v>
          </cell>
          <cell r="D1483" t="str">
            <v>CR</v>
          </cell>
          <cell r="E1483" t="str">
            <v>42,78</v>
          </cell>
        </row>
        <row r="1484">
          <cell r="A1484">
            <v>38008</v>
          </cell>
          <cell r="B1484" t="str">
            <v>CONECTOR, CPVC, SOLDAVEL, 35 MM X 1 1/4", PARA AGUA QUENTE</v>
          </cell>
          <cell r="C1484" t="str">
            <v xml:space="preserve">UN    </v>
          </cell>
          <cell r="D1484" t="str">
            <v>CR</v>
          </cell>
          <cell r="E1484" t="str">
            <v>172,28</v>
          </cell>
        </row>
        <row r="1485">
          <cell r="A1485">
            <v>38009</v>
          </cell>
          <cell r="B1485" t="str">
            <v>CONECTOR, CPVC, SOLDAVEL, 42 MM X 1 1/2", PARA AGUA QUENTE</v>
          </cell>
          <cell r="C1485" t="str">
            <v xml:space="preserve">UN    </v>
          </cell>
          <cell r="D1485" t="str">
            <v>CR</v>
          </cell>
          <cell r="E1485" t="str">
            <v>210,56</v>
          </cell>
        </row>
        <row r="1486">
          <cell r="A1486">
            <v>39279</v>
          </cell>
          <cell r="B1486" t="str">
            <v>CONEXAO FIXA, ROSCA FEMEA, EM PLASTICO, DN 16 MM X 1/2", PARA CONEXAO COM CRIMPAGEM EM TUBO PEX</v>
          </cell>
          <cell r="C1486" t="str">
            <v xml:space="preserve">UN    </v>
          </cell>
          <cell r="D1486" t="str">
            <v>AS</v>
          </cell>
          <cell r="E1486" t="str">
            <v>9,55</v>
          </cell>
        </row>
        <row r="1487">
          <cell r="A1487">
            <v>38845</v>
          </cell>
          <cell r="B1487" t="str">
            <v>CONEXAO FIXA, ROSCA FEMEA, EM PLASTICO, DN 16 MM X 3/4", PARA CONEXAO COM CRIMPAGEM EM TUBO PEX</v>
          </cell>
          <cell r="C1487" t="str">
            <v xml:space="preserve">UN    </v>
          </cell>
          <cell r="D1487" t="str">
            <v>AS</v>
          </cell>
          <cell r="E1487" t="str">
            <v>13,82</v>
          </cell>
        </row>
        <row r="1488">
          <cell r="A1488">
            <v>39280</v>
          </cell>
          <cell r="B1488" t="str">
            <v>CONEXAO FIXA, ROSCA FEMEA, EM PLASTICO, DN 20 MM X 1/2", PARA CONEXAO COM CRIMPAGEM EM TUBO PEX</v>
          </cell>
          <cell r="C1488" t="str">
            <v xml:space="preserve">UN    </v>
          </cell>
          <cell r="D1488" t="str">
            <v>AS</v>
          </cell>
          <cell r="E1488" t="str">
            <v>12,38</v>
          </cell>
        </row>
        <row r="1489">
          <cell r="A1489">
            <v>39281</v>
          </cell>
          <cell r="B1489" t="str">
            <v>CONEXAO FIXA, ROSCA FEMEA, EM PLASTICO, DN 20 MM X 3/4", PARA CONEXAO COM CRIMPAGEM EM TUBO PEX</v>
          </cell>
          <cell r="C1489" t="str">
            <v xml:space="preserve">UN    </v>
          </cell>
          <cell r="D1489" t="str">
            <v>AS</v>
          </cell>
          <cell r="E1489" t="str">
            <v>16,30</v>
          </cell>
        </row>
        <row r="1490">
          <cell r="A1490">
            <v>38849</v>
          </cell>
          <cell r="B1490" t="str">
            <v>CONEXAO FIXA, ROSCA FEMEA, EM PLASTICO, DN 25 MM X 1/2", PARA CONEXAO COM CRIMPAGEM EM TUBO PEX</v>
          </cell>
          <cell r="C1490" t="str">
            <v xml:space="preserve">UN    </v>
          </cell>
          <cell r="D1490" t="str">
            <v>AS</v>
          </cell>
          <cell r="E1490" t="str">
            <v>13,97</v>
          </cell>
        </row>
        <row r="1491">
          <cell r="A1491">
            <v>39282</v>
          </cell>
          <cell r="B1491" t="str">
            <v>CONEXAO FIXA, ROSCA FEMEA, EM PLASTICO, DN 25 MM X 3/4", PARA CONEXAO COM CRIMPAGEM EM TUBO PEX</v>
          </cell>
          <cell r="C1491" t="str">
            <v xml:space="preserve">UN    </v>
          </cell>
          <cell r="D1491" t="str">
            <v>AS</v>
          </cell>
          <cell r="E1491" t="str">
            <v>16,69</v>
          </cell>
        </row>
        <row r="1492">
          <cell r="A1492">
            <v>38852</v>
          </cell>
          <cell r="B1492" t="str">
            <v>CONEXAO FIXA, ROSCA FEMEA, EM PLASTICO, DN 32 MM X 3/4", PARA CONEXAO COM CRIMPAGEM EM TUBO PEX</v>
          </cell>
          <cell r="C1492" t="str">
            <v xml:space="preserve">UN    </v>
          </cell>
          <cell r="D1492" t="str">
            <v>AS</v>
          </cell>
          <cell r="E1492" t="str">
            <v>22,71</v>
          </cell>
        </row>
        <row r="1493">
          <cell r="A1493">
            <v>38844</v>
          </cell>
          <cell r="B1493" t="str">
            <v>CONEXAO FIXA, ROSCA FEMEA, METALICA, COM ANEL DESLIZANTE, DN 16 MM X 1/2", PARA TUBO PEX</v>
          </cell>
          <cell r="C1493" t="str">
            <v xml:space="preserve">UN    </v>
          </cell>
          <cell r="D1493" t="str">
            <v>AS</v>
          </cell>
          <cell r="E1493" t="str">
            <v>6,98</v>
          </cell>
        </row>
        <row r="1494">
          <cell r="A1494">
            <v>38846</v>
          </cell>
          <cell r="B1494" t="str">
            <v>CONEXAO FIXA, ROSCA FEMEA, METALICA, COM ANEL DESLIZANTE, DN 20 MM X 1/2", PARA TUBO PEX</v>
          </cell>
          <cell r="C1494" t="str">
            <v xml:space="preserve">UN    </v>
          </cell>
          <cell r="D1494" t="str">
            <v>AS</v>
          </cell>
          <cell r="E1494" t="str">
            <v>7,63</v>
          </cell>
        </row>
        <row r="1495">
          <cell r="A1495">
            <v>38847</v>
          </cell>
          <cell r="B1495" t="str">
            <v>CONEXAO FIXA, ROSCA FEMEA, METALICA, COM ANEL DESLIZANTE, DN 20 MM X 3/4", PARA TUBO PEX</v>
          </cell>
          <cell r="C1495" t="str">
            <v xml:space="preserve">UN    </v>
          </cell>
          <cell r="D1495" t="str">
            <v>AS</v>
          </cell>
          <cell r="E1495" t="str">
            <v>9,39</v>
          </cell>
        </row>
        <row r="1496">
          <cell r="A1496">
            <v>38850</v>
          </cell>
          <cell r="B1496" t="str">
            <v>CONEXAO FIXA, ROSCA FEMEA, METALICA, COM ANEL DESLIZANTE, DN 25 MM X 1", PARA TUBO PEX</v>
          </cell>
          <cell r="C1496" t="str">
            <v xml:space="preserve">UN    </v>
          </cell>
          <cell r="D1496" t="str">
            <v>AS</v>
          </cell>
          <cell r="E1496" t="str">
            <v>13,05</v>
          </cell>
        </row>
        <row r="1497">
          <cell r="A1497">
            <v>38848</v>
          </cell>
          <cell r="B1497" t="str">
            <v>CONEXAO FIXA, ROSCA FEMEA, METALICA, COM ANEL DESLIZANTE, DN 25 MM X 3/4", PARA TUBO PEX</v>
          </cell>
          <cell r="C1497" t="str">
            <v xml:space="preserve">UN    </v>
          </cell>
          <cell r="D1497" t="str">
            <v>AS</v>
          </cell>
          <cell r="E1497" t="str">
            <v>10,92</v>
          </cell>
        </row>
        <row r="1498">
          <cell r="A1498">
            <v>38851</v>
          </cell>
          <cell r="B1498" t="str">
            <v>CONEXAO FIXA, ROSCA FEMEA, METALICA, COM ANEL DESLIZANTE, DN 32 MM X 1", PARA TUBO PEX</v>
          </cell>
          <cell r="C1498" t="str">
            <v xml:space="preserve">UN    </v>
          </cell>
          <cell r="D1498" t="str">
            <v>AS</v>
          </cell>
          <cell r="E1498" t="str">
            <v>19,85</v>
          </cell>
        </row>
        <row r="1499">
          <cell r="A1499">
            <v>38860</v>
          </cell>
          <cell r="B1499" t="str">
            <v>CONEXAO FIXA, ROSCA MACHO, METALICA, PARA TUBO PEX, DN 16 MM X 1/2"</v>
          </cell>
          <cell r="C1499" t="str">
            <v xml:space="preserve">UN    </v>
          </cell>
          <cell r="D1499" t="str">
            <v>AS</v>
          </cell>
          <cell r="E1499" t="str">
            <v>5,61</v>
          </cell>
        </row>
        <row r="1500">
          <cell r="A1500">
            <v>38861</v>
          </cell>
          <cell r="B1500" t="str">
            <v>CONEXAO FIXA, ROSCA MACHO, METALICA, PARA TUBO PEX, DN 16 MM X 3/4"</v>
          </cell>
          <cell r="C1500" t="str">
            <v xml:space="preserve">UN    </v>
          </cell>
          <cell r="D1500" t="str">
            <v>AS</v>
          </cell>
          <cell r="E1500" t="str">
            <v>7,55</v>
          </cell>
        </row>
        <row r="1501">
          <cell r="A1501">
            <v>38862</v>
          </cell>
          <cell r="B1501" t="str">
            <v>CONEXAO FIXA, ROSCA MACHO, METALICA, PARA TUBO PEX, DN 20 MM X 1/2"</v>
          </cell>
          <cell r="C1501" t="str">
            <v xml:space="preserve">UN    </v>
          </cell>
          <cell r="D1501" t="str">
            <v>AS</v>
          </cell>
          <cell r="E1501" t="str">
            <v>6,36</v>
          </cell>
        </row>
        <row r="1502">
          <cell r="A1502">
            <v>38863</v>
          </cell>
          <cell r="B1502" t="str">
            <v>CONEXAO FIXA, ROSCA MACHO, METALICA, PARA TUBO PEX, DN 20 MM X 3/4"</v>
          </cell>
          <cell r="C1502" t="str">
            <v xml:space="preserve">UN    </v>
          </cell>
          <cell r="D1502" t="str">
            <v>AS</v>
          </cell>
          <cell r="E1502" t="str">
            <v>7,31</v>
          </cell>
        </row>
        <row r="1503">
          <cell r="A1503">
            <v>38865</v>
          </cell>
          <cell r="B1503" t="str">
            <v>CONEXAO FIXA, ROSCA MACHO, METALICA, PARA TUBO PEX, DN 25 MM X 1/2"</v>
          </cell>
          <cell r="C1503" t="str">
            <v xml:space="preserve">UN    </v>
          </cell>
          <cell r="D1503" t="str">
            <v>AS</v>
          </cell>
          <cell r="E1503" t="str">
            <v>9,93</v>
          </cell>
        </row>
        <row r="1504">
          <cell r="A1504">
            <v>38864</v>
          </cell>
          <cell r="B1504" t="str">
            <v>CONEXAO FIXA, ROSCA MACHO, METALICA, PARA TUBO PEX, DN 25 MM X 1"</v>
          </cell>
          <cell r="C1504" t="str">
            <v xml:space="preserve">UN    </v>
          </cell>
          <cell r="D1504" t="str">
            <v>AS</v>
          </cell>
          <cell r="E1504" t="str">
            <v>15,17</v>
          </cell>
        </row>
        <row r="1505">
          <cell r="A1505">
            <v>38866</v>
          </cell>
          <cell r="B1505" t="str">
            <v>CONEXAO FIXA, ROSCA MACHO, METALICA, PARA TUBO PEX, DN 25 MM X 3/4"</v>
          </cell>
          <cell r="C1505" t="str">
            <v xml:space="preserve">UN    </v>
          </cell>
          <cell r="D1505" t="str">
            <v>AS</v>
          </cell>
          <cell r="E1505" t="str">
            <v>10,68</v>
          </cell>
        </row>
        <row r="1506">
          <cell r="A1506">
            <v>38868</v>
          </cell>
          <cell r="B1506" t="str">
            <v>CONEXAO FIXA, ROSCA MACHO, METALICA, PARA TUBO PEX, DN 32 MM X 1"</v>
          </cell>
          <cell r="C1506" t="str">
            <v xml:space="preserve">UN    </v>
          </cell>
          <cell r="D1506" t="str">
            <v>AS</v>
          </cell>
          <cell r="E1506" t="str">
            <v>17,81</v>
          </cell>
        </row>
        <row r="1507">
          <cell r="A1507">
            <v>38853</v>
          </cell>
          <cell r="B1507" t="str">
            <v>CONEXAO MOVEL, ROSCA FEMEA, METALICA, COM ANEL DESLIZANTE, PARA TUBO PEX, DN 16 MM X 1/2"</v>
          </cell>
          <cell r="C1507" t="str">
            <v xml:space="preserve">UN    </v>
          </cell>
          <cell r="D1507" t="str">
            <v>AS</v>
          </cell>
          <cell r="E1507" t="str">
            <v>5,75</v>
          </cell>
        </row>
        <row r="1508">
          <cell r="A1508">
            <v>38854</v>
          </cell>
          <cell r="B1508" t="str">
            <v>CONEXAO MOVEL, ROSCA FEMEA, METALICA, COM ANEL DESLIZANTE, PARA TUBO PEX, DN 16 MM X 3/4"</v>
          </cell>
          <cell r="C1508" t="str">
            <v xml:space="preserve">UN    </v>
          </cell>
          <cell r="D1508" t="str">
            <v>AS</v>
          </cell>
          <cell r="E1508" t="str">
            <v>7,86</v>
          </cell>
        </row>
        <row r="1509">
          <cell r="A1509">
            <v>38855</v>
          </cell>
          <cell r="B1509" t="str">
            <v>CONEXAO MOVEL, ROSCA FEMEA, METALICA, COM ANEL DESLIZANTE, PARA TUBO PEX, DN 20 MM X 1/2"</v>
          </cell>
          <cell r="C1509" t="str">
            <v xml:space="preserve">UN    </v>
          </cell>
          <cell r="D1509" t="str">
            <v>AS</v>
          </cell>
          <cell r="E1509" t="str">
            <v>5,83</v>
          </cell>
        </row>
        <row r="1510">
          <cell r="A1510">
            <v>38856</v>
          </cell>
          <cell r="B1510" t="str">
            <v>CONEXAO MOVEL, ROSCA FEMEA, METALICA, COM ANEL DESLIZANTE, PARA TUBO PEX, DN 20 MM X 3/4"</v>
          </cell>
          <cell r="C1510" t="str">
            <v xml:space="preserve">UN    </v>
          </cell>
          <cell r="D1510" t="str">
            <v>AS</v>
          </cell>
          <cell r="E1510" t="str">
            <v>9,37</v>
          </cell>
        </row>
        <row r="1511">
          <cell r="A1511">
            <v>38857</v>
          </cell>
          <cell r="B1511" t="str">
            <v>CONEXAO MOVEL, ROSCA FEMEA, METALICA, COM ANEL DESLIZANTE, PARA TUBO PEX, DN 25 MM X 1"</v>
          </cell>
          <cell r="C1511" t="str">
            <v xml:space="preserve">UN    </v>
          </cell>
          <cell r="D1511" t="str">
            <v>AS</v>
          </cell>
          <cell r="E1511" t="str">
            <v>12,39</v>
          </cell>
        </row>
        <row r="1512">
          <cell r="A1512">
            <v>38858</v>
          </cell>
          <cell r="B1512" t="str">
            <v>CONEXAO MOVEL, ROSCA FEMEA, METALICA, COM ANEL DESLIZANTE, PARA TUBO PEX, DN 25 MM X 3/4"</v>
          </cell>
          <cell r="C1512" t="str">
            <v xml:space="preserve">UN    </v>
          </cell>
          <cell r="D1512" t="str">
            <v>AS</v>
          </cell>
          <cell r="E1512" t="str">
            <v>11,27</v>
          </cell>
        </row>
        <row r="1513">
          <cell r="A1513">
            <v>38859</v>
          </cell>
          <cell r="B1513" t="str">
            <v>CONEXAO MOVEL, ROSCA FEMEA, METALICA, COM ANEL DESLIZANTE, PARA TUBO PEX, DN 32 MM X 1"</v>
          </cell>
          <cell r="C1513" t="str">
            <v xml:space="preserve">UN    </v>
          </cell>
          <cell r="D1513" t="str">
            <v>AS</v>
          </cell>
          <cell r="E1513" t="str">
            <v>18,25</v>
          </cell>
        </row>
        <row r="1514">
          <cell r="A1514">
            <v>1607</v>
          </cell>
          <cell r="B1514" t="str">
            <v>CONJUNTO ARRUELAS DE VEDACAO 5/16" PARA TELHA FIBROCIMENTO (UMA ARRUELA METALICA E UMA ARRUELA PVC - CONICAS)</v>
          </cell>
          <cell r="C1514" t="str">
            <v xml:space="preserve">CJ    </v>
          </cell>
          <cell r="D1514" t="str">
            <v>CR</v>
          </cell>
          <cell r="E1514" t="str">
            <v>0,15</v>
          </cell>
        </row>
        <row r="1515">
          <cell r="A1515">
            <v>11467</v>
          </cell>
          <cell r="B1515" t="str">
            <v>CONJUNTO DE FECHADURA DE SOBREPOR EM FERRO PINTADO, SEM MACANETA, COM CHAVE GRANDE (SEM CILINDRO) - TIPO CAIXAO - COMPLETA</v>
          </cell>
          <cell r="C1515" t="str">
            <v xml:space="preserve">UN    </v>
          </cell>
          <cell r="D1515" t="str">
            <v>CR</v>
          </cell>
          <cell r="E1515" t="str">
            <v>14,61</v>
          </cell>
        </row>
        <row r="1516">
          <cell r="A1516">
            <v>38169</v>
          </cell>
          <cell r="B1516" t="str">
            <v>CONJUNTO DE FERRAGENS PIVO, PARA PORTA PIVOTANTE DE ATE 100 KG, REGULAVEL COM ESFERA , CROMADO - SUPERIOR E INFERIOR - COMPLETO</v>
          </cell>
          <cell r="C1516" t="str">
            <v xml:space="preserve">CJ    </v>
          </cell>
          <cell r="D1516" t="str">
            <v>CR</v>
          </cell>
          <cell r="E1516" t="str">
            <v>66,99</v>
          </cell>
        </row>
        <row r="1517">
          <cell r="A1517">
            <v>6142</v>
          </cell>
          <cell r="B1517" t="str">
            <v>CONJUNTO DE LIGACAO PARA BACIA SANITARIA AJUSTAVEL, EM PLASTICO BRANCO, COM TUBO, CANOPLA E ESPUDE</v>
          </cell>
          <cell r="C1517" t="str">
            <v xml:space="preserve">UN    </v>
          </cell>
          <cell r="D1517" t="str">
            <v>CR</v>
          </cell>
          <cell r="E1517" t="str">
            <v>6,05</v>
          </cell>
        </row>
        <row r="1518">
          <cell r="A1518">
            <v>11686</v>
          </cell>
          <cell r="B1518" t="str">
            <v>CONJUNTO DE LIGACAO PARA BACIA SANITARIA EM PLASTICO BRANCO COM TUBO, CANOPLA E ANEL DE EXPANSAO (TUBO 1.1/2 '' X 20 CM)</v>
          </cell>
          <cell r="C1518" t="str">
            <v xml:space="preserve">UN    </v>
          </cell>
          <cell r="D1518" t="str">
            <v>CR</v>
          </cell>
          <cell r="E1518" t="str">
            <v>8,39</v>
          </cell>
        </row>
        <row r="1519">
          <cell r="A1519">
            <v>37598</v>
          </cell>
          <cell r="B1519" t="str">
            <v>CONJUNTO MONTADO ESTOPIM COM ESPOLETA COMUM NUMERO 8, COM CABECA ACENDEDORA, 1,5 M</v>
          </cell>
          <cell r="C1519" t="str">
            <v xml:space="preserve">UN    </v>
          </cell>
          <cell r="D1519" t="str">
            <v>AS</v>
          </cell>
          <cell r="E1519" t="str">
            <v>21,65</v>
          </cell>
        </row>
        <row r="1520">
          <cell r="A1520">
            <v>25398</v>
          </cell>
          <cell r="B1520" t="str">
            <v>CONJUNTO PARA FUTSAL COM TRAVES OFICIAIS DE 3,00 X 2,00 M EM TUBO DE ACO GALVANIZADO 3" COM REQUADRO EM TUBO DE 1", PINTURA EM PRIMER COM TINTA ESMALTE SINTETICO E REDES DE POLIETILENO FIO 4 MM</v>
          </cell>
          <cell r="C1520" t="str">
            <v xml:space="preserve">UN    </v>
          </cell>
          <cell r="D1520" t="str">
            <v>AS</v>
          </cell>
          <cell r="E1520" t="str">
            <v>2.322,46</v>
          </cell>
        </row>
        <row r="1521">
          <cell r="A1521">
            <v>25399</v>
          </cell>
          <cell r="B1521" t="str">
            <v>CONJUNTO PARA QUADRA DE  VOLEI COM POSTES EM TUBO DE ACO GALVANIZADO 3", H = *255* CM, PINTURA EM TINTA ESMALTE SINTETICO, REDE DE NYLON COM 2 MM, MALHA 10 X 10 CM E ANTENAS OFICIAIS EM FIBRA DE VIDRO</v>
          </cell>
          <cell r="C1521" t="str">
            <v xml:space="preserve">UN    </v>
          </cell>
          <cell r="D1521" t="str">
            <v>AS</v>
          </cell>
          <cell r="E1521" t="str">
            <v>1.409,94</v>
          </cell>
        </row>
        <row r="1522">
          <cell r="A1522">
            <v>10667</v>
          </cell>
          <cell r="B1522" t="str">
            <v>CONTAINER ALMOXARIFADO, DE *2,40* X *6,00* M, PADRAO SIMPLES, SEM REVESTIMENTO E SEM DIVISORIAS INTERNOS E SEM SANITARIO, PARA USO EM CANTEIRO DE OBRAS</v>
          </cell>
          <cell r="C1522" t="str">
            <v xml:space="preserve">UN    </v>
          </cell>
          <cell r="D1522" t="str">
            <v>AS</v>
          </cell>
          <cell r="E1522" t="str">
            <v>11.837,50</v>
          </cell>
        </row>
        <row r="1523">
          <cell r="A1523">
            <v>1613</v>
          </cell>
          <cell r="B1523" t="str">
            <v>CONTATOR TRIPOLAR, CORRENTE DE *110* A, TENSAO NOMINAL DE *500* V, CATEGORIA AC-2 E AC-3</v>
          </cell>
          <cell r="C1523" t="str">
            <v xml:space="preserve">UN    </v>
          </cell>
          <cell r="D1523" t="str">
            <v>CR</v>
          </cell>
          <cell r="E1523" t="str">
            <v>1.189,96</v>
          </cell>
        </row>
        <row r="1524">
          <cell r="A1524">
            <v>1626</v>
          </cell>
          <cell r="B1524" t="str">
            <v>CONTATOR TRIPOLAR, CORRENTE DE *185* A, TENSAO NOMINAL DE *500* V, CATEGORIA AC-2 E AC-3</v>
          </cell>
          <cell r="C1524" t="str">
            <v xml:space="preserve">UN    </v>
          </cell>
          <cell r="D1524" t="str">
            <v>CR</v>
          </cell>
          <cell r="E1524" t="str">
            <v>1.779,73</v>
          </cell>
        </row>
        <row r="1525">
          <cell r="A1525">
            <v>1625</v>
          </cell>
          <cell r="B1525" t="str">
            <v>CONTATOR TRIPOLAR, CORRENTE DE *22* A, TENSAO NOMINAL DE *500* V, CATEGORIA AC-2 E AC-3</v>
          </cell>
          <cell r="C1525" t="str">
            <v xml:space="preserve">UN    </v>
          </cell>
          <cell r="D1525" t="str">
            <v>CR</v>
          </cell>
          <cell r="E1525" t="str">
            <v>124,30</v>
          </cell>
        </row>
        <row r="1526">
          <cell r="A1526">
            <v>1622</v>
          </cell>
          <cell r="B1526" t="str">
            <v>CONTATOR TRIPOLAR, CORRENTE DE *265* A, TENSAO NOMINAL DE *500* V, CATEGORIA AC-2 E AC-3</v>
          </cell>
          <cell r="C1526" t="str">
            <v xml:space="preserve">UN    </v>
          </cell>
          <cell r="D1526" t="str">
            <v>CR</v>
          </cell>
          <cell r="E1526" t="str">
            <v>4.016,13</v>
          </cell>
        </row>
        <row r="1527">
          <cell r="A1527">
            <v>1620</v>
          </cell>
          <cell r="B1527" t="str">
            <v>CONTATOR TRIPOLAR, CORRENTE DE *38* A, TENSAO NOMINAL DE *500* V, CATEGORIA AC-2 E AC-3</v>
          </cell>
          <cell r="C1527" t="str">
            <v xml:space="preserve">UN    </v>
          </cell>
          <cell r="D1527" t="str">
            <v>CR</v>
          </cell>
          <cell r="E1527" t="str">
            <v>261,86</v>
          </cell>
        </row>
        <row r="1528">
          <cell r="A1528">
            <v>1629</v>
          </cell>
          <cell r="B1528" t="str">
            <v>CONTATOR TRIPOLAR, CORRENTE DE *500* A, TENSAO NOMINAL DE *500* V, CATEGORIA AC-2 E AC-3</v>
          </cell>
          <cell r="C1528" t="str">
            <v xml:space="preserve">UN    </v>
          </cell>
          <cell r="D1528" t="str">
            <v>CR</v>
          </cell>
          <cell r="E1528" t="str">
            <v>9.774,30</v>
          </cell>
        </row>
        <row r="1529">
          <cell r="A1529">
            <v>1627</v>
          </cell>
          <cell r="B1529" t="str">
            <v>CONTATOR TRIPOLAR, CORRENTE DE *65* A, TENSAO NOMINAL DE *500* V, CATEGORIA AC-2 E AC-3</v>
          </cell>
          <cell r="C1529" t="str">
            <v xml:space="preserve">UN    </v>
          </cell>
          <cell r="D1529" t="str">
            <v>CR</v>
          </cell>
          <cell r="E1529" t="str">
            <v>500,53</v>
          </cell>
        </row>
        <row r="1530">
          <cell r="A1530">
            <v>1623</v>
          </cell>
          <cell r="B1530" t="str">
            <v>CONTATOR TRIPOLAR, CORRENTE DE 12 A, TENSAO NOMINAL DE *500* V, CATEGORIA AC-2 E AC-3</v>
          </cell>
          <cell r="C1530" t="str">
            <v xml:space="preserve">UN    </v>
          </cell>
          <cell r="D1530" t="str">
            <v>CR</v>
          </cell>
          <cell r="E1530" t="str">
            <v>101,38</v>
          </cell>
        </row>
        <row r="1531">
          <cell r="A1531">
            <v>1619</v>
          </cell>
          <cell r="B1531" t="str">
            <v>CONTATOR TRIPOLAR, CORRENTE DE 25 A, TENSAO NOMINAL DE *500* V, CATEGORIA AC-2 E AC-3</v>
          </cell>
          <cell r="C1531" t="str">
            <v xml:space="preserve">UN    </v>
          </cell>
          <cell r="D1531" t="str">
            <v>CR</v>
          </cell>
          <cell r="E1531" t="str">
            <v>139,45</v>
          </cell>
        </row>
        <row r="1532">
          <cell r="A1532">
            <v>1630</v>
          </cell>
          <cell r="B1532" t="str">
            <v>CONTATOR TRIPOLAR, CORRENTE DE 250 A, TENSAO NOMINAL DE *500* V, PARA ACIONAMENTO DE CAPACITORES</v>
          </cell>
          <cell r="C1532" t="str">
            <v xml:space="preserve">UN    </v>
          </cell>
          <cell r="D1532" t="str">
            <v>CR</v>
          </cell>
          <cell r="E1532" t="str">
            <v>3.070,41</v>
          </cell>
        </row>
        <row r="1533">
          <cell r="A1533">
            <v>1616</v>
          </cell>
          <cell r="B1533" t="str">
            <v>CONTATOR TRIPOLAR, CORRENTE DE 300 A, TENSAO NOMINAL DE *500* V, CATEGORIA AC-2 E AC-3</v>
          </cell>
          <cell r="C1533" t="str">
            <v xml:space="preserve">UN    </v>
          </cell>
          <cell r="D1533" t="str">
            <v>CR</v>
          </cell>
          <cell r="E1533" t="str">
            <v>4.722,35</v>
          </cell>
        </row>
        <row r="1534">
          <cell r="A1534">
            <v>1614</v>
          </cell>
          <cell r="B1534" t="str">
            <v>CONTATOR TRIPOLAR, CORRENTE DE 32 A, TENSAO NOMINAL DE *500* V, CATEGORIA AC-2 E AC-3</v>
          </cell>
          <cell r="C1534" t="str">
            <v xml:space="preserve">UN    </v>
          </cell>
          <cell r="D1534" t="str">
            <v>CR</v>
          </cell>
          <cell r="E1534" t="str">
            <v>215,83</v>
          </cell>
        </row>
        <row r="1535">
          <cell r="A1535">
            <v>1617</v>
          </cell>
          <cell r="B1535" t="str">
            <v>CONTATOR TRIPOLAR, CORRENTE DE 400 A, TENSAO NOMINAL DE *500* V, CATEGORIA AC-2 E AC-3</v>
          </cell>
          <cell r="C1535" t="str">
            <v xml:space="preserve">UN    </v>
          </cell>
          <cell r="D1535" t="str">
            <v>CR</v>
          </cell>
          <cell r="E1535" t="str">
            <v>5.637,46</v>
          </cell>
        </row>
        <row r="1536">
          <cell r="A1536">
            <v>1621</v>
          </cell>
          <cell r="B1536" t="str">
            <v>CONTATOR TRIPOLAR, CORRENTE DE 45 A, TENSAO NOMINAL DE *500* V, CATEGORIA AC-2 E AC-3</v>
          </cell>
          <cell r="C1536" t="str">
            <v xml:space="preserve">UN    </v>
          </cell>
          <cell r="D1536" t="str">
            <v>CR</v>
          </cell>
          <cell r="E1536" t="str">
            <v>386,00</v>
          </cell>
        </row>
        <row r="1537">
          <cell r="A1537">
            <v>1624</v>
          </cell>
          <cell r="B1537" t="str">
            <v>CONTATOR TRIPOLAR, CORRENTE DE 630 A, TENSAO NOMINAL DE *500* V, CATEGORIA AC-2 E AC-3</v>
          </cell>
          <cell r="C1537" t="str">
            <v xml:space="preserve">UN    </v>
          </cell>
          <cell r="D1537" t="str">
            <v>CR</v>
          </cell>
          <cell r="E1537" t="str">
            <v>13.857,16</v>
          </cell>
        </row>
        <row r="1538">
          <cell r="A1538">
            <v>1615</v>
          </cell>
          <cell r="B1538" t="str">
            <v>CONTATOR TRIPOLAR, CORRENTE DE 75 A, TENSAO NOMINAL DE *500* V, CATEGORIA AC-2 E AC-3</v>
          </cell>
          <cell r="C1538" t="str">
            <v xml:space="preserve">UN    </v>
          </cell>
          <cell r="D1538" t="str">
            <v>CR</v>
          </cell>
          <cell r="E1538" t="str">
            <v>724,85</v>
          </cell>
        </row>
        <row r="1539">
          <cell r="A1539">
            <v>1612</v>
          </cell>
          <cell r="B1539" t="str">
            <v>CONTATOR TRIPOLAR, CORRENTE DE 9 A, TENSAO NOMINAL DE *500* V, CATEGORIA AC-2 E AC-3</v>
          </cell>
          <cell r="C1539" t="str">
            <v xml:space="preserve">UN    </v>
          </cell>
          <cell r="D1539" t="str">
            <v xml:space="preserve">C </v>
          </cell>
          <cell r="E1539" t="str">
            <v>95,47</v>
          </cell>
        </row>
        <row r="1540">
          <cell r="A1540">
            <v>1618</v>
          </cell>
          <cell r="B1540" t="str">
            <v>CONTATOR TRIPOLAR, CORRENTE DE 95 A, TENSAO NOMINAL DE *500* V, CATEGORIA AC-2 E AC-3</v>
          </cell>
          <cell r="C1540" t="str">
            <v xml:space="preserve">UN    </v>
          </cell>
          <cell r="D1540" t="str">
            <v>CR</v>
          </cell>
          <cell r="E1540" t="str">
            <v>996,05</v>
          </cell>
        </row>
        <row r="1541">
          <cell r="A1541">
            <v>14211</v>
          </cell>
          <cell r="B1541" t="str">
            <v>CONTRA-PORCA SEXTAVADA, DIAMETRO NOMINAL 1 3/8", ALTURA 35 MM</v>
          </cell>
          <cell r="C1541" t="str">
            <v xml:space="preserve">UN    </v>
          </cell>
          <cell r="D1541" t="str">
            <v>AS</v>
          </cell>
          <cell r="E1541" t="str">
            <v>31,04</v>
          </cell>
        </row>
        <row r="1542">
          <cell r="A1542">
            <v>34500</v>
          </cell>
          <cell r="B1542" t="str">
            <v>COORDENADOR / GERENTE DE OBRA</v>
          </cell>
          <cell r="C1542" t="str">
            <v xml:space="preserve">H     </v>
          </cell>
          <cell r="D1542" t="str">
            <v>CR</v>
          </cell>
          <cell r="E1542" t="str">
            <v>131,41</v>
          </cell>
        </row>
        <row r="1543">
          <cell r="A1543">
            <v>40934</v>
          </cell>
          <cell r="B1543" t="str">
            <v>COORDENADOR / GERENTE DE OBRA (MENSALISTA)</v>
          </cell>
          <cell r="C1543" t="str">
            <v xml:space="preserve">MES   </v>
          </cell>
          <cell r="D1543" t="str">
            <v>CR</v>
          </cell>
          <cell r="E1543" t="str">
            <v>23.295,29</v>
          </cell>
        </row>
        <row r="1544">
          <cell r="A1544">
            <v>5328</v>
          </cell>
          <cell r="B1544" t="str">
            <v>CORANTE LIQUIDO PARA TINTA PVA, BISNAGA 50 ML</v>
          </cell>
          <cell r="C1544" t="str">
            <v xml:space="preserve">UN    </v>
          </cell>
          <cell r="D1544" t="str">
            <v>CR</v>
          </cell>
          <cell r="E1544" t="str">
            <v>4,31</v>
          </cell>
        </row>
        <row r="1545">
          <cell r="A1545">
            <v>38200</v>
          </cell>
          <cell r="B1545" t="str">
            <v>CORDA DE POLIAMIDA 12 MM TIPO BOMBEIRO, PARA TRABALHO EM ALTURA</v>
          </cell>
          <cell r="C1545" t="str">
            <v xml:space="preserve">100M  </v>
          </cell>
          <cell r="D1545" t="str">
            <v>CR</v>
          </cell>
          <cell r="E1545" t="str">
            <v>510,06</v>
          </cell>
        </row>
        <row r="1546">
          <cell r="A1546">
            <v>39269</v>
          </cell>
          <cell r="B1546" t="str">
            <v>CORDAO DE COBRE, FLEXIVEL, TORCIDO, CLASSE 4 OU 5, ISOLACAO EM PVC/D, 300 V, 2 CONDUTORES DE 0,5 MM2</v>
          </cell>
          <cell r="C1546" t="str">
            <v xml:space="preserve">M     </v>
          </cell>
          <cell r="D1546" t="str">
            <v>CR</v>
          </cell>
          <cell r="E1546" t="str">
            <v>0,82</v>
          </cell>
        </row>
        <row r="1547">
          <cell r="A1547">
            <v>11889</v>
          </cell>
          <cell r="B1547" t="str">
            <v>CORDAO DE COBRE, FLEXIVEL, TORCIDO, CLASSE 4 OU 5, ISOLACAO EM PVC/D, 300 V, 2 CONDUTORES DE 0,75 MM2</v>
          </cell>
          <cell r="C1547" t="str">
            <v xml:space="preserve">M     </v>
          </cell>
          <cell r="D1547" t="str">
            <v>CR</v>
          </cell>
          <cell r="E1547" t="str">
            <v>1,14</v>
          </cell>
        </row>
        <row r="1548">
          <cell r="A1548">
            <v>39270</v>
          </cell>
          <cell r="B1548" t="str">
            <v>CORDAO DE COBRE, FLEXIVEL, TORCIDO, CLASSE 4 OU 5, ISOLACAO EM PVC/D, 300 V, 2 CONDUTORES DE 1,0 MM2</v>
          </cell>
          <cell r="C1548" t="str">
            <v xml:space="preserve">M     </v>
          </cell>
          <cell r="D1548" t="str">
            <v>CR</v>
          </cell>
          <cell r="E1548" t="str">
            <v>1,36</v>
          </cell>
        </row>
        <row r="1549">
          <cell r="A1549">
            <v>11890</v>
          </cell>
          <cell r="B1549" t="str">
            <v>CORDAO DE COBRE, FLEXIVEL, TORCIDO, CLASSE 4 OU 5, ISOLACAO EM PVC/D, 300 V, 2 CONDUTORES DE 1,5 MM2</v>
          </cell>
          <cell r="C1549" t="str">
            <v xml:space="preserve">M     </v>
          </cell>
          <cell r="D1549" t="str">
            <v>CR</v>
          </cell>
          <cell r="E1549" t="str">
            <v>1,77</v>
          </cell>
        </row>
        <row r="1550">
          <cell r="A1550">
            <v>11891</v>
          </cell>
          <cell r="B1550" t="str">
            <v>CORDAO DE COBRE, FLEXIVEL, TORCIDO, CLASSE 4 OU 5, ISOLACAO EM PVC/D, 300 V, 2 CONDUTORES DE 2,5 MM2</v>
          </cell>
          <cell r="C1550" t="str">
            <v xml:space="preserve">M     </v>
          </cell>
          <cell r="D1550" t="str">
            <v>CR</v>
          </cell>
          <cell r="E1550" t="str">
            <v>2,91</v>
          </cell>
        </row>
        <row r="1551">
          <cell r="A1551">
            <v>11892</v>
          </cell>
          <cell r="B1551" t="str">
            <v>CORDAO DE COBRE, FLEXIVEL, TORCIDO, CLASSE 4 OU 5, ISOLACAO EM PVC/D, 300 V, 2 CONDUTORES DE 4 MM2</v>
          </cell>
          <cell r="C1551" t="str">
            <v xml:space="preserve">M     </v>
          </cell>
          <cell r="D1551" t="str">
            <v>CR</v>
          </cell>
          <cell r="E1551" t="str">
            <v>4,49</v>
          </cell>
        </row>
        <row r="1552">
          <cell r="A1552">
            <v>37601</v>
          </cell>
          <cell r="B1552" t="str">
            <v>CORDEL DETONANTE, NP 05 G/M</v>
          </cell>
          <cell r="C1552" t="str">
            <v xml:space="preserve">M     </v>
          </cell>
          <cell r="D1552" t="str">
            <v>AS</v>
          </cell>
          <cell r="E1552" t="str">
            <v>4,81</v>
          </cell>
        </row>
        <row r="1553">
          <cell r="A1553">
            <v>1634</v>
          </cell>
          <cell r="B1553" t="str">
            <v>CORDEL DETONANTE, NP 10 G/M</v>
          </cell>
          <cell r="C1553" t="str">
            <v xml:space="preserve">M     </v>
          </cell>
          <cell r="D1553" t="str">
            <v>AS</v>
          </cell>
          <cell r="E1553" t="str">
            <v>4,97</v>
          </cell>
        </row>
        <row r="1554">
          <cell r="A1554">
            <v>5086</v>
          </cell>
          <cell r="B1554" t="str">
            <v>CORRENTE DE ELO CURTO COMUM, SOLDADA, GALVANIZADA, ESPESSURA DO ELO = 1/2" (12,5 MM)</v>
          </cell>
          <cell r="C1554" t="str">
            <v xml:space="preserve">KG    </v>
          </cell>
          <cell r="D1554" t="str">
            <v>CR</v>
          </cell>
          <cell r="E1554" t="str">
            <v>27,73</v>
          </cell>
        </row>
        <row r="1555">
          <cell r="A1555">
            <v>11280</v>
          </cell>
          <cell r="B1555" t="str">
            <v>CORTADEIRA DE PISO DE CONCRETO E ASFALTO, PARA DISCO PADRAO DE DIAMETRO 350 MM (14") OU 450 MM (18") , MOTOR A GASOLINA, POTENCIA 13 HP, SEM DISCO</v>
          </cell>
          <cell r="C1555" t="str">
            <v xml:space="preserve">UN    </v>
          </cell>
          <cell r="D1555" t="str">
            <v>CR</v>
          </cell>
          <cell r="E1555" t="str">
            <v>12.773,45</v>
          </cell>
        </row>
        <row r="1556">
          <cell r="A1556">
            <v>40519</v>
          </cell>
          <cell r="B1556" t="str">
            <v>CORTADEIRA HIDRAULICA DE VERGALHAO, PARA ACO DE DIAMETRO ATE 50 MM, MOTOR ELETRICO TRIFASICO, POTENCIA DE 5,5 HP A 7,5 HP</v>
          </cell>
          <cell r="C1556" t="str">
            <v xml:space="preserve">UN    </v>
          </cell>
          <cell r="D1556" t="str">
            <v>CR</v>
          </cell>
          <cell r="E1556" t="str">
            <v>105.299,97</v>
          </cell>
        </row>
        <row r="1557">
          <cell r="A1557">
            <v>39869</v>
          </cell>
          <cell r="B1557" t="str">
            <v>COTOVELO BRONZE/LATAO (REF 707-3) SEM ANEL DE SOLDA, BOLSA X ROSCA F, 15MM X 1/2"</v>
          </cell>
          <cell r="C1557" t="str">
            <v xml:space="preserve">UN    </v>
          </cell>
          <cell r="D1557" t="str">
            <v>AS</v>
          </cell>
          <cell r="E1557" t="str">
            <v>8,14</v>
          </cell>
        </row>
        <row r="1558">
          <cell r="A1558">
            <v>39870</v>
          </cell>
          <cell r="B1558" t="str">
            <v>COTOVELO BRONZE/LATAO (REF 707-3) SEM ANEL DE SOLDA, BOLSA X ROSCA F, 22MM X 1/2"</v>
          </cell>
          <cell r="C1558" t="str">
            <v xml:space="preserve">UN    </v>
          </cell>
          <cell r="D1558" t="str">
            <v>AS</v>
          </cell>
          <cell r="E1558" t="str">
            <v>12,45</v>
          </cell>
        </row>
        <row r="1559">
          <cell r="A1559">
            <v>39871</v>
          </cell>
          <cell r="B1559" t="str">
            <v>COTOVELO BRONZE/LATAO (REF 707-3) SEM ANEL DE SOLDA, BOLSA X ROSCA F, 22MM X 3/4"</v>
          </cell>
          <cell r="C1559" t="str">
            <v xml:space="preserve">UN    </v>
          </cell>
          <cell r="D1559" t="str">
            <v>AS</v>
          </cell>
          <cell r="E1559" t="str">
            <v>13,95</v>
          </cell>
        </row>
        <row r="1560">
          <cell r="A1560">
            <v>12722</v>
          </cell>
          <cell r="B1560" t="str">
            <v>COTOVELO DE COBRE 90 GRAUS (REF 607) SEM ANEL DE SOLDA, BOLSA X BOLSA, 104 MM</v>
          </cell>
          <cell r="C1560" t="str">
            <v xml:space="preserve">UN    </v>
          </cell>
          <cell r="D1560" t="str">
            <v>AS</v>
          </cell>
          <cell r="E1560" t="str">
            <v>466,97</v>
          </cell>
        </row>
        <row r="1561">
          <cell r="A1561">
            <v>12714</v>
          </cell>
          <cell r="B1561" t="str">
            <v>COTOVELO DE COBRE 90 GRAUS (REF 607) SEM ANEL DE SOLDA, BOLSA X BOLSA, 15 MM</v>
          </cell>
          <cell r="C1561" t="str">
            <v xml:space="preserve">UN    </v>
          </cell>
          <cell r="D1561" t="str">
            <v>AS</v>
          </cell>
          <cell r="E1561" t="str">
            <v>3,05</v>
          </cell>
        </row>
        <row r="1562">
          <cell r="A1562">
            <v>12715</v>
          </cell>
          <cell r="B1562" t="str">
            <v>COTOVELO DE COBRE 90 GRAUS (REF 607) SEM ANEL DE SOLDA, BOLSA X BOLSA, 22 MM</v>
          </cell>
          <cell r="C1562" t="str">
            <v xml:space="preserve">UN    </v>
          </cell>
          <cell r="D1562" t="str">
            <v>AS</v>
          </cell>
          <cell r="E1562" t="str">
            <v>6,88</v>
          </cell>
        </row>
        <row r="1563">
          <cell r="A1563">
            <v>12716</v>
          </cell>
          <cell r="B1563" t="str">
            <v>COTOVELO DE COBRE 90 GRAUS (REF 607) SEM ANEL DE SOLDA, BOLSA X BOLSA, 28 MM</v>
          </cell>
          <cell r="C1563" t="str">
            <v xml:space="preserve">UN    </v>
          </cell>
          <cell r="D1563" t="str">
            <v>AS</v>
          </cell>
          <cell r="E1563" t="str">
            <v>11,82</v>
          </cell>
        </row>
        <row r="1564">
          <cell r="A1564">
            <v>12717</v>
          </cell>
          <cell r="B1564" t="str">
            <v>COTOVELO DE COBRE 90 GRAUS (REF 607) SEM ANEL DE SOLDA, BOLSA X BOLSA, 35 MM</v>
          </cell>
          <cell r="C1564" t="str">
            <v xml:space="preserve">UN    </v>
          </cell>
          <cell r="D1564" t="str">
            <v>AS</v>
          </cell>
          <cell r="E1564" t="str">
            <v>23,23</v>
          </cell>
        </row>
        <row r="1565">
          <cell r="A1565">
            <v>12718</v>
          </cell>
          <cell r="B1565" t="str">
            <v>COTOVELO DE COBRE 90 GRAUS (REF 607) SEM ANEL DE SOLDA, BOLSA X BOLSA, 42 MM</v>
          </cell>
          <cell r="C1565" t="str">
            <v xml:space="preserve">UN    </v>
          </cell>
          <cell r="D1565" t="str">
            <v>AS</v>
          </cell>
          <cell r="E1565" t="str">
            <v>35,65</v>
          </cell>
        </row>
        <row r="1566">
          <cell r="A1566">
            <v>12719</v>
          </cell>
          <cell r="B1566" t="str">
            <v>COTOVELO DE COBRE 90 GRAUS (REF 607) SEM ANEL DE SOLDA, BOLSA X BOLSA, 54 MM</v>
          </cell>
          <cell r="C1566" t="str">
            <v xml:space="preserve">UN    </v>
          </cell>
          <cell r="D1566" t="str">
            <v>AS</v>
          </cell>
          <cell r="E1566" t="str">
            <v>56,60</v>
          </cell>
        </row>
        <row r="1567">
          <cell r="A1567">
            <v>12720</v>
          </cell>
          <cell r="B1567" t="str">
            <v>COTOVELO DE COBRE 90 GRAUS (REF 607) SEM ANEL DE SOLDA, BOLSA X BOLSA, 66 MM</v>
          </cell>
          <cell r="C1567" t="str">
            <v xml:space="preserve">UN    </v>
          </cell>
          <cell r="D1567" t="str">
            <v>AS</v>
          </cell>
          <cell r="E1567" t="str">
            <v>197,07</v>
          </cell>
        </row>
        <row r="1568">
          <cell r="A1568">
            <v>12721</v>
          </cell>
          <cell r="B1568" t="str">
            <v>COTOVELO DE COBRE 90 GRAUS (REF 607) SEM ANEL DE SOLDA, BOLSA X BOLSA, 79 MM</v>
          </cell>
          <cell r="C1568" t="str">
            <v xml:space="preserve">UN    </v>
          </cell>
          <cell r="D1568" t="str">
            <v>AS</v>
          </cell>
          <cell r="E1568" t="str">
            <v>188,98</v>
          </cell>
        </row>
        <row r="1569">
          <cell r="A1569">
            <v>3468</v>
          </cell>
          <cell r="B1569" t="str">
            <v>COTOVELO DE REDUCAO 90 GRAUS DE FERRO GALVANIZADO, COM ROSCA BSP, DE 1 1/2" X 1"</v>
          </cell>
          <cell r="C1569" t="str">
            <v xml:space="preserve">UN    </v>
          </cell>
          <cell r="D1569" t="str">
            <v>CR</v>
          </cell>
          <cell r="E1569" t="str">
            <v>21,29</v>
          </cell>
        </row>
        <row r="1570">
          <cell r="A1570">
            <v>3465</v>
          </cell>
          <cell r="B1570" t="str">
            <v>COTOVELO DE REDUCAO 90 GRAUS DE FERRO GALVANIZADO, COM ROSCA BSP, DE 1 1/2" X 3/4"</v>
          </cell>
          <cell r="C1570" t="str">
            <v xml:space="preserve">UN    </v>
          </cell>
          <cell r="D1570" t="str">
            <v>CR</v>
          </cell>
          <cell r="E1570" t="str">
            <v>21,29</v>
          </cell>
        </row>
        <row r="1571">
          <cell r="A1571">
            <v>12403</v>
          </cell>
          <cell r="B1571" t="str">
            <v>COTOVELO DE REDUCAO 90 GRAUS DE FERRO GALVANIZADO, COM ROSCA BSP, DE 1 1/4" X 1"</v>
          </cell>
          <cell r="C1571" t="str">
            <v xml:space="preserve">UN    </v>
          </cell>
          <cell r="D1571" t="str">
            <v>CR</v>
          </cell>
          <cell r="E1571" t="str">
            <v>15,17</v>
          </cell>
        </row>
        <row r="1572">
          <cell r="A1572">
            <v>3463</v>
          </cell>
          <cell r="B1572" t="str">
            <v>COTOVELO DE REDUCAO 90 GRAUS DE FERRO GALVANIZADO, COM ROSCA BSP, DE 1" X 1/2"</v>
          </cell>
          <cell r="C1572" t="str">
            <v xml:space="preserve">UN    </v>
          </cell>
          <cell r="D1572" t="str">
            <v>CR</v>
          </cell>
          <cell r="E1572" t="str">
            <v>8,86</v>
          </cell>
        </row>
        <row r="1573">
          <cell r="A1573">
            <v>3464</v>
          </cell>
          <cell r="B1573" t="str">
            <v>COTOVELO DE REDUCAO 90 GRAUS DE FERRO GALVANIZADO, COM ROSCA BSP, DE 1" X 3/4"</v>
          </cell>
          <cell r="C1573" t="str">
            <v xml:space="preserve">UN    </v>
          </cell>
          <cell r="D1573" t="str">
            <v>CR</v>
          </cell>
          <cell r="E1573" t="str">
            <v>8,86</v>
          </cell>
        </row>
        <row r="1574">
          <cell r="A1574">
            <v>3466</v>
          </cell>
          <cell r="B1574" t="str">
            <v>COTOVELO DE REDUCAO 90 GRAUS DE FERRO GALVANIZADO, COM ROSCA BSP, DE 2 1/2" X 2"</v>
          </cell>
          <cell r="C1574" t="str">
            <v xml:space="preserve">UN    </v>
          </cell>
          <cell r="D1574" t="str">
            <v>CR</v>
          </cell>
          <cell r="E1574" t="str">
            <v>54,07</v>
          </cell>
        </row>
        <row r="1575">
          <cell r="A1575">
            <v>3467</v>
          </cell>
          <cell r="B1575" t="str">
            <v>COTOVELO DE REDUCAO 90 GRAUS DE FERRO GALVANIZADO, COM ROSCA BSP, DE 2" X 1 1/2"</v>
          </cell>
          <cell r="C1575" t="str">
            <v xml:space="preserve">UN    </v>
          </cell>
          <cell r="D1575" t="str">
            <v>CR</v>
          </cell>
          <cell r="E1575" t="str">
            <v>30,53</v>
          </cell>
        </row>
        <row r="1576">
          <cell r="A1576">
            <v>3462</v>
          </cell>
          <cell r="B1576" t="str">
            <v>COTOVELO DE REDUCAO 90 GRAUS DE FERRO GALVANIZADO, COM ROSCA BSP, DE 3/4" X 1/2"</v>
          </cell>
          <cell r="C1576" t="str">
            <v xml:space="preserve">UN    </v>
          </cell>
          <cell r="D1576" t="str">
            <v>CR</v>
          </cell>
          <cell r="E1576" t="str">
            <v>5,85</v>
          </cell>
        </row>
        <row r="1577">
          <cell r="A1577">
            <v>3446</v>
          </cell>
          <cell r="B1577" t="str">
            <v>COTOVELO 45 GRAUS DE FERRO GALVANIZADO, COM ROSCA BSP, DE 1 1/2"</v>
          </cell>
          <cell r="C1577" t="str">
            <v xml:space="preserve">UN    </v>
          </cell>
          <cell r="D1577" t="str">
            <v>CR</v>
          </cell>
          <cell r="E1577" t="str">
            <v>18,00</v>
          </cell>
        </row>
        <row r="1578">
          <cell r="A1578">
            <v>3445</v>
          </cell>
          <cell r="B1578" t="str">
            <v>COTOVELO 45 GRAUS DE FERRO GALVANIZADO, COM ROSCA BSP, DE 1 1/4"</v>
          </cell>
          <cell r="C1578" t="str">
            <v xml:space="preserve">UN    </v>
          </cell>
          <cell r="D1578" t="str">
            <v>CR</v>
          </cell>
          <cell r="E1578" t="str">
            <v>14,69</v>
          </cell>
        </row>
        <row r="1579">
          <cell r="A1579">
            <v>3441</v>
          </cell>
          <cell r="B1579" t="str">
            <v>COTOVELO 45 GRAUS DE FERRO GALVANIZADO, COM ROSCA BSP, DE 1/2"</v>
          </cell>
          <cell r="C1579" t="str">
            <v xml:space="preserve">UN    </v>
          </cell>
          <cell r="D1579" t="str">
            <v>CR</v>
          </cell>
          <cell r="E1579" t="str">
            <v>4,15</v>
          </cell>
        </row>
        <row r="1580">
          <cell r="A1580">
            <v>3444</v>
          </cell>
          <cell r="B1580" t="str">
            <v>COTOVELO 45 GRAUS DE FERRO GALVANIZADO, COM ROSCA BSP, DE 1"</v>
          </cell>
          <cell r="C1580" t="str">
            <v xml:space="preserve">UN    </v>
          </cell>
          <cell r="D1580" t="str">
            <v>CR</v>
          </cell>
          <cell r="E1580" t="str">
            <v>9,04</v>
          </cell>
        </row>
        <row r="1581">
          <cell r="A1581">
            <v>12402</v>
          </cell>
          <cell r="B1581" t="str">
            <v>COTOVELO 45 GRAUS DE FERRO GALVANIZADO, COM ROSCA BSP, DE 2 1/2"</v>
          </cell>
          <cell r="C1581" t="str">
            <v xml:space="preserve">UN    </v>
          </cell>
          <cell r="D1581" t="str">
            <v>CR</v>
          </cell>
          <cell r="E1581" t="str">
            <v>50,60</v>
          </cell>
        </row>
        <row r="1582">
          <cell r="A1582">
            <v>3447</v>
          </cell>
          <cell r="B1582" t="str">
            <v>COTOVELO 45 GRAUS DE FERRO GALVANIZADO, COM ROSCA BSP, DE 2"</v>
          </cell>
          <cell r="C1582" t="str">
            <v xml:space="preserve">UN    </v>
          </cell>
          <cell r="D1582" t="str">
            <v>CR</v>
          </cell>
          <cell r="E1582" t="str">
            <v>26,18</v>
          </cell>
        </row>
        <row r="1583">
          <cell r="A1583">
            <v>3442</v>
          </cell>
          <cell r="B1583" t="str">
            <v>COTOVELO 45 GRAUS DE FERRO GALVANIZADO, COM ROSCA BSP, DE 3/4"</v>
          </cell>
          <cell r="C1583" t="str">
            <v xml:space="preserve">UN    </v>
          </cell>
          <cell r="D1583" t="str">
            <v>CR</v>
          </cell>
          <cell r="E1583" t="str">
            <v>6,20</v>
          </cell>
        </row>
        <row r="1584">
          <cell r="A1584">
            <v>3448</v>
          </cell>
          <cell r="B1584" t="str">
            <v>COTOVELO 45 GRAUS DE FERRO GALVANIZADO, COM ROSCA BSP, DE 3"</v>
          </cell>
          <cell r="C1584" t="str">
            <v xml:space="preserve">UN    </v>
          </cell>
          <cell r="D1584" t="str">
            <v>CR</v>
          </cell>
          <cell r="E1584" t="str">
            <v>73,98</v>
          </cell>
        </row>
        <row r="1585">
          <cell r="A1585">
            <v>3449</v>
          </cell>
          <cell r="B1585" t="str">
            <v>COTOVELO 45 GRAUS DE FERRO GALVANIZADO, COM ROSCA BSP, DE 4"</v>
          </cell>
          <cell r="C1585" t="str">
            <v xml:space="preserve">UN    </v>
          </cell>
          <cell r="D1585" t="str">
            <v>CR</v>
          </cell>
          <cell r="E1585" t="str">
            <v>129,63</v>
          </cell>
        </row>
        <row r="1586">
          <cell r="A1586">
            <v>37438</v>
          </cell>
          <cell r="B1586" t="str">
            <v>COTOVELO 45 GRAUS, PEAD PE 100, DE 125 MM, PARA ELETROFUSAO</v>
          </cell>
          <cell r="C1586" t="str">
            <v xml:space="preserve">UN    </v>
          </cell>
          <cell r="D1586" t="str">
            <v>AS</v>
          </cell>
          <cell r="E1586" t="str">
            <v>160,77</v>
          </cell>
        </row>
        <row r="1587">
          <cell r="A1587">
            <v>37439</v>
          </cell>
          <cell r="B1587" t="str">
            <v>COTOVELO 45 GRAUS, PEAD PE 100, DE 200 MM, PARA ELETROFUSAO</v>
          </cell>
          <cell r="C1587" t="str">
            <v xml:space="preserve">UN    </v>
          </cell>
          <cell r="D1587" t="str">
            <v>AS</v>
          </cell>
          <cell r="E1587" t="str">
            <v>1.051,15</v>
          </cell>
        </row>
        <row r="1588">
          <cell r="A1588">
            <v>37435</v>
          </cell>
          <cell r="B1588" t="str">
            <v>COTOVELO 45 GRAUS, PEAD PE 100, DE 32 MM, PARA ELETROFUSAO</v>
          </cell>
          <cell r="C1588" t="str">
            <v xml:space="preserve">UN    </v>
          </cell>
          <cell r="D1588" t="str">
            <v>AS</v>
          </cell>
          <cell r="E1588" t="str">
            <v>18,89</v>
          </cell>
        </row>
        <row r="1589">
          <cell r="A1589">
            <v>37436</v>
          </cell>
          <cell r="B1589" t="str">
            <v>COTOVELO 45 GRAUS, PEAD PE 100, DE 40 MM, PARA ELETROFUSAO</v>
          </cell>
          <cell r="C1589" t="str">
            <v xml:space="preserve">UN    </v>
          </cell>
          <cell r="D1589" t="str">
            <v>AS</v>
          </cell>
          <cell r="E1589" t="str">
            <v>22,30</v>
          </cell>
        </row>
        <row r="1590">
          <cell r="A1590">
            <v>37437</v>
          </cell>
          <cell r="B1590" t="str">
            <v>COTOVELO 45 GRAUS, PEAD PE 100, DE 63 MM, PARA ELETROFUSAO</v>
          </cell>
          <cell r="C1590" t="str">
            <v xml:space="preserve">UN    </v>
          </cell>
          <cell r="D1590" t="str">
            <v>AS</v>
          </cell>
          <cell r="E1590" t="str">
            <v>32,25</v>
          </cell>
        </row>
        <row r="1591">
          <cell r="A1591">
            <v>3473</v>
          </cell>
          <cell r="B1591" t="str">
            <v>COTOVELO 90 GRAUS DE FERRO GALVANIZADO, COM ROSCA BSP MACHO/FEMEA, DE 1 1/2"</v>
          </cell>
          <cell r="C1591" t="str">
            <v xml:space="preserve">UN    </v>
          </cell>
          <cell r="D1591" t="str">
            <v>CR</v>
          </cell>
          <cell r="E1591" t="str">
            <v>20,35</v>
          </cell>
        </row>
        <row r="1592">
          <cell r="A1592">
            <v>3474</v>
          </cell>
          <cell r="B1592" t="str">
            <v>COTOVELO 90 GRAUS DE FERRO GALVANIZADO, COM ROSCA BSP MACHO/FEMEA, DE 1 1/4"</v>
          </cell>
          <cell r="C1592" t="str">
            <v xml:space="preserve">UN    </v>
          </cell>
          <cell r="D1592" t="str">
            <v>CR</v>
          </cell>
          <cell r="E1592" t="str">
            <v>16,78</v>
          </cell>
        </row>
        <row r="1593">
          <cell r="A1593">
            <v>3450</v>
          </cell>
          <cell r="B1593" t="str">
            <v>COTOVELO 90 GRAUS DE FERRO GALVANIZADO, COM ROSCA BSP MACHO/FEMEA, DE 1/2"</v>
          </cell>
          <cell r="C1593" t="str">
            <v xml:space="preserve">UN    </v>
          </cell>
          <cell r="D1593" t="str">
            <v>CR</v>
          </cell>
          <cell r="E1593" t="str">
            <v>4,86</v>
          </cell>
        </row>
        <row r="1594">
          <cell r="A1594">
            <v>3443</v>
          </cell>
          <cell r="B1594" t="str">
            <v>COTOVELO 90 GRAUS DE FERRO GALVANIZADO, COM ROSCA BSP MACHO/FEMEA, DE 1"</v>
          </cell>
          <cell r="C1594" t="str">
            <v xml:space="preserve">UN    </v>
          </cell>
          <cell r="D1594" t="str">
            <v>CR</v>
          </cell>
          <cell r="E1594" t="str">
            <v>10,43</v>
          </cell>
        </row>
        <row r="1595">
          <cell r="A1595">
            <v>3453</v>
          </cell>
          <cell r="B1595" t="str">
            <v>COTOVELO 90 GRAUS DE FERRO GALVANIZADO, COM ROSCA BSP MACHO/FEMEA, DE 2 1/2"</v>
          </cell>
          <cell r="C1595" t="str">
            <v xml:space="preserve">UN    </v>
          </cell>
          <cell r="D1595" t="str">
            <v>CR</v>
          </cell>
          <cell r="E1595" t="str">
            <v>59,41</v>
          </cell>
        </row>
        <row r="1596">
          <cell r="A1596">
            <v>3452</v>
          </cell>
          <cell r="B1596" t="str">
            <v>COTOVELO 90 GRAUS DE FERRO GALVANIZADO, COM ROSCA BSP MACHO/FEMEA, DE 2"</v>
          </cell>
          <cell r="C1596" t="str">
            <v xml:space="preserve">UN    </v>
          </cell>
          <cell r="D1596" t="str">
            <v>CR</v>
          </cell>
          <cell r="E1596" t="str">
            <v>29,32</v>
          </cell>
        </row>
        <row r="1597">
          <cell r="A1597">
            <v>3451</v>
          </cell>
          <cell r="B1597" t="str">
            <v>COTOVELO 90 GRAUS DE FERRO GALVANIZADO, COM ROSCA BSP MACHO/FEMEA, DE 3/4"</v>
          </cell>
          <cell r="C1597" t="str">
            <v xml:space="preserve">UN    </v>
          </cell>
          <cell r="D1597" t="str">
            <v>CR</v>
          </cell>
          <cell r="E1597" t="str">
            <v>5,81</v>
          </cell>
        </row>
        <row r="1598">
          <cell r="A1598">
            <v>3454</v>
          </cell>
          <cell r="B1598" t="str">
            <v>COTOVELO 90 GRAUS DE FERRO GALVANIZADO, COM ROSCA BSP MACHO/FEMEA, DE 3"</v>
          </cell>
          <cell r="C1598" t="str">
            <v xml:space="preserve">UN    </v>
          </cell>
          <cell r="D1598" t="str">
            <v>CR</v>
          </cell>
          <cell r="E1598" t="str">
            <v>90,36</v>
          </cell>
        </row>
        <row r="1599">
          <cell r="A1599">
            <v>3458</v>
          </cell>
          <cell r="B1599" t="str">
            <v>COTOVELO 90 GRAUS DE FERRO GALVANIZADO, COM ROSCA BSP, DE 1 1/2"</v>
          </cell>
          <cell r="C1599" t="str">
            <v xml:space="preserve">UN    </v>
          </cell>
          <cell r="D1599" t="str">
            <v>CR</v>
          </cell>
          <cell r="E1599" t="str">
            <v>16,31</v>
          </cell>
        </row>
        <row r="1600">
          <cell r="A1600">
            <v>3457</v>
          </cell>
          <cell r="B1600" t="str">
            <v>COTOVELO 90 GRAUS DE FERRO GALVANIZADO, COM ROSCA BSP, DE 1 1/4"</v>
          </cell>
          <cell r="C1600" t="str">
            <v xml:space="preserve">UN    </v>
          </cell>
          <cell r="D1600" t="str">
            <v>CR</v>
          </cell>
          <cell r="E1600" t="str">
            <v>12,25</v>
          </cell>
        </row>
        <row r="1601">
          <cell r="A1601">
            <v>3455</v>
          </cell>
          <cell r="B1601" t="str">
            <v>COTOVELO 90 GRAUS DE FERRO GALVANIZADO, COM ROSCA BSP, DE 1/2"</v>
          </cell>
          <cell r="C1601" t="str">
            <v xml:space="preserve">UN    </v>
          </cell>
          <cell r="D1601" t="str">
            <v>CR</v>
          </cell>
          <cell r="E1601" t="str">
            <v>3,47</v>
          </cell>
        </row>
        <row r="1602">
          <cell r="A1602">
            <v>3472</v>
          </cell>
          <cell r="B1602" t="str">
            <v>COTOVELO 90 GRAUS DE FERRO GALVANIZADO, COM ROSCA BSP, DE 1"</v>
          </cell>
          <cell r="C1602" t="str">
            <v xml:space="preserve">UN    </v>
          </cell>
          <cell r="D1602" t="str">
            <v>CR</v>
          </cell>
          <cell r="E1602" t="str">
            <v>7,81</v>
          </cell>
        </row>
        <row r="1603">
          <cell r="A1603">
            <v>3470</v>
          </cell>
          <cell r="B1603" t="str">
            <v>COTOVELO 90 GRAUS DE FERRO GALVANIZADO, COM ROSCA BSP, DE 2 1/2"</v>
          </cell>
          <cell r="C1603" t="str">
            <v xml:space="preserve">UN    </v>
          </cell>
          <cell r="D1603" t="str">
            <v>CR</v>
          </cell>
          <cell r="E1603" t="str">
            <v>45,56</v>
          </cell>
        </row>
        <row r="1604">
          <cell r="A1604">
            <v>3471</v>
          </cell>
          <cell r="B1604" t="str">
            <v>COTOVELO 90 GRAUS DE FERRO GALVANIZADO, COM ROSCA BSP, DE 2"</v>
          </cell>
          <cell r="C1604" t="str">
            <v xml:space="preserve">UN    </v>
          </cell>
          <cell r="D1604" t="str">
            <v>CR</v>
          </cell>
          <cell r="E1604" t="str">
            <v>25,03</v>
          </cell>
        </row>
        <row r="1605">
          <cell r="A1605">
            <v>3456</v>
          </cell>
          <cell r="B1605" t="str">
            <v>COTOVELO 90 GRAUS DE FERRO GALVANIZADO, COM ROSCA BSP, DE 3/4"</v>
          </cell>
          <cell r="C1605" t="str">
            <v xml:space="preserve">UN    </v>
          </cell>
          <cell r="D1605" t="str">
            <v>CR</v>
          </cell>
          <cell r="E1605" t="str">
            <v>5,20</v>
          </cell>
        </row>
        <row r="1606">
          <cell r="A1606">
            <v>3459</v>
          </cell>
          <cell r="B1606" t="str">
            <v>COTOVELO 90 GRAUS DE FERRO GALVANIZADO, COM ROSCA BSP, DE 3"</v>
          </cell>
          <cell r="C1606" t="str">
            <v xml:space="preserve">UN    </v>
          </cell>
          <cell r="D1606" t="str">
            <v>CR</v>
          </cell>
          <cell r="E1606" t="str">
            <v>64,26</v>
          </cell>
        </row>
        <row r="1607">
          <cell r="A1607">
            <v>3469</v>
          </cell>
          <cell r="B1607" t="str">
            <v>COTOVELO 90 GRAUS DE FERRO GALVANIZADO, COM ROSCA BSP, DE 4"</v>
          </cell>
          <cell r="C1607" t="str">
            <v xml:space="preserve">UN    </v>
          </cell>
          <cell r="D1607" t="str">
            <v>CR</v>
          </cell>
          <cell r="E1607" t="str">
            <v>122,20</v>
          </cell>
        </row>
        <row r="1608">
          <cell r="A1608">
            <v>3460</v>
          </cell>
          <cell r="B1608" t="str">
            <v>COTOVELO 90 GRAUS DE FERRO GALVANIZADO, COM ROSCA BSP, DE 5"</v>
          </cell>
          <cell r="C1608" t="str">
            <v xml:space="preserve">UN    </v>
          </cell>
          <cell r="D1608" t="str">
            <v>CR</v>
          </cell>
          <cell r="E1608" t="str">
            <v>178,31</v>
          </cell>
        </row>
        <row r="1609">
          <cell r="A1609">
            <v>3461</v>
          </cell>
          <cell r="B1609" t="str">
            <v>COTOVELO 90 GRAUS DE FERRO GALVANIZADO, COM ROSCA BSP, DE 6"</v>
          </cell>
          <cell r="C1609" t="str">
            <v xml:space="preserve">UN    </v>
          </cell>
          <cell r="D1609" t="str">
            <v>CR</v>
          </cell>
          <cell r="E1609" t="str">
            <v>455,76</v>
          </cell>
        </row>
        <row r="1610">
          <cell r="A1610">
            <v>37433</v>
          </cell>
          <cell r="B1610" t="str">
            <v>COTOVELO 90 GRAUS, PEAD PE 100, DE 125 MM, PARA ELETROFUSAO</v>
          </cell>
          <cell r="C1610" t="str">
            <v xml:space="preserve">UN    </v>
          </cell>
          <cell r="D1610" t="str">
            <v>AS</v>
          </cell>
          <cell r="E1610" t="str">
            <v>160,77</v>
          </cell>
        </row>
        <row r="1611">
          <cell r="A1611">
            <v>37430</v>
          </cell>
          <cell r="B1611" t="str">
            <v>COTOVELO 90 GRAUS, PEAD PE 100, DE 20 MM, PARA ELETROFUSAO</v>
          </cell>
          <cell r="C1611" t="str">
            <v xml:space="preserve">UN    </v>
          </cell>
          <cell r="D1611" t="str">
            <v>AS</v>
          </cell>
          <cell r="E1611" t="str">
            <v>20,15</v>
          </cell>
        </row>
        <row r="1612">
          <cell r="A1612">
            <v>37434</v>
          </cell>
          <cell r="B1612" t="str">
            <v>COTOVELO 90 GRAUS, PEAD PE 100, DE 200 MM, PARA ELETROFUSAO</v>
          </cell>
          <cell r="C1612" t="str">
            <v xml:space="preserve">UN    </v>
          </cell>
          <cell r="D1612" t="str">
            <v>AS</v>
          </cell>
          <cell r="E1612" t="str">
            <v>1.499,08</v>
          </cell>
        </row>
        <row r="1613">
          <cell r="A1613">
            <v>37431</v>
          </cell>
          <cell r="B1613" t="str">
            <v>COTOVELO 90 GRAUS, PEAD PE 100, DE 32 MM, PARA ELETROFUSAO</v>
          </cell>
          <cell r="C1613" t="str">
            <v xml:space="preserve">UN    </v>
          </cell>
          <cell r="D1613" t="str">
            <v>AS</v>
          </cell>
          <cell r="E1613" t="str">
            <v>27,33</v>
          </cell>
        </row>
        <row r="1614">
          <cell r="A1614">
            <v>37432</v>
          </cell>
          <cell r="B1614" t="str">
            <v>COTOVELO 90 GRAUS, PEAD PE 100, DE 63 MM, PARA ELETROFUSAO</v>
          </cell>
          <cell r="C1614" t="str">
            <v xml:space="preserve">UN    </v>
          </cell>
          <cell r="D1614" t="str">
            <v>AS</v>
          </cell>
          <cell r="E1614" t="str">
            <v>50,41</v>
          </cell>
        </row>
        <row r="1615">
          <cell r="A1615">
            <v>37413</v>
          </cell>
          <cell r="B1615" t="str">
            <v>COTOVELO/JOELHO COM ADAPTADOR, 90 GRAUS, EM POLIPROPILENO, PN 16, PARA TUBOS PEAD, 20 MM X 1/2" - LIGACAO PREDIAL DE AGUA</v>
          </cell>
          <cell r="C1615" t="str">
            <v xml:space="preserve">UN    </v>
          </cell>
          <cell r="D1615" t="str">
            <v>AS</v>
          </cell>
          <cell r="E1615" t="str">
            <v>3,19</v>
          </cell>
        </row>
        <row r="1616">
          <cell r="A1616">
            <v>37414</v>
          </cell>
          <cell r="B1616" t="str">
            <v>COTOVELO/JOELHO COM ADAPTADOR, 90 GRAUS, EM POLIPROPILENO, PN 16, PARA TUBOS PEAD, 20 MM X 3/4" - LIGACAO PREDIAL DE AGUA</v>
          </cell>
          <cell r="C1616" t="str">
            <v xml:space="preserve">UN    </v>
          </cell>
          <cell r="D1616" t="str">
            <v>AS</v>
          </cell>
          <cell r="E1616" t="str">
            <v>3,62</v>
          </cell>
        </row>
        <row r="1617">
          <cell r="A1617">
            <v>37415</v>
          </cell>
          <cell r="B1617" t="str">
            <v>COTOVELO/JOELHO COM ADAPTADOR, 90 GRAUS, EM POLIPROPILENO, PN 16, PARA TUBOS PEAD, 32 MM X 1" - LIGACAO PREDIAL DE AGUA</v>
          </cell>
          <cell r="C1617" t="str">
            <v xml:space="preserve">UN    </v>
          </cell>
          <cell r="D1617" t="str">
            <v>AS</v>
          </cell>
          <cell r="E1617" t="str">
            <v>6,58</v>
          </cell>
        </row>
        <row r="1618">
          <cell r="A1618">
            <v>37416</v>
          </cell>
          <cell r="B1618" t="str">
            <v>COTOVELO/JOELHO 90 GRAUS, EM POLIPROPILENO, PN 16, PARA TUBOS PEAD, 20 X 20 MM - LIGACAO PREDIAL DE AGUA</v>
          </cell>
          <cell r="C1618" t="str">
            <v xml:space="preserve">UN    </v>
          </cell>
          <cell r="D1618" t="str">
            <v>AS</v>
          </cell>
          <cell r="E1618" t="str">
            <v>2,98</v>
          </cell>
        </row>
        <row r="1619">
          <cell r="A1619">
            <v>37417</v>
          </cell>
          <cell r="B1619" t="str">
            <v>COTOVELO/JOELHO 90 GRAUS, EM POLIPROPILENO, PN 16, PARA TUBOS PEAD, 32 X 32 MM - LIGACAO PREDIAL DE AGUA</v>
          </cell>
          <cell r="C1619" t="str">
            <v xml:space="preserve">UN    </v>
          </cell>
          <cell r="D1619" t="str">
            <v>AS</v>
          </cell>
          <cell r="E1619" t="str">
            <v>4,29</v>
          </cell>
        </row>
        <row r="1620">
          <cell r="A1620">
            <v>34519</v>
          </cell>
          <cell r="B1620" t="str">
            <v>CRUZETA DE CONCRETO LEVE, COMP. 2000 MM SECAO, 90 X 90 MM</v>
          </cell>
          <cell r="C1620" t="str">
            <v xml:space="preserve">UN    </v>
          </cell>
          <cell r="D1620" t="str">
            <v>AS</v>
          </cell>
          <cell r="E1620" t="str">
            <v>71,82</v>
          </cell>
        </row>
        <row r="1621">
          <cell r="A1621">
            <v>10510</v>
          </cell>
          <cell r="B1621" t="str">
            <v>CRUZETA DE EUCALIPTO TRATADO, OU EQUIVALENTE DA REGIAO, *2,4* M, SECAO *9 X 11,5* CM</v>
          </cell>
          <cell r="C1621" t="str">
            <v xml:space="preserve">UN    </v>
          </cell>
          <cell r="D1621" t="str">
            <v>AS</v>
          </cell>
          <cell r="E1621" t="str">
            <v>73,93</v>
          </cell>
        </row>
        <row r="1622">
          <cell r="A1622">
            <v>1649</v>
          </cell>
          <cell r="B1622" t="str">
            <v>CRUZETA DE FERRO GALVANIZADO, COM ROSCA BSP, DE 1 1/2"</v>
          </cell>
          <cell r="C1622" t="str">
            <v xml:space="preserve">UN    </v>
          </cell>
          <cell r="D1622" t="str">
            <v>CR</v>
          </cell>
          <cell r="E1622" t="str">
            <v>38,47</v>
          </cell>
        </row>
        <row r="1623">
          <cell r="A1623">
            <v>1653</v>
          </cell>
          <cell r="B1623" t="str">
            <v>CRUZETA DE FERRO GALVANIZADO, COM ROSCA BSP, DE 1 1/4"</v>
          </cell>
          <cell r="C1623" t="str">
            <v xml:space="preserve">UN    </v>
          </cell>
          <cell r="D1623" t="str">
            <v>CR</v>
          </cell>
          <cell r="E1623" t="str">
            <v>30,13</v>
          </cell>
        </row>
        <row r="1624">
          <cell r="A1624">
            <v>1647</v>
          </cell>
          <cell r="B1624" t="str">
            <v>CRUZETA DE FERRO GALVANIZADO, COM ROSCA BSP, DE 1/2"</v>
          </cell>
          <cell r="C1624" t="str">
            <v xml:space="preserve">UN    </v>
          </cell>
          <cell r="D1624" t="str">
            <v>CR</v>
          </cell>
          <cell r="E1624" t="str">
            <v>10,79</v>
          </cell>
        </row>
        <row r="1625">
          <cell r="A1625">
            <v>1648</v>
          </cell>
          <cell r="B1625" t="str">
            <v>CRUZETA DE FERRO GALVANIZADO, COM ROSCA BSP, DE 1"</v>
          </cell>
          <cell r="C1625" t="str">
            <v xml:space="preserve">UN    </v>
          </cell>
          <cell r="D1625" t="str">
            <v>CR</v>
          </cell>
          <cell r="E1625" t="str">
            <v>20,72</v>
          </cell>
        </row>
        <row r="1626">
          <cell r="A1626">
            <v>1651</v>
          </cell>
          <cell r="B1626" t="str">
            <v>CRUZETA DE FERRO GALVANIZADO, COM ROSCA BSP, DE 2 1/2"</v>
          </cell>
          <cell r="C1626" t="str">
            <v xml:space="preserve">UN    </v>
          </cell>
          <cell r="D1626" t="str">
            <v>CR</v>
          </cell>
          <cell r="E1626" t="str">
            <v>96,13</v>
          </cell>
        </row>
        <row r="1627">
          <cell r="A1627">
            <v>1650</v>
          </cell>
          <cell r="B1627" t="str">
            <v>CRUZETA DE FERRO GALVANIZADO, COM ROSCA BSP, DE 2"</v>
          </cell>
          <cell r="C1627" t="str">
            <v xml:space="preserve">UN    </v>
          </cell>
          <cell r="D1627" t="str">
            <v>CR</v>
          </cell>
          <cell r="E1627" t="str">
            <v>53,13</v>
          </cell>
        </row>
        <row r="1628">
          <cell r="A1628">
            <v>1654</v>
          </cell>
          <cell r="B1628" t="str">
            <v>CRUZETA DE FERRO GALVANIZADO, COM ROSCA BSP, DE 3/4"</v>
          </cell>
          <cell r="C1628" t="str">
            <v xml:space="preserve">UN    </v>
          </cell>
          <cell r="D1628" t="str">
            <v>CR</v>
          </cell>
          <cell r="E1628" t="str">
            <v>14,81</v>
          </cell>
        </row>
        <row r="1629">
          <cell r="A1629">
            <v>1652</v>
          </cell>
          <cell r="B1629" t="str">
            <v>CRUZETA DE FERRO GALVANIZADO, COM ROSCA BSP, DE 3"</v>
          </cell>
          <cell r="C1629" t="str">
            <v xml:space="preserve">UN    </v>
          </cell>
          <cell r="D1629" t="str">
            <v>CR</v>
          </cell>
          <cell r="E1629" t="str">
            <v>137,97</v>
          </cell>
        </row>
        <row r="1630">
          <cell r="A1630">
            <v>1747</v>
          </cell>
          <cell r="B1630" t="str">
            <v>CUBA ACO INOX (AISI 304) DE EMBUTIR COM VALVULA DE 3 1/2 ", DE *56 X 33 X 12* CM</v>
          </cell>
          <cell r="C1630" t="str">
            <v xml:space="preserve">UN    </v>
          </cell>
          <cell r="D1630" t="str">
            <v>CR</v>
          </cell>
          <cell r="E1630" t="str">
            <v>139,03</v>
          </cell>
        </row>
        <row r="1631">
          <cell r="A1631">
            <v>1744</v>
          </cell>
          <cell r="B1631" t="str">
            <v>CUBA ACO INOX (AISI 304) DE EMBUTIR COM VALVULA 3 1/2 ", DE *40 X 34 X 12* CM</v>
          </cell>
          <cell r="C1631" t="str">
            <v xml:space="preserve">UN    </v>
          </cell>
          <cell r="D1631" t="str">
            <v>CR</v>
          </cell>
          <cell r="E1631" t="str">
            <v>96,30</v>
          </cell>
        </row>
        <row r="1632">
          <cell r="A1632">
            <v>1743</v>
          </cell>
          <cell r="B1632" t="str">
            <v>CUBA ACO INOX (AISI 304) DE EMBUTIR COM VALVULA 3 1/2 ", DE *46 X 30 X 12* CM</v>
          </cell>
          <cell r="C1632" t="str">
            <v xml:space="preserve">UN    </v>
          </cell>
          <cell r="D1632" t="str">
            <v>CR</v>
          </cell>
          <cell r="E1632" t="str">
            <v>126,46</v>
          </cell>
        </row>
        <row r="1633">
          <cell r="A1633">
            <v>39640</v>
          </cell>
          <cell r="B1633" t="str">
            <v>CUMEEIRA ARTICULADA (ABA INFERIOR) PARA TELHA ONDULADA DE FIBROCIMENTO E = 4 MM, ABA *330* MM, COMPRIMENTO 500 MM (SEM AMIANTO)</v>
          </cell>
          <cell r="C1633" t="str">
            <v xml:space="preserve">UN    </v>
          </cell>
          <cell r="D1633" t="str">
            <v>CR</v>
          </cell>
          <cell r="E1633" t="str">
            <v>5,95</v>
          </cell>
        </row>
        <row r="1634">
          <cell r="A1634">
            <v>11013</v>
          </cell>
          <cell r="B1634" t="str">
            <v>CUMEEIRA ARTICULADA (ABA INTERNA INFERIOR OU EXTERNA SUPERIOR) PARA TELHA ESTRUTURAL DE FIBROCIMENTO, 1 ABA, E = 6 MM (SEM AMIANTO)</v>
          </cell>
          <cell r="C1634" t="str">
            <v xml:space="preserve">UN    </v>
          </cell>
          <cell r="D1634" t="str">
            <v>CR</v>
          </cell>
          <cell r="E1634" t="str">
            <v>12,25</v>
          </cell>
        </row>
        <row r="1635">
          <cell r="A1635">
            <v>11017</v>
          </cell>
          <cell r="B1635" t="str">
            <v>CUMEEIRA ARTICULADA (ABA SUPERIOR) PARA TELHA ONDULADA DE FIBROCIMENTO E = 4 MM, ABA *330* MM, COMPRIMENTO 500 MM (SEM AMIANTO)</v>
          </cell>
          <cell r="C1635" t="str">
            <v xml:space="preserve">UN    </v>
          </cell>
          <cell r="D1635" t="str">
            <v>CR</v>
          </cell>
          <cell r="E1635" t="str">
            <v>5,23</v>
          </cell>
        </row>
        <row r="1636">
          <cell r="A1636">
            <v>20236</v>
          </cell>
          <cell r="B1636" t="str">
            <v>CUMEEIRA ARTICULADA (PAR) PARA TELHA ONDULADA DE FIBROCIMENTO, E = 6 MM, ABA 350 MM, COMPRIMENTO 1100 MM (SEM AMIANTO)</v>
          </cell>
          <cell r="C1636" t="str">
            <v xml:space="preserve">UN    </v>
          </cell>
          <cell r="D1636" t="str">
            <v>CR</v>
          </cell>
          <cell r="E1636" t="str">
            <v>23,03</v>
          </cell>
        </row>
        <row r="1637">
          <cell r="A1637">
            <v>7215</v>
          </cell>
          <cell r="B1637" t="str">
            <v>CUMEEIRA NORMAL PARA TELHA ESTRUTURAL DE FIBROCIMENTO 1 ABA, E = 6 MM, COMPRIMENTO 608 MM (SEM AMIANTO)</v>
          </cell>
          <cell r="C1637" t="str">
            <v xml:space="preserve">UN    </v>
          </cell>
          <cell r="D1637" t="str">
            <v>CR</v>
          </cell>
          <cell r="E1637" t="str">
            <v>19,72</v>
          </cell>
        </row>
        <row r="1638">
          <cell r="A1638">
            <v>7216</v>
          </cell>
          <cell r="B1638" t="str">
            <v>CUMEEIRA NORMAL PARA TELHA ESTRUTURAL DE FIBROCIMENTO 2 ABAS, E = 6 MM, DE 1050 X 935 MM (SEM AMIANTO)</v>
          </cell>
          <cell r="C1638" t="str">
            <v xml:space="preserve">UN    </v>
          </cell>
          <cell r="D1638" t="str">
            <v>CR</v>
          </cell>
          <cell r="E1638" t="str">
            <v>82,42</v>
          </cell>
        </row>
        <row r="1639">
          <cell r="A1639">
            <v>20235</v>
          </cell>
          <cell r="B1639" t="str">
            <v>CUMEEIRA NORMAL PARA TELHA ONDULADA DE FIBROCIMENTO, E = 6 MM, ABA 300 MM, COMPRIMENTO 1100 MM (SEM AMIANTO)</v>
          </cell>
          <cell r="C1639" t="str">
            <v xml:space="preserve">UN    </v>
          </cell>
          <cell r="D1639" t="str">
            <v>CR</v>
          </cell>
          <cell r="E1639" t="str">
            <v>41,67</v>
          </cell>
        </row>
        <row r="1640">
          <cell r="A1640">
            <v>7181</v>
          </cell>
          <cell r="B1640" t="str">
            <v>CUMEEIRA PARA TELHA CERAMICA, COMPRIMENTO DE *41* CM, RENDIMENTO DE *3* TELHAS/M</v>
          </cell>
          <cell r="C1640" t="str">
            <v xml:space="preserve">UN    </v>
          </cell>
          <cell r="D1640" t="str">
            <v>CR</v>
          </cell>
          <cell r="E1640" t="str">
            <v>4,14</v>
          </cell>
        </row>
        <row r="1641">
          <cell r="A1641">
            <v>40866</v>
          </cell>
          <cell r="B1641" t="str">
            <v>CUMEEIRA PARA TELHA DE CONCRETO, PARA 2 AGUAS DE TELHADO, COR CINZA, RENDIMENTO DE *3* TELHAS/M (COLETADO CAIXA)</v>
          </cell>
          <cell r="C1641" t="str">
            <v xml:space="preserve">UN    </v>
          </cell>
          <cell r="D1641" t="str">
            <v>CR</v>
          </cell>
          <cell r="E1641" t="str">
            <v>7,67</v>
          </cell>
        </row>
        <row r="1642">
          <cell r="A1642">
            <v>7214</v>
          </cell>
          <cell r="B1642" t="str">
            <v>CUMEEIRA SHED PARA TELHA ONDULADA DE FIBROCIMENTO, E = 6 MM, ABA 280 MM, COMPRIMENTO 1100 MM (SEM AMIANTO)</v>
          </cell>
          <cell r="C1642" t="str">
            <v xml:space="preserve">UN    </v>
          </cell>
          <cell r="D1642" t="str">
            <v>CR</v>
          </cell>
          <cell r="E1642" t="str">
            <v>28,24</v>
          </cell>
        </row>
        <row r="1643">
          <cell r="A1643">
            <v>7219</v>
          </cell>
          <cell r="B1643" t="str">
            <v>CUMEEIRA UNIVERSAL PARA TELHA ONDULADA DE FIBROCIMENTO, E = 6 MM, ABA 210 MM, COMPRIMENTO 1100 MM (SEM AMIANTO)</v>
          </cell>
          <cell r="C1643" t="str">
            <v xml:space="preserve">UN    </v>
          </cell>
          <cell r="D1643" t="str">
            <v>CR</v>
          </cell>
          <cell r="E1643" t="str">
            <v>29,23</v>
          </cell>
        </row>
        <row r="1644">
          <cell r="A1644">
            <v>37972</v>
          </cell>
          <cell r="B1644" t="str">
            <v>CURVA CPVC, 90 GRAUS, SOLDAVEL, 22 MM, PARA AGUA QUENTE</v>
          </cell>
          <cell r="C1644" t="str">
            <v xml:space="preserve">UN    </v>
          </cell>
          <cell r="D1644" t="str">
            <v>CR</v>
          </cell>
          <cell r="E1644" t="str">
            <v>8,16</v>
          </cell>
        </row>
        <row r="1645">
          <cell r="A1645">
            <v>37973</v>
          </cell>
          <cell r="B1645" t="str">
            <v>CURVA CPVC, 90 GRAUS, SOLDAVEL, 28 MM, PARA AGUA QUENTE</v>
          </cell>
          <cell r="C1645" t="str">
            <v xml:space="preserve">UN    </v>
          </cell>
          <cell r="D1645" t="str">
            <v>CR</v>
          </cell>
          <cell r="E1645" t="str">
            <v>13,06</v>
          </cell>
        </row>
        <row r="1646">
          <cell r="A1646">
            <v>37971</v>
          </cell>
          <cell r="B1646" t="str">
            <v>CURVA CPVC, 90 GRAUS, SOLDAVEL,15 MM, PARA AGUA QUENTE</v>
          </cell>
          <cell r="C1646" t="str">
            <v xml:space="preserve">UN    </v>
          </cell>
          <cell r="D1646" t="str">
            <v>CR</v>
          </cell>
          <cell r="E1646" t="str">
            <v>4,90</v>
          </cell>
        </row>
        <row r="1647">
          <cell r="A1647">
            <v>20094</v>
          </cell>
          <cell r="B1647" t="str">
            <v>CURVA CURTA PVC, PB, JE, 45 GRAUS, DN 100 MM, PARA REDE COLETORA ESGOTO (NBR 10569)</v>
          </cell>
          <cell r="C1647" t="str">
            <v xml:space="preserve">UN    </v>
          </cell>
          <cell r="D1647" t="str">
            <v>AS</v>
          </cell>
          <cell r="E1647" t="str">
            <v>15,14</v>
          </cell>
        </row>
        <row r="1648">
          <cell r="A1648">
            <v>20095</v>
          </cell>
          <cell r="B1648" t="str">
            <v>CURVA CURTA PVC, PB, JE, 90 GRAUS, DN 100 MM, PARA REDE COLETORA ESGOTO (NBR 10569)</v>
          </cell>
          <cell r="C1648" t="str">
            <v xml:space="preserve">UN    </v>
          </cell>
          <cell r="D1648" t="str">
            <v>AS</v>
          </cell>
          <cell r="E1648" t="str">
            <v>19,28</v>
          </cell>
        </row>
        <row r="1649">
          <cell r="A1649">
            <v>1954</v>
          </cell>
          <cell r="B1649" t="str">
            <v>CURVA DE PVC 45 GRAUS, SOLDAVEL, 110 MM, PARA AGUA FRIA PREDIAL (NBR 5648)</v>
          </cell>
          <cell r="C1649" t="str">
            <v xml:space="preserve">UN    </v>
          </cell>
          <cell r="D1649" t="str">
            <v>CR</v>
          </cell>
          <cell r="E1649" t="str">
            <v>97,07</v>
          </cell>
        </row>
        <row r="1650">
          <cell r="A1650">
            <v>1926</v>
          </cell>
          <cell r="B1650" t="str">
            <v>CURVA DE PVC 45 GRAUS, SOLDAVEL, 20 MM, PARA AGUA FRIA PREDIAL (NBR 5648)</v>
          </cell>
          <cell r="C1650" t="str">
            <v xml:space="preserve">UN    </v>
          </cell>
          <cell r="D1650" t="str">
            <v>CR</v>
          </cell>
          <cell r="E1650" t="str">
            <v>1,28</v>
          </cell>
        </row>
        <row r="1651">
          <cell r="A1651">
            <v>1927</v>
          </cell>
          <cell r="B1651" t="str">
            <v>CURVA DE PVC 45 GRAUS, SOLDAVEL, 25 MM, PARA AGUA FRIA PREDIAL (NBR 5648)</v>
          </cell>
          <cell r="C1651" t="str">
            <v xml:space="preserve">UN    </v>
          </cell>
          <cell r="D1651" t="str">
            <v>CR</v>
          </cell>
          <cell r="E1651" t="str">
            <v>1,69</v>
          </cell>
        </row>
        <row r="1652">
          <cell r="A1652">
            <v>1923</v>
          </cell>
          <cell r="B1652" t="str">
            <v>CURVA DE PVC 45 GRAUS, SOLDAVEL, 32 MM, PARA AGUA FRIA PREDIAL (NBR 5648)</v>
          </cell>
          <cell r="C1652" t="str">
            <v xml:space="preserve">UN    </v>
          </cell>
          <cell r="D1652" t="str">
            <v>CR</v>
          </cell>
          <cell r="E1652" t="str">
            <v>2,77</v>
          </cell>
        </row>
        <row r="1653">
          <cell r="A1653">
            <v>1929</v>
          </cell>
          <cell r="B1653" t="str">
            <v>CURVA DE PVC 45 GRAUS, SOLDAVEL, 40 MM, PARA AGUA FRIA PREDIAL (NBR 5648)</v>
          </cell>
          <cell r="C1653" t="str">
            <v xml:space="preserve">UN    </v>
          </cell>
          <cell r="D1653" t="str">
            <v>CR</v>
          </cell>
          <cell r="E1653" t="str">
            <v>4,53</v>
          </cell>
        </row>
        <row r="1654">
          <cell r="A1654">
            <v>1930</v>
          </cell>
          <cell r="B1654" t="str">
            <v>CURVA DE PVC 45 GRAUS, SOLDAVEL, 50 MM, PARA AGUA FRIA PREDIAL (NBR 5648)</v>
          </cell>
          <cell r="C1654" t="str">
            <v xml:space="preserve">UN    </v>
          </cell>
          <cell r="D1654" t="str">
            <v>CR</v>
          </cell>
          <cell r="E1654" t="str">
            <v>8,79</v>
          </cell>
        </row>
        <row r="1655">
          <cell r="A1655">
            <v>1924</v>
          </cell>
          <cell r="B1655" t="str">
            <v>CURVA DE PVC 45 GRAUS, SOLDAVEL, 60 MM, PARA AGUA FRIA PREDIAL (NBR 5648)</v>
          </cell>
          <cell r="C1655" t="str">
            <v xml:space="preserve">UN    </v>
          </cell>
          <cell r="D1655" t="str">
            <v>CR</v>
          </cell>
          <cell r="E1655" t="str">
            <v>15,15</v>
          </cell>
        </row>
        <row r="1656">
          <cell r="A1656">
            <v>1922</v>
          </cell>
          <cell r="B1656" t="str">
            <v>CURVA DE PVC 45 GRAUS, SOLDAVEL, 75 MM, PARA AGUA FRIA PREDIAL (NBR 5648)</v>
          </cell>
          <cell r="C1656" t="str">
            <v xml:space="preserve">UN    </v>
          </cell>
          <cell r="D1656" t="str">
            <v>CR</v>
          </cell>
          <cell r="E1656" t="str">
            <v>22,50</v>
          </cell>
        </row>
        <row r="1657">
          <cell r="A1657">
            <v>1953</v>
          </cell>
          <cell r="B1657" t="str">
            <v>CURVA DE PVC 45 GRAUS, SOLDAVEL, 85 MM, PARA AGUA FRIA PREDIAL (NBR 5648)</v>
          </cell>
          <cell r="C1657" t="str">
            <v xml:space="preserve">UN    </v>
          </cell>
          <cell r="D1657" t="str">
            <v>CR</v>
          </cell>
          <cell r="E1657" t="str">
            <v>39,33</v>
          </cell>
        </row>
        <row r="1658">
          <cell r="A1658">
            <v>1962</v>
          </cell>
          <cell r="B1658" t="str">
            <v>CURVA DE PVC 90 GRAUS, SOLDAVEL, 110 MM, PARA AGUA FRIA PREDIAL (NBR 5648)</v>
          </cell>
          <cell r="C1658" t="str">
            <v xml:space="preserve">UN    </v>
          </cell>
          <cell r="D1658" t="str">
            <v>CR</v>
          </cell>
          <cell r="E1658" t="str">
            <v>128,67</v>
          </cell>
        </row>
        <row r="1659">
          <cell r="A1659">
            <v>1955</v>
          </cell>
          <cell r="B1659" t="str">
            <v>CURVA DE PVC 90 GRAUS, SOLDAVEL, 20 MM, PARA AGUA FRIA PREDIAL (NBR 5648)</v>
          </cell>
          <cell r="C1659" t="str">
            <v xml:space="preserve">UN    </v>
          </cell>
          <cell r="D1659" t="str">
            <v>CR</v>
          </cell>
          <cell r="E1659" t="str">
            <v>1,70</v>
          </cell>
        </row>
        <row r="1660">
          <cell r="A1660">
            <v>1956</v>
          </cell>
          <cell r="B1660" t="str">
            <v>CURVA DE PVC 90 GRAUS, SOLDAVEL, 25 MM, PARA AGUA FRIA PREDIAL (NBR 5648)</v>
          </cell>
          <cell r="C1660" t="str">
            <v xml:space="preserve">UN    </v>
          </cell>
          <cell r="D1660" t="str">
            <v>CR</v>
          </cell>
          <cell r="E1660" t="str">
            <v>2,19</v>
          </cell>
        </row>
        <row r="1661">
          <cell r="A1661">
            <v>1957</v>
          </cell>
          <cell r="B1661" t="str">
            <v>CURVA DE PVC 90 GRAUS, SOLDAVEL, 32 MM, PARA AGUA FRIA PREDIAL (NBR 5648)</v>
          </cell>
          <cell r="C1661" t="str">
            <v xml:space="preserve">UN    </v>
          </cell>
          <cell r="D1661" t="str">
            <v>CR</v>
          </cell>
          <cell r="E1661" t="str">
            <v>4,98</v>
          </cell>
        </row>
        <row r="1662">
          <cell r="A1662">
            <v>1958</v>
          </cell>
          <cell r="B1662" t="str">
            <v>CURVA DE PVC 90 GRAUS, SOLDAVEL, 40 MM, PARA AGUA FRIA PREDIAL (NBR 5648)</v>
          </cell>
          <cell r="C1662" t="str">
            <v xml:space="preserve">UN    </v>
          </cell>
          <cell r="D1662" t="str">
            <v>CR</v>
          </cell>
          <cell r="E1662" t="str">
            <v>8,85</v>
          </cell>
        </row>
        <row r="1663">
          <cell r="A1663">
            <v>1959</v>
          </cell>
          <cell r="B1663" t="str">
            <v>CURVA DE PVC 90 GRAUS, SOLDAVEL, 50 MM, PARA AGUA FRIA PREDIAL (NBR 5648)</v>
          </cell>
          <cell r="C1663" t="str">
            <v xml:space="preserve">UN    </v>
          </cell>
          <cell r="D1663" t="str">
            <v>CR</v>
          </cell>
          <cell r="E1663" t="str">
            <v>10,79</v>
          </cell>
        </row>
        <row r="1664">
          <cell r="A1664">
            <v>1925</v>
          </cell>
          <cell r="B1664" t="str">
            <v>CURVA DE PVC 90 GRAUS, SOLDAVEL, 60 MM, PARA AGUA FRIA PREDIAL (NBR 5648)</v>
          </cell>
          <cell r="C1664" t="str">
            <v xml:space="preserve">UN    </v>
          </cell>
          <cell r="D1664" t="str">
            <v>CR</v>
          </cell>
          <cell r="E1664" t="str">
            <v>26,68</v>
          </cell>
        </row>
        <row r="1665">
          <cell r="A1665">
            <v>1960</v>
          </cell>
          <cell r="B1665" t="str">
            <v>CURVA DE PVC 90 GRAUS, SOLDAVEL, 75 MM, PARA AGUA FRIA PREDIAL (NBR 5648)</v>
          </cell>
          <cell r="C1665" t="str">
            <v xml:space="preserve">UN    </v>
          </cell>
          <cell r="D1665" t="str">
            <v>CR</v>
          </cell>
          <cell r="E1665" t="str">
            <v>37,93</v>
          </cell>
        </row>
        <row r="1666">
          <cell r="A1666">
            <v>1961</v>
          </cell>
          <cell r="B1666" t="str">
            <v>CURVA DE PVC 90 GRAUS, SOLDAVEL, 85 MM, PARA AGUA FRIA PREDIAL (NBR 5648)</v>
          </cell>
          <cell r="C1666" t="str">
            <v xml:space="preserve">UN    </v>
          </cell>
          <cell r="D1666" t="str">
            <v>CR</v>
          </cell>
          <cell r="E1666" t="str">
            <v>54,51</v>
          </cell>
        </row>
        <row r="1667">
          <cell r="A1667">
            <v>38426</v>
          </cell>
          <cell r="B1667" t="str">
            <v>CURVA DE PVC, 45 GRAUS, SERIE R, DN 100 MM, PARA ESGOTO PREDIAL</v>
          </cell>
          <cell r="C1667" t="str">
            <v xml:space="preserve">UN    </v>
          </cell>
          <cell r="D1667" t="str">
            <v>CR</v>
          </cell>
          <cell r="E1667" t="str">
            <v>16,23</v>
          </cell>
        </row>
        <row r="1668">
          <cell r="A1668">
            <v>38423</v>
          </cell>
          <cell r="B1668" t="str">
            <v>CURVA DE PVC, 90 GRAUS, SERIE R, DN 100 MM, PARA ESGOTO PREDIAL</v>
          </cell>
          <cell r="C1668" t="str">
            <v xml:space="preserve">UN    </v>
          </cell>
          <cell r="D1668" t="str">
            <v>CR</v>
          </cell>
          <cell r="E1668" t="str">
            <v>36,82</v>
          </cell>
        </row>
        <row r="1669">
          <cell r="A1669">
            <v>38421</v>
          </cell>
          <cell r="B1669" t="str">
            <v>CURVA DE PVC, 90 GRAUS, SERIE R, DN 50 MM, PARA ESGOTO PREDIAL</v>
          </cell>
          <cell r="C1669" t="str">
            <v xml:space="preserve">UN    </v>
          </cell>
          <cell r="D1669" t="str">
            <v>CR</v>
          </cell>
          <cell r="E1669" t="str">
            <v>17,38</v>
          </cell>
        </row>
        <row r="1670">
          <cell r="A1670">
            <v>38422</v>
          </cell>
          <cell r="B1670" t="str">
            <v>CURVA DE PVC, 90 GRAUS, SERIE R, DN 75 MM, PARA ESGOTO PREDIAL</v>
          </cell>
          <cell r="C1670" t="str">
            <v xml:space="preserve">UN    </v>
          </cell>
          <cell r="D1670" t="str">
            <v>CR</v>
          </cell>
          <cell r="E1670" t="str">
            <v>25,41</v>
          </cell>
        </row>
        <row r="1671">
          <cell r="A1671">
            <v>39866</v>
          </cell>
          <cell r="B1671" t="str">
            <v>CURVA DE TRANSPOSICAO BRONZE/LATAO (REF 736) SEM ANEL DE SOLDA, BOLSA X BOLSA, 15 MM</v>
          </cell>
          <cell r="C1671" t="str">
            <v xml:space="preserve">UN    </v>
          </cell>
          <cell r="D1671" t="str">
            <v>AS</v>
          </cell>
          <cell r="E1671" t="str">
            <v>10,78</v>
          </cell>
        </row>
        <row r="1672">
          <cell r="A1672">
            <v>39867</v>
          </cell>
          <cell r="B1672" t="str">
            <v>CURVA DE TRANSPOSICAO BRONZE/LATAO (REF 736) SEM ANEL DE SOLDA, BOLSA X BOLSA, 22 MM</v>
          </cell>
          <cell r="C1672" t="str">
            <v xml:space="preserve">UN    </v>
          </cell>
          <cell r="D1672" t="str">
            <v>AS</v>
          </cell>
          <cell r="E1672" t="str">
            <v>23,96</v>
          </cell>
        </row>
        <row r="1673">
          <cell r="A1673">
            <v>39868</v>
          </cell>
          <cell r="B1673" t="str">
            <v>CURVA DE TRANSPOSICAO BRONZE/LATAO (REF 736) SEM ANEL DE SOLDA, BOLSA X BOLSA, 28 MM</v>
          </cell>
          <cell r="C1673" t="str">
            <v xml:space="preserve">UN    </v>
          </cell>
          <cell r="D1673" t="str">
            <v>AS</v>
          </cell>
          <cell r="E1673" t="str">
            <v>43,17</v>
          </cell>
        </row>
        <row r="1674">
          <cell r="A1674">
            <v>37999</v>
          </cell>
          <cell r="B1674" t="str">
            <v>CURVA DE TRANSPOSICAO, CPVC, SOLDAVEL, 15 MM</v>
          </cell>
          <cell r="C1674" t="str">
            <v xml:space="preserve">UN    </v>
          </cell>
          <cell r="D1674" t="str">
            <v>CR</v>
          </cell>
          <cell r="E1674" t="str">
            <v>7,82</v>
          </cell>
        </row>
        <row r="1675">
          <cell r="A1675">
            <v>38000</v>
          </cell>
          <cell r="B1675" t="str">
            <v>CURVA DE TRANSPOSICAO, CPVC, SOLDAVEL, 22 MM</v>
          </cell>
          <cell r="C1675" t="str">
            <v xml:space="preserve">UN    </v>
          </cell>
          <cell r="D1675" t="str">
            <v>CR</v>
          </cell>
          <cell r="E1675" t="str">
            <v>10,35</v>
          </cell>
        </row>
        <row r="1676">
          <cell r="A1676">
            <v>38129</v>
          </cell>
          <cell r="B1676" t="str">
            <v>CURVA DE TRANSPOSICAO, PVC SOLDAVEL, 20 MM, PARA AGUA FRIA PREDIAL</v>
          </cell>
          <cell r="C1676" t="str">
            <v xml:space="preserve">UN    </v>
          </cell>
          <cell r="D1676" t="str">
            <v>CR</v>
          </cell>
          <cell r="E1676" t="str">
            <v>2,95</v>
          </cell>
        </row>
        <row r="1677">
          <cell r="A1677">
            <v>38025</v>
          </cell>
          <cell r="B1677" t="str">
            <v>CURVA DE TRANSPOSICAO, PVC, SOLDAVEL, 25 MM, PARA AGUA FRIA PREDIAL</v>
          </cell>
          <cell r="C1677" t="str">
            <v xml:space="preserve">UN    </v>
          </cell>
          <cell r="D1677" t="str">
            <v>CR</v>
          </cell>
          <cell r="E1677" t="str">
            <v>4,92</v>
          </cell>
        </row>
        <row r="1678">
          <cell r="A1678">
            <v>38026</v>
          </cell>
          <cell r="B1678" t="str">
            <v>CURVA DE TRANSPOSICAO, PVC, SOLDAVEL, 32 MM, PARA AGUA FRIA PREDIAL</v>
          </cell>
          <cell r="C1678" t="str">
            <v xml:space="preserve">UN    </v>
          </cell>
          <cell r="D1678" t="str">
            <v>CR</v>
          </cell>
          <cell r="E1678" t="str">
            <v>13,19</v>
          </cell>
        </row>
        <row r="1679">
          <cell r="A1679">
            <v>1858</v>
          </cell>
          <cell r="B1679" t="str">
            <v>CURVA LONGA PVC, PB, JE, 45 GRAUS, DN 100 MM, PARA REDE COLETORA ESGOTO (NBR 10569)</v>
          </cell>
          <cell r="C1679" t="str">
            <v xml:space="preserve">UN    </v>
          </cell>
          <cell r="D1679" t="str">
            <v>AS</v>
          </cell>
          <cell r="E1679" t="str">
            <v>21,20</v>
          </cell>
        </row>
        <row r="1680">
          <cell r="A1680">
            <v>1844</v>
          </cell>
          <cell r="B1680" t="str">
            <v>CURVA LONGA PVC, PB, JE, 45 GRAUS, DN 150 MM, PARA REDE COLETORA ESGOTO (NBR 10569)</v>
          </cell>
          <cell r="C1680" t="str">
            <v xml:space="preserve">UN    </v>
          </cell>
          <cell r="D1680" t="str">
            <v>AS</v>
          </cell>
          <cell r="E1680" t="str">
            <v>78,15</v>
          </cell>
        </row>
        <row r="1681">
          <cell r="A1681">
            <v>1863</v>
          </cell>
          <cell r="B1681" t="str">
            <v>CURVA LONGA PVC, PB, JE, 90 GRAUS, DN 100 MM, PARA REDE COLETORA ESGOTO (NBR 10569)</v>
          </cell>
          <cell r="C1681" t="str">
            <v xml:space="preserve">UN    </v>
          </cell>
          <cell r="D1681" t="str">
            <v>AS</v>
          </cell>
          <cell r="E1681" t="str">
            <v>30,76</v>
          </cell>
        </row>
        <row r="1682">
          <cell r="A1682">
            <v>1865</v>
          </cell>
          <cell r="B1682" t="str">
            <v>CURVA LONGA PVC, PB, JE, 90 GRAUS, DN 150 MM, PARA REDE COLETORA ESGOTO (NBR 10569)</v>
          </cell>
          <cell r="C1682" t="str">
            <v xml:space="preserve">UN    </v>
          </cell>
          <cell r="D1682" t="str">
            <v>AS</v>
          </cell>
          <cell r="E1682" t="str">
            <v>112,23</v>
          </cell>
        </row>
        <row r="1683">
          <cell r="A1683">
            <v>36355</v>
          </cell>
          <cell r="B1683" t="str">
            <v>CURVA PPR 90 GRAUS, DN 20 MM, PARA AGUA QUENTE PREDIAL</v>
          </cell>
          <cell r="C1683" t="str">
            <v xml:space="preserve">UN    </v>
          </cell>
          <cell r="D1683" t="str">
            <v>CR</v>
          </cell>
          <cell r="E1683" t="str">
            <v>4,85</v>
          </cell>
        </row>
        <row r="1684">
          <cell r="A1684">
            <v>36356</v>
          </cell>
          <cell r="B1684" t="str">
            <v>CURVA PPR 90 GRAUS, DN 25 MM, PARA AGUA QUENTE PREDIAL</v>
          </cell>
          <cell r="C1684" t="str">
            <v xml:space="preserve">UN    </v>
          </cell>
          <cell r="D1684" t="str">
            <v>CR</v>
          </cell>
          <cell r="E1684" t="str">
            <v>8,16</v>
          </cell>
        </row>
        <row r="1685">
          <cell r="A1685">
            <v>1932</v>
          </cell>
          <cell r="B1685" t="str">
            <v>CURVA PVC CURTA 90 G, DN 50 MM, PARA ESGOTO PREDIAL</v>
          </cell>
          <cell r="C1685" t="str">
            <v xml:space="preserve">UN    </v>
          </cell>
          <cell r="D1685" t="str">
            <v>CR</v>
          </cell>
          <cell r="E1685" t="str">
            <v>6,27</v>
          </cell>
        </row>
        <row r="1686">
          <cell r="A1686">
            <v>1933</v>
          </cell>
          <cell r="B1686" t="str">
            <v>CURVA PVC CURTA 90 GRAUS, DN 40 MM, PARA ESGOTO PREDIAL</v>
          </cell>
          <cell r="C1686" t="str">
            <v xml:space="preserve">UN    </v>
          </cell>
          <cell r="D1686" t="str">
            <v>CR</v>
          </cell>
          <cell r="E1686" t="str">
            <v>2,76</v>
          </cell>
        </row>
        <row r="1687">
          <cell r="A1687">
            <v>1951</v>
          </cell>
          <cell r="B1687" t="str">
            <v>CURVA PVC CURTA 90 GRAUS, DN 75 MM, PARA ESGOTO PREDIAL</v>
          </cell>
          <cell r="C1687" t="str">
            <v xml:space="preserve">UN    </v>
          </cell>
          <cell r="D1687" t="str">
            <v>CR</v>
          </cell>
          <cell r="E1687" t="str">
            <v>12,27</v>
          </cell>
        </row>
        <row r="1688">
          <cell r="A1688">
            <v>1966</v>
          </cell>
          <cell r="B1688" t="str">
            <v>CURVA PVC CURTA 90 GRAUS, 100 MM, PARA ESGOTO PREDIAL</v>
          </cell>
          <cell r="C1688" t="str">
            <v xml:space="preserve">UN    </v>
          </cell>
          <cell r="D1688" t="str">
            <v>CR</v>
          </cell>
          <cell r="E1688" t="str">
            <v>14,12</v>
          </cell>
        </row>
        <row r="1689">
          <cell r="A1689">
            <v>1952</v>
          </cell>
          <cell r="B1689" t="str">
            <v>CURVA PVC LEVE, 90 GRAUS, COM PONTA E BOLSA LISA, DN 150 MM</v>
          </cell>
          <cell r="C1689" t="str">
            <v xml:space="preserve">UN    </v>
          </cell>
          <cell r="D1689" t="str">
            <v>CR</v>
          </cell>
          <cell r="E1689" t="str">
            <v>53,02</v>
          </cell>
        </row>
        <row r="1690">
          <cell r="A1690">
            <v>20104</v>
          </cell>
          <cell r="B1690" t="str">
            <v>CURVA PVC LEVE, 90 GRAUS, COM PONTA E BOLSA LISA, DN 250 MM</v>
          </cell>
          <cell r="C1690" t="str">
            <v xml:space="preserve">UN    </v>
          </cell>
          <cell r="D1690" t="str">
            <v>CR</v>
          </cell>
          <cell r="E1690" t="str">
            <v>391,75</v>
          </cell>
        </row>
        <row r="1691">
          <cell r="A1691">
            <v>20105</v>
          </cell>
          <cell r="B1691" t="str">
            <v>CURVA PVC LEVE, 90 GRAUS, COM PONTA E BOLSA LISA, DN 300 MM</v>
          </cell>
          <cell r="C1691" t="str">
            <v xml:space="preserve">UN    </v>
          </cell>
          <cell r="D1691" t="str">
            <v>CR</v>
          </cell>
          <cell r="E1691" t="str">
            <v>610,18</v>
          </cell>
        </row>
        <row r="1692">
          <cell r="A1692">
            <v>1965</v>
          </cell>
          <cell r="B1692" t="str">
            <v>CURVA PVC LONGA 45 GRAUS, 100 MM, PARA ESGOTO PREDIAL</v>
          </cell>
          <cell r="C1692" t="str">
            <v xml:space="preserve">UN    </v>
          </cell>
          <cell r="D1692" t="str">
            <v>CR</v>
          </cell>
          <cell r="E1692" t="str">
            <v>28,62</v>
          </cell>
        </row>
        <row r="1693">
          <cell r="A1693">
            <v>10765</v>
          </cell>
          <cell r="B1693" t="str">
            <v>CURVA PVC LONGA 45G, DN 50 MM, PARA ESGOTO PREDIAL</v>
          </cell>
          <cell r="C1693" t="str">
            <v xml:space="preserve">UN    </v>
          </cell>
          <cell r="D1693" t="str">
            <v>CR</v>
          </cell>
          <cell r="E1693" t="str">
            <v>7,23</v>
          </cell>
        </row>
        <row r="1694">
          <cell r="A1694">
            <v>10767</v>
          </cell>
          <cell r="B1694" t="str">
            <v>CURVA PVC LONGA 45G, DN 75 MM, PARA ESGOTO PREDIAL</v>
          </cell>
          <cell r="C1694" t="str">
            <v xml:space="preserve">UN    </v>
          </cell>
          <cell r="D1694" t="str">
            <v>CR</v>
          </cell>
          <cell r="E1694" t="str">
            <v>23,70</v>
          </cell>
        </row>
        <row r="1695">
          <cell r="A1695">
            <v>1970</v>
          </cell>
          <cell r="B1695" t="str">
            <v>CURVA PVC LONGA 90 GRAUS, 100 MM, PARA ESGOTO PREDIAL</v>
          </cell>
          <cell r="C1695" t="str">
            <v xml:space="preserve">UN    </v>
          </cell>
          <cell r="D1695" t="str">
            <v>CR</v>
          </cell>
          <cell r="E1695" t="str">
            <v>29,70</v>
          </cell>
        </row>
        <row r="1696">
          <cell r="A1696">
            <v>1967</v>
          </cell>
          <cell r="B1696" t="str">
            <v>CURVA PVC LONGA 90 GRAUS, 40 MM, PARA ESGOTO PREDIAL</v>
          </cell>
          <cell r="C1696" t="str">
            <v xml:space="preserve">UN    </v>
          </cell>
          <cell r="D1696" t="str">
            <v>CR</v>
          </cell>
          <cell r="E1696" t="str">
            <v>3,30</v>
          </cell>
        </row>
        <row r="1697">
          <cell r="A1697">
            <v>1968</v>
          </cell>
          <cell r="B1697" t="str">
            <v>CURVA PVC LONGA 90 GRAUS, 50 MM, PARA ESGOTO PREDIAL</v>
          </cell>
          <cell r="C1697" t="str">
            <v xml:space="preserve">UN    </v>
          </cell>
          <cell r="D1697" t="str">
            <v>CR</v>
          </cell>
          <cell r="E1697" t="str">
            <v>6,92</v>
          </cell>
        </row>
        <row r="1698">
          <cell r="A1698">
            <v>1969</v>
          </cell>
          <cell r="B1698" t="str">
            <v>CURVA PVC LONGA 90 GRAUS, 75 MM, PARA ESGOTO PREDIAL</v>
          </cell>
          <cell r="C1698" t="str">
            <v xml:space="preserve">UN    </v>
          </cell>
          <cell r="D1698" t="str">
            <v>CR</v>
          </cell>
          <cell r="E1698" t="str">
            <v>20,37</v>
          </cell>
        </row>
        <row r="1699">
          <cell r="A1699">
            <v>1839</v>
          </cell>
          <cell r="B1699" t="str">
            <v>CURVA PVC PBA, JE, PB, 22 GRAUS, DN 100 / DE 110 MM, PARA REDE AGUA (NBR 10351)</v>
          </cell>
          <cell r="C1699" t="str">
            <v xml:space="preserve">UN    </v>
          </cell>
          <cell r="D1699" t="str">
            <v>AS</v>
          </cell>
          <cell r="E1699" t="str">
            <v>94,55</v>
          </cell>
        </row>
        <row r="1700">
          <cell r="A1700">
            <v>1835</v>
          </cell>
          <cell r="B1700" t="str">
            <v>CURVA PVC PBA, JE, PB, 22 GRAUS, DN 50 / DE 60 MM, PARA REDE AGUA (NBR 10351)</v>
          </cell>
          <cell r="C1700" t="str">
            <v xml:space="preserve">UN    </v>
          </cell>
          <cell r="D1700" t="str">
            <v>AS</v>
          </cell>
          <cell r="E1700" t="str">
            <v>20,10</v>
          </cell>
        </row>
        <row r="1701">
          <cell r="A1701">
            <v>1823</v>
          </cell>
          <cell r="B1701" t="str">
            <v>CURVA PVC PBA, JE, PB, 22 GRAUS, DN 75 / DE 85 MM, PARA REDE AGUA (NBR 10351)</v>
          </cell>
          <cell r="C1701" t="str">
            <v xml:space="preserve">UN    </v>
          </cell>
          <cell r="D1701" t="str">
            <v>AS</v>
          </cell>
          <cell r="E1701" t="str">
            <v>38,86</v>
          </cell>
        </row>
        <row r="1702">
          <cell r="A1702">
            <v>1827</v>
          </cell>
          <cell r="B1702" t="str">
            <v>CURVA PVC PBA, JE, PB, 45 GRAUS, DN 100 / DE 110 MM, PARA REDE AGUA (NBR 10351)</v>
          </cell>
          <cell r="C1702" t="str">
            <v xml:space="preserve">UN    </v>
          </cell>
          <cell r="D1702" t="str">
            <v>AS</v>
          </cell>
          <cell r="E1702" t="str">
            <v>93,63</v>
          </cell>
        </row>
        <row r="1703">
          <cell r="A1703">
            <v>1831</v>
          </cell>
          <cell r="B1703" t="str">
            <v>CURVA PVC PBA, JE, PB, 45 GRAUS, DN 50 / DE 60 MM, PARA REDE AGUA (NBR 10351)</v>
          </cell>
          <cell r="C1703" t="str">
            <v xml:space="preserve">UN    </v>
          </cell>
          <cell r="D1703" t="str">
            <v>AS</v>
          </cell>
          <cell r="E1703" t="str">
            <v>20,44</v>
          </cell>
        </row>
        <row r="1704">
          <cell r="A1704">
            <v>1825</v>
          </cell>
          <cell r="B1704" t="str">
            <v>CURVA PVC PBA, JE, PB, 45 GRAUS, DN 75 / DE 85 MM, PARA REDE AGUA (NBR 10351)</v>
          </cell>
          <cell r="C1704" t="str">
            <v xml:space="preserve">UN    </v>
          </cell>
          <cell r="D1704" t="str">
            <v>AS</v>
          </cell>
          <cell r="E1704" t="str">
            <v>50,44</v>
          </cell>
        </row>
        <row r="1705">
          <cell r="A1705">
            <v>1828</v>
          </cell>
          <cell r="B1705" t="str">
            <v>CURVA PVC PBA, JE, PB, 90 GRAUS, DN 100 / DE 110 MM, PARA REDE AGUA (NBR 10351)</v>
          </cell>
          <cell r="C1705" t="str">
            <v xml:space="preserve">UN    </v>
          </cell>
          <cell r="D1705" t="str">
            <v>AS</v>
          </cell>
          <cell r="E1705" t="str">
            <v>114,26</v>
          </cell>
        </row>
        <row r="1706">
          <cell r="A1706">
            <v>1845</v>
          </cell>
          <cell r="B1706" t="str">
            <v>CURVA PVC PBA, JE, PB, 90 GRAUS, DN 50 / DE 60 MM, PARA REDE AGUA (NBR 10351)</v>
          </cell>
          <cell r="C1706" t="str">
            <v xml:space="preserve">UN    </v>
          </cell>
          <cell r="D1706" t="str">
            <v>AS</v>
          </cell>
          <cell r="E1706" t="str">
            <v>25,61</v>
          </cell>
        </row>
        <row r="1707">
          <cell r="A1707">
            <v>1824</v>
          </cell>
          <cell r="B1707" t="str">
            <v>CURVA PVC PBA, JE, PB, 90 GRAUS, DN 75 / DE 85 MM, PARA REDE AGUA (NBR 10351)</v>
          </cell>
          <cell r="C1707" t="str">
            <v xml:space="preserve">UN    </v>
          </cell>
          <cell r="D1707" t="str">
            <v>AS</v>
          </cell>
          <cell r="E1707" t="str">
            <v>60,47</v>
          </cell>
        </row>
        <row r="1708">
          <cell r="A1708">
            <v>1941</v>
          </cell>
          <cell r="B1708" t="str">
            <v>CURVA PVC 90 GRAUS, ROSCAVEL, 1 1/2",  AGUA FRIA PREDIAL</v>
          </cell>
          <cell r="C1708" t="str">
            <v xml:space="preserve">UN    </v>
          </cell>
          <cell r="D1708" t="str">
            <v>CR</v>
          </cell>
          <cell r="E1708" t="str">
            <v>19,01</v>
          </cell>
        </row>
        <row r="1709">
          <cell r="A1709">
            <v>1940</v>
          </cell>
          <cell r="B1709" t="str">
            <v>CURVA PVC 90 GRAUS, ROSCAVEL, 1 1/4",  AGUA FRIA PREDIAL</v>
          </cell>
          <cell r="C1709" t="str">
            <v xml:space="preserve">UN    </v>
          </cell>
          <cell r="D1709" t="str">
            <v>CR</v>
          </cell>
          <cell r="E1709" t="str">
            <v>14,37</v>
          </cell>
        </row>
        <row r="1710">
          <cell r="A1710">
            <v>1937</v>
          </cell>
          <cell r="B1710" t="str">
            <v>CURVA PVC 90 GRAUS, ROSCAVEL, 1/2",  AGUA FRIA PREDIAL</v>
          </cell>
          <cell r="C1710" t="str">
            <v xml:space="preserve">UN    </v>
          </cell>
          <cell r="D1710" t="str">
            <v>CR</v>
          </cell>
          <cell r="E1710" t="str">
            <v>2,98</v>
          </cell>
        </row>
        <row r="1711">
          <cell r="A1711">
            <v>1939</v>
          </cell>
          <cell r="B1711" t="str">
            <v>CURVA PVC 90 GRAUS, ROSCAVEL, 1",  AGUA FRIA PREDIAL</v>
          </cell>
          <cell r="C1711" t="str">
            <v xml:space="preserve">UN    </v>
          </cell>
          <cell r="D1711" t="str">
            <v>CR</v>
          </cell>
          <cell r="E1711" t="str">
            <v>5,91</v>
          </cell>
        </row>
        <row r="1712">
          <cell r="A1712">
            <v>1942</v>
          </cell>
          <cell r="B1712" t="str">
            <v>CURVA PVC 90 GRAUS, ROSCAVEL, 2",  AGUA FRIA PREDIAL</v>
          </cell>
          <cell r="C1712" t="str">
            <v xml:space="preserve">UN    </v>
          </cell>
          <cell r="D1712" t="str">
            <v>CR</v>
          </cell>
          <cell r="E1712" t="str">
            <v>27,14</v>
          </cell>
        </row>
        <row r="1713">
          <cell r="A1713">
            <v>1938</v>
          </cell>
          <cell r="B1713" t="str">
            <v>CURVA PVC 90 GRAUS, ROSCAVEL, 3/4",  AGUA FRIA PREDIAL</v>
          </cell>
          <cell r="C1713" t="str">
            <v xml:space="preserve">UN    </v>
          </cell>
          <cell r="D1713" t="str">
            <v>CR</v>
          </cell>
          <cell r="E1713" t="str">
            <v>3,78</v>
          </cell>
        </row>
        <row r="1714">
          <cell r="A1714">
            <v>42692</v>
          </cell>
          <cell r="B1714" t="str">
            <v>CURVA PVC, BB, JE, 45 GRAUS, DN 200 MM, PARA TUBO CORRUGADO E/OU LISO, REDE COLETORA ESGOTO (NBR 10569)</v>
          </cell>
          <cell r="C1714" t="str">
            <v xml:space="preserve">UN    </v>
          </cell>
          <cell r="D1714" t="str">
            <v>AS</v>
          </cell>
          <cell r="E1714" t="str">
            <v>249,00</v>
          </cell>
        </row>
        <row r="1715">
          <cell r="A1715">
            <v>42693</v>
          </cell>
          <cell r="B1715" t="str">
            <v>CURVA PVC, BB, JE, 45 GRAUS, DN 250 MM, PARA TUBO CORRUGADO E/OU LISO, REDE COLETORA ESGOTO (NBR 10569)</v>
          </cell>
          <cell r="C1715" t="str">
            <v xml:space="preserve">UN    </v>
          </cell>
          <cell r="D1715" t="str">
            <v>AS</v>
          </cell>
          <cell r="E1715" t="str">
            <v>409,59</v>
          </cell>
        </row>
        <row r="1716">
          <cell r="A1716">
            <v>42695</v>
          </cell>
          <cell r="B1716" t="str">
            <v>CURVA PVC, BB, JE, 90 GRAUS, DN 200 MM, PARA TUBO CORRUGADO E/OU LISO, REDE COLETORA ESGOTO (NBR 10569)</v>
          </cell>
          <cell r="C1716" t="str">
            <v xml:space="preserve">UN    </v>
          </cell>
          <cell r="D1716" t="str">
            <v>AS</v>
          </cell>
          <cell r="E1716" t="str">
            <v>311,43</v>
          </cell>
        </row>
        <row r="1717">
          <cell r="A1717">
            <v>42694</v>
          </cell>
          <cell r="B1717" t="str">
            <v>CURVA PVC, BB, JE, 90 GRAUS, DN 250 MM, PARA TUBO CORRUGADO E/OU LISO, REDE COLETORA ESGOTO (NBR 10569)</v>
          </cell>
          <cell r="C1717" t="str">
            <v xml:space="preserve">UN    </v>
          </cell>
          <cell r="D1717" t="str">
            <v>AS</v>
          </cell>
          <cell r="E1717" t="str">
            <v>460,41</v>
          </cell>
        </row>
        <row r="1718">
          <cell r="A1718">
            <v>20097</v>
          </cell>
          <cell r="B1718" t="str">
            <v>CURVA PVC, SERIE R, 87.30 GRAUS, CURTA, 100 MM, PARA ESGOTO PREDIAL (PARA PE-DE-COLUNA)</v>
          </cell>
          <cell r="C1718" t="str">
            <v xml:space="preserve">UN    </v>
          </cell>
          <cell r="D1718" t="str">
            <v>CR</v>
          </cell>
          <cell r="E1718" t="str">
            <v>28,06</v>
          </cell>
        </row>
        <row r="1719">
          <cell r="A1719">
            <v>20098</v>
          </cell>
          <cell r="B1719" t="str">
            <v>CURVA PVC, SERIE R, 87.30 GRAUS, CURTA, 150 MM, PARA ESGOTO PREDIAL (PARA PE-DE-COLUNA)</v>
          </cell>
          <cell r="C1719" t="str">
            <v xml:space="preserve">UN    </v>
          </cell>
          <cell r="D1719" t="str">
            <v>CR</v>
          </cell>
          <cell r="E1719" t="str">
            <v>94,62</v>
          </cell>
        </row>
        <row r="1720">
          <cell r="A1720">
            <v>20096</v>
          </cell>
          <cell r="B1720" t="str">
            <v>CURVA PVC, SERIE R, 87.30 GRAUS, CURTA, 75 MM, PARA ESGOTO PREDIAL (PARA PE-DE-COLUNA)</v>
          </cell>
          <cell r="C1720" t="str">
            <v xml:space="preserve">UN    </v>
          </cell>
          <cell r="D1720" t="str">
            <v>CR</v>
          </cell>
          <cell r="E1720" t="str">
            <v>18,36</v>
          </cell>
        </row>
        <row r="1721">
          <cell r="A1721">
            <v>1964</v>
          </cell>
          <cell r="B1721" t="str">
            <v>CURVA PVC, 45 GRAUS, CURTA, PB, DN 100 MM, PARA ESGOTO PREDIAL</v>
          </cell>
          <cell r="C1721" t="str">
            <v xml:space="preserve">UN    </v>
          </cell>
          <cell r="D1721" t="str">
            <v>CR</v>
          </cell>
          <cell r="E1721" t="str">
            <v>16,97</v>
          </cell>
        </row>
        <row r="1722">
          <cell r="A1722">
            <v>1880</v>
          </cell>
          <cell r="B1722" t="str">
            <v>CURVA 135 GRAUS, DE PVC RIGIDO ROSCAVEL, DE 1", PARA ELETRODUTO</v>
          </cell>
          <cell r="C1722" t="str">
            <v xml:space="preserve">UN    </v>
          </cell>
          <cell r="D1722" t="str">
            <v>CR</v>
          </cell>
          <cell r="E1722" t="str">
            <v>2,28</v>
          </cell>
        </row>
        <row r="1723">
          <cell r="A1723">
            <v>39274</v>
          </cell>
          <cell r="B1723" t="str">
            <v>CURVA 135 GRAUS, DE PVC RIGIDO ROSCAVEL, DE 3/4", PARA ELETRODUTO</v>
          </cell>
          <cell r="C1723" t="str">
            <v xml:space="preserve">UN    </v>
          </cell>
          <cell r="D1723" t="str">
            <v>CR</v>
          </cell>
          <cell r="E1723" t="str">
            <v>1,77</v>
          </cell>
        </row>
        <row r="1724">
          <cell r="A1724">
            <v>2628</v>
          </cell>
          <cell r="B1724" t="str">
            <v>CURVA 135 GRAUS, PARA ELETRODUTO, EM ACO GALVANIZADO ELETROLITICO, DIAMETRO DE 100 MM (4")</v>
          </cell>
          <cell r="C1724" t="str">
            <v xml:space="preserve">UN    </v>
          </cell>
          <cell r="D1724" t="str">
            <v>AS</v>
          </cell>
          <cell r="E1724" t="str">
            <v>199,84</v>
          </cell>
        </row>
        <row r="1725">
          <cell r="A1725">
            <v>2622</v>
          </cell>
          <cell r="B1725" t="str">
            <v>CURVA 135 GRAUS, PARA ELETRODUTO, EM ACO GALVANIZADO ELETROLITICO, DIAMETRO DE 15 MM (1/2")</v>
          </cell>
          <cell r="C1725" t="str">
            <v xml:space="preserve">UN    </v>
          </cell>
          <cell r="D1725" t="str">
            <v>AS</v>
          </cell>
          <cell r="E1725" t="str">
            <v>4,74</v>
          </cell>
        </row>
        <row r="1726">
          <cell r="A1726">
            <v>2623</v>
          </cell>
          <cell r="B1726" t="str">
            <v>CURVA 135 GRAUS, PARA ELETRODUTO, EM ACO GALVANIZADO ELETROLITICO, DIAMETRO DE 20 MM (3/4")</v>
          </cell>
          <cell r="C1726" t="str">
            <v xml:space="preserve">UN    </v>
          </cell>
          <cell r="D1726" t="str">
            <v>AS</v>
          </cell>
          <cell r="E1726" t="str">
            <v>5,71</v>
          </cell>
        </row>
        <row r="1727">
          <cell r="A1727">
            <v>2624</v>
          </cell>
          <cell r="B1727" t="str">
            <v>CURVA 135 GRAUS, PARA ELETRODUTO, EM ACO GALVANIZADO ELETROLITICO, DIAMETRO DE 25 MM (1")</v>
          </cell>
          <cell r="C1727" t="str">
            <v xml:space="preserve">UN    </v>
          </cell>
          <cell r="D1727" t="str">
            <v>AS</v>
          </cell>
          <cell r="E1727" t="str">
            <v>9,08</v>
          </cell>
        </row>
        <row r="1728">
          <cell r="A1728">
            <v>2625</v>
          </cell>
          <cell r="B1728" t="str">
            <v>CURVA 135 GRAUS, PARA ELETRODUTO, EM ACO GALVANIZADO ELETROLITICO, DIAMETRO DE 32 MM (1 1/4")</v>
          </cell>
          <cell r="C1728" t="str">
            <v xml:space="preserve">UN    </v>
          </cell>
          <cell r="D1728" t="str">
            <v>AS</v>
          </cell>
          <cell r="E1728" t="str">
            <v>19,17</v>
          </cell>
        </row>
        <row r="1729">
          <cell r="A1729">
            <v>2626</v>
          </cell>
          <cell r="B1729" t="str">
            <v>CURVA 135 GRAUS, PARA ELETRODUTO, EM ACO GALVANIZADO ELETROLITICO, DIAMETRO DE 40 MM (1 1/2")</v>
          </cell>
          <cell r="C1729" t="str">
            <v xml:space="preserve">UN    </v>
          </cell>
          <cell r="D1729" t="str">
            <v>AS</v>
          </cell>
          <cell r="E1729" t="str">
            <v>28,09</v>
          </cell>
        </row>
        <row r="1730">
          <cell r="A1730">
            <v>2630</v>
          </cell>
          <cell r="B1730" t="str">
            <v>CURVA 135 GRAUS, PARA ELETRODUTO, EM ACO GALVANIZADO ELETROLITICO, DIAMETRO DE 50 MM (2")</v>
          </cell>
          <cell r="C1730" t="str">
            <v xml:space="preserve">UN    </v>
          </cell>
          <cell r="D1730" t="str">
            <v>AS</v>
          </cell>
          <cell r="E1730" t="str">
            <v>42,73</v>
          </cell>
        </row>
        <row r="1731">
          <cell r="A1731">
            <v>2627</v>
          </cell>
          <cell r="B1731" t="str">
            <v>CURVA 135 GRAUS, PARA ELETRODUTO, EM ACO GALVANIZADO ELETROLITICO, DIAMETRO DE 65 MM (2 1/2")</v>
          </cell>
          <cell r="C1731" t="str">
            <v xml:space="preserve">UN    </v>
          </cell>
          <cell r="D1731" t="str">
            <v>AS</v>
          </cell>
          <cell r="E1731" t="str">
            <v>75,27</v>
          </cell>
        </row>
        <row r="1732">
          <cell r="A1732">
            <v>2629</v>
          </cell>
          <cell r="B1732" t="str">
            <v>CURVA 135 GRAUS, PARA ELETRODUTO, EM ACO GALVANIZADO ELETROLITICO, DIAMETRO DE 80 MM (3")</v>
          </cell>
          <cell r="C1732" t="str">
            <v xml:space="preserve">UN    </v>
          </cell>
          <cell r="D1732" t="str">
            <v>AS</v>
          </cell>
          <cell r="E1732" t="str">
            <v>101,81</v>
          </cell>
        </row>
        <row r="1733">
          <cell r="A1733">
            <v>12033</v>
          </cell>
          <cell r="B1733" t="str">
            <v>CURVA 180 GRAUS, DE PVC RIGIDO ROSCAVEL, DE 1 1/2", PARA ELETRODUTO</v>
          </cell>
          <cell r="C1733" t="str">
            <v xml:space="preserve">UN    </v>
          </cell>
          <cell r="D1733" t="str">
            <v>CR</v>
          </cell>
          <cell r="E1733" t="str">
            <v>7,29</v>
          </cell>
        </row>
        <row r="1734">
          <cell r="A1734">
            <v>40408</v>
          </cell>
          <cell r="B1734" t="str">
            <v>CURVA 180 GRAUS, DE PVC RIGIDO ROSCAVEL, DE 1 1/4", PARA ELETRODUTO</v>
          </cell>
          <cell r="C1734" t="str">
            <v xml:space="preserve">UN    </v>
          </cell>
          <cell r="D1734" t="str">
            <v>CR</v>
          </cell>
          <cell r="E1734" t="str">
            <v>4,79</v>
          </cell>
        </row>
        <row r="1735">
          <cell r="A1735">
            <v>40409</v>
          </cell>
          <cell r="B1735" t="str">
            <v>CURVA 180 GRAUS, DE PVC RIGIDO ROSCAVEL, DE 1/2", PARA ELETRODUTO</v>
          </cell>
          <cell r="C1735" t="str">
            <v xml:space="preserve">UN    </v>
          </cell>
          <cell r="D1735" t="str">
            <v>CR</v>
          </cell>
          <cell r="E1735" t="str">
            <v>1,69</v>
          </cell>
        </row>
        <row r="1736">
          <cell r="A1736">
            <v>39276</v>
          </cell>
          <cell r="B1736" t="str">
            <v>CURVA 180 GRAUS, DE PVC RIGIDO ROSCAVEL, DE 1", PARA ELETRODUTO</v>
          </cell>
          <cell r="C1736" t="str">
            <v xml:space="preserve">UN    </v>
          </cell>
          <cell r="D1736" t="str">
            <v>CR</v>
          </cell>
          <cell r="E1736" t="str">
            <v>4,31</v>
          </cell>
        </row>
        <row r="1737">
          <cell r="A1737">
            <v>39277</v>
          </cell>
          <cell r="B1737" t="str">
            <v>CURVA 180 GRAUS, DE PVC RIGIDO ROSCAVEL, DE 2", PARA ELETRODUTO</v>
          </cell>
          <cell r="C1737" t="str">
            <v xml:space="preserve">UN    </v>
          </cell>
          <cell r="D1737" t="str">
            <v>CR</v>
          </cell>
          <cell r="E1737" t="str">
            <v>11,65</v>
          </cell>
        </row>
        <row r="1738">
          <cell r="A1738">
            <v>12034</v>
          </cell>
          <cell r="B1738" t="str">
            <v>CURVA 180 GRAUS, DE PVC RIGIDO ROSCAVEL, DE 3/4", PARA ELETRODUTO</v>
          </cell>
          <cell r="C1738" t="str">
            <v xml:space="preserve">UN    </v>
          </cell>
          <cell r="D1738" t="str">
            <v>CR</v>
          </cell>
          <cell r="E1738" t="str">
            <v>3,30</v>
          </cell>
        </row>
        <row r="1739">
          <cell r="A1739">
            <v>39879</v>
          </cell>
          <cell r="B1739" t="str">
            <v>CURVA 45 GRAUS DE COBRE (REF 606) SEM ANEL DE SOLDA, BOLSA X BOLSA, 15 MM</v>
          </cell>
          <cell r="C1739" t="str">
            <v xml:space="preserve">UN    </v>
          </cell>
          <cell r="D1739" t="str">
            <v>AS</v>
          </cell>
          <cell r="E1739" t="str">
            <v>3,03</v>
          </cell>
        </row>
        <row r="1740">
          <cell r="A1740">
            <v>39880</v>
          </cell>
          <cell r="B1740" t="str">
            <v>CURVA 45 GRAUS DE COBRE (REF 606) SEM ANEL DE SOLDA, BOLSA X BOLSA, 22 MM</v>
          </cell>
          <cell r="C1740" t="str">
            <v xml:space="preserve">UN    </v>
          </cell>
          <cell r="D1740" t="str">
            <v>AS</v>
          </cell>
          <cell r="E1740" t="str">
            <v>6,71</v>
          </cell>
        </row>
        <row r="1741">
          <cell r="A1741">
            <v>39881</v>
          </cell>
          <cell r="B1741" t="str">
            <v>CURVA 45 GRAUS DE COBRE (REF 606) SEM ANEL DE SOLDA, BOLSA X BOLSA, 28 MM</v>
          </cell>
          <cell r="C1741" t="str">
            <v xml:space="preserve">UN    </v>
          </cell>
          <cell r="D1741" t="str">
            <v>AS</v>
          </cell>
          <cell r="E1741" t="str">
            <v>10,77</v>
          </cell>
        </row>
        <row r="1742">
          <cell r="A1742">
            <v>39882</v>
          </cell>
          <cell r="B1742" t="str">
            <v>CURVA 45 GRAUS DE COBRE (REF 606) SEM ANEL DE SOLDA, BOLSA X BOLSA, 35 MM</v>
          </cell>
          <cell r="C1742" t="str">
            <v xml:space="preserve">UN    </v>
          </cell>
          <cell r="D1742" t="str">
            <v>AS</v>
          </cell>
          <cell r="E1742" t="str">
            <v>28,37</v>
          </cell>
        </row>
        <row r="1743">
          <cell r="A1743">
            <v>39883</v>
          </cell>
          <cell r="B1743" t="str">
            <v>CURVA 45 GRAUS DE COBRE (REF 606) SEM ANEL DE SOLDA, BOLSA X BOLSA, 42 MM</v>
          </cell>
          <cell r="C1743" t="str">
            <v xml:space="preserve">UN    </v>
          </cell>
          <cell r="D1743" t="str">
            <v>AS</v>
          </cell>
          <cell r="E1743" t="str">
            <v>45,30</v>
          </cell>
        </row>
        <row r="1744">
          <cell r="A1744">
            <v>39884</v>
          </cell>
          <cell r="B1744" t="str">
            <v>CURVA 45 GRAUS DE COBRE (REF 606) SEM ANEL DE SOLDA, BOLSA X BOLSA, 54 MM</v>
          </cell>
          <cell r="C1744" t="str">
            <v xml:space="preserve">UN    </v>
          </cell>
          <cell r="D1744" t="str">
            <v>AS</v>
          </cell>
          <cell r="E1744" t="str">
            <v>67,28</v>
          </cell>
        </row>
        <row r="1745">
          <cell r="A1745">
            <v>39885</v>
          </cell>
          <cell r="B1745" t="str">
            <v>CURVA 45 GRAUS DE COBRE (REF 606) SEM ANEL DE SOLDA, BOLSA X BOLSA, 66 MM</v>
          </cell>
          <cell r="C1745" t="str">
            <v xml:space="preserve">UN    </v>
          </cell>
          <cell r="D1745" t="str">
            <v>AS</v>
          </cell>
          <cell r="E1745" t="str">
            <v>159,91</v>
          </cell>
        </row>
        <row r="1746">
          <cell r="A1746">
            <v>1777</v>
          </cell>
          <cell r="B1746" t="str">
            <v>CURVA 45 GRAUS DE FERRO GALVANIZADO, COM ROSCA BSP FEMEA, DE 1 1/2"</v>
          </cell>
          <cell r="C1746" t="str">
            <v xml:space="preserve">UN    </v>
          </cell>
          <cell r="D1746" t="str">
            <v>CR</v>
          </cell>
          <cell r="E1746" t="str">
            <v>41,48</v>
          </cell>
        </row>
        <row r="1747">
          <cell r="A1747">
            <v>1819</v>
          </cell>
          <cell r="B1747" t="str">
            <v>CURVA 45 GRAUS DE FERRO GALVANIZADO, COM ROSCA BSP FEMEA, DE 1 1/4"</v>
          </cell>
          <cell r="C1747" t="str">
            <v xml:space="preserve">UN    </v>
          </cell>
          <cell r="D1747" t="str">
            <v>CR</v>
          </cell>
          <cell r="E1747" t="str">
            <v>30,18</v>
          </cell>
        </row>
        <row r="1748">
          <cell r="A1748">
            <v>1775</v>
          </cell>
          <cell r="B1748" t="str">
            <v>CURVA 45 GRAUS DE FERRO GALVANIZADO, COM ROSCA BSP FEMEA, DE 1/2"</v>
          </cell>
          <cell r="C1748" t="str">
            <v xml:space="preserve">UN    </v>
          </cell>
          <cell r="D1748" t="str">
            <v>CR</v>
          </cell>
          <cell r="E1748" t="str">
            <v>9,02</v>
          </cell>
        </row>
        <row r="1749">
          <cell r="A1749">
            <v>1776</v>
          </cell>
          <cell r="B1749" t="str">
            <v>CURVA 45 GRAUS DE FERRO GALVANIZADO, COM ROSCA BSP FEMEA, DE 1"</v>
          </cell>
          <cell r="C1749" t="str">
            <v xml:space="preserve">UN    </v>
          </cell>
          <cell r="D1749" t="str">
            <v>CR</v>
          </cell>
          <cell r="E1749" t="str">
            <v>24,55</v>
          </cell>
        </row>
        <row r="1750">
          <cell r="A1750">
            <v>1778</v>
          </cell>
          <cell r="B1750" t="str">
            <v>CURVA 45 GRAUS DE FERRO GALVANIZADO, COM ROSCA BSP FEMEA, DE 2 1/2"</v>
          </cell>
          <cell r="C1750" t="str">
            <v xml:space="preserve">UN    </v>
          </cell>
          <cell r="D1750" t="str">
            <v>CR</v>
          </cell>
          <cell r="E1750" t="str">
            <v>100,41</v>
          </cell>
        </row>
        <row r="1751">
          <cell r="A1751">
            <v>1818</v>
          </cell>
          <cell r="B1751" t="str">
            <v>CURVA 45 GRAUS DE FERRO GALVANIZADO, COM ROSCA BSP FEMEA, DE 2"</v>
          </cell>
          <cell r="C1751" t="str">
            <v xml:space="preserve">UN    </v>
          </cell>
          <cell r="D1751" t="str">
            <v>CR</v>
          </cell>
          <cell r="E1751" t="str">
            <v>66,65</v>
          </cell>
        </row>
        <row r="1752">
          <cell r="A1752">
            <v>1820</v>
          </cell>
          <cell r="B1752" t="str">
            <v>CURVA 45 GRAUS DE FERRO GALVANIZADO, COM ROSCA BSP FEMEA, DE 3/4"</v>
          </cell>
          <cell r="C1752" t="str">
            <v xml:space="preserve">UN    </v>
          </cell>
          <cell r="D1752" t="str">
            <v>CR</v>
          </cell>
          <cell r="E1752" t="str">
            <v>13,03</v>
          </cell>
        </row>
        <row r="1753">
          <cell r="A1753">
            <v>1779</v>
          </cell>
          <cell r="B1753" t="str">
            <v>CURVA 45 GRAUS DE FERRO GALVANIZADO, COM ROSCA BSP FEMEA, DE 3"</v>
          </cell>
          <cell r="C1753" t="str">
            <v xml:space="preserve">UN    </v>
          </cell>
          <cell r="D1753" t="str">
            <v>CR</v>
          </cell>
          <cell r="E1753" t="str">
            <v>146,04</v>
          </cell>
        </row>
        <row r="1754">
          <cell r="A1754">
            <v>1780</v>
          </cell>
          <cell r="B1754" t="str">
            <v>CURVA 45 GRAUS DE FERRO GALVANIZADO, COM ROSCA BSP FEMEA, DE 4"</v>
          </cell>
          <cell r="C1754" t="str">
            <v xml:space="preserve">UN    </v>
          </cell>
          <cell r="D1754" t="str">
            <v>CR</v>
          </cell>
          <cell r="E1754" t="str">
            <v>301,07</v>
          </cell>
        </row>
        <row r="1755">
          <cell r="A1755">
            <v>1783</v>
          </cell>
          <cell r="B1755" t="str">
            <v>CURVA 45 GRAUS DE FERRO GALVANIZADO, COM ROSCA BSP MACHO/FEMEA, DE 1 1/2"</v>
          </cell>
          <cell r="C1755" t="str">
            <v xml:space="preserve">UN    </v>
          </cell>
          <cell r="D1755" t="str">
            <v>CR</v>
          </cell>
          <cell r="E1755" t="str">
            <v>31,83</v>
          </cell>
        </row>
        <row r="1756">
          <cell r="A1756">
            <v>1782</v>
          </cell>
          <cell r="B1756" t="str">
            <v>CURVA 45 GRAUS DE FERRO GALVANIZADO, COM ROSCA BSP MACHO/FEMEA, DE 1 1/4"</v>
          </cell>
          <cell r="C1756" t="str">
            <v xml:space="preserve">UN    </v>
          </cell>
          <cell r="D1756" t="str">
            <v>CR</v>
          </cell>
          <cell r="E1756" t="str">
            <v>25,17</v>
          </cell>
        </row>
        <row r="1757">
          <cell r="A1757">
            <v>1817</v>
          </cell>
          <cell r="B1757" t="str">
            <v>CURVA 45 GRAUS DE FERRO GALVANIZADO, COM ROSCA BSP MACHO/FEMEA, DE 1/2"</v>
          </cell>
          <cell r="C1757" t="str">
            <v xml:space="preserve">UN    </v>
          </cell>
          <cell r="D1757" t="str">
            <v>CR</v>
          </cell>
          <cell r="E1757" t="str">
            <v>7,50</v>
          </cell>
        </row>
        <row r="1758">
          <cell r="A1758">
            <v>1781</v>
          </cell>
          <cell r="B1758" t="str">
            <v>CURVA 45 GRAUS DE FERRO GALVANIZADO, COM ROSCA BSP MACHO/FEMEA, DE 1"</v>
          </cell>
          <cell r="C1758" t="str">
            <v xml:space="preserve">UN    </v>
          </cell>
          <cell r="D1758" t="str">
            <v>CR</v>
          </cell>
          <cell r="E1758" t="str">
            <v>16,40</v>
          </cell>
        </row>
        <row r="1759">
          <cell r="A1759">
            <v>1784</v>
          </cell>
          <cell r="B1759" t="str">
            <v>CURVA 45 GRAUS DE FERRO GALVANIZADO, COM ROSCA BSP MACHO/FEMEA, DE 2 1/2"</v>
          </cell>
          <cell r="C1759" t="str">
            <v xml:space="preserve">UN    </v>
          </cell>
          <cell r="D1759" t="str">
            <v>CR</v>
          </cell>
          <cell r="E1759" t="str">
            <v>89,88</v>
          </cell>
        </row>
        <row r="1760">
          <cell r="A1760">
            <v>1810</v>
          </cell>
          <cell r="B1760" t="str">
            <v>CURVA 45 GRAUS DE FERRO GALVANIZADO, COM ROSCA BSP MACHO/FEMEA, DE 2"</v>
          </cell>
          <cell r="C1760" t="str">
            <v xml:space="preserve">UN    </v>
          </cell>
          <cell r="D1760" t="str">
            <v>CR</v>
          </cell>
          <cell r="E1760" t="str">
            <v>49,85</v>
          </cell>
        </row>
        <row r="1761">
          <cell r="A1761">
            <v>1811</v>
          </cell>
          <cell r="B1761" t="str">
            <v>CURVA 45 GRAUS DE FERRO GALVANIZADO, COM ROSCA BSP MACHO/FEMEA, DE 3/4"</v>
          </cell>
          <cell r="C1761" t="str">
            <v xml:space="preserve">UN    </v>
          </cell>
          <cell r="D1761" t="str">
            <v>CR</v>
          </cell>
          <cell r="E1761" t="str">
            <v>10,78</v>
          </cell>
        </row>
        <row r="1762">
          <cell r="A1762">
            <v>1812</v>
          </cell>
          <cell r="B1762" t="str">
            <v>CURVA 45 GRAUS DE FERRO GALVANIZADO, COM ROSCA BSP MACHO/FEMEA, DE 3"</v>
          </cell>
          <cell r="C1762" t="str">
            <v xml:space="preserve">UN    </v>
          </cell>
          <cell r="D1762" t="str">
            <v>CR</v>
          </cell>
          <cell r="E1762" t="str">
            <v>125,86</v>
          </cell>
        </row>
        <row r="1763">
          <cell r="A1763">
            <v>40386</v>
          </cell>
          <cell r="B1763" t="str">
            <v>CURVA 45 GRAUS EM ACO CARBONO, SOLDAVEL, PRESSAO 3.000 LBS, DN 1 1/2"</v>
          </cell>
          <cell r="C1763" t="str">
            <v xml:space="preserve">UN    </v>
          </cell>
          <cell r="D1763" t="str">
            <v>AS</v>
          </cell>
          <cell r="E1763" t="str">
            <v>50,22</v>
          </cell>
        </row>
        <row r="1764">
          <cell r="A1764">
            <v>40384</v>
          </cell>
          <cell r="B1764" t="str">
            <v>CURVA 45 GRAUS EM ACO CARBONO, SOLDAVEL, PRESSAO 3.000 LBS, DN 1 1/4"</v>
          </cell>
          <cell r="C1764" t="str">
            <v xml:space="preserve">UN    </v>
          </cell>
          <cell r="D1764" t="str">
            <v>AS</v>
          </cell>
          <cell r="E1764" t="str">
            <v>34,38</v>
          </cell>
        </row>
        <row r="1765">
          <cell r="A1765">
            <v>40379</v>
          </cell>
          <cell r="B1765" t="str">
            <v>CURVA 45 GRAUS EM ACO CARBONO, SOLDAVEL, PRESSAO 3.000 LBS, DN 1/2"</v>
          </cell>
          <cell r="C1765" t="str">
            <v xml:space="preserve">UN    </v>
          </cell>
          <cell r="D1765" t="str">
            <v>AS</v>
          </cell>
          <cell r="E1765" t="str">
            <v>11,88</v>
          </cell>
        </row>
        <row r="1766">
          <cell r="A1766">
            <v>40423</v>
          </cell>
          <cell r="B1766" t="str">
            <v>CURVA 45 GRAUS EM ACO CARBONO, SOLDAVEL, PRESSAO 3.000 LBS, DN 1"</v>
          </cell>
          <cell r="C1766" t="str">
            <v xml:space="preserve">UN    </v>
          </cell>
          <cell r="D1766" t="str">
            <v>AS</v>
          </cell>
          <cell r="E1766" t="str">
            <v>22,49</v>
          </cell>
        </row>
        <row r="1767">
          <cell r="A1767">
            <v>40389</v>
          </cell>
          <cell r="B1767" t="str">
            <v>CURVA 45 GRAUS EM ACO CARBONO, SOLDAVEL, PRESSAO 3.000 LBS, DN 2 1/2"</v>
          </cell>
          <cell r="C1767" t="str">
            <v xml:space="preserve">UN    </v>
          </cell>
          <cell r="D1767" t="str">
            <v>AS</v>
          </cell>
          <cell r="E1767" t="str">
            <v>142,65</v>
          </cell>
        </row>
        <row r="1768">
          <cell r="A1768">
            <v>40388</v>
          </cell>
          <cell r="B1768" t="str">
            <v>CURVA 45 GRAUS EM ACO CARBONO, SOLDAVEL, PRESSAO 3.000 LBS, DN 2"</v>
          </cell>
          <cell r="C1768" t="str">
            <v xml:space="preserve">UN    </v>
          </cell>
          <cell r="D1768" t="str">
            <v>AS</v>
          </cell>
          <cell r="E1768" t="str">
            <v>71,40</v>
          </cell>
        </row>
        <row r="1769">
          <cell r="A1769">
            <v>40381</v>
          </cell>
          <cell r="B1769" t="str">
            <v>CURVA 45 GRAUS EM ACO CARBONO, SOLDAVEL, PRESSAO 3.000 LBS, DN 3/4"</v>
          </cell>
          <cell r="C1769" t="str">
            <v xml:space="preserve">UN    </v>
          </cell>
          <cell r="D1769" t="str">
            <v>AS</v>
          </cell>
          <cell r="E1769" t="str">
            <v>15,85</v>
          </cell>
        </row>
        <row r="1770">
          <cell r="A1770">
            <v>40391</v>
          </cell>
          <cell r="B1770" t="str">
            <v>CURVA 45 GRAUS EM ACO CARBONO, SOLDAVEL, PRESSAO 3.000 LBS, DN 3"</v>
          </cell>
          <cell r="C1770" t="str">
            <v xml:space="preserve">UN    </v>
          </cell>
          <cell r="D1770" t="str">
            <v>AS</v>
          </cell>
          <cell r="E1770" t="str">
            <v>370,26</v>
          </cell>
        </row>
        <row r="1771">
          <cell r="A1771">
            <v>40414</v>
          </cell>
          <cell r="B1771" t="str">
            <v>CURVA 45 GRAUS RANHURADA EM FERRO FUNDIDO, DN 50 MM (2")</v>
          </cell>
          <cell r="C1771" t="str">
            <v xml:space="preserve">UN    </v>
          </cell>
          <cell r="D1771" t="str">
            <v>AS</v>
          </cell>
          <cell r="E1771" t="str">
            <v>12,72</v>
          </cell>
        </row>
        <row r="1772">
          <cell r="A1772">
            <v>40416</v>
          </cell>
          <cell r="B1772" t="str">
            <v>CURVA 45 GRAUS RANHURADA EM FERRO FUNDIDO, DN 65 MM (2 1/2")</v>
          </cell>
          <cell r="C1772" t="str">
            <v xml:space="preserve">UN    </v>
          </cell>
          <cell r="D1772" t="str">
            <v>AS</v>
          </cell>
          <cell r="E1772" t="str">
            <v>17,58</v>
          </cell>
        </row>
        <row r="1773">
          <cell r="A1773">
            <v>40418</v>
          </cell>
          <cell r="B1773" t="str">
            <v>CURVA 45 GRAUS RANHURADA EM FERRO FUNDIDO, DN 80 MM (3")</v>
          </cell>
          <cell r="C1773" t="str">
            <v xml:space="preserve">UN    </v>
          </cell>
          <cell r="D1773" t="str">
            <v>AS</v>
          </cell>
          <cell r="E1773" t="str">
            <v>20,97</v>
          </cell>
        </row>
        <row r="1774">
          <cell r="A1774">
            <v>2609</v>
          </cell>
          <cell r="B1774" t="str">
            <v>CURVA 45 GRAUS, PARA ELETRODUTO, EM ACO GALVANIZADO ELETROLITICO, DIAMETRO DE 20 MM (3/4")</v>
          </cell>
          <cell r="C1774" t="str">
            <v xml:space="preserve">UN    </v>
          </cell>
          <cell r="D1774" t="str">
            <v>AS</v>
          </cell>
          <cell r="E1774" t="str">
            <v>4,46</v>
          </cell>
        </row>
        <row r="1775">
          <cell r="A1775">
            <v>2634</v>
          </cell>
          <cell r="B1775" t="str">
            <v>CURVA 45 GRAUS, PARA ELETRODUTO, EM ACO GALVANIZADO ELETROLITICO, DIAMETRO DE 25 MM (1")</v>
          </cell>
          <cell r="C1775" t="str">
            <v xml:space="preserve">UN    </v>
          </cell>
          <cell r="D1775" t="str">
            <v>AS</v>
          </cell>
          <cell r="E1775" t="str">
            <v>5,85</v>
          </cell>
        </row>
        <row r="1776">
          <cell r="A1776">
            <v>2611</v>
          </cell>
          <cell r="B1776" t="str">
            <v>CURVA 45 GRAUS, PARA ELETRODUTO, EM ACO GALVANIZADO ELETROLITICO, DIAMETRO DE 40 MM (1 1/2")</v>
          </cell>
          <cell r="C1776" t="str">
            <v xml:space="preserve">UN    </v>
          </cell>
          <cell r="D1776" t="str">
            <v>AS</v>
          </cell>
          <cell r="E1776" t="str">
            <v>16,50</v>
          </cell>
        </row>
        <row r="1777">
          <cell r="A1777">
            <v>34359</v>
          </cell>
          <cell r="B1777" t="str">
            <v>CURVA 90 GRAUS DE BARRA CHATA EM ALUMINIO 3/4 " X 1/4 " X 300 MM</v>
          </cell>
          <cell r="C1777" t="str">
            <v xml:space="preserve">UN    </v>
          </cell>
          <cell r="D1777" t="str">
            <v>AS</v>
          </cell>
          <cell r="E1777" t="str">
            <v>6,27</v>
          </cell>
        </row>
        <row r="1778">
          <cell r="A1778">
            <v>1789</v>
          </cell>
          <cell r="B1778" t="str">
            <v>CURVA 90 GRAUS DE FERRO GALVANIZADO, COM ROSCA BSP FEMEA, DE 1 1/2"</v>
          </cell>
          <cell r="C1778" t="str">
            <v xml:space="preserve">UN    </v>
          </cell>
          <cell r="D1778" t="str">
            <v>CR</v>
          </cell>
          <cell r="E1778" t="str">
            <v>39,81</v>
          </cell>
        </row>
        <row r="1779">
          <cell r="A1779">
            <v>1788</v>
          </cell>
          <cell r="B1779" t="str">
            <v>CURVA 90 GRAUS DE FERRO GALVANIZADO, COM ROSCA BSP FEMEA, DE 1 1/4"</v>
          </cell>
          <cell r="C1779" t="str">
            <v xml:space="preserve">UN    </v>
          </cell>
          <cell r="D1779" t="str">
            <v>CR</v>
          </cell>
          <cell r="E1779" t="str">
            <v>31,91</v>
          </cell>
        </row>
        <row r="1780">
          <cell r="A1780">
            <v>1786</v>
          </cell>
          <cell r="B1780" t="str">
            <v>CURVA 90 GRAUS DE FERRO GALVANIZADO, COM ROSCA BSP FEMEA, DE 1/2"</v>
          </cell>
          <cell r="C1780" t="str">
            <v xml:space="preserve">UN    </v>
          </cell>
          <cell r="D1780" t="str">
            <v>CR</v>
          </cell>
          <cell r="E1780" t="str">
            <v>7,92</v>
          </cell>
        </row>
        <row r="1781">
          <cell r="A1781">
            <v>1787</v>
          </cell>
          <cell r="B1781" t="str">
            <v>CURVA 90 GRAUS DE FERRO GALVANIZADO, COM ROSCA BSP FEMEA, DE 1"</v>
          </cell>
          <cell r="C1781" t="str">
            <v xml:space="preserve">UN    </v>
          </cell>
          <cell r="D1781" t="str">
            <v>CR</v>
          </cell>
          <cell r="E1781" t="str">
            <v>18,97</v>
          </cell>
        </row>
        <row r="1782">
          <cell r="A1782">
            <v>1791</v>
          </cell>
          <cell r="B1782" t="str">
            <v>CURVA 90 GRAUS DE FERRO GALVANIZADO, COM ROSCA BSP FEMEA, DE 2 1/2"</v>
          </cell>
          <cell r="C1782" t="str">
            <v xml:space="preserve">UN    </v>
          </cell>
          <cell r="D1782" t="str">
            <v>CR</v>
          </cell>
          <cell r="E1782" t="str">
            <v>115,07</v>
          </cell>
        </row>
        <row r="1783">
          <cell r="A1783">
            <v>1790</v>
          </cell>
          <cell r="B1783" t="str">
            <v>CURVA 90 GRAUS DE FERRO GALVANIZADO, COM ROSCA BSP FEMEA, DE 2"</v>
          </cell>
          <cell r="C1783" t="str">
            <v xml:space="preserve">UN    </v>
          </cell>
          <cell r="D1783" t="str">
            <v>CR</v>
          </cell>
          <cell r="E1783" t="str">
            <v>66,31</v>
          </cell>
        </row>
        <row r="1784">
          <cell r="A1784">
            <v>1813</v>
          </cell>
          <cell r="B1784" t="str">
            <v>CURVA 90 GRAUS DE FERRO GALVANIZADO, COM ROSCA BSP FEMEA, DE 3/4"</v>
          </cell>
          <cell r="C1784" t="str">
            <v xml:space="preserve">UN    </v>
          </cell>
          <cell r="D1784" t="str">
            <v>CR</v>
          </cell>
          <cell r="E1784" t="str">
            <v>12,57</v>
          </cell>
        </row>
        <row r="1785">
          <cell r="A1785">
            <v>1792</v>
          </cell>
          <cell r="B1785" t="str">
            <v>CURVA 90 GRAUS DE FERRO GALVANIZADO, COM ROSCA BSP FEMEA, DE 3"</v>
          </cell>
          <cell r="C1785" t="str">
            <v xml:space="preserve">UN    </v>
          </cell>
          <cell r="D1785" t="str">
            <v>CR</v>
          </cell>
          <cell r="E1785" t="str">
            <v>155,33</v>
          </cell>
        </row>
        <row r="1786">
          <cell r="A1786">
            <v>1793</v>
          </cell>
          <cell r="B1786" t="str">
            <v>CURVA 90 GRAUS DE FERRO GALVANIZADO, COM ROSCA BSP FEMEA, DE 4"</v>
          </cell>
          <cell r="C1786" t="str">
            <v xml:space="preserve">UN    </v>
          </cell>
          <cell r="D1786" t="str">
            <v>CR</v>
          </cell>
          <cell r="E1786" t="str">
            <v>313,86</v>
          </cell>
        </row>
        <row r="1787">
          <cell r="A1787">
            <v>1809</v>
          </cell>
          <cell r="B1787" t="str">
            <v>CURVA 90 GRAUS DE FERRO GALVANIZADO, COM ROSCA BSP MACHO/FEMEA, DE 1 1/2"</v>
          </cell>
          <cell r="C1787" t="str">
            <v xml:space="preserve">UN    </v>
          </cell>
          <cell r="D1787" t="str">
            <v>CR</v>
          </cell>
          <cell r="E1787" t="str">
            <v>37,33</v>
          </cell>
        </row>
        <row r="1788">
          <cell r="A1788">
            <v>1814</v>
          </cell>
          <cell r="B1788" t="str">
            <v>CURVA 90 GRAUS DE FERRO GALVANIZADO, COM ROSCA BSP MACHO/FEMEA, DE 1 1/4"</v>
          </cell>
          <cell r="C1788" t="str">
            <v xml:space="preserve">UN    </v>
          </cell>
          <cell r="D1788" t="str">
            <v>CR</v>
          </cell>
          <cell r="E1788" t="str">
            <v>30,66</v>
          </cell>
        </row>
        <row r="1789">
          <cell r="A1789">
            <v>1803</v>
          </cell>
          <cell r="B1789" t="str">
            <v>CURVA 90 GRAUS DE FERRO GALVANIZADO, COM ROSCA BSP MACHO/FEMEA, DE 1/2"</v>
          </cell>
          <cell r="C1789" t="str">
            <v xml:space="preserve">UN    </v>
          </cell>
          <cell r="D1789" t="str">
            <v>CR</v>
          </cell>
          <cell r="E1789" t="str">
            <v>7,75</v>
          </cell>
        </row>
        <row r="1790">
          <cell r="A1790">
            <v>1805</v>
          </cell>
          <cell r="B1790" t="str">
            <v>CURVA 90 GRAUS DE FERRO GALVANIZADO, COM ROSCA BSP MACHO/FEMEA, DE 1"</v>
          </cell>
          <cell r="C1790" t="str">
            <v xml:space="preserve">UN    </v>
          </cell>
          <cell r="D1790" t="str">
            <v>CR</v>
          </cell>
          <cell r="E1790" t="str">
            <v>17,79</v>
          </cell>
        </row>
        <row r="1791">
          <cell r="A1791">
            <v>1821</v>
          </cell>
          <cell r="B1791" t="str">
            <v>CURVA 90 GRAUS DE FERRO GALVANIZADO, COM ROSCA BSP MACHO/FEMEA, DE 2 1/2"</v>
          </cell>
          <cell r="C1791" t="str">
            <v xml:space="preserve">UN    </v>
          </cell>
          <cell r="D1791" t="str">
            <v>CR</v>
          </cell>
          <cell r="E1791" t="str">
            <v>105,13</v>
          </cell>
        </row>
        <row r="1792">
          <cell r="A1792">
            <v>1806</v>
          </cell>
          <cell r="B1792" t="str">
            <v>CURVA 90 GRAUS DE FERRO GALVANIZADO, COM ROSCA BSP MACHO/FEMEA, DE 2"</v>
          </cell>
          <cell r="C1792" t="str">
            <v xml:space="preserve">UN    </v>
          </cell>
          <cell r="D1792" t="str">
            <v>CR</v>
          </cell>
          <cell r="E1792" t="str">
            <v>62,57</v>
          </cell>
        </row>
        <row r="1793">
          <cell r="A1793">
            <v>1804</v>
          </cell>
          <cell r="B1793" t="str">
            <v>CURVA 90 GRAUS DE FERRO GALVANIZADO, COM ROSCA BSP MACHO/FEMEA, DE 3/4"</v>
          </cell>
          <cell r="C1793" t="str">
            <v xml:space="preserve">UN    </v>
          </cell>
          <cell r="D1793" t="str">
            <v>CR</v>
          </cell>
          <cell r="E1793" t="str">
            <v>11,03</v>
          </cell>
        </row>
        <row r="1794">
          <cell r="A1794">
            <v>1807</v>
          </cell>
          <cell r="B1794" t="str">
            <v>CURVA 90 GRAUS DE FERRO GALVANIZADO, COM ROSCA BSP MACHO/FEMEA, DE 3"</v>
          </cell>
          <cell r="C1794" t="str">
            <v xml:space="preserve">UN    </v>
          </cell>
          <cell r="D1794" t="str">
            <v>CR</v>
          </cell>
          <cell r="E1794" t="str">
            <v>150,36</v>
          </cell>
        </row>
        <row r="1795">
          <cell r="A1795">
            <v>1808</v>
          </cell>
          <cell r="B1795" t="str">
            <v>CURVA 90 GRAUS DE FERRO GALVANIZADO, COM ROSCA BSP MACHO/FEMEA, DE 4"</v>
          </cell>
          <cell r="C1795" t="str">
            <v xml:space="preserve">UN    </v>
          </cell>
          <cell r="D1795" t="str">
            <v>CR</v>
          </cell>
          <cell r="E1795" t="str">
            <v>301,44</v>
          </cell>
        </row>
        <row r="1796">
          <cell r="A1796">
            <v>1797</v>
          </cell>
          <cell r="B1796" t="str">
            <v>CURVA 90 GRAUS DE FERRO GALVANIZADO, COM ROSCA BSP MACHO, DE 1 1/2"</v>
          </cell>
          <cell r="C1796" t="str">
            <v xml:space="preserve">UN    </v>
          </cell>
          <cell r="D1796" t="str">
            <v>CR</v>
          </cell>
          <cell r="E1796" t="str">
            <v>45,21</v>
          </cell>
        </row>
        <row r="1797">
          <cell r="A1797">
            <v>1796</v>
          </cell>
          <cell r="B1797" t="str">
            <v>CURVA 90 GRAUS DE FERRO GALVANIZADO, COM ROSCA BSP MACHO, DE 1 1/4"</v>
          </cell>
          <cell r="C1797" t="str">
            <v xml:space="preserve">UN    </v>
          </cell>
          <cell r="D1797" t="str">
            <v>CR</v>
          </cell>
          <cell r="E1797" t="str">
            <v>34,68</v>
          </cell>
        </row>
        <row r="1798">
          <cell r="A1798">
            <v>1794</v>
          </cell>
          <cell r="B1798" t="str">
            <v>CURVA 90 GRAUS DE FERRO GALVANIZADO, COM ROSCA BSP MACHO, DE 1/2"</v>
          </cell>
          <cell r="C1798" t="str">
            <v xml:space="preserve">UN    </v>
          </cell>
          <cell r="D1798" t="str">
            <v>CR</v>
          </cell>
          <cell r="E1798" t="str">
            <v>8,28</v>
          </cell>
        </row>
        <row r="1799">
          <cell r="A1799">
            <v>1816</v>
          </cell>
          <cell r="B1799" t="str">
            <v>CURVA 90 GRAUS DE FERRO GALVANIZADO, COM ROSCA BSP MACHO, DE 1"</v>
          </cell>
          <cell r="C1799" t="str">
            <v xml:space="preserve">UN    </v>
          </cell>
          <cell r="D1799" t="str">
            <v>CR</v>
          </cell>
          <cell r="E1799" t="str">
            <v>18,66</v>
          </cell>
        </row>
        <row r="1800">
          <cell r="A1800">
            <v>1815</v>
          </cell>
          <cell r="B1800" t="str">
            <v>CURVA 90 GRAUS DE FERRO GALVANIZADO, COM ROSCA BSP MACHO, DE 2 1/2"</v>
          </cell>
          <cell r="C1800" t="str">
            <v xml:space="preserve">UN    </v>
          </cell>
          <cell r="D1800" t="str">
            <v>CR</v>
          </cell>
          <cell r="E1800" t="str">
            <v>143,35</v>
          </cell>
        </row>
        <row r="1801">
          <cell r="A1801">
            <v>1798</v>
          </cell>
          <cell r="B1801" t="str">
            <v>CURVA 90 GRAUS DE FERRO GALVANIZADO, COM ROSCA BSP MACHO, DE 2"</v>
          </cell>
          <cell r="C1801" t="str">
            <v xml:space="preserve">UN    </v>
          </cell>
          <cell r="D1801" t="str">
            <v>CR</v>
          </cell>
          <cell r="E1801" t="str">
            <v>64,14</v>
          </cell>
        </row>
        <row r="1802">
          <cell r="A1802">
            <v>1795</v>
          </cell>
          <cell r="B1802" t="str">
            <v>CURVA 90 GRAUS DE FERRO GALVANIZADO, COM ROSCA BSP MACHO, DE 3/4"</v>
          </cell>
          <cell r="C1802" t="str">
            <v xml:space="preserve">UN    </v>
          </cell>
          <cell r="D1802" t="str">
            <v>CR</v>
          </cell>
          <cell r="E1802" t="str">
            <v>11,47</v>
          </cell>
        </row>
        <row r="1803">
          <cell r="A1803">
            <v>1799</v>
          </cell>
          <cell r="B1803" t="str">
            <v>CURVA 90 GRAUS DE FERRO GALVANIZADO, COM ROSCA BSP MACHO, DE 3"</v>
          </cell>
          <cell r="C1803" t="str">
            <v xml:space="preserve">UN    </v>
          </cell>
          <cell r="D1803" t="str">
            <v>CR</v>
          </cell>
          <cell r="E1803" t="str">
            <v>186,70</v>
          </cell>
        </row>
        <row r="1804">
          <cell r="A1804">
            <v>1800</v>
          </cell>
          <cell r="B1804" t="str">
            <v>CURVA 90 GRAUS DE FERRO GALVANIZADO, COM ROSCA BSP MACHO, DE 4"</v>
          </cell>
          <cell r="C1804" t="str">
            <v xml:space="preserve">UN    </v>
          </cell>
          <cell r="D1804" t="str">
            <v>CR</v>
          </cell>
          <cell r="E1804" t="str">
            <v>356,43</v>
          </cell>
        </row>
        <row r="1805">
          <cell r="A1805">
            <v>1802</v>
          </cell>
          <cell r="B1805" t="str">
            <v>CURVA 90 GRAUS DE FERRO GALVANIZADO, COM ROSCA BSP MACHO, DE 6"</v>
          </cell>
          <cell r="C1805" t="str">
            <v xml:space="preserve">UN    </v>
          </cell>
          <cell r="D1805" t="str">
            <v>CR</v>
          </cell>
          <cell r="E1805" t="str">
            <v>891,59</v>
          </cell>
        </row>
        <row r="1806">
          <cell r="A1806">
            <v>40385</v>
          </cell>
          <cell r="B1806" t="str">
            <v>CURVA 90 GRAUS EM ACO CARBONO, RAIO CURTO, SOLDAVEL, PRESSAO 3.000 LBS, DN 1 1/2"</v>
          </cell>
          <cell r="C1806" t="str">
            <v xml:space="preserve">UN    </v>
          </cell>
          <cell r="D1806" t="str">
            <v>AS</v>
          </cell>
          <cell r="E1806" t="str">
            <v>50,22</v>
          </cell>
        </row>
        <row r="1807">
          <cell r="A1807">
            <v>40383</v>
          </cell>
          <cell r="B1807" t="str">
            <v>CURVA 90 GRAUS EM ACO CARBONO, RAIO CURTO, SOLDAVEL, PRESSAO 3.000 LBS, DN 1 1/4"</v>
          </cell>
          <cell r="C1807" t="str">
            <v xml:space="preserve">UN    </v>
          </cell>
          <cell r="D1807" t="str">
            <v>AS</v>
          </cell>
          <cell r="E1807" t="str">
            <v>34,38</v>
          </cell>
        </row>
        <row r="1808">
          <cell r="A1808">
            <v>40378</v>
          </cell>
          <cell r="B1808" t="str">
            <v>CURVA 90 GRAUS EM ACO CARBONO, RAIO CURTO, SOLDAVEL, PRESSAO 3.000 LBS, DN 1/2"</v>
          </cell>
          <cell r="C1808" t="str">
            <v xml:space="preserve">UN    </v>
          </cell>
          <cell r="D1808" t="str">
            <v>AS</v>
          </cell>
          <cell r="E1808" t="str">
            <v>11,88</v>
          </cell>
        </row>
        <row r="1809">
          <cell r="A1809">
            <v>40382</v>
          </cell>
          <cell r="B1809" t="str">
            <v>CURVA 90 GRAUS EM ACO CARBONO, RAIO CURTO, SOLDAVEL, PRESSAO 3.000 LBS, DN 1"</v>
          </cell>
          <cell r="C1809" t="str">
            <v xml:space="preserve">UN    </v>
          </cell>
          <cell r="D1809" t="str">
            <v>AS</v>
          </cell>
          <cell r="E1809" t="str">
            <v>22,49</v>
          </cell>
        </row>
        <row r="1810">
          <cell r="A1810">
            <v>40422</v>
          </cell>
          <cell r="B1810" t="str">
            <v>CURVA 90 GRAUS EM ACO CARBONO, RAIO CURTO, SOLDAVEL, PRESSAO 3.000 LBS, DN 2 1/2"</v>
          </cell>
          <cell r="C1810" t="str">
            <v xml:space="preserve">UN    </v>
          </cell>
          <cell r="D1810" t="str">
            <v>AS</v>
          </cell>
          <cell r="E1810" t="str">
            <v>153,24</v>
          </cell>
        </row>
        <row r="1811">
          <cell r="A1811">
            <v>40387</v>
          </cell>
          <cell r="B1811" t="str">
            <v>CURVA 90 GRAUS EM ACO CARBONO, RAIO CURTO, SOLDAVEL, PRESSAO 3.000 LBS, DN 2"</v>
          </cell>
          <cell r="C1811" t="str">
            <v xml:space="preserve">UN    </v>
          </cell>
          <cell r="D1811" t="str">
            <v>AS</v>
          </cell>
          <cell r="E1811" t="str">
            <v>78,02</v>
          </cell>
        </row>
        <row r="1812">
          <cell r="A1812">
            <v>40380</v>
          </cell>
          <cell r="B1812" t="str">
            <v>CURVA 90 GRAUS EM ACO CARBONO, RAIO CURTO, SOLDAVEL, PRESSAO 3.000 LBS, DN 3/4"</v>
          </cell>
          <cell r="C1812" t="str">
            <v xml:space="preserve">UN    </v>
          </cell>
          <cell r="D1812" t="str">
            <v>AS</v>
          </cell>
          <cell r="E1812" t="str">
            <v>15,85</v>
          </cell>
        </row>
        <row r="1813">
          <cell r="A1813">
            <v>40390</v>
          </cell>
          <cell r="B1813" t="str">
            <v>CURVA 90 GRAUS EM ACO CARBONO, RAIO CURTO, SOLDAVEL, PRESSAO 3.000 LBS, DN 3"</v>
          </cell>
          <cell r="C1813" t="str">
            <v xml:space="preserve">UN    </v>
          </cell>
          <cell r="D1813" t="str">
            <v>AS</v>
          </cell>
          <cell r="E1813" t="str">
            <v>322,75</v>
          </cell>
        </row>
        <row r="1814">
          <cell r="A1814">
            <v>40413</v>
          </cell>
          <cell r="B1814" t="str">
            <v>CURVA 90 GRAUS RANHURADA EM FERRO FUNDIDO, DN 50 MM (2")</v>
          </cell>
          <cell r="C1814" t="str">
            <v xml:space="preserve">UN    </v>
          </cell>
          <cell r="D1814" t="str">
            <v>AS</v>
          </cell>
          <cell r="E1814" t="str">
            <v>13,82</v>
          </cell>
        </row>
        <row r="1815">
          <cell r="A1815">
            <v>40415</v>
          </cell>
          <cell r="B1815" t="str">
            <v>CURVA 90 GRAUS RANHURADA EM FERRO FUNDIDO, DN 65 MM (2 1/2")</v>
          </cell>
          <cell r="C1815" t="str">
            <v xml:space="preserve">UN    </v>
          </cell>
          <cell r="D1815" t="str">
            <v>AS</v>
          </cell>
          <cell r="E1815" t="str">
            <v>19,69</v>
          </cell>
        </row>
        <row r="1816">
          <cell r="A1816">
            <v>40417</v>
          </cell>
          <cell r="B1816" t="str">
            <v>CURVA 90 GRAUS RANHURADA EM FERRO FUNDIDO, DN 80 MM (3")</v>
          </cell>
          <cell r="C1816" t="str">
            <v xml:space="preserve">UN    </v>
          </cell>
          <cell r="D1816" t="str">
            <v>AS</v>
          </cell>
          <cell r="E1816" t="str">
            <v>23,23</v>
          </cell>
        </row>
        <row r="1817">
          <cell r="A1817">
            <v>39271</v>
          </cell>
          <cell r="B1817" t="str">
            <v>CURVA 90 GRAUS, CURTA, DE PVC RIGIDO ROSCAVEL, DE 1/2", PARA ELETRODUTO</v>
          </cell>
          <cell r="C1817" t="str">
            <v xml:space="preserve">UN    </v>
          </cell>
          <cell r="D1817" t="str">
            <v>CR</v>
          </cell>
          <cell r="E1817" t="str">
            <v>1,47</v>
          </cell>
        </row>
        <row r="1818">
          <cell r="A1818">
            <v>39273</v>
          </cell>
          <cell r="B1818" t="str">
            <v>CURVA 90 GRAUS, CURTA, DE PVC RIGIDO ROSCAVEL, DE 1", PARA ELETRODUTO</v>
          </cell>
          <cell r="C1818" t="str">
            <v xml:space="preserve">UN    </v>
          </cell>
          <cell r="D1818" t="str">
            <v>CR</v>
          </cell>
          <cell r="E1818" t="str">
            <v>2,49</v>
          </cell>
        </row>
        <row r="1819">
          <cell r="A1819">
            <v>39272</v>
          </cell>
          <cell r="B1819" t="str">
            <v>CURVA 90 GRAUS, CURTA, DE PVC RIGIDO ROSCAVEL, DE 3/4", PARA ELETRODUTO</v>
          </cell>
          <cell r="C1819" t="str">
            <v xml:space="preserve">UN    </v>
          </cell>
          <cell r="D1819" t="str">
            <v>CR</v>
          </cell>
          <cell r="E1819" t="str">
            <v>1,80</v>
          </cell>
        </row>
        <row r="1820">
          <cell r="A1820">
            <v>1875</v>
          </cell>
          <cell r="B1820" t="str">
            <v>CURVA 90 GRAUS, LONGA, DE PVC RIGIDO ROSCAVEL, DE 1 1/2", PARA ELETRODUTO</v>
          </cell>
          <cell r="C1820" t="str">
            <v xml:space="preserve">UN    </v>
          </cell>
          <cell r="D1820" t="str">
            <v>CR</v>
          </cell>
          <cell r="E1820" t="str">
            <v>3,98</v>
          </cell>
        </row>
        <row r="1821">
          <cell r="A1821">
            <v>1874</v>
          </cell>
          <cell r="B1821" t="str">
            <v>CURVA 90 GRAUS, LONGA, DE PVC RIGIDO ROSCAVEL, DE 1 1/4", PARA ELETRODUTO</v>
          </cell>
          <cell r="C1821" t="str">
            <v xml:space="preserve">UN    </v>
          </cell>
          <cell r="D1821" t="str">
            <v>CR</v>
          </cell>
          <cell r="E1821" t="str">
            <v>3,29</v>
          </cell>
        </row>
        <row r="1822">
          <cell r="A1822">
            <v>1870</v>
          </cell>
          <cell r="B1822" t="str">
            <v>CURVA 90 GRAUS, LONGA, DE PVC RIGIDO ROSCAVEL, DE 1/2", PARA ELETRODUTO</v>
          </cell>
          <cell r="C1822" t="str">
            <v xml:space="preserve">UN    </v>
          </cell>
          <cell r="D1822" t="str">
            <v xml:space="preserve">C </v>
          </cell>
          <cell r="E1822" t="str">
            <v>1,90</v>
          </cell>
        </row>
        <row r="1823">
          <cell r="A1823">
            <v>1884</v>
          </cell>
          <cell r="B1823" t="str">
            <v>CURVA 90 GRAUS, LONGA, DE PVC RIGIDO ROSCAVEL, DE 1", PARA ELETRODUTO</v>
          </cell>
          <cell r="C1823" t="str">
            <v xml:space="preserve">UN    </v>
          </cell>
          <cell r="D1823" t="str">
            <v>CR</v>
          </cell>
          <cell r="E1823" t="str">
            <v>2,91</v>
          </cell>
        </row>
        <row r="1824">
          <cell r="A1824">
            <v>1887</v>
          </cell>
          <cell r="B1824" t="str">
            <v>CURVA 90 GRAUS, LONGA, DE PVC RIGIDO ROSCAVEL, DE 2 1/2", PARA ELETRODUTO</v>
          </cell>
          <cell r="C1824" t="str">
            <v xml:space="preserve">UN    </v>
          </cell>
          <cell r="D1824" t="str">
            <v>CR</v>
          </cell>
          <cell r="E1824" t="str">
            <v>16,52</v>
          </cell>
        </row>
        <row r="1825">
          <cell r="A1825">
            <v>1876</v>
          </cell>
          <cell r="B1825" t="str">
            <v>CURVA 90 GRAUS, LONGA, DE PVC RIGIDO ROSCAVEL, DE 2", PARA ELETRODUTO</v>
          </cell>
          <cell r="C1825" t="str">
            <v xml:space="preserve">UN    </v>
          </cell>
          <cell r="D1825" t="str">
            <v>CR</v>
          </cell>
          <cell r="E1825" t="str">
            <v>6,47</v>
          </cell>
        </row>
        <row r="1826">
          <cell r="A1826">
            <v>1879</v>
          </cell>
          <cell r="B1826" t="str">
            <v>CURVA 90 GRAUS, LONGA, DE PVC RIGIDO ROSCAVEL, DE 3/4", PARA ELETRODUTO</v>
          </cell>
          <cell r="C1826" t="str">
            <v xml:space="preserve">UN    </v>
          </cell>
          <cell r="D1826" t="str">
            <v>CR</v>
          </cell>
          <cell r="E1826" t="str">
            <v>1,92</v>
          </cell>
        </row>
        <row r="1827">
          <cell r="A1827">
            <v>1877</v>
          </cell>
          <cell r="B1827" t="str">
            <v>CURVA 90 GRAUS, LONGA, DE PVC RIGIDO ROSCAVEL, DE 3", PARA ELETRODUTO</v>
          </cell>
          <cell r="C1827" t="str">
            <v xml:space="preserve">UN    </v>
          </cell>
          <cell r="D1827" t="str">
            <v>CR</v>
          </cell>
          <cell r="E1827" t="str">
            <v>16,54</v>
          </cell>
        </row>
        <row r="1828">
          <cell r="A1828">
            <v>1878</v>
          </cell>
          <cell r="B1828" t="str">
            <v>CURVA 90 GRAUS, LONGA, DE PVC RIGIDO ROSCAVEL, DE 4", PARA ELETRODUTO</v>
          </cell>
          <cell r="C1828" t="str">
            <v xml:space="preserve">UN    </v>
          </cell>
          <cell r="D1828" t="str">
            <v>CR</v>
          </cell>
          <cell r="E1828" t="str">
            <v>33,23</v>
          </cell>
        </row>
        <row r="1829">
          <cell r="A1829">
            <v>2621</v>
          </cell>
          <cell r="B1829" t="str">
            <v>CURVA 90 GRAUS, PARA ELETRODUTO, EM ACO GALVANIZADO ELETROLITICO, DIAMETRO DE 100 MM (4")</v>
          </cell>
          <cell r="C1829" t="str">
            <v xml:space="preserve">UN    </v>
          </cell>
          <cell r="D1829" t="str">
            <v>AS</v>
          </cell>
          <cell r="E1829" t="str">
            <v>141,19</v>
          </cell>
        </row>
        <row r="1830">
          <cell r="A1830">
            <v>2616</v>
          </cell>
          <cell r="B1830" t="str">
            <v>CURVA 90 GRAUS, PARA ELETRODUTO, EM ACO GALVANIZADO ELETROLITICO, DIAMETRO DE 15 MM (1/2")</v>
          </cell>
          <cell r="C1830" t="str">
            <v xml:space="preserve">UN    </v>
          </cell>
          <cell r="D1830" t="str">
            <v>AS</v>
          </cell>
          <cell r="E1830" t="str">
            <v>3,99</v>
          </cell>
        </row>
        <row r="1831">
          <cell r="A1831">
            <v>2633</v>
          </cell>
          <cell r="B1831" t="str">
            <v>CURVA 90 GRAUS, PARA ELETRODUTO, EM ACO GALVANIZADO ELETROLITICO, DIAMETRO DE 20 MM (3/4")</v>
          </cell>
          <cell r="C1831" t="str">
            <v xml:space="preserve">UN    </v>
          </cell>
          <cell r="D1831" t="str">
            <v>AS</v>
          </cell>
          <cell r="E1831" t="str">
            <v>4,52</v>
          </cell>
        </row>
        <row r="1832">
          <cell r="A1832">
            <v>2617</v>
          </cell>
          <cell r="B1832" t="str">
            <v>CURVA 90 GRAUS, PARA ELETRODUTO, EM ACO GALVANIZADO ELETROLITICO, DIAMETRO DE 25 MM (1")</v>
          </cell>
          <cell r="C1832" t="str">
            <v xml:space="preserve">UN    </v>
          </cell>
          <cell r="D1832" t="str">
            <v>AS</v>
          </cell>
          <cell r="E1832" t="str">
            <v>6,14</v>
          </cell>
        </row>
        <row r="1833">
          <cell r="A1833">
            <v>2618</v>
          </cell>
          <cell r="B1833" t="str">
            <v>CURVA 90 GRAUS, PARA ELETRODUTO, EM ACO GALVANIZADO ELETROLITICO, DIAMETRO DE 32 MM (1 1/4")</v>
          </cell>
          <cell r="C1833" t="str">
            <v xml:space="preserve">UN    </v>
          </cell>
          <cell r="D1833" t="str">
            <v>AS</v>
          </cell>
          <cell r="E1833" t="str">
            <v>13,98</v>
          </cell>
        </row>
        <row r="1834">
          <cell r="A1834">
            <v>2632</v>
          </cell>
          <cell r="B1834" t="str">
            <v>CURVA 90 GRAUS, PARA ELETRODUTO, EM ACO GALVANIZADO ELETROLITICO, DIAMETRO DE 40 MM (1 1/2")</v>
          </cell>
          <cell r="C1834" t="str">
            <v xml:space="preserve">UN    </v>
          </cell>
          <cell r="D1834" t="str">
            <v>AS</v>
          </cell>
          <cell r="E1834" t="str">
            <v>17,06</v>
          </cell>
        </row>
        <row r="1835">
          <cell r="A1835">
            <v>2631</v>
          </cell>
          <cell r="B1835" t="str">
            <v>CURVA 90 GRAUS, PARA ELETRODUTO, EM ACO GALVANIZADO ELETROLITICO, DIAMETRO DE 50 MM (2")</v>
          </cell>
          <cell r="C1835" t="str">
            <v xml:space="preserve">UN    </v>
          </cell>
          <cell r="D1835" t="str">
            <v>AS</v>
          </cell>
          <cell r="E1835" t="str">
            <v>25,04</v>
          </cell>
        </row>
        <row r="1836">
          <cell r="A1836">
            <v>2619</v>
          </cell>
          <cell r="B1836" t="str">
            <v>CURVA 90 GRAUS, PARA ELETRODUTO, EM ACO GALVANIZADO ELETROLITICO, DIAMETRO DE 65 MM (2 1/2")</v>
          </cell>
          <cell r="C1836" t="str">
            <v xml:space="preserve">UN    </v>
          </cell>
          <cell r="D1836" t="str">
            <v>AS</v>
          </cell>
          <cell r="E1836" t="str">
            <v>63,41</v>
          </cell>
        </row>
        <row r="1837">
          <cell r="A1837">
            <v>2620</v>
          </cell>
          <cell r="B1837" t="str">
            <v>CURVA 90 GRAUS, PARA ELETRODUTO, EM ACO GALVANIZADO ELETROLITICO, DIAMETRO DE 80 MM (3")</v>
          </cell>
          <cell r="C1837" t="str">
            <v xml:space="preserve">UN    </v>
          </cell>
          <cell r="D1837" t="str">
            <v>AS</v>
          </cell>
          <cell r="E1837" t="str">
            <v>83,25</v>
          </cell>
        </row>
        <row r="1838">
          <cell r="A1838">
            <v>25968</v>
          </cell>
          <cell r="B1838" t="str">
            <v>DENTE PARA FRESADORA</v>
          </cell>
          <cell r="C1838" t="str">
            <v xml:space="preserve">UN    </v>
          </cell>
          <cell r="D1838" t="str">
            <v>AS</v>
          </cell>
          <cell r="E1838" t="str">
            <v>36,86</v>
          </cell>
        </row>
        <row r="1839">
          <cell r="A1839">
            <v>38369</v>
          </cell>
          <cell r="B1839" t="str">
            <v>DESEMPENADEIRA DE ACO DENTADA 12 X *25* CM, DENTES 8 X 8 MM, CABO FECHADO DE MADEIRA</v>
          </cell>
          <cell r="C1839" t="str">
            <v xml:space="preserve">UN    </v>
          </cell>
          <cell r="D1839" t="str">
            <v>CR</v>
          </cell>
          <cell r="E1839" t="str">
            <v>12,13</v>
          </cell>
        </row>
        <row r="1840">
          <cell r="A1840">
            <v>38370</v>
          </cell>
          <cell r="B1840" t="str">
            <v>DESEMPENADEIRA DE ACO LISA 12 X *25* CM COM CABO FECHADO DE MADEIRA</v>
          </cell>
          <cell r="C1840" t="str">
            <v xml:space="preserve">UN    </v>
          </cell>
          <cell r="D1840" t="str">
            <v>CR</v>
          </cell>
          <cell r="E1840" t="str">
            <v>12,13</v>
          </cell>
        </row>
        <row r="1841">
          <cell r="A1841">
            <v>38372</v>
          </cell>
          <cell r="B1841" t="str">
            <v>DESEMPENADEIRA PLASTICA LISA *14 X 27* CM</v>
          </cell>
          <cell r="C1841" t="str">
            <v xml:space="preserve">UN    </v>
          </cell>
          <cell r="D1841" t="str">
            <v>CR</v>
          </cell>
          <cell r="E1841" t="str">
            <v>17,16</v>
          </cell>
        </row>
        <row r="1842">
          <cell r="A1842">
            <v>2357</v>
          </cell>
          <cell r="B1842" t="str">
            <v>DESENHISTA COPISTA</v>
          </cell>
          <cell r="C1842" t="str">
            <v xml:space="preserve">H     </v>
          </cell>
          <cell r="D1842" t="str">
            <v>CR</v>
          </cell>
          <cell r="E1842" t="str">
            <v>16,79</v>
          </cell>
        </row>
        <row r="1843">
          <cell r="A1843">
            <v>40806</v>
          </cell>
          <cell r="B1843" t="str">
            <v>DESENHISTA COPISTA (MENSALISTA)</v>
          </cell>
          <cell r="C1843" t="str">
            <v xml:space="preserve">MES   </v>
          </cell>
          <cell r="D1843" t="str">
            <v>CR</v>
          </cell>
          <cell r="E1843" t="str">
            <v>2.980,72</v>
          </cell>
        </row>
        <row r="1844">
          <cell r="A1844">
            <v>2355</v>
          </cell>
          <cell r="B1844" t="str">
            <v>DESENHISTA DETALHISTA</v>
          </cell>
          <cell r="C1844" t="str">
            <v xml:space="preserve">H     </v>
          </cell>
          <cell r="D1844" t="str">
            <v>CR</v>
          </cell>
          <cell r="E1844" t="str">
            <v>22,27</v>
          </cell>
        </row>
        <row r="1845">
          <cell r="A1845">
            <v>40805</v>
          </cell>
          <cell r="B1845" t="str">
            <v>DESENHISTA DETALHISTA (MENSALISTA)</v>
          </cell>
          <cell r="C1845" t="str">
            <v xml:space="preserve">MES   </v>
          </cell>
          <cell r="D1845" t="str">
            <v>CR</v>
          </cell>
          <cell r="E1845" t="str">
            <v>3.951,66</v>
          </cell>
        </row>
        <row r="1846">
          <cell r="A1846">
            <v>2358</v>
          </cell>
          <cell r="B1846" t="str">
            <v>DESENHISTA PROJETISTA</v>
          </cell>
          <cell r="C1846" t="str">
            <v xml:space="preserve">H     </v>
          </cell>
          <cell r="D1846" t="str">
            <v>CR</v>
          </cell>
          <cell r="E1846" t="str">
            <v>17,80</v>
          </cell>
        </row>
        <row r="1847">
          <cell r="A1847">
            <v>40807</v>
          </cell>
          <cell r="B1847" t="str">
            <v>DESENHISTA PROJETISTA (MENSALISTA)</v>
          </cell>
          <cell r="C1847" t="str">
            <v xml:space="preserve">MES   </v>
          </cell>
          <cell r="D1847" t="str">
            <v>CR</v>
          </cell>
          <cell r="E1847" t="str">
            <v>3.158,69</v>
          </cell>
        </row>
        <row r="1848">
          <cell r="A1848">
            <v>2359</v>
          </cell>
          <cell r="B1848" t="str">
            <v>DESENHISTA TECNICO AUXILIAR</v>
          </cell>
          <cell r="C1848" t="str">
            <v xml:space="preserve">H     </v>
          </cell>
          <cell r="D1848" t="str">
            <v>CR</v>
          </cell>
          <cell r="E1848" t="str">
            <v>17,80</v>
          </cell>
        </row>
        <row r="1849">
          <cell r="A1849">
            <v>40808</v>
          </cell>
          <cell r="B1849" t="str">
            <v>DESENHISTA TECNICO AUXILIAR (MENSALISTA)</v>
          </cell>
          <cell r="C1849" t="str">
            <v xml:space="preserve">MES   </v>
          </cell>
          <cell r="D1849" t="str">
            <v>CR</v>
          </cell>
          <cell r="E1849" t="str">
            <v>3.157,81</v>
          </cell>
        </row>
        <row r="1850">
          <cell r="A1850">
            <v>43144</v>
          </cell>
          <cell r="B1850" t="str">
            <v>DESMOLDANTE PARA CONCRETO ESTAMPADO</v>
          </cell>
          <cell r="C1850" t="str">
            <v xml:space="preserve">KG    </v>
          </cell>
          <cell r="D1850" t="str">
            <v>CR</v>
          </cell>
          <cell r="E1850" t="str">
            <v>26,28</v>
          </cell>
        </row>
        <row r="1851">
          <cell r="A1851">
            <v>39397</v>
          </cell>
          <cell r="B1851" t="str">
            <v>DESMOLDANTE PARA FORMAS METALICAS A BASE DE OLEO VEGETAL</v>
          </cell>
          <cell r="C1851" t="str">
            <v xml:space="preserve">L     </v>
          </cell>
          <cell r="D1851" t="str">
            <v>CR</v>
          </cell>
          <cell r="E1851" t="str">
            <v>11,98</v>
          </cell>
        </row>
        <row r="1852">
          <cell r="A1852">
            <v>2692</v>
          </cell>
          <cell r="B1852" t="str">
            <v>DESMOLDANTE PROTETOR PARA FORMAS DE MADEIRA, DE BASE OLEOSA EMULSIONADA EM AGUA</v>
          </cell>
          <cell r="C1852" t="str">
            <v xml:space="preserve">L     </v>
          </cell>
          <cell r="D1852" t="str">
            <v>CR</v>
          </cell>
          <cell r="E1852" t="str">
            <v>4,83</v>
          </cell>
        </row>
        <row r="1853">
          <cell r="A1853">
            <v>6</v>
          </cell>
          <cell r="B1853" t="str">
            <v>DETERGENTE AMONIACO (AMONIA DILUIDA)</v>
          </cell>
          <cell r="C1853" t="str">
            <v xml:space="preserve">L     </v>
          </cell>
          <cell r="D1853" t="str">
            <v>CR</v>
          </cell>
          <cell r="E1853" t="str">
            <v>3,48</v>
          </cell>
        </row>
        <row r="1854">
          <cell r="A1854">
            <v>5330</v>
          </cell>
          <cell r="B1854" t="str">
            <v>DILUENTE EPOXI</v>
          </cell>
          <cell r="C1854" t="str">
            <v xml:space="preserve">L     </v>
          </cell>
          <cell r="D1854" t="str">
            <v>CR</v>
          </cell>
          <cell r="E1854" t="str">
            <v>36,47</v>
          </cell>
        </row>
        <row r="1855">
          <cell r="A1855">
            <v>26017</v>
          </cell>
          <cell r="B1855" t="str">
            <v>DISCO DE BORRACHA PARA LIXADEIRA RIGIDO 7 " COM ARRUELA CENTRAL</v>
          </cell>
          <cell r="C1855" t="str">
            <v xml:space="preserve">UN    </v>
          </cell>
          <cell r="D1855" t="str">
            <v>CR</v>
          </cell>
          <cell r="E1855" t="str">
            <v>46,71</v>
          </cell>
        </row>
        <row r="1856">
          <cell r="A1856">
            <v>25931</v>
          </cell>
          <cell r="B1856" t="str">
            <v>DISCO DE CORTE DIAMANTADO SEGMENTADO DIAMETRO DE 180 MM PARA ESMERILHADEIRA 7 "</v>
          </cell>
          <cell r="C1856" t="str">
            <v xml:space="preserve">UN    </v>
          </cell>
          <cell r="D1856" t="str">
            <v>CR</v>
          </cell>
          <cell r="E1856" t="str">
            <v>148,45</v>
          </cell>
        </row>
        <row r="1857">
          <cell r="A1857">
            <v>38140</v>
          </cell>
          <cell r="B1857" t="str">
            <v>DISCO DE CORTE DIAMANTADO SEGMENTADO PARA CONCRETO, DIAMETRO DE 110 MM, FURO DE 20 MM</v>
          </cell>
          <cell r="C1857" t="str">
            <v xml:space="preserve">UN    </v>
          </cell>
          <cell r="D1857" t="str">
            <v xml:space="preserve">C </v>
          </cell>
          <cell r="E1857" t="str">
            <v>36,00</v>
          </cell>
        </row>
        <row r="1858">
          <cell r="A1858">
            <v>13887</v>
          </cell>
          <cell r="B1858" t="str">
            <v>DISCO DE CORTE DIAMANTADO SEGMENTADO PARA CONCRETO, DIAMETRO DE 350 MM, FURO DE 1 " (14 X 1 ")</v>
          </cell>
          <cell r="C1858" t="str">
            <v xml:space="preserve">UN    </v>
          </cell>
          <cell r="D1858" t="str">
            <v>CR</v>
          </cell>
          <cell r="E1858" t="str">
            <v>852,32</v>
          </cell>
        </row>
        <row r="1859">
          <cell r="A1859">
            <v>26018</v>
          </cell>
          <cell r="B1859" t="str">
            <v>DISCO DE CORTE PARA METAL COM DUAS TELAS 12 X 1/8 X 3/4 " (300 X 3,2 X 19,05 MM)</v>
          </cell>
          <cell r="C1859" t="str">
            <v xml:space="preserve">UN    </v>
          </cell>
          <cell r="D1859" t="str">
            <v>CR</v>
          </cell>
          <cell r="E1859" t="str">
            <v>37,94</v>
          </cell>
        </row>
        <row r="1860">
          <cell r="A1860">
            <v>26019</v>
          </cell>
          <cell r="B1860" t="str">
            <v>DISCO DE DESBASTE PARA METAL FERROSO EM GERAL, COM TRES TELAS,  9 X 1/4 X 7/8 " (228,6 X 6,4 X 22,2 MM)</v>
          </cell>
          <cell r="C1860" t="str">
            <v xml:space="preserve">UN    </v>
          </cell>
          <cell r="D1860" t="str">
            <v>CR</v>
          </cell>
          <cell r="E1860" t="str">
            <v>35,83</v>
          </cell>
        </row>
        <row r="1861">
          <cell r="A1861">
            <v>26020</v>
          </cell>
          <cell r="B1861" t="str">
            <v>DISCO DE LIXA PARA METAL, DIAMETRO = 180 MM, GRAO 120</v>
          </cell>
          <cell r="C1861" t="str">
            <v xml:space="preserve">UN    </v>
          </cell>
          <cell r="D1861" t="str">
            <v>CR</v>
          </cell>
          <cell r="E1861" t="str">
            <v>9,34</v>
          </cell>
        </row>
        <row r="1862">
          <cell r="A1862">
            <v>34544</v>
          </cell>
          <cell r="B1862" t="str">
            <v>DISJUNTOR  TERMOMAGNETICO TRIPOLAR 3 X 400 A / ICC - 25 KA</v>
          </cell>
          <cell r="C1862" t="str">
            <v xml:space="preserve">UN    </v>
          </cell>
          <cell r="D1862" t="str">
            <v>CR</v>
          </cell>
          <cell r="E1862" t="str">
            <v>1.265,19</v>
          </cell>
        </row>
        <row r="1863">
          <cell r="A1863">
            <v>34729</v>
          </cell>
          <cell r="B1863" t="str">
            <v>DISJUNTOR TERMICO E MAGNETICO AJUSTAVEIS, TRIPOLAR DE 100 ATE 250A, CAPACIDADE DE INTERRUPCAO DE 35KA</v>
          </cell>
          <cell r="C1863" t="str">
            <v xml:space="preserve">UN    </v>
          </cell>
          <cell r="D1863" t="str">
            <v>CR</v>
          </cell>
          <cell r="E1863" t="str">
            <v>995,27</v>
          </cell>
        </row>
        <row r="1864">
          <cell r="A1864">
            <v>34734</v>
          </cell>
          <cell r="B1864" t="str">
            <v>DISJUNTOR TERMICO E MAGNETICO AJUSTAVEIS, TRIPOLAR DE 300 ATE 400A, CAPACIDADE DE INTERRUPCAO DE 35KA</v>
          </cell>
          <cell r="C1864" t="str">
            <v xml:space="preserve">UN    </v>
          </cell>
          <cell r="D1864" t="str">
            <v>CR</v>
          </cell>
          <cell r="E1864" t="str">
            <v>1.540,99</v>
          </cell>
        </row>
        <row r="1865">
          <cell r="A1865">
            <v>34738</v>
          </cell>
          <cell r="B1865" t="str">
            <v>DISJUNTOR TERMICO E MAGNETICO AJUSTAVEIS, TRIPOLAR DE 450 ATE 600A, CAPACIDADE DE INTERRUPCAO DE 35KA</v>
          </cell>
          <cell r="C1865" t="str">
            <v xml:space="preserve">UN    </v>
          </cell>
          <cell r="D1865" t="str">
            <v>CR</v>
          </cell>
          <cell r="E1865" t="str">
            <v>3.600,25</v>
          </cell>
        </row>
        <row r="1866">
          <cell r="A1866">
            <v>2391</v>
          </cell>
          <cell r="B1866" t="str">
            <v>DISJUNTOR TERMOMAGNETICO TRIPOLAR 125A</v>
          </cell>
          <cell r="C1866" t="str">
            <v xml:space="preserve">UN    </v>
          </cell>
          <cell r="D1866" t="str">
            <v>CR</v>
          </cell>
          <cell r="E1866" t="str">
            <v>292,82</v>
          </cell>
        </row>
        <row r="1867">
          <cell r="A1867">
            <v>2374</v>
          </cell>
          <cell r="B1867" t="str">
            <v>DISJUNTOR TERMOMAGNETICO TRIPOLAR 150 A / 600 V, TIPO FXD / ICC - 35 KA</v>
          </cell>
          <cell r="C1867" t="str">
            <v xml:space="preserve">UN    </v>
          </cell>
          <cell r="D1867" t="str">
            <v>CR</v>
          </cell>
          <cell r="E1867" t="str">
            <v>332,19</v>
          </cell>
        </row>
        <row r="1868">
          <cell r="A1868">
            <v>2377</v>
          </cell>
          <cell r="B1868" t="str">
            <v>DISJUNTOR TERMOMAGNETICO TRIPOLAR 200 A / 600 V, TIPO FXD / ICC - 35 KA</v>
          </cell>
          <cell r="C1868" t="str">
            <v xml:space="preserve">UN    </v>
          </cell>
          <cell r="D1868" t="str">
            <v>CR</v>
          </cell>
          <cell r="E1868" t="str">
            <v>466,20</v>
          </cell>
        </row>
        <row r="1869">
          <cell r="A1869">
            <v>2393</v>
          </cell>
          <cell r="B1869" t="str">
            <v>DISJUNTOR TERMOMAGNETICO TRIPOLAR 250 A / 600 V, TIPO FXD</v>
          </cell>
          <cell r="C1869" t="str">
            <v xml:space="preserve">UN    </v>
          </cell>
          <cell r="D1869" t="str">
            <v>CR</v>
          </cell>
          <cell r="E1869" t="str">
            <v>780,71</v>
          </cell>
        </row>
        <row r="1870">
          <cell r="A1870">
            <v>34705</v>
          </cell>
          <cell r="B1870" t="str">
            <v>DISJUNTOR TERMOMAGNETICO TRIPOLAR 3  X 250 A/ICC - 25 KA</v>
          </cell>
          <cell r="C1870" t="str">
            <v xml:space="preserve">UN    </v>
          </cell>
          <cell r="D1870" t="str">
            <v>CR</v>
          </cell>
          <cell r="E1870" t="str">
            <v>682,84</v>
          </cell>
        </row>
        <row r="1871">
          <cell r="A1871">
            <v>34707</v>
          </cell>
          <cell r="B1871" t="str">
            <v>DISJUNTOR TERMOMAGNETICO TRIPOLAR 3 X 350 A/ICC - 25 KA</v>
          </cell>
          <cell r="C1871" t="str">
            <v xml:space="preserve">UN    </v>
          </cell>
          <cell r="D1871" t="str">
            <v>CR</v>
          </cell>
          <cell r="E1871" t="str">
            <v>1.265,32</v>
          </cell>
        </row>
        <row r="1872">
          <cell r="A1872">
            <v>2378</v>
          </cell>
          <cell r="B1872" t="str">
            <v>DISJUNTOR TERMOMAGNETICO TRIPOLAR 300 A / 600 V, TIPO JXD / ICC - 40 KA</v>
          </cell>
          <cell r="C1872" t="str">
            <v xml:space="preserve">UN    </v>
          </cell>
          <cell r="D1872" t="str">
            <v>CR</v>
          </cell>
          <cell r="E1872" t="str">
            <v>1.072,41</v>
          </cell>
        </row>
        <row r="1873">
          <cell r="A1873">
            <v>2379</v>
          </cell>
          <cell r="B1873" t="str">
            <v>DISJUNTOR TERMOMAGNETICO TRIPOLAR 400 A / 600 V, TIPO JXD / ICC - 40 KA</v>
          </cell>
          <cell r="C1873" t="str">
            <v xml:space="preserve">UN    </v>
          </cell>
          <cell r="D1873" t="str">
            <v>CR</v>
          </cell>
          <cell r="E1873" t="str">
            <v>1.072,41</v>
          </cell>
        </row>
        <row r="1874">
          <cell r="A1874">
            <v>2376</v>
          </cell>
          <cell r="B1874" t="str">
            <v>DISJUNTOR TERMOMAGNETICO TRIPOLAR 600 A / 600 V, TIPO LXD / ICC - 40 KA</v>
          </cell>
          <cell r="C1874" t="str">
            <v xml:space="preserve">UN    </v>
          </cell>
          <cell r="D1874" t="str">
            <v>CR</v>
          </cell>
          <cell r="E1874" t="str">
            <v>1.766,26</v>
          </cell>
        </row>
        <row r="1875">
          <cell r="A1875">
            <v>2394</v>
          </cell>
          <cell r="B1875" t="str">
            <v>DISJUNTOR TERMOMAGNETICO TRIPOLAR 800 A / 600 V, TIPO LMXD</v>
          </cell>
          <cell r="C1875" t="str">
            <v xml:space="preserve">UN    </v>
          </cell>
          <cell r="D1875" t="str">
            <v>CR</v>
          </cell>
          <cell r="E1875" t="str">
            <v>3.775,94</v>
          </cell>
        </row>
        <row r="1876">
          <cell r="A1876">
            <v>34686</v>
          </cell>
          <cell r="B1876" t="str">
            <v>DISJUNTOR TIPO DIN / IEC, MONOPOLAR DE 40  ATE 50A</v>
          </cell>
          <cell r="C1876" t="str">
            <v xml:space="preserve">UN    </v>
          </cell>
          <cell r="D1876" t="str">
            <v>CR</v>
          </cell>
          <cell r="E1876" t="str">
            <v>11,33</v>
          </cell>
        </row>
        <row r="1877">
          <cell r="A1877">
            <v>34616</v>
          </cell>
          <cell r="B1877" t="str">
            <v>DISJUNTOR TIPO DIN/IEC, BIPOLAR DE 6 ATE 32A</v>
          </cell>
          <cell r="C1877" t="str">
            <v xml:space="preserve">UN    </v>
          </cell>
          <cell r="D1877" t="str">
            <v>CR</v>
          </cell>
          <cell r="E1877" t="str">
            <v>43,81</v>
          </cell>
        </row>
        <row r="1878">
          <cell r="A1878">
            <v>34623</v>
          </cell>
          <cell r="B1878" t="str">
            <v>DISJUNTOR TIPO DIN/IEC, BIPOLAR 40 ATE 50A</v>
          </cell>
          <cell r="C1878" t="str">
            <v xml:space="preserve">UN    </v>
          </cell>
          <cell r="D1878" t="str">
            <v>CR</v>
          </cell>
          <cell r="E1878" t="str">
            <v>43,14</v>
          </cell>
        </row>
        <row r="1879">
          <cell r="A1879">
            <v>34628</v>
          </cell>
          <cell r="B1879" t="str">
            <v>DISJUNTOR TIPO DIN/IEC, BIPOLAR 63 A</v>
          </cell>
          <cell r="C1879" t="str">
            <v xml:space="preserve">UN    </v>
          </cell>
          <cell r="D1879" t="str">
            <v>CR</v>
          </cell>
          <cell r="E1879" t="str">
            <v>61,79</v>
          </cell>
        </row>
        <row r="1880">
          <cell r="A1880">
            <v>34653</v>
          </cell>
          <cell r="B1880" t="str">
            <v>DISJUNTOR TIPO DIN/IEC, MONOPOLAR DE 6  ATE  32A</v>
          </cell>
          <cell r="C1880" t="str">
            <v xml:space="preserve">UN    </v>
          </cell>
          <cell r="D1880" t="str">
            <v>CR</v>
          </cell>
          <cell r="E1880" t="str">
            <v>7,64</v>
          </cell>
        </row>
        <row r="1881">
          <cell r="A1881">
            <v>34688</v>
          </cell>
          <cell r="B1881" t="str">
            <v>DISJUNTOR TIPO DIN/IEC, MONOPOLAR DE 63 A</v>
          </cell>
          <cell r="C1881" t="str">
            <v xml:space="preserve">UN    </v>
          </cell>
          <cell r="D1881" t="str">
            <v>CR</v>
          </cell>
          <cell r="E1881" t="str">
            <v>13,85</v>
          </cell>
        </row>
        <row r="1882">
          <cell r="A1882">
            <v>34709</v>
          </cell>
          <cell r="B1882" t="str">
            <v>DISJUNTOR TIPO DIN/IEC, TRIPOLAR DE 10 ATE 50A</v>
          </cell>
          <cell r="C1882" t="str">
            <v xml:space="preserve">UN    </v>
          </cell>
          <cell r="D1882" t="str">
            <v>CR</v>
          </cell>
          <cell r="E1882" t="str">
            <v>53,68</v>
          </cell>
        </row>
        <row r="1883">
          <cell r="A1883">
            <v>34714</v>
          </cell>
          <cell r="B1883" t="str">
            <v>DISJUNTOR TIPO DIN/IEC, TRIPOLAR 63 A</v>
          </cell>
          <cell r="C1883" t="str">
            <v xml:space="preserve">UN    </v>
          </cell>
          <cell r="D1883" t="str">
            <v>CR</v>
          </cell>
          <cell r="E1883" t="str">
            <v>64,11</v>
          </cell>
        </row>
        <row r="1884">
          <cell r="A1884">
            <v>2388</v>
          </cell>
          <cell r="B1884" t="str">
            <v>DISJUNTOR TIPO NEMA, BIPOLAR 10  ATE  50 A, TENSAO MAXIMA 415 V</v>
          </cell>
          <cell r="C1884" t="str">
            <v xml:space="preserve">UN    </v>
          </cell>
          <cell r="D1884" t="str">
            <v>CR</v>
          </cell>
          <cell r="E1884" t="str">
            <v>53,28</v>
          </cell>
        </row>
        <row r="1885">
          <cell r="A1885">
            <v>34606</v>
          </cell>
          <cell r="B1885" t="str">
            <v>DISJUNTOR TIPO NEMA, BIPOLAR 60 ATE 100A, TENSAO MAXIMA 415 V</v>
          </cell>
          <cell r="C1885" t="str">
            <v xml:space="preserve">UN    </v>
          </cell>
          <cell r="D1885" t="str">
            <v>CR</v>
          </cell>
          <cell r="E1885" t="str">
            <v>81,73</v>
          </cell>
        </row>
        <row r="1886">
          <cell r="A1886">
            <v>34689</v>
          </cell>
          <cell r="B1886" t="str">
            <v>DISJUNTOR TIPO NEMA, MONOPOLAR DE 60 ATE 70A, TENSAO MAXIMA DE 240 V</v>
          </cell>
          <cell r="C1886" t="str">
            <v xml:space="preserve">UN    </v>
          </cell>
          <cell r="D1886" t="str">
            <v>CR</v>
          </cell>
          <cell r="E1886" t="str">
            <v>26,02</v>
          </cell>
        </row>
        <row r="1887">
          <cell r="A1887">
            <v>2370</v>
          </cell>
          <cell r="B1887" t="str">
            <v>DISJUNTOR TIPO NEMA, MONOPOLAR 10 ATE 30A, TENSAO MAXIMA DE 240 V</v>
          </cell>
          <cell r="C1887" t="str">
            <v xml:space="preserve">UN    </v>
          </cell>
          <cell r="D1887" t="str">
            <v xml:space="preserve">C </v>
          </cell>
          <cell r="E1887" t="str">
            <v>9,90</v>
          </cell>
        </row>
        <row r="1888">
          <cell r="A1888">
            <v>2386</v>
          </cell>
          <cell r="B1888" t="str">
            <v>DISJUNTOR TIPO NEMA, MONOPOLAR 35  ATE  50 A, TENSAO MAXIMA DE 240 V</v>
          </cell>
          <cell r="C1888" t="str">
            <v xml:space="preserve">UN    </v>
          </cell>
          <cell r="D1888" t="str">
            <v>CR</v>
          </cell>
          <cell r="E1888" t="str">
            <v>16,60</v>
          </cell>
        </row>
        <row r="1889">
          <cell r="A1889">
            <v>2392</v>
          </cell>
          <cell r="B1889" t="str">
            <v>DISJUNTOR TIPO NEMA, TRIPOLAR 10  ATE  50A, TENSAO MAXIMA DE 415 V</v>
          </cell>
          <cell r="C1889" t="str">
            <v xml:space="preserve">UN    </v>
          </cell>
          <cell r="D1889" t="str">
            <v>CR</v>
          </cell>
          <cell r="E1889" t="str">
            <v>66,45</v>
          </cell>
        </row>
        <row r="1890">
          <cell r="A1890">
            <v>2373</v>
          </cell>
          <cell r="B1890" t="str">
            <v>DISJUNTOR TIPO NEMA, TRIPOLAR 60 ATE 100 A, TENSAO MAXIMA DE 415 V</v>
          </cell>
          <cell r="C1890" t="str">
            <v xml:space="preserve">UN    </v>
          </cell>
          <cell r="D1890" t="str">
            <v>CR</v>
          </cell>
          <cell r="E1890" t="str">
            <v>93,63</v>
          </cell>
        </row>
        <row r="1891">
          <cell r="A1891">
            <v>39465</v>
          </cell>
          <cell r="B1891" t="str">
            <v>DISPOSITIVO DPS CLASSE II, 1 POLO, TENSAO MAXIMA DE 175 V, CORRENTE MAXIMA DE *20* KA (TIPO AC)</v>
          </cell>
          <cell r="C1891" t="str">
            <v xml:space="preserve">UN    </v>
          </cell>
          <cell r="D1891" t="str">
            <v>CR</v>
          </cell>
          <cell r="E1891" t="str">
            <v>57,20</v>
          </cell>
        </row>
        <row r="1892">
          <cell r="A1892">
            <v>39466</v>
          </cell>
          <cell r="B1892" t="str">
            <v>DISPOSITIVO DPS CLASSE II, 1 POLO, TENSAO MAXIMA DE 175 V, CORRENTE MAXIMA DE *30* KA (TIPO AC)</v>
          </cell>
          <cell r="C1892" t="str">
            <v xml:space="preserve">UN    </v>
          </cell>
          <cell r="D1892" t="str">
            <v>CR</v>
          </cell>
          <cell r="E1892" t="str">
            <v>64,35</v>
          </cell>
        </row>
        <row r="1893">
          <cell r="A1893">
            <v>39467</v>
          </cell>
          <cell r="B1893" t="str">
            <v>DISPOSITIVO DPS CLASSE II, 1 POLO, TENSAO MAXIMA DE 175 V, CORRENTE MAXIMA DE *45* KA (TIPO AC)</v>
          </cell>
          <cell r="C1893" t="str">
            <v xml:space="preserve">UN    </v>
          </cell>
          <cell r="D1893" t="str">
            <v>CR</v>
          </cell>
          <cell r="E1893" t="str">
            <v>82,31</v>
          </cell>
        </row>
        <row r="1894">
          <cell r="A1894">
            <v>39468</v>
          </cell>
          <cell r="B1894" t="str">
            <v>DISPOSITIVO DPS CLASSE II, 1 POLO, TENSAO MAXIMA DE 175 V, CORRENTE MAXIMA DE *90* KA (TIPO AC)</v>
          </cell>
          <cell r="C1894" t="str">
            <v xml:space="preserve">UN    </v>
          </cell>
          <cell r="D1894" t="str">
            <v>CR</v>
          </cell>
          <cell r="E1894" t="str">
            <v>146,30</v>
          </cell>
        </row>
        <row r="1895">
          <cell r="A1895">
            <v>39469</v>
          </cell>
          <cell r="B1895" t="str">
            <v>DISPOSITIVO DPS CLASSE II, 1 POLO, TENSAO MAXIMA DE 275 V, CORRENTE MAXIMA DE *20* KA (TIPO AC)</v>
          </cell>
          <cell r="C1895" t="str">
            <v xml:space="preserve">UN    </v>
          </cell>
          <cell r="D1895" t="str">
            <v>CR</v>
          </cell>
          <cell r="E1895" t="str">
            <v>59,59</v>
          </cell>
        </row>
        <row r="1896">
          <cell r="A1896">
            <v>39470</v>
          </cell>
          <cell r="B1896" t="str">
            <v>DISPOSITIVO DPS CLASSE II, 1 POLO, TENSAO MAXIMA DE 275 V, CORRENTE MAXIMA DE *30* KA (TIPO AC)</v>
          </cell>
          <cell r="C1896" t="str">
            <v xml:space="preserve">UN    </v>
          </cell>
          <cell r="D1896" t="str">
            <v>CR</v>
          </cell>
          <cell r="E1896" t="str">
            <v>73,22</v>
          </cell>
        </row>
        <row r="1897">
          <cell r="A1897">
            <v>39471</v>
          </cell>
          <cell r="B1897" t="str">
            <v>DISPOSITIVO DPS CLASSE II, 1 POLO, TENSAO MAXIMA DE 275 V, CORRENTE MAXIMA DE *45* KA (TIPO AC)</v>
          </cell>
          <cell r="C1897" t="str">
            <v xml:space="preserve">UN    </v>
          </cell>
          <cell r="D1897" t="str">
            <v>CR</v>
          </cell>
          <cell r="E1897" t="str">
            <v>88,00</v>
          </cell>
        </row>
        <row r="1898">
          <cell r="A1898">
            <v>39472</v>
          </cell>
          <cell r="B1898" t="str">
            <v>DISPOSITIVO DPS CLASSE II, 1 POLO, TENSAO MAXIMA DE 275 V, CORRENTE MAXIMA DE *90* KA (TIPO AC)</v>
          </cell>
          <cell r="C1898" t="str">
            <v xml:space="preserve">UN    </v>
          </cell>
          <cell r="D1898" t="str">
            <v>CR</v>
          </cell>
          <cell r="E1898" t="str">
            <v>152,89</v>
          </cell>
        </row>
        <row r="1899">
          <cell r="A1899">
            <v>39473</v>
          </cell>
          <cell r="B1899" t="str">
            <v>DISPOSITIVO DPS CLASSE II, 1 POLO, TENSAO MAXIMA DE 385 V, CORRENTE MAXIMA DE *20* KA (TIPO AC)</v>
          </cell>
          <cell r="C1899" t="str">
            <v xml:space="preserve">UN    </v>
          </cell>
          <cell r="D1899" t="str">
            <v>CR</v>
          </cell>
          <cell r="E1899" t="str">
            <v>98,77</v>
          </cell>
        </row>
        <row r="1900">
          <cell r="A1900">
            <v>39474</v>
          </cell>
          <cell r="B1900" t="str">
            <v>DISPOSITIVO DPS CLASSE II, 1 POLO, TENSAO MAXIMA DE 385 V, CORRENTE MAXIMA DE *30* KA (TIPO AC)</v>
          </cell>
          <cell r="C1900" t="str">
            <v xml:space="preserve">UN    </v>
          </cell>
          <cell r="D1900" t="str">
            <v>CR</v>
          </cell>
          <cell r="E1900" t="str">
            <v>105,29</v>
          </cell>
        </row>
        <row r="1901">
          <cell r="A1901">
            <v>39475</v>
          </cell>
          <cell r="B1901" t="str">
            <v>DISPOSITIVO DPS CLASSE II, 1 POLO, TENSAO MAXIMA DE 385 V, CORRENTE MAXIMA DE *45* KA (TIPO AC)</v>
          </cell>
          <cell r="C1901" t="str">
            <v xml:space="preserve">UN    </v>
          </cell>
          <cell r="D1901" t="str">
            <v>CR</v>
          </cell>
          <cell r="E1901" t="str">
            <v>119,47</v>
          </cell>
        </row>
        <row r="1902">
          <cell r="A1902">
            <v>39476</v>
          </cell>
          <cell r="B1902" t="str">
            <v>DISPOSITIVO DPS CLASSE II, 1 POLO, TENSAO MAXIMA DE 385 V, CORRENTE MAXIMA DE *90* KA (TIPO AC)</v>
          </cell>
          <cell r="C1902" t="str">
            <v xml:space="preserve">UN    </v>
          </cell>
          <cell r="D1902" t="str">
            <v>CR</v>
          </cell>
          <cell r="E1902" t="str">
            <v>224,89</v>
          </cell>
        </row>
        <row r="1903">
          <cell r="A1903">
            <v>39477</v>
          </cell>
          <cell r="B1903" t="str">
            <v>DISPOSITIVO DPS CLASSE II, 1 POLO, TENSAO MAXIMA DE 460 V, CORRENTE MAXIMA DE *20* KA (TIPO AC)</v>
          </cell>
          <cell r="C1903" t="str">
            <v xml:space="preserve">UN    </v>
          </cell>
          <cell r="D1903" t="str">
            <v>CR</v>
          </cell>
          <cell r="E1903" t="str">
            <v>110,19</v>
          </cell>
        </row>
        <row r="1904">
          <cell r="A1904">
            <v>39478</v>
          </cell>
          <cell r="B1904" t="str">
            <v>DISPOSITIVO DPS CLASSE II, 1 POLO, TENSAO MAXIMA DE 460 V, CORRENTE MAXIMA DE *30* KA (TIPO AC)</v>
          </cell>
          <cell r="C1904" t="str">
            <v xml:space="preserve">UN    </v>
          </cell>
          <cell r="D1904" t="str">
            <v>CR</v>
          </cell>
          <cell r="E1904" t="str">
            <v>113,60</v>
          </cell>
        </row>
        <row r="1905">
          <cell r="A1905">
            <v>39479</v>
          </cell>
          <cell r="B1905" t="str">
            <v>DISPOSITIVO DPS CLASSE II, 1 POLO, TENSAO MAXIMA DE 460 V, CORRENTE MAXIMA DE *45* KA (TIPO AC)</v>
          </cell>
          <cell r="C1905" t="str">
            <v xml:space="preserve">UN    </v>
          </cell>
          <cell r="D1905" t="str">
            <v>CR</v>
          </cell>
          <cell r="E1905" t="str">
            <v>133,84</v>
          </cell>
        </row>
        <row r="1906">
          <cell r="A1906">
            <v>39480</v>
          </cell>
          <cell r="B1906" t="str">
            <v>DISPOSITIVO DPS CLASSE II, 1 POLO, TENSAO MAXIMA DE 460 V, CORRENTE MAXIMA DE *90* KA (TIPO AC)</v>
          </cell>
          <cell r="C1906" t="str">
            <v xml:space="preserve">UN    </v>
          </cell>
          <cell r="D1906" t="str">
            <v>CR</v>
          </cell>
          <cell r="E1906" t="str">
            <v>276,18</v>
          </cell>
        </row>
        <row r="1907">
          <cell r="A1907">
            <v>39459</v>
          </cell>
          <cell r="B1907" t="str">
            <v>DISPOSITIVO DR, 2 POLOS, SENSIBILIDADE DE 30 MA, CORRENTE DE 100 A, TIPO AC</v>
          </cell>
          <cell r="C1907" t="str">
            <v xml:space="preserve">UN    </v>
          </cell>
          <cell r="D1907" t="str">
            <v>CR</v>
          </cell>
          <cell r="E1907" t="str">
            <v>234,41</v>
          </cell>
        </row>
        <row r="1908">
          <cell r="A1908">
            <v>39445</v>
          </cell>
          <cell r="B1908" t="str">
            <v>DISPOSITIVO DR, 2 POLOS, SENSIBILIDADE DE 30 MA, CORRENTE DE 25 A, TIPO AC</v>
          </cell>
          <cell r="C1908" t="str">
            <v xml:space="preserve">UN    </v>
          </cell>
          <cell r="D1908" t="str">
            <v>CR</v>
          </cell>
          <cell r="E1908" t="str">
            <v>117,70</v>
          </cell>
        </row>
        <row r="1909">
          <cell r="A1909">
            <v>39446</v>
          </cell>
          <cell r="B1909" t="str">
            <v>DISPOSITIVO DR, 2 POLOS, SENSIBILIDADE DE 30 MA, CORRENTE DE 40 A, TIPO AC</v>
          </cell>
          <cell r="C1909" t="str">
            <v xml:space="preserve">UN    </v>
          </cell>
          <cell r="D1909" t="str">
            <v>CR</v>
          </cell>
          <cell r="E1909" t="str">
            <v>119,79</v>
          </cell>
        </row>
        <row r="1910">
          <cell r="A1910">
            <v>39447</v>
          </cell>
          <cell r="B1910" t="str">
            <v>DISPOSITIVO DR, 2 POLOS, SENSIBILIDADE DE 30 MA, CORRENTE DE 63 A, TIPO AC</v>
          </cell>
          <cell r="C1910" t="str">
            <v xml:space="preserve">UN    </v>
          </cell>
          <cell r="D1910" t="str">
            <v>CR</v>
          </cell>
          <cell r="E1910" t="str">
            <v>128,10</v>
          </cell>
        </row>
        <row r="1911">
          <cell r="A1911">
            <v>39448</v>
          </cell>
          <cell r="B1911" t="str">
            <v>DISPOSITIVO DR, 2 POLOS, SENSIBILIDADE DE 30 MA, CORRENTE DE 80 A, TIPO AC</v>
          </cell>
          <cell r="C1911" t="str">
            <v xml:space="preserve">UN    </v>
          </cell>
          <cell r="D1911" t="str">
            <v>CR</v>
          </cell>
          <cell r="E1911" t="str">
            <v>218,44</v>
          </cell>
        </row>
        <row r="1912">
          <cell r="A1912">
            <v>39450</v>
          </cell>
          <cell r="B1912" t="str">
            <v>DISPOSITIVO DR, 2 POLOS, SENSIBILIDADE DE 300 MA, CORRENTE DE 25 A, TIPO AC</v>
          </cell>
          <cell r="C1912" t="str">
            <v xml:space="preserve">UN    </v>
          </cell>
          <cell r="D1912" t="str">
            <v>CR</v>
          </cell>
          <cell r="E1912" t="str">
            <v>133,27</v>
          </cell>
        </row>
        <row r="1913">
          <cell r="A1913">
            <v>39451</v>
          </cell>
          <cell r="B1913" t="str">
            <v>DISPOSITIVO DR, 2 POLOS, SENSIBILIDADE DE 300 MA, CORRENTE DE 40 A, TIPO AC</v>
          </cell>
          <cell r="C1913" t="str">
            <v xml:space="preserve">UN    </v>
          </cell>
          <cell r="D1913" t="str">
            <v>CR</v>
          </cell>
          <cell r="E1913" t="str">
            <v>145,36</v>
          </cell>
        </row>
        <row r="1914">
          <cell r="A1914">
            <v>39452</v>
          </cell>
          <cell r="B1914" t="str">
            <v>DISPOSITIVO DR, 2 POLOS, SENSIBILIDADE DE 300 MA, CORRENTE DE 63 A, TIPO AC</v>
          </cell>
          <cell r="C1914" t="str">
            <v xml:space="preserve">UN    </v>
          </cell>
          <cell r="D1914" t="str">
            <v>CR</v>
          </cell>
          <cell r="E1914" t="str">
            <v>146,23</v>
          </cell>
        </row>
        <row r="1915">
          <cell r="A1915">
            <v>39523</v>
          </cell>
          <cell r="B1915" t="str">
            <v>DISPOSITIVO DR, 2 POLOS, SENSIBILIDADE DE 300 MA, CORRENTE DE 80 A, TIPO  AC</v>
          </cell>
          <cell r="C1915" t="str">
            <v xml:space="preserve">UN    </v>
          </cell>
          <cell r="D1915" t="str">
            <v>CR</v>
          </cell>
          <cell r="E1915" t="str">
            <v>244,71</v>
          </cell>
        </row>
        <row r="1916">
          <cell r="A1916">
            <v>39449</v>
          </cell>
          <cell r="B1916" t="str">
            <v>DISPOSITIVO DR, 4 POLOS, SENSIBILIDADE DE 30 MA, CORRENTE DE 100 A, TIPO AC</v>
          </cell>
          <cell r="C1916" t="str">
            <v xml:space="preserve">UN    </v>
          </cell>
          <cell r="D1916" t="str">
            <v>CR</v>
          </cell>
          <cell r="E1916" t="str">
            <v>271,00</v>
          </cell>
        </row>
        <row r="1917">
          <cell r="A1917">
            <v>39455</v>
          </cell>
          <cell r="B1917" t="str">
            <v>DISPOSITIVO DR, 4 POLOS, SENSIBILIDADE DE 30 MA, CORRENTE DE 25 A, TIPO AC</v>
          </cell>
          <cell r="C1917" t="str">
            <v xml:space="preserve">UN    </v>
          </cell>
          <cell r="D1917" t="str">
            <v>CR</v>
          </cell>
          <cell r="E1917" t="str">
            <v>134,10</v>
          </cell>
        </row>
        <row r="1918">
          <cell r="A1918">
            <v>39456</v>
          </cell>
          <cell r="B1918" t="str">
            <v>DISPOSITIVO DR, 4 POLOS, SENSIBILIDADE DE 30 MA, CORRENTE DE 40 A, TIPO AC</v>
          </cell>
          <cell r="C1918" t="str">
            <v xml:space="preserve">UN    </v>
          </cell>
          <cell r="D1918" t="str">
            <v>CR</v>
          </cell>
          <cell r="E1918" t="str">
            <v>134,20</v>
          </cell>
        </row>
        <row r="1919">
          <cell r="A1919">
            <v>39457</v>
          </cell>
          <cell r="B1919" t="str">
            <v>DISPOSITIVO DR, 4 POLOS, SENSIBILIDADE DE 30 MA, CORRENTE DE 63 A, TIPO AC</v>
          </cell>
          <cell r="C1919" t="str">
            <v xml:space="preserve">UN    </v>
          </cell>
          <cell r="D1919" t="str">
            <v>CR</v>
          </cell>
          <cell r="E1919" t="str">
            <v>146,30</v>
          </cell>
        </row>
        <row r="1920">
          <cell r="A1920">
            <v>39458</v>
          </cell>
          <cell r="B1920" t="str">
            <v>DISPOSITIVO DR, 4 POLOS, SENSIBILIDADE DE 30 MA, CORRENTE DE 80 A, TIPO AC</v>
          </cell>
          <cell r="C1920" t="str">
            <v xml:space="preserve">UN    </v>
          </cell>
          <cell r="D1920" t="str">
            <v>CR</v>
          </cell>
          <cell r="E1920" t="str">
            <v>273,00</v>
          </cell>
        </row>
        <row r="1921">
          <cell r="A1921">
            <v>39464</v>
          </cell>
          <cell r="B1921" t="str">
            <v>DISPOSITIVO DR, 4 POLOS, SENSIBILIDADE DE 300 MA, CORRENTE DE 100 A, TIPO AC</v>
          </cell>
          <cell r="C1921" t="str">
            <v xml:space="preserve">UN    </v>
          </cell>
          <cell r="D1921" t="str">
            <v>CR</v>
          </cell>
          <cell r="E1921" t="str">
            <v>439,00</v>
          </cell>
        </row>
        <row r="1922">
          <cell r="A1922">
            <v>39460</v>
          </cell>
          <cell r="B1922" t="str">
            <v>DISPOSITIVO DR, 4 POLOS, SENSIBILIDADE DE 300 MA, CORRENTE DE 25 A, TIPO AC</v>
          </cell>
          <cell r="C1922" t="str">
            <v xml:space="preserve">UN    </v>
          </cell>
          <cell r="D1922" t="str">
            <v>CR</v>
          </cell>
          <cell r="E1922" t="str">
            <v>166,50</v>
          </cell>
        </row>
        <row r="1923">
          <cell r="A1923">
            <v>39461</v>
          </cell>
          <cell r="B1923" t="str">
            <v>DISPOSITIVO DR, 4 POLOS, SENSIBILIDADE DE 300 MA, CORRENTE DE 40 A, TIPO AC</v>
          </cell>
          <cell r="C1923" t="str">
            <v xml:space="preserve">UN    </v>
          </cell>
          <cell r="D1923" t="str">
            <v>CR</v>
          </cell>
          <cell r="E1923" t="str">
            <v>195,10</v>
          </cell>
        </row>
        <row r="1924">
          <cell r="A1924">
            <v>39462</v>
          </cell>
          <cell r="B1924" t="str">
            <v>DISPOSITIVO DR, 4 POLOS, SENSIBILIDADE DE 300 MA, CORRENTE DE 63 A, TIPO AC</v>
          </cell>
          <cell r="C1924" t="str">
            <v xml:space="preserve">UN    </v>
          </cell>
          <cell r="D1924" t="str">
            <v>CR</v>
          </cell>
          <cell r="E1924" t="str">
            <v>188,03</v>
          </cell>
        </row>
        <row r="1925">
          <cell r="A1925">
            <v>39463</v>
          </cell>
          <cell r="B1925" t="str">
            <v>DISPOSITIVO DR, 4 POLOS, SENSIBILIDADE DE 300 MA, CORRENTE DE 80 A, TIPO AC</v>
          </cell>
          <cell r="C1925" t="str">
            <v xml:space="preserve">UN    </v>
          </cell>
          <cell r="D1925" t="str">
            <v>CR</v>
          </cell>
          <cell r="E1925" t="str">
            <v>435,60</v>
          </cell>
        </row>
        <row r="1926">
          <cell r="A1926">
            <v>26039</v>
          </cell>
          <cell r="B1926" t="str">
            <v>DISTRIBUIDOR DE AGREGADOS AUTOPROPELIDO, CAP 3 M3, A DIESEL, 6 CC, 176 CV</v>
          </cell>
          <cell r="C1926" t="str">
            <v xml:space="preserve">UN    </v>
          </cell>
          <cell r="D1926" t="str">
            <v>AS</v>
          </cell>
          <cell r="E1926" t="str">
            <v>249.588,52</v>
          </cell>
        </row>
        <row r="1927">
          <cell r="A1927">
            <v>2401</v>
          </cell>
          <cell r="B1927" t="str">
            <v>DISTRIBUIDOR DE AGREGADOS REBOCAVEL, CAPACIDADE 1,9 M3, LARGURA DE TRABALHO 3,66 M</v>
          </cell>
          <cell r="C1927" t="str">
            <v xml:space="preserve">UN    </v>
          </cell>
          <cell r="D1927" t="str">
            <v>AS</v>
          </cell>
          <cell r="E1927" t="str">
            <v>57.408,12</v>
          </cell>
        </row>
        <row r="1928">
          <cell r="A1928">
            <v>38870</v>
          </cell>
          <cell r="B1928" t="str">
            <v>DISTRIBUIDOR METALICO, COM ROSCA, 2 SAIDAS, DN 1" X 1/2", PARA CONEXAO COM ANEL DESLIZANTE EM TUBO PEX</v>
          </cell>
          <cell r="C1928" t="str">
            <v xml:space="preserve">UN    </v>
          </cell>
          <cell r="D1928" t="str">
            <v>AS</v>
          </cell>
          <cell r="E1928" t="str">
            <v>32,66</v>
          </cell>
        </row>
        <row r="1929">
          <cell r="A1929">
            <v>38869</v>
          </cell>
          <cell r="B1929" t="str">
            <v>DISTRIBUIDOR METALICO, COM ROSCA, 2 SAIDAS, DN 3/4" X 1/2", PARA CONEXAO COM ANEL DESLIZANTE EM TUBO PEX</v>
          </cell>
          <cell r="C1929" t="str">
            <v xml:space="preserve">UN    </v>
          </cell>
          <cell r="D1929" t="str">
            <v>AS</v>
          </cell>
          <cell r="E1929" t="str">
            <v>28,81</v>
          </cell>
        </row>
        <row r="1930">
          <cell r="A1930">
            <v>38872</v>
          </cell>
          <cell r="B1930" t="str">
            <v>DISTRIBUIDOR METALICO, COM ROSCA, 3 SAIDAS, DN 1" X 1/2", PARA CONEXAO COM ANEL DESLIZANTE EM TUBO PEX</v>
          </cell>
          <cell r="C1930" t="str">
            <v xml:space="preserve">UN    </v>
          </cell>
          <cell r="D1930" t="str">
            <v>AS</v>
          </cell>
          <cell r="E1930" t="str">
            <v>44,61</v>
          </cell>
        </row>
        <row r="1931">
          <cell r="A1931">
            <v>38871</v>
          </cell>
          <cell r="B1931" t="str">
            <v>DISTRIBUIDOR METALICO, COM ROSCA, 3 SAIDAS, DN 3/4" X 1/2", PARA CONEXAO COM ANEL DESLIZANTE EM TUBO PEX</v>
          </cell>
          <cell r="C1931" t="str">
            <v xml:space="preserve">UN    </v>
          </cell>
          <cell r="D1931" t="str">
            <v>AS</v>
          </cell>
          <cell r="E1931" t="str">
            <v>35,89</v>
          </cell>
        </row>
        <row r="1932">
          <cell r="A1932">
            <v>39283</v>
          </cell>
          <cell r="B1932" t="str">
            <v>DISTRIBUIDOR, PLASTICO, 2 SAIDAS, DN 32 X 16 MM, PARA CONEXAO COM CRIMPAGEM EM TUBO PEX</v>
          </cell>
          <cell r="C1932" t="str">
            <v xml:space="preserve">UN    </v>
          </cell>
          <cell r="D1932" t="str">
            <v>AS</v>
          </cell>
          <cell r="E1932" t="str">
            <v>111,78</v>
          </cell>
        </row>
        <row r="1933">
          <cell r="A1933">
            <v>39284</v>
          </cell>
          <cell r="B1933" t="str">
            <v>DISTRIBUIDOR, PLASTICO, 2 SAIDAS, DN 32 X 20 MM, PARA CONEXAO COM CRIMPAGEM EM TUBO PEX</v>
          </cell>
          <cell r="C1933" t="str">
            <v xml:space="preserve">UN    </v>
          </cell>
          <cell r="D1933" t="str">
            <v>AS</v>
          </cell>
          <cell r="E1933" t="str">
            <v>121,14</v>
          </cell>
        </row>
        <row r="1934">
          <cell r="A1934">
            <v>39285</v>
          </cell>
          <cell r="B1934" t="str">
            <v>DISTRIBUIDOR, PLASTICO, 2 SAIDAS, DN 32 X 25 MM, PARA CONEXAO COM CRIMPAGEM EM TUBO PEX</v>
          </cell>
          <cell r="C1934" t="str">
            <v xml:space="preserve">UN    </v>
          </cell>
          <cell r="D1934" t="str">
            <v>AS</v>
          </cell>
          <cell r="E1934" t="str">
            <v>122,88</v>
          </cell>
        </row>
        <row r="1935">
          <cell r="A1935">
            <v>39286</v>
          </cell>
          <cell r="B1935" t="str">
            <v>DISTRIBUIDOR, PLASTICO, 3 SAIDAS, DN 32 X 16 MM, PARA CONEXAO COM CRIMPAGEM EM TUBO PEX</v>
          </cell>
          <cell r="C1935" t="str">
            <v xml:space="preserve">UN    </v>
          </cell>
          <cell r="D1935" t="str">
            <v>AS</v>
          </cell>
          <cell r="E1935" t="str">
            <v>120,21</v>
          </cell>
        </row>
        <row r="1936">
          <cell r="A1936">
            <v>39287</v>
          </cell>
          <cell r="B1936" t="str">
            <v>DISTRIBUIDOR, PLASTICO, 3 SAIDAS, DN 32 X 20 MM, PARA CONEXAO COM CRIMPAGEM EM TUBO PEX</v>
          </cell>
          <cell r="C1936" t="str">
            <v xml:space="preserve">UN    </v>
          </cell>
          <cell r="D1936" t="str">
            <v>AS</v>
          </cell>
          <cell r="E1936" t="str">
            <v>141,15</v>
          </cell>
        </row>
        <row r="1937">
          <cell r="A1937">
            <v>39288</v>
          </cell>
          <cell r="B1937" t="str">
            <v>DISTRIBUIDOR, PLASTICO, 3 SAIDAS, DN 32 X 25 MM, PARA CONEXAO COM CRIMPAGEM EM TUBO PEX</v>
          </cell>
          <cell r="C1937" t="str">
            <v xml:space="preserve">UN    </v>
          </cell>
          <cell r="D1937" t="str">
            <v>AS</v>
          </cell>
          <cell r="E1937" t="str">
            <v>150,63</v>
          </cell>
        </row>
        <row r="1938">
          <cell r="A1938">
            <v>2414</v>
          </cell>
          <cell r="B1938" t="str">
            <v>DIVISORIA (N2) PAINEL/VIDRO - PAINEL C/ MSO/COMEIA E=35MM - MONTANTE/RODAPE DUPLO ACO GALV PINTADO - COLOCADA</v>
          </cell>
          <cell r="C1938" t="str">
            <v xml:space="preserve">M2    </v>
          </cell>
          <cell r="D1938" t="str">
            <v>CR</v>
          </cell>
          <cell r="E1938" t="str">
            <v>104,95</v>
          </cell>
        </row>
        <row r="1939">
          <cell r="A1939">
            <v>2413</v>
          </cell>
          <cell r="B1939" t="str">
            <v>DIVISORIA (N2) PAINEL/VIDRO - PAINEL C/ MSO/COMEIA E=35MM - PERFIS SIMPLES ACO GALV PINTADO - COLOCADA</v>
          </cell>
          <cell r="C1939" t="str">
            <v xml:space="preserve">M2    </v>
          </cell>
          <cell r="D1939" t="str">
            <v>CR</v>
          </cell>
          <cell r="E1939" t="str">
            <v>100,97</v>
          </cell>
        </row>
        <row r="1940">
          <cell r="A1940">
            <v>2405</v>
          </cell>
          <cell r="B1940" t="str">
            <v>DIVISORIA (N2) PAINEL/VIDRO - PAINEL MSO/COMEIA E=35MM - MONTANTE/RODAPE DUPLO ALUMINIO ANOD NAT - COLOCADA</v>
          </cell>
          <cell r="C1940" t="str">
            <v xml:space="preserve">M2    </v>
          </cell>
          <cell r="D1940" t="str">
            <v>CR</v>
          </cell>
          <cell r="E1940" t="str">
            <v>117,52</v>
          </cell>
        </row>
        <row r="1941">
          <cell r="A1941">
            <v>13361</v>
          </cell>
          <cell r="B1941" t="str">
            <v>DIVISORIA (N2) PAINEL/VIDRO - PAINEL MSO/COMEIA E=35MM - PERFIS SIMPLES ALUMINIO ANOD NAT - COLOCADA</v>
          </cell>
          <cell r="C1941" t="str">
            <v xml:space="preserve">M2    </v>
          </cell>
          <cell r="D1941" t="str">
            <v>CR</v>
          </cell>
          <cell r="E1941" t="str">
            <v>98,31</v>
          </cell>
        </row>
        <row r="1942">
          <cell r="A1942">
            <v>11987</v>
          </cell>
          <cell r="B1942" t="str">
            <v>DIVISORIA (N2) PAINEL/VIDRO - PAINEL VERMICULITA E=35MM - PERFIS SIMPLES ALUMINIO ANOD NATURAL - COLOCADA</v>
          </cell>
          <cell r="C1942" t="str">
            <v xml:space="preserve">M2    </v>
          </cell>
          <cell r="D1942" t="str">
            <v>CR</v>
          </cell>
          <cell r="E1942" t="str">
            <v>263,05</v>
          </cell>
        </row>
        <row r="1943">
          <cell r="A1943">
            <v>2416</v>
          </cell>
          <cell r="B1943" t="str">
            <v>DIVISORIA (N3) PAINEL/VIDRO/PAINEL MSO/COMEIA E=35MM - MONTANTE/RODAPE DUPLO ACO GALV PINTADO - COLOCADA</v>
          </cell>
          <cell r="C1943" t="str">
            <v xml:space="preserve">M2    </v>
          </cell>
          <cell r="D1943" t="str">
            <v>CR</v>
          </cell>
          <cell r="E1943" t="str">
            <v>116,38</v>
          </cell>
        </row>
        <row r="1944">
          <cell r="A1944">
            <v>2412</v>
          </cell>
          <cell r="B1944" t="str">
            <v>DIVISORIA (N3) PAINEL/VIDRO/PAINEL MSO/COMEIA E=35MM - MONTANTE/RODAPE DUPLO ALUMINIO ANOD NAT - COLOCADA</v>
          </cell>
          <cell r="C1944" t="str">
            <v xml:space="preserve">M2    </v>
          </cell>
          <cell r="D1944" t="str">
            <v>CR</v>
          </cell>
          <cell r="E1944" t="str">
            <v>112,39</v>
          </cell>
        </row>
        <row r="1945">
          <cell r="A1945">
            <v>2411</v>
          </cell>
          <cell r="B1945" t="str">
            <v>DIVISORIA (N3) PAINEL/VIDRO/PAINEL MSO/COMEIA E=35MM - PERFIS SIMPLES ACO GALV PINTADO - COLOCADA</v>
          </cell>
          <cell r="C1945" t="str">
            <v xml:space="preserve">M2    </v>
          </cell>
          <cell r="D1945" t="str">
            <v>CR</v>
          </cell>
          <cell r="E1945" t="str">
            <v>98,31</v>
          </cell>
        </row>
        <row r="1946">
          <cell r="A1946">
            <v>2406</v>
          </cell>
          <cell r="B1946" t="str">
            <v>DIVISORIA (N3) PAINEL/VIDRO/PAINEL MSO/COMEIA E=35MM - PERFIS SIMPLES ALUMINIO ANOD NAT - COLOCADA</v>
          </cell>
          <cell r="C1946" t="str">
            <v xml:space="preserve">M2    </v>
          </cell>
          <cell r="D1946" t="str">
            <v>CR</v>
          </cell>
          <cell r="E1946" t="str">
            <v>95,65</v>
          </cell>
        </row>
        <row r="1947">
          <cell r="A1947">
            <v>10571</v>
          </cell>
          <cell r="B1947" t="str">
            <v>DIVISORIA (N3) PAINEL/VIDRO/PAINEL VERMICULITA E=35MM - MONTANTE/RODAPE DUPLO ALUMINIO ANOD NATURAL - COLOCADA</v>
          </cell>
          <cell r="C1947" t="str">
            <v xml:space="preserve">M2    </v>
          </cell>
          <cell r="D1947" t="str">
            <v>CR</v>
          </cell>
          <cell r="E1947" t="str">
            <v>233,82</v>
          </cell>
        </row>
        <row r="1948">
          <cell r="A1948">
            <v>11985</v>
          </cell>
          <cell r="B1948" t="str">
            <v>DIVISORIA (N3) PAINEL/VIDRO/PAINEL VERMICULITA E=35MM - MONTANTE/RODAPE PERFIL DUPLO ACO GALV PINTADO - COLOCADA</v>
          </cell>
          <cell r="C1948" t="str">
            <v xml:space="preserve">M2    </v>
          </cell>
          <cell r="D1948" t="str">
            <v>CR</v>
          </cell>
          <cell r="E1948" t="str">
            <v>225,85</v>
          </cell>
        </row>
        <row r="1949">
          <cell r="A1949">
            <v>2410</v>
          </cell>
          <cell r="B1949" t="str">
            <v>DIVISORIA CEGA (N1) - PAINEL MSO/COMEIA E=35MM - MONTANTE/RODAPE DUPLO   ACO GALV PINTADO - COLOCADA</v>
          </cell>
          <cell r="C1949" t="str">
            <v xml:space="preserve">M2    </v>
          </cell>
          <cell r="D1949" t="str">
            <v>CR</v>
          </cell>
          <cell r="E1949" t="str">
            <v>99,64</v>
          </cell>
        </row>
        <row r="1950">
          <cell r="A1950">
            <v>2417</v>
          </cell>
          <cell r="B1950" t="str">
            <v>DIVISORIA CEGA (N1) - PAINEL MSO/COMEIA E=35MM - MONTANTE/RODAPE DUPLO ALUMINIO ANOD NAT - COLOCADA</v>
          </cell>
          <cell r="C1950" t="str">
            <v xml:space="preserve">M2    </v>
          </cell>
          <cell r="D1950" t="str">
            <v>CR</v>
          </cell>
          <cell r="E1950" t="str">
            <v>106,28</v>
          </cell>
        </row>
        <row r="1951">
          <cell r="A1951">
            <v>2415</v>
          </cell>
          <cell r="B1951" t="str">
            <v>DIVISORIA CEGA (N1) - PAINEL MSO/COMEIA E=35MM - PERFIS SIMPLES ACO GALV PINTADO   - COLOCADA</v>
          </cell>
          <cell r="C1951" t="str">
            <v xml:space="preserve">M2    </v>
          </cell>
          <cell r="D1951" t="str">
            <v>CR</v>
          </cell>
          <cell r="E1951" t="str">
            <v>85,02</v>
          </cell>
        </row>
        <row r="1952">
          <cell r="A1952">
            <v>13360</v>
          </cell>
          <cell r="B1952" t="str">
            <v>DIVISORIA CEGA (N1) - PAINEL MSO/COMEIA E=35MM - PERFIS SIMPLES ALUMINIO ANOD NAT - COLOCADA</v>
          </cell>
          <cell r="C1952" t="str">
            <v xml:space="preserve">M2    </v>
          </cell>
          <cell r="D1952" t="str">
            <v>CR</v>
          </cell>
          <cell r="E1952" t="str">
            <v>85,02</v>
          </cell>
        </row>
        <row r="1953">
          <cell r="A1953">
            <v>11983</v>
          </cell>
          <cell r="B1953" t="str">
            <v>DIVISORIA CEGA (N1) - PAINEL VERMICULITA E=35MM - MONTANTE/RODAPE PERFIS SIMPLES ACO GALV PINTADO - COLOCADA</v>
          </cell>
          <cell r="C1953" t="str">
            <v xml:space="preserve">M2    </v>
          </cell>
          <cell r="D1953" t="str">
            <v>CR</v>
          </cell>
          <cell r="E1953" t="str">
            <v>207,25</v>
          </cell>
        </row>
        <row r="1954">
          <cell r="A1954">
            <v>11986</v>
          </cell>
          <cell r="B1954" t="str">
            <v>DIVISORIA CEGA (N1) - PAINEL VERMICULITA E=35MM - PERFIS SIMPLES ALUMINIO ANOD NATURAL - COLOCADA</v>
          </cell>
          <cell r="C1954" t="str">
            <v xml:space="preserve">M2    </v>
          </cell>
          <cell r="D1954" t="str">
            <v>CR</v>
          </cell>
          <cell r="E1954" t="str">
            <v>252,42</v>
          </cell>
        </row>
        <row r="1955">
          <cell r="A1955">
            <v>25976</v>
          </cell>
          <cell r="B1955" t="str">
            <v>DIVISORIA EM GRANITO, COM DUAS FACES POLIDAS, TIPO ANDORINHA/ QUARTZ/ CASTELO/ CORUMBA OU OUTROS EQUIVALENTES DA REGIAO, E=  *3,0* CM</v>
          </cell>
          <cell r="C1955" t="str">
            <v xml:space="preserve">M2    </v>
          </cell>
          <cell r="D1955" t="str">
            <v>AS</v>
          </cell>
          <cell r="E1955" t="str">
            <v>468,42</v>
          </cell>
        </row>
        <row r="1956">
          <cell r="A1956">
            <v>10629</v>
          </cell>
          <cell r="B1956" t="str">
            <v>DIVISORIA EM MARMORE, COM DUAS FACES POLIDAS, BRANCO COMUM, E=  *3,0* CM</v>
          </cell>
          <cell r="C1956" t="str">
            <v xml:space="preserve">M2    </v>
          </cell>
          <cell r="D1956" t="str">
            <v>AS</v>
          </cell>
          <cell r="E1956" t="str">
            <v>463,38</v>
          </cell>
        </row>
        <row r="1957">
          <cell r="A1957">
            <v>10698</v>
          </cell>
          <cell r="B1957" t="str">
            <v>DIVISORIA, PLACA  PRE-MOLDADA EM GRANILITE, MARMORITE OU GRANITINA,  E = *3 CM</v>
          </cell>
          <cell r="C1957" t="str">
            <v xml:space="preserve">M2    </v>
          </cell>
          <cell r="D1957" t="str">
            <v>AS</v>
          </cell>
          <cell r="E1957" t="str">
            <v>153,04</v>
          </cell>
        </row>
        <row r="1958">
          <cell r="A1958">
            <v>40521</v>
          </cell>
          <cell r="B1958" t="str">
            <v>DOBRADEIRA ELETROMECANICA DE VERGALHAO, PARA ACO DE DIAMETRO ATE 1 1/2 "Â, MOTOR ELETRICO TRIFASICO, POTENCIA DE 3 HP ATE 5 HP</v>
          </cell>
          <cell r="C1958" t="str">
            <v xml:space="preserve">UN    </v>
          </cell>
          <cell r="D1958" t="str">
            <v>CR</v>
          </cell>
          <cell r="E1958" t="str">
            <v>111.601,03</v>
          </cell>
        </row>
        <row r="1959">
          <cell r="A1959">
            <v>2432</v>
          </cell>
          <cell r="B1959" t="str">
            <v>DOBRADICA EM ACO/FERRO, 3 1/2" X  3", E= 1,9  A 2 MM, COM ANEL,  CROMADO OU ZINCADO, TAMPA BOLA, COM PARAFUSOS</v>
          </cell>
          <cell r="C1959" t="str">
            <v xml:space="preserve">UN    </v>
          </cell>
          <cell r="D1959" t="str">
            <v>CR</v>
          </cell>
          <cell r="E1959" t="str">
            <v>19,31</v>
          </cell>
        </row>
        <row r="1960">
          <cell r="A1960">
            <v>2433</v>
          </cell>
          <cell r="B1960" t="str">
            <v>DOBRADICA EM ACO/FERRO, 3" X 2 1/2", E= 1,2 A 1,8 MM, SEM ANEL,  CROMADO OU ZINCADO, TAMPA CHATA, COM PARAFUSOS</v>
          </cell>
          <cell r="C1960" t="str">
            <v xml:space="preserve">UN    </v>
          </cell>
          <cell r="D1960" t="str">
            <v>CR</v>
          </cell>
          <cell r="E1960" t="str">
            <v>6,54</v>
          </cell>
        </row>
        <row r="1961">
          <cell r="A1961">
            <v>2420</v>
          </cell>
          <cell r="B1961" t="str">
            <v>DOBRADICA EM ACO/FERRO, 3" X 2 1/2", E= 1,9 A 2 MM, SEM ANEL,  CROMADO OU ZINCADO, TAMPA BOLA, COM PARAFUSOS</v>
          </cell>
          <cell r="C1961" t="str">
            <v xml:space="preserve">UN    </v>
          </cell>
          <cell r="D1961" t="str">
            <v>CR</v>
          </cell>
          <cell r="E1961" t="str">
            <v>11,24</v>
          </cell>
        </row>
        <row r="1962">
          <cell r="A1962">
            <v>11447</v>
          </cell>
          <cell r="B1962" t="str">
            <v>DOBRADICA EM LATAO, 3 " X 2 1/2 ", E= 1,9 A 2 MM, COM ANEL, CROMADO, TAMPA BOLA, COM PARAFUSOS</v>
          </cell>
          <cell r="C1962" t="str">
            <v xml:space="preserve">UN    </v>
          </cell>
          <cell r="D1962" t="str">
            <v>CR</v>
          </cell>
          <cell r="E1962" t="str">
            <v>22,21</v>
          </cell>
        </row>
        <row r="1963">
          <cell r="A1963">
            <v>11451</v>
          </cell>
          <cell r="B1963" t="str">
            <v>DOBRADICA TIPO VAI-E-VEM EM ACO/FERRO, TAMANHO 3'', GALVANIZADO, COM PARAFUSOS</v>
          </cell>
          <cell r="C1963" t="str">
            <v xml:space="preserve">UN    </v>
          </cell>
          <cell r="D1963" t="str">
            <v>CR</v>
          </cell>
          <cell r="E1963" t="str">
            <v>59,54</v>
          </cell>
        </row>
        <row r="1964">
          <cell r="A1964">
            <v>11116</v>
          </cell>
          <cell r="B1964" t="str">
            <v>DOMOS INDIVIDUAL EM ACRILICO BRANCO *95 X 95* CM, SEM INSTALACAO</v>
          </cell>
          <cell r="C1964" t="str">
            <v xml:space="preserve">UN    </v>
          </cell>
          <cell r="D1964" t="str">
            <v>CR</v>
          </cell>
          <cell r="E1964" t="str">
            <v>447,46</v>
          </cell>
        </row>
        <row r="1965">
          <cell r="A1965">
            <v>38411</v>
          </cell>
          <cell r="B1965" t="str">
            <v>DOSADOR DE AREIA, CAPACIDADE DE *26* LITROS</v>
          </cell>
          <cell r="C1965" t="str">
            <v xml:space="preserve">UN    </v>
          </cell>
          <cell r="D1965" t="str">
            <v>CR</v>
          </cell>
          <cell r="E1965" t="str">
            <v>1.294,75</v>
          </cell>
        </row>
        <row r="1966">
          <cell r="A1966">
            <v>1370</v>
          </cell>
          <cell r="B1966" t="str">
            <v>DUCHA HIGIENICA PLASTICA COM REGISTRO METALICO 1/2 "</v>
          </cell>
          <cell r="C1966" t="str">
            <v xml:space="preserve">UN    </v>
          </cell>
          <cell r="D1966" t="str">
            <v>CR</v>
          </cell>
          <cell r="E1966" t="str">
            <v>81,36</v>
          </cell>
        </row>
        <row r="1967">
          <cell r="A1967">
            <v>38189</v>
          </cell>
          <cell r="B1967" t="str">
            <v>DUCHA METALICA DE PAREDE, ARTICULAVEL, COM BRACO/CANO, SEM DESVIADOR</v>
          </cell>
          <cell r="C1967" t="str">
            <v xml:space="preserve">UN    </v>
          </cell>
          <cell r="D1967" t="str">
            <v>CR</v>
          </cell>
          <cell r="E1967" t="str">
            <v>184,30</v>
          </cell>
        </row>
        <row r="1968">
          <cell r="A1968">
            <v>38190</v>
          </cell>
          <cell r="B1968" t="str">
            <v>DUCHA METALICA DE PAREDE, ARTICULAVEL, COM DESVIADOR E DUCHA MANUAL</v>
          </cell>
          <cell r="C1968" t="str">
            <v xml:space="preserve">UN    </v>
          </cell>
          <cell r="D1968" t="str">
            <v>CR</v>
          </cell>
          <cell r="E1968" t="str">
            <v>414,46</v>
          </cell>
        </row>
        <row r="1969">
          <cell r="A1969">
            <v>36516</v>
          </cell>
          <cell r="B1969" t="str">
            <v>DUMPER COM CAPACIDADE DE CARGA DE 1700 KG, PARTIDA ELETRICA, MOTOR DIESEL COM POTENCIA DE 16 CV</v>
          </cell>
          <cell r="C1969" t="str">
            <v xml:space="preserve">UN    </v>
          </cell>
          <cell r="D1969" t="str">
            <v>CR</v>
          </cell>
          <cell r="E1969" t="str">
            <v>71.285,03</v>
          </cell>
        </row>
        <row r="1970">
          <cell r="A1970">
            <v>34777</v>
          </cell>
          <cell r="B1970" t="str">
            <v>ELEMENTO VAZADO CERAMICO 25 X 18 X 7 CM</v>
          </cell>
          <cell r="C1970" t="str">
            <v xml:space="preserve">UN    </v>
          </cell>
          <cell r="D1970" t="str">
            <v>CR</v>
          </cell>
          <cell r="E1970" t="str">
            <v>1,76</v>
          </cell>
        </row>
        <row r="1971">
          <cell r="A1971">
            <v>7273</v>
          </cell>
          <cell r="B1971" t="str">
            <v>ELEMENTO VAZADO CERAMICO 7 X 20 X 20 CM</v>
          </cell>
          <cell r="C1971" t="str">
            <v xml:space="preserve">UN    </v>
          </cell>
          <cell r="D1971" t="str">
            <v>CR</v>
          </cell>
          <cell r="E1971" t="str">
            <v>2,89</v>
          </cell>
        </row>
        <row r="1972">
          <cell r="A1972">
            <v>7272</v>
          </cell>
          <cell r="B1972" t="str">
            <v>ELEMENTO VAZADO CERAMICO 9 X 20 X 20 CM</v>
          </cell>
          <cell r="C1972" t="str">
            <v xml:space="preserve">UN    </v>
          </cell>
          <cell r="D1972" t="str">
            <v>CR</v>
          </cell>
          <cell r="E1972" t="str">
            <v>4,03</v>
          </cell>
        </row>
        <row r="1973">
          <cell r="A1973">
            <v>10605</v>
          </cell>
          <cell r="B1973" t="str">
            <v>ELEMENTO VAZADO DE CONCRETO, QUADRICULADO, 1 FURO *10 X 10 X 10* CM</v>
          </cell>
          <cell r="C1973" t="str">
            <v xml:space="preserve">UN    </v>
          </cell>
          <cell r="D1973" t="str">
            <v>CR</v>
          </cell>
          <cell r="E1973" t="str">
            <v>2,12</v>
          </cell>
        </row>
        <row r="1974">
          <cell r="A1974">
            <v>10604</v>
          </cell>
          <cell r="B1974" t="str">
            <v>ELEMENTO VAZADO DE CONCRETO, QUADRICULADO, 1 FURO *20 X 10 X 7* CM</v>
          </cell>
          <cell r="C1974" t="str">
            <v xml:space="preserve">UN    </v>
          </cell>
          <cell r="D1974" t="str">
            <v>CR</v>
          </cell>
          <cell r="E1974" t="str">
            <v>4,24</v>
          </cell>
        </row>
        <row r="1975">
          <cell r="A1975">
            <v>672</v>
          </cell>
          <cell r="B1975" t="str">
            <v>ELEMENTO VAZADO DE CONCRETO, QUADRICULADO, 1 FURO *20 X 20 X 6,5* CM</v>
          </cell>
          <cell r="C1975" t="str">
            <v xml:space="preserve">UN    </v>
          </cell>
          <cell r="D1975" t="str">
            <v>CR</v>
          </cell>
          <cell r="E1975" t="str">
            <v>4,28</v>
          </cell>
        </row>
        <row r="1976">
          <cell r="A1976">
            <v>668</v>
          </cell>
          <cell r="B1976" t="str">
            <v>ELEMENTO VAZADO DE CONCRETO, QUADRICULADO, 16 FUROS *29 X 29 X 6* CM</v>
          </cell>
          <cell r="C1976" t="str">
            <v xml:space="preserve">UN    </v>
          </cell>
          <cell r="D1976" t="str">
            <v>CR</v>
          </cell>
          <cell r="E1976" t="str">
            <v>6,74</v>
          </cell>
        </row>
        <row r="1977">
          <cell r="A1977">
            <v>10578</v>
          </cell>
          <cell r="B1977" t="str">
            <v>ELEMENTO VAZADO DE CONCRETO, QUADRICULADO, 16 FUROS *33 X 33 X 10* CM</v>
          </cell>
          <cell r="C1977" t="str">
            <v xml:space="preserve">UN    </v>
          </cell>
          <cell r="D1977" t="str">
            <v>CR</v>
          </cell>
          <cell r="E1977" t="str">
            <v>11,76</v>
          </cell>
        </row>
        <row r="1978">
          <cell r="A1978">
            <v>666</v>
          </cell>
          <cell r="B1978" t="str">
            <v>ELEMENTO VAZADO DE CONCRETO, QUADRICULADO, 16 FUROS *40 X 40 X 7* CM</v>
          </cell>
          <cell r="C1978" t="str">
            <v xml:space="preserve">UN    </v>
          </cell>
          <cell r="D1978" t="str">
            <v>CR</v>
          </cell>
          <cell r="E1978" t="str">
            <v>11,67</v>
          </cell>
        </row>
        <row r="1979">
          <cell r="A1979">
            <v>665</v>
          </cell>
          <cell r="B1979" t="str">
            <v>ELEMENTO VAZADO DE CONCRETO, QUADRICULADO, 16 FUROS *50 X 50 X 7* CM</v>
          </cell>
          <cell r="C1979" t="str">
            <v xml:space="preserve">UN    </v>
          </cell>
          <cell r="D1979" t="str">
            <v>CR</v>
          </cell>
          <cell r="E1979" t="str">
            <v>21,87</v>
          </cell>
        </row>
        <row r="1980">
          <cell r="A1980">
            <v>10577</v>
          </cell>
          <cell r="B1980" t="str">
            <v>ELEMENTO VAZADO DE CONCRETO, QUADRICULADO, 25 FUROS *50 X 50 X 5* CM</v>
          </cell>
          <cell r="C1980" t="str">
            <v xml:space="preserve">UN    </v>
          </cell>
          <cell r="D1980" t="str">
            <v>CR</v>
          </cell>
          <cell r="E1980" t="str">
            <v>17,12</v>
          </cell>
        </row>
        <row r="1981">
          <cell r="A1981">
            <v>10583</v>
          </cell>
          <cell r="B1981" t="str">
            <v>ELEMENTO VAZADO DE CONCRETO, VENEZIANA *39 X 22 X 15* CM</v>
          </cell>
          <cell r="C1981" t="str">
            <v xml:space="preserve">UN    </v>
          </cell>
          <cell r="D1981" t="str">
            <v>CR</v>
          </cell>
          <cell r="E1981" t="str">
            <v>9,60</v>
          </cell>
        </row>
        <row r="1982">
          <cell r="A1982">
            <v>10579</v>
          </cell>
          <cell r="B1982" t="str">
            <v>ELEMENTO VAZADO DE CONCRETO, VENEZIANA *39 X 29 X 10* CM</v>
          </cell>
          <cell r="C1982" t="str">
            <v xml:space="preserve">UN    </v>
          </cell>
          <cell r="D1982" t="str">
            <v>CR</v>
          </cell>
          <cell r="E1982" t="str">
            <v>15,66</v>
          </cell>
        </row>
        <row r="1983">
          <cell r="A1983">
            <v>10582</v>
          </cell>
          <cell r="B1983" t="str">
            <v>ELEMENTO VAZADO DE CONCRETO, VENEZIANA *40 X 10 X 10* CM</v>
          </cell>
          <cell r="C1983" t="str">
            <v xml:space="preserve">UN    </v>
          </cell>
          <cell r="D1983" t="str">
            <v>CR</v>
          </cell>
          <cell r="E1983" t="str">
            <v>5,48</v>
          </cell>
        </row>
        <row r="1984">
          <cell r="A1984">
            <v>2436</v>
          </cell>
          <cell r="B1984" t="str">
            <v>ELETRICISTA</v>
          </cell>
          <cell r="C1984" t="str">
            <v xml:space="preserve">H     </v>
          </cell>
          <cell r="D1984" t="str">
            <v xml:space="preserve">C </v>
          </cell>
          <cell r="E1984" t="str">
            <v>15,32</v>
          </cell>
        </row>
        <row r="1985">
          <cell r="A1985">
            <v>40918</v>
          </cell>
          <cell r="B1985" t="str">
            <v>ELETRICISTA (MENSALISTA)</v>
          </cell>
          <cell r="C1985" t="str">
            <v xml:space="preserve">MES   </v>
          </cell>
          <cell r="D1985" t="str">
            <v>CR</v>
          </cell>
          <cell r="E1985" t="str">
            <v>2.717,21</v>
          </cell>
        </row>
        <row r="1986">
          <cell r="A1986">
            <v>2439</v>
          </cell>
          <cell r="B1986" t="str">
            <v>ELETRICISTA DE MANUTENCAO INDUSTRIAL</v>
          </cell>
          <cell r="C1986" t="str">
            <v xml:space="preserve">H     </v>
          </cell>
          <cell r="D1986" t="str">
            <v>CR</v>
          </cell>
          <cell r="E1986" t="str">
            <v>15,32</v>
          </cell>
        </row>
        <row r="1987">
          <cell r="A1987">
            <v>40923</v>
          </cell>
          <cell r="B1987" t="str">
            <v>ELETRICISTA DE MANUTENCAO INDUSTRIAL (MENSALISTA)</v>
          </cell>
          <cell r="C1987" t="str">
            <v xml:space="preserve">MES   </v>
          </cell>
          <cell r="D1987" t="str">
            <v>CR</v>
          </cell>
          <cell r="E1987" t="str">
            <v>2.717,21</v>
          </cell>
        </row>
        <row r="1988">
          <cell r="A1988">
            <v>10998</v>
          </cell>
          <cell r="B1988" t="str">
            <v>ELETRODO REVESTIDO AWS - E-6010, DIAMETRO IGUAL A 4,00 MM</v>
          </cell>
          <cell r="C1988" t="str">
            <v xml:space="preserve">KG    </v>
          </cell>
          <cell r="D1988" t="str">
            <v>CR</v>
          </cell>
          <cell r="E1988" t="str">
            <v>13,56</v>
          </cell>
        </row>
        <row r="1989">
          <cell r="A1989">
            <v>11002</v>
          </cell>
          <cell r="B1989" t="str">
            <v>ELETRODO REVESTIDO AWS - E6013, DIAMETRO IGUAL A 2,50 MM</v>
          </cell>
          <cell r="C1989" t="str">
            <v xml:space="preserve">KG    </v>
          </cell>
          <cell r="D1989" t="str">
            <v>CR</v>
          </cell>
          <cell r="E1989" t="str">
            <v>12,42</v>
          </cell>
        </row>
        <row r="1990">
          <cell r="A1990">
            <v>10999</v>
          </cell>
          <cell r="B1990" t="str">
            <v>ELETRODO REVESTIDO AWS - E6013, DIAMETRO IGUAL A 4,00 MM</v>
          </cell>
          <cell r="C1990" t="str">
            <v xml:space="preserve">KG    </v>
          </cell>
          <cell r="D1990" t="str">
            <v>CR</v>
          </cell>
          <cell r="E1990" t="str">
            <v>11,93</v>
          </cell>
        </row>
        <row r="1991">
          <cell r="A1991">
            <v>10997</v>
          </cell>
          <cell r="B1991" t="str">
            <v>ELETRODO REVESTIDO AWS - E7018, DIAMETRO IGUAL A 4,00 MM</v>
          </cell>
          <cell r="C1991" t="str">
            <v xml:space="preserve">KG    </v>
          </cell>
          <cell r="D1991" t="str">
            <v xml:space="preserve">C </v>
          </cell>
          <cell r="E1991" t="str">
            <v>12,94</v>
          </cell>
        </row>
        <row r="1992">
          <cell r="A1992">
            <v>2685</v>
          </cell>
          <cell r="B1992" t="str">
            <v>ELETRODUTO DE PVC RIGIDO ROSCAVEL DE 1 ", SEM LUVA</v>
          </cell>
          <cell r="C1992" t="str">
            <v xml:space="preserve">M     </v>
          </cell>
          <cell r="D1992" t="str">
            <v>CR</v>
          </cell>
          <cell r="E1992" t="str">
            <v>3,62</v>
          </cell>
        </row>
        <row r="1993">
          <cell r="A1993">
            <v>2680</v>
          </cell>
          <cell r="B1993" t="str">
            <v>ELETRODUTO DE PVC RIGIDO ROSCAVEL DE 1 1/2 ", SEM LUVA</v>
          </cell>
          <cell r="C1993" t="str">
            <v xml:space="preserve">M     </v>
          </cell>
          <cell r="D1993" t="str">
            <v>CR</v>
          </cell>
          <cell r="E1993" t="str">
            <v>5,29</v>
          </cell>
        </row>
        <row r="1994">
          <cell r="A1994">
            <v>2684</v>
          </cell>
          <cell r="B1994" t="str">
            <v>ELETRODUTO DE PVC RIGIDO ROSCAVEL DE 1 1/4 ", SEM LUVA</v>
          </cell>
          <cell r="C1994" t="str">
            <v xml:space="preserve">M     </v>
          </cell>
          <cell r="D1994" t="str">
            <v>CR</v>
          </cell>
          <cell r="E1994" t="str">
            <v>4,82</v>
          </cell>
        </row>
        <row r="1995">
          <cell r="A1995">
            <v>2673</v>
          </cell>
          <cell r="B1995" t="str">
            <v>ELETRODUTO DE PVC RIGIDO ROSCAVEL DE 1/2 ", SEM LUVA</v>
          </cell>
          <cell r="C1995" t="str">
            <v xml:space="preserve">M     </v>
          </cell>
          <cell r="D1995" t="str">
            <v xml:space="preserve">C </v>
          </cell>
          <cell r="E1995" t="str">
            <v>1,86</v>
          </cell>
        </row>
        <row r="1996">
          <cell r="A1996">
            <v>2681</v>
          </cell>
          <cell r="B1996" t="str">
            <v>ELETRODUTO DE PVC RIGIDO ROSCAVEL DE 2 ", SEM LUVA</v>
          </cell>
          <cell r="C1996" t="str">
            <v xml:space="preserve">M     </v>
          </cell>
          <cell r="D1996" t="str">
            <v>CR</v>
          </cell>
          <cell r="E1996" t="str">
            <v>8,65</v>
          </cell>
        </row>
        <row r="1997">
          <cell r="A1997">
            <v>2682</v>
          </cell>
          <cell r="B1997" t="str">
            <v>ELETRODUTO DE PVC RIGIDO ROSCAVEL DE 2 1/2 ", SEM LUVA</v>
          </cell>
          <cell r="C1997" t="str">
            <v xml:space="preserve">M     </v>
          </cell>
          <cell r="D1997" t="str">
            <v>CR</v>
          </cell>
          <cell r="E1997" t="str">
            <v>12,62</v>
          </cell>
        </row>
        <row r="1998">
          <cell r="A1998">
            <v>2686</v>
          </cell>
          <cell r="B1998" t="str">
            <v>ELETRODUTO DE PVC RIGIDO ROSCAVEL DE 3 ", SEM LUVA</v>
          </cell>
          <cell r="C1998" t="str">
            <v xml:space="preserve">M     </v>
          </cell>
          <cell r="D1998" t="str">
            <v>CR</v>
          </cell>
          <cell r="E1998" t="str">
            <v>15,83</v>
          </cell>
        </row>
        <row r="1999">
          <cell r="A1999">
            <v>2674</v>
          </cell>
          <cell r="B1999" t="str">
            <v>ELETRODUTO DE PVC RIGIDO ROSCAVEL DE 3/4 ", SEM LUVA</v>
          </cell>
          <cell r="C1999" t="str">
            <v xml:space="preserve">M     </v>
          </cell>
          <cell r="D1999" t="str">
            <v>CR</v>
          </cell>
          <cell r="E1999" t="str">
            <v>2,31</v>
          </cell>
        </row>
        <row r="2000">
          <cell r="A2000">
            <v>2683</v>
          </cell>
          <cell r="B2000" t="str">
            <v>ELETRODUTO DE PVC RIGIDO ROSCAVEL DE 4 ", SEM LUVA</v>
          </cell>
          <cell r="C2000" t="str">
            <v xml:space="preserve">M     </v>
          </cell>
          <cell r="D2000" t="str">
            <v>CR</v>
          </cell>
          <cell r="E2000" t="str">
            <v>24,95</v>
          </cell>
        </row>
        <row r="2001">
          <cell r="A2001">
            <v>2676</v>
          </cell>
          <cell r="B2001" t="str">
            <v>ELETRODUTO DE PVC RIGIDO SOLDAVEL, CLASSE B, DE 20 MM</v>
          </cell>
          <cell r="C2001" t="str">
            <v xml:space="preserve">M     </v>
          </cell>
          <cell r="D2001" t="str">
            <v>CR</v>
          </cell>
          <cell r="E2001" t="str">
            <v>1,08</v>
          </cell>
        </row>
        <row r="2002">
          <cell r="A2002">
            <v>2678</v>
          </cell>
          <cell r="B2002" t="str">
            <v>ELETRODUTO DE PVC RIGIDO SOLDAVEL, CLASSE B, DE 25 MM</v>
          </cell>
          <cell r="C2002" t="str">
            <v xml:space="preserve">M     </v>
          </cell>
          <cell r="D2002" t="str">
            <v>CR</v>
          </cell>
          <cell r="E2002" t="str">
            <v>1,35</v>
          </cell>
        </row>
        <row r="2003">
          <cell r="A2003">
            <v>2679</v>
          </cell>
          <cell r="B2003" t="str">
            <v>ELETRODUTO DE PVC RIGIDO SOLDAVEL, CLASSE B, DE 32 MM</v>
          </cell>
          <cell r="C2003" t="str">
            <v xml:space="preserve">M     </v>
          </cell>
          <cell r="D2003" t="str">
            <v>CR</v>
          </cell>
          <cell r="E2003" t="str">
            <v>2,09</v>
          </cell>
        </row>
        <row r="2004">
          <cell r="A2004">
            <v>12070</v>
          </cell>
          <cell r="B2004" t="str">
            <v>ELETRODUTO DE PVC RIGIDO SOLDAVEL, CLASSE B, DE 40 MM</v>
          </cell>
          <cell r="C2004" t="str">
            <v xml:space="preserve">M     </v>
          </cell>
          <cell r="D2004" t="str">
            <v>CR</v>
          </cell>
          <cell r="E2004" t="str">
            <v>2,90</v>
          </cell>
        </row>
        <row r="2005">
          <cell r="A2005">
            <v>2675</v>
          </cell>
          <cell r="B2005" t="str">
            <v>ELETRODUTO DE PVC RIGIDO SOLDAVEL, CLASSE B, DE 50 MM</v>
          </cell>
          <cell r="C2005" t="str">
            <v xml:space="preserve">M     </v>
          </cell>
          <cell r="D2005" t="str">
            <v>CR</v>
          </cell>
          <cell r="E2005" t="str">
            <v>3,77</v>
          </cell>
        </row>
        <row r="2006">
          <cell r="A2006">
            <v>12067</v>
          </cell>
          <cell r="B2006" t="str">
            <v>ELETRODUTO DE PVC RIGIDO SOLDAVEL, CLASSE B, DE 60 MM</v>
          </cell>
          <cell r="C2006" t="str">
            <v xml:space="preserve">M     </v>
          </cell>
          <cell r="D2006" t="str">
            <v>CR</v>
          </cell>
          <cell r="E2006" t="str">
            <v>5,12</v>
          </cell>
        </row>
        <row r="2007">
          <cell r="A2007">
            <v>40401</v>
          </cell>
          <cell r="B2007" t="str">
            <v>ELETRODUTO FLEXIVEL PLANO EM PEAD, COR PRETA E LARANJA,  DIAMETRO 32 MM</v>
          </cell>
          <cell r="C2007" t="str">
            <v xml:space="preserve">M     </v>
          </cell>
          <cell r="D2007" t="str">
            <v>AS</v>
          </cell>
          <cell r="E2007" t="str">
            <v>2,09</v>
          </cell>
        </row>
        <row r="2008">
          <cell r="A2008">
            <v>40402</v>
          </cell>
          <cell r="B2008" t="str">
            <v>ELETRODUTO FLEXIVEL PLANO EM PEAD, COR PRETA E LARANJA,  DIAMETRO 40 MM</v>
          </cell>
          <cell r="C2008" t="str">
            <v xml:space="preserve">M     </v>
          </cell>
          <cell r="D2008" t="str">
            <v>AS</v>
          </cell>
          <cell r="E2008" t="str">
            <v>2,68</v>
          </cell>
        </row>
        <row r="2009">
          <cell r="A2009">
            <v>40400</v>
          </cell>
          <cell r="B2009" t="str">
            <v>ELETRODUTO FLEXIVEL PLANO EM PEAD, COR PRETA E LARANJA, DIAMETRO 25 MM</v>
          </cell>
          <cell r="C2009" t="str">
            <v xml:space="preserve">M     </v>
          </cell>
          <cell r="D2009" t="str">
            <v>AS</v>
          </cell>
          <cell r="E2009" t="str">
            <v>1,42</v>
          </cell>
        </row>
        <row r="2010">
          <cell r="A2010">
            <v>2504</v>
          </cell>
          <cell r="B2010" t="str">
            <v>ELETRODUTO FLEXIVEL, EM ACO GALVANIZADO, REVESTIDO EXTERNAMENTE COM PVC PRETO, DIAMETRO EXTERNO DE 25 MM (3/4"), TIPO SEALTUBO</v>
          </cell>
          <cell r="C2010" t="str">
            <v xml:space="preserve">M     </v>
          </cell>
          <cell r="D2010" t="str">
            <v>AS</v>
          </cell>
          <cell r="E2010" t="str">
            <v>10,26</v>
          </cell>
        </row>
        <row r="2011">
          <cell r="A2011">
            <v>2501</v>
          </cell>
          <cell r="B2011" t="str">
            <v>ELETRODUTO FLEXIVEL, EM ACO GALVANIZADO, REVESTIDO EXTERNAMENTE COM PVC PRETO, DIAMETRO EXTERNO DE 32 MM (1"), TIPO SEALTUBO</v>
          </cell>
          <cell r="C2011" t="str">
            <v xml:space="preserve">M     </v>
          </cell>
          <cell r="D2011" t="str">
            <v>AS</v>
          </cell>
          <cell r="E2011" t="str">
            <v>13,46</v>
          </cell>
        </row>
        <row r="2012">
          <cell r="A2012">
            <v>2502</v>
          </cell>
          <cell r="B2012" t="str">
            <v>ELETRODUTO FLEXIVEL, EM ACO GALVANIZADO, REVESTIDO EXTERNAMENTE COM PVC PRETO, DIAMETRO EXTERNO DE 40 MM (1 1/4"), TIPO SEALTUBO</v>
          </cell>
          <cell r="C2012" t="str">
            <v xml:space="preserve">M     </v>
          </cell>
          <cell r="D2012" t="str">
            <v>AS</v>
          </cell>
          <cell r="E2012" t="str">
            <v>20,31</v>
          </cell>
        </row>
        <row r="2013">
          <cell r="A2013">
            <v>2503</v>
          </cell>
          <cell r="B2013" t="str">
            <v>ELETRODUTO FLEXIVEL, EM ACO GALVANIZADO, REVESTIDO EXTERNAMENTE COM PVC PRETO, DIAMETRO EXTERNO DE 50 MM( 1 1/2"), TIPO SEALTUBO</v>
          </cell>
          <cell r="C2013" t="str">
            <v xml:space="preserve">M     </v>
          </cell>
          <cell r="D2013" t="str">
            <v>AS</v>
          </cell>
          <cell r="E2013" t="str">
            <v>26,14</v>
          </cell>
        </row>
        <row r="2014">
          <cell r="A2014">
            <v>2500</v>
          </cell>
          <cell r="B2014" t="str">
            <v>ELETRODUTO FLEXIVEL, EM ACO GALVANIZADO, REVESTIDO EXTERNAMENTE COM PVC PRETO, DIAMETRO EXTERNO DE 60 MM (2"), TIPO SEALTUBO</v>
          </cell>
          <cell r="C2014" t="str">
            <v xml:space="preserve">M     </v>
          </cell>
          <cell r="D2014" t="str">
            <v>AS</v>
          </cell>
          <cell r="E2014" t="str">
            <v>34,81</v>
          </cell>
        </row>
        <row r="2015">
          <cell r="A2015">
            <v>2505</v>
          </cell>
          <cell r="B2015" t="str">
            <v>ELETRODUTO FLEXIVEL, EM ACO GALVANIZADO, REVESTIDO EXTERNAMENTE COM PVC PRETO, DIAMETRO EXTERNO DE 75 MM (2 1/2"), TIPO SEALTUBO</v>
          </cell>
          <cell r="C2015" t="str">
            <v xml:space="preserve">M     </v>
          </cell>
          <cell r="D2015" t="str">
            <v>AS</v>
          </cell>
          <cell r="E2015" t="str">
            <v>54,26</v>
          </cell>
        </row>
        <row r="2016">
          <cell r="A2016">
            <v>12056</v>
          </cell>
          <cell r="B2016" t="str">
            <v>ELETRODUTO FLEXIVEL, EM ACO, TIPO CONDUITE, DIAMETRO DE 1 1/2"</v>
          </cell>
          <cell r="C2016" t="str">
            <v xml:space="preserve">M     </v>
          </cell>
          <cell r="D2016" t="str">
            <v>AS</v>
          </cell>
          <cell r="E2016" t="str">
            <v>21,92</v>
          </cell>
        </row>
        <row r="2017">
          <cell r="A2017">
            <v>12057</v>
          </cell>
          <cell r="B2017" t="str">
            <v>ELETRODUTO FLEXIVEL, EM ACO, TIPO CONDUITE, DIAMETRO DE 1 1/4"</v>
          </cell>
          <cell r="C2017" t="str">
            <v xml:space="preserve">M     </v>
          </cell>
          <cell r="D2017" t="str">
            <v>AS</v>
          </cell>
          <cell r="E2017" t="str">
            <v>18,62</v>
          </cell>
        </row>
        <row r="2018">
          <cell r="A2018">
            <v>12059</v>
          </cell>
          <cell r="B2018" t="str">
            <v>ELETRODUTO FLEXIVEL, EM ACO, TIPO CONDUITE, DIAMETRO DE 1/2"</v>
          </cell>
          <cell r="C2018" t="str">
            <v xml:space="preserve">M     </v>
          </cell>
          <cell r="D2018" t="str">
            <v>AS</v>
          </cell>
          <cell r="E2018" t="str">
            <v>6,53</v>
          </cell>
        </row>
        <row r="2019">
          <cell r="A2019">
            <v>12058</v>
          </cell>
          <cell r="B2019" t="str">
            <v>ELETRODUTO FLEXIVEL, EM ACO, TIPO CONDUITE, DIAMETRO DE 1"</v>
          </cell>
          <cell r="C2019" t="str">
            <v xml:space="preserve">M     </v>
          </cell>
          <cell r="D2019" t="str">
            <v>AS</v>
          </cell>
          <cell r="E2019" t="str">
            <v>11,61</v>
          </cell>
        </row>
        <row r="2020">
          <cell r="A2020">
            <v>12060</v>
          </cell>
          <cell r="B2020" t="str">
            <v>ELETRODUTO FLEXIVEL, EM ACO, TIPO CONDUITE, DIAMETRO DE 2 1/2"</v>
          </cell>
          <cell r="C2020" t="str">
            <v xml:space="preserve">M     </v>
          </cell>
          <cell r="D2020" t="str">
            <v>AS</v>
          </cell>
          <cell r="E2020" t="str">
            <v>48,38</v>
          </cell>
        </row>
        <row r="2021">
          <cell r="A2021">
            <v>12061</v>
          </cell>
          <cell r="B2021" t="str">
            <v>ELETRODUTO FLEXIVEL, EM ACO, TIPO CONDUITE, DIAMETRO DE 2"</v>
          </cell>
          <cell r="C2021" t="str">
            <v xml:space="preserve">M     </v>
          </cell>
          <cell r="D2021" t="str">
            <v>AS</v>
          </cell>
          <cell r="E2021" t="str">
            <v>29,54</v>
          </cell>
        </row>
        <row r="2022">
          <cell r="A2022">
            <v>12062</v>
          </cell>
          <cell r="B2022" t="str">
            <v>ELETRODUTO FLEXIVEL, EM ACO, TIPO CONDUITE, DIAMETRO DE 3"</v>
          </cell>
          <cell r="C2022" t="str">
            <v xml:space="preserve">M     </v>
          </cell>
          <cell r="D2022" t="str">
            <v>AS</v>
          </cell>
          <cell r="E2022" t="str">
            <v>54,48</v>
          </cell>
        </row>
        <row r="2023">
          <cell r="A2023">
            <v>21137</v>
          </cell>
          <cell r="B2023" t="str">
            <v>ELETRODUTO METALICO FLEXIVEL REVESTIDO COM PVC PRETO, DIAMETRO EXTERNO DE 15 MM (3/8"), TIPO COPEX</v>
          </cell>
          <cell r="C2023" t="str">
            <v xml:space="preserve">M     </v>
          </cell>
          <cell r="D2023" t="str">
            <v>AS</v>
          </cell>
          <cell r="E2023" t="str">
            <v>9,47</v>
          </cell>
        </row>
        <row r="2024">
          <cell r="A2024">
            <v>2687</v>
          </cell>
          <cell r="B2024" t="str">
            <v>ELETRODUTO PVC FLEXIVEL CORRUGADO, COR AMARELA, DE 16 MM</v>
          </cell>
          <cell r="C2024" t="str">
            <v xml:space="preserve">M     </v>
          </cell>
          <cell r="D2024" t="str">
            <v>CR</v>
          </cell>
          <cell r="E2024" t="str">
            <v>0,94</v>
          </cell>
        </row>
        <row r="2025">
          <cell r="A2025">
            <v>2689</v>
          </cell>
          <cell r="B2025" t="str">
            <v>ELETRODUTO PVC FLEXIVEL CORRUGADO, COR AMARELA, DE 20 MM</v>
          </cell>
          <cell r="C2025" t="str">
            <v xml:space="preserve">M     </v>
          </cell>
          <cell r="D2025" t="str">
            <v>CR</v>
          </cell>
          <cell r="E2025" t="str">
            <v>1,12</v>
          </cell>
        </row>
        <row r="2026">
          <cell r="A2026">
            <v>2688</v>
          </cell>
          <cell r="B2026" t="str">
            <v>ELETRODUTO PVC FLEXIVEL CORRUGADO, COR AMARELA, DE 25 MM</v>
          </cell>
          <cell r="C2026" t="str">
            <v xml:space="preserve">M     </v>
          </cell>
          <cell r="D2026" t="str">
            <v>CR</v>
          </cell>
          <cell r="E2026" t="str">
            <v>1,21</v>
          </cell>
        </row>
        <row r="2027">
          <cell r="A2027">
            <v>2690</v>
          </cell>
          <cell r="B2027" t="str">
            <v>ELETRODUTO PVC FLEXIVEL CORRUGADO, COR AMARELA, DE 32 MM</v>
          </cell>
          <cell r="C2027" t="str">
            <v xml:space="preserve">M     </v>
          </cell>
          <cell r="D2027" t="str">
            <v>CR</v>
          </cell>
          <cell r="E2027" t="str">
            <v>2,08</v>
          </cell>
        </row>
        <row r="2028">
          <cell r="A2028">
            <v>39243</v>
          </cell>
          <cell r="B2028" t="str">
            <v>ELETRODUTO PVC FLEXIVEL CORRUGADO, REFORCADO, COR LARANJA, DE 20 MM, PARA LAJES E PISOS</v>
          </cell>
          <cell r="C2028" t="str">
            <v xml:space="preserve">M     </v>
          </cell>
          <cell r="D2028" t="str">
            <v>CR</v>
          </cell>
          <cell r="E2028" t="str">
            <v>1,37</v>
          </cell>
        </row>
        <row r="2029">
          <cell r="A2029">
            <v>39244</v>
          </cell>
          <cell r="B2029" t="str">
            <v>ELETRODUTO PVC FLEXIVEL CORRUGADO, REFORCADO, COR LARANJA, DE 25 MM, PARA LAJES E PISOS</v>
          </cell>
          <cell r="C2029" t="str">
            <v xml:space="preserve">M     </v>
          </cell>
          <cell r="D2029" t="str">
            <v>CR</v>
          </cell>
          <cell r="E2029" t="str">
            <v>1,85</v>
          </cell>
        </row>
        <row r="2030">
          <cell r="A2030">
            <v>39245</v>
          </cell>
          <cell r="B2030" t="str">
            <v>ELETRODUTO PVC FLEXIVEL CORRUGADO, REFORCADO, COR LARANJA, DE 32 MM, PARA LAJES E PISOS</v>
          </cell>
          <cell r="C2030" t="str">
            <v xml:space="preserve">M     </v>
          </cell>
          <cell r="D2030" t="str">
            <v>CR</v>
          </cell>
          <cell r="E2030" t="str">
            <v>3,57</v>
          </cell>
        </row>
        <row r="2031">
          <cell r="A2031">
            <v>39254</v>
          </cell>
          <cell r="B2031" t="str">
            <v>ELETRODUTO/CONDULETE DE PVC RIGIDO, LISO, COR CINZA, DE 1/2", PARA INSTALACOES APARENTES (NBR 5410)</v>
          </cell>
          <cell r="C2031" t="str">
            <v xml:space="preserve">M     </v>
          </cell>
          <cell r="D2031" t="str">
            <v>CR</v>
          </cell>
          <cell r="E2031" t="str">
            <v>5,34</v>
          </cell>
        </row>
        <row r="2032">
          <cell r="A2032">
            <v>39255</v>
          </cell>
          <cell r="B2032" t="str">
            <v>ELETRODUTO/CONDULETE DE PVC RIGIDO, LISO, COR CINZA, DE 1", PARA INSTALACOES APARENTES (NBR 5410)</v>
          </cell>
          <cell r="C2032" t="str">
            <v xml:space="preserve">M     </v>
          </cell>
          <cell r="D2032" t="str">
            <v>CR</v>
          </cell>
          <cell r="E2032" t="str">
            <v>9,88</v>
          </cell>
        </row>
        <row r="2033">
          <cell r="A2033">
            <v>39253</v>
          </cell>
          <cell r="B2033" t="str">
            <v>ELETRODUTO/CONDULETE DE PVC RIGIDO, LISO, COR CINZA, DE 3/4", PARA INSTALACOES APARENTES (NBR 5410)</v>
          </cell>
          <cell r="C2033" t="str">
            <v xml:space="preserve">M     </v>
          </cell>
          <cell r="D2033" t="str">
            <v>CR</v>
          </cell>
          <cell r="E2033" t="str">
            <v>6,80</v>
          </cell>
        </row>
        <row r="2034">
          <cell r="A2034">
            <v>2446</v>
          </cell>
          <cell r="B2034" t="str">
            <v>ELETRODUTO/DUTO PEAD FLEXIVEL PAREDE SIMPLES, CORRUGACAO HELICOIDAL, COR PRETA, SEM ROSCA, DE 2",  PARA CABEAMENTO SUBTERRANEO (NBR 15715)</v>
          </cell>
          <cell r="C2034" t="str">
            <v xml:space="preserve">M     </v>
          </cell>
          <cell r="D2034" t="str">
            <v>AS</v>
          </cell>
          <cell r="E2034" t="str">
            <v>5,21</v>
          </cell>
        </row>
        <row r="2035">
          <cell r="A2035">
            <v>2442</v>
          </cell>
          <cell r="B2035" t="str">
            <v>ELETRODUTO/DUTO PEAD FLEXIVEL PAREDE SIMPLES, CORRUGACAO HELICOIDAL, COR PRETA, SEM ROSCA, DE 3",  PARA CABEAMENTO SUBTERRANEO (NBR 15715)</v>
          </cell>
          <cell r="C2035" t="str">
            <v xml:space="preserve">M     </v>
          </cell>
          <cell r="D2035" t="str">
            <v>AS</v>
          </cell>
          <cell r="E2035" t="str">
            <v>7,30</v>
          </cell>
        </row>
        <row r="2036">
          <cell r="A2036">
            <v>39246</v>
          </cell>
          <cell r="B2036" t="str">
            <v>ELETRODUTODUTO PEAD FLEXIVEL PAREDE SIMPLES, CORRUGACAO HELICOIDAL, COR PRETA, SEM ROSCA, DE 1 1/2",  PARA CABEAMENTO SUBTERRANEO (NBR 15715)</v>
          </cell>
          <cell r="C2036" t="str">
            <v xml:space="preserve">M     </v>
          </cell>
          <cell r="D2036" t="str">
            <v>AS</v>
          </cell>
          <cell r="E2036" t="str">
            <v>3,63</v>
          </cell>
        </row>
        <row r="2037">
          <cell r="A2037">
            <v>39247</v>
          </cell>
          <cell r="B2037" t="str">
            <v>ELETRODUTODUTO PEAD FLEXIVEL PAREDE SIMPLES, CORRUGACAO HELICOIDAL, COR PRETA, SEM ROSCA, DE 1 1/4",  PARA CABEAMENTO SUBTERRANEO (NBR 15715)</v>
          </cell>
          <cell r="C2037" t="str">
            <v xml:space="preserve">M     </v>
          </cell>
          <cell r="D2037" t="str">
            <v>AS</v>
          </cell>
          <cell r="E2037" t="str">
            <v>3,16</v>
          </cell>
        </row>
        <row r="2038">
          <cell r="A2038">
            <v>39248</v>
          </cell>
          <cell r="B2038" t="str">
            <v>ELETRODUTODUTO PEAD FLEXIVEL PAREDE SIMPLES, CORRUGACAO HELICOIDAL, COR PRETA, SEM ROSCA, DE 4",  PARA CABEAMENTO SUBTERRANEO (NBR 15715)</v>
          </cell>
          <cell r="C2038" t="str">
            <v xml:space="preserve">M     </v>
          </cell>
          <cell r="D2038" t="str">
            <v>AS</v>
          </cell>
          <cell r="E2038" t="str">
            <v>10,17</v>
          </cell>
        </row>
        <row r="2039">
          <cell r="A2039">
            <v>2438</v>
          </cell>
          <cell r="B2039" t="str">
            <v>ELETROTECNICO</v>
          </cell>
          <cell r="C2039" t="str">
            <v xml:space="preserve">H     </v>
          </cell>
          <cell r="D2039" t="str">
            <v>CR</v>
          </cell>
          <cell r="E2039" t="str">
            <v>15,47</v>
          </cell>
        </row>
        <row r="2040">
          <cell r="A2040">
            <v>40922</v>
          </cell>
          <cell r="B2040" t="str">
            <v>ELETROTECNICO (MENSALISTA)</v>
          </cell>
          <cell r="C2040" t="str">
            <v xml:space="preserve">MES   </v>
          </cell>
          <cell r="D2040" t="str">
            <v>CR</v>
          </cell>
          <cell r="E2040" t="str">
            <v>2.747,41</v>
          </cell>
        </row>
        <row r="2041">
          <cell r="A2041">
            <v>36486</v>
          </cell>
          <cell r="B2041" t="str">
            <v>ELEVADOR DE CARGA A CABO, CABINE SEMI FECHADA 2,0 X 1,5 X 2,0 M, CAPACIDADE DE CARGA 1000 KG, TORRE  2,38 X 2,21 X 15 M, GUINCHO DE EMBREAGEM, FREIO DE SEGURANCA, LIMITADOR DE VELOCIDADE E CANCELA</v>
          </cell>
          <cell r="C2041" t="str">
            <v xml:space="preserve">UN    </v>
          </cell>
          <cell r="D2041" t="str">
            <v>AS</v>
          </cell>
          <cell r="E2041" t="str">
            <v>36.823,49</v>
          </cell>
        </row>
        <row r="2042">
          <cell r="A2042">
            <v>37777</v>
          </cell>
          <cell r="B2042" t="str">
            <v>ELEVADOR DE CREMALHEIRA CABINE FECHADA 1,5 X 2,5 X 2,35 M (UMA POR TORRE), CAPACIDADE DE CARGA 1200 KG (15 PESSOAS), TORRE  24 M (16 MODULOS), FREIO DE SEGURANCA, LIMITADOR DE CARGA</v>
          </cell>
          <cell r="C2042" t="str">
            <v xml:space="preserve">UN    </v>
          </cell>
          <cell r="D2042" t="str">
            <v>AS</v>
          </cell>
          <cell r="E2042" t="str">
            <v>173.364,31</v>
          </cell>
        </row>
        <row r="2043">
          <cell r="A2043">
            <v>12624</v>
          </cell>
          <cell r="B2043" t="str">
            <v>EMENDA PARA CALHA PLUVIAL, PVC, DIAMETRO ENTRE 119 E 170 MM, PARA DRENAGEM PREDIAL</v>
          </cell>
          <cell r="C2043" t="str">
            <v xml:space="preserve">UN    </v>
          </cell>
          <cell r="D2043" t="str">
            <v>AS</v>
          </cell>
          <cell r="E2043" t="str">
            <v>7,93</v>
          </cell>
        </row>
        <row r="2044">
          <cell r="A2044">
            <v>10638</v>
          </cell>
          <cell r="B2044" t="str">
            <v>EMPILHADEIRA SOBRE PNEUS COM TORRE DE TRES ESTAGIOS, 4,70M DE ELEVACAO, C/ DESLOCADOR LATERAL DOS GARFOS, MOTOR GLP 4.3L, CAPACIDADE NOMINAL DE CARGA DE 6T</v>
          </cell>
          <cell r="C2044" t="str">
            <v xml:space="preserve">UN    </v>
          </cell>
          <cell r="D2044" t="str">
            <v>AS</v>
          </cell>
          <cell r="E2044" t="str">
            <v>323.092,78</v>
          </cell>
        </row>
        <row r="2045">
          <cell r="A2045">
            <v>10635</v>
          </cell>
          <cell r="B2045" t="str">
            <v>EMPILHADEIRA SOBRE PNEUS COM TORRE DE TRES ESTAGIOS, 4,80M DE ELEVACAO, C/ DESLOCADOR LATERAL DOS GARFOS, MOTOR GLP 2.2L, CAPACIDADE NOMINAL DE CARGA DE 3T</v>
          </cell>
          <cell r="C2045" t="str">
            <v xml:space="preserve">UN    </v>
          </cell>
          <cell r="D2045" t="str">
            <v>AS</v>
          </cell>
          <cell r="E2045" t="str">
            <v>111.677,29</v>
          </cell>
        </row>
        <row r="2046">
          <cell r="A2046">
            <v>10634</v>
          </cell>
          <cell r="B2046" t="str">
            <v>EMPILHADEIRA SOBRE PNEUS COM TORRE DE TRES ESTAGIOS, 4,80M DE ELEVACAO, C/ DESLOCADOR LATERAL DOS GARFOS, MOTOR GLP 2.4L, CAPACIDADE NOMINAL DE CARGA DE 2,5T</v>
          </cell>
          <cell r="C2046" t="str">
            <v xml:space="preserve">UN    </v>
          </cell>
          <cell r="D2046" t="str">
            <v>AS</v>
          </cell>
          <cell r="E2046" t="str">
            <v>95.630,00</v>
          </cell>
        </row>
        <row r="2047">
          <cell r="A2047">
            <v>10636</v>
          </cell>
          <cell r="B2047" t="str">
            <v>EMPILHADEIRA SOBRE PNEUS COM TORRE DE TRES ESTAGIOS, 4,80M DE ELEVACAO, C/ DESLOCADOR LATERAL DOS GARFOS, MOTOR GLP 4.3L, CAPACIDADE NOMINAL DE CARGA DE 4T</v>
          </cell>
          <cell r="C2047" t="str">
            <v xml:space="preserve">UN    </v>
          </cell>
          <cell r="D2047" t="str">
            <v>AS</v>
          </cell>
          <cell r="E2047" t="str">
            <v>210.600,67</v>
          </cell>
        </row>
        <row r="2048">
          <cell r="A2048">
            <v>10637</v>
          </cell>
          <cell r="B2048" t="str">
            <v>EMPILHADEIRA SOBRE PNEUS COM TORRE DE TRES ESTAGIOS, 4,80M DE ELEVACAO, C/ DESLOCADOR LATERAL DOS GARFOS, MOTOR GLP 4.3L, CAPACIDADE NOMINAL DE CARGA DE 5T</v>
          </cell>
          <cell r="C2048" t="str">
            <v xml:space="preserve">UN    </v>
          </cell>
          <cell r="D2048" t="str">
            <v>AS</v>
          </cell>
          <cell r="E2048" t="str">
            <v>220.290,53</v>
          </cell>
        </row>
        <row r="2049">
          <cell r="A2049">
            <v>517</v>
          </cell>
          <cell r="B2049" t="str">
            <v>EMULSAO ASFALTICA ANIONICA</v>
          </cell>
          <cell r="C2049" t="str">
            <v xml:space="preserve">L     </v>
          </cell>
          <cell r="D2049" t="str">
            <v>AS</v>
          </cell>
          <cell r="E2049" t="str">
            <v>8,26</v>
          </cell>
        </row>
        <row r="2050">
          <cell r="A2050">
            <v>41904</v>
          </cell>
          <cell r="B2050" t="str">
            <v>EMULSAO ASFALTICA CATIONICA RL-1C PARA USO EM PAVIMENTACAO ASFALTICA (COLETADO CAIXA NA ANP ACRESCIDO DE ICMS)</v>
          </cell>
          <cell r="C2050" t="str">
            <v xml:space="preserve">T     </v>
          </cell>
          <cell r="D2050" t="str">
            <v xml:space="preserve">C </v>
          </cell>
          <cell r="E2050" t="str">
            <v>2.644,57</v>
          </cell>
        </row>
        <row r="2051">
          <cell r="A2051">
            <v>41905</v>
          </cell>
          <cell r="B2051" t="str">
            <v>EMULSAO ASFALTICA CATIONICA RR-1C PARA USO EM PAVIMENTACAO ASFALTICA (COLETADO CAIXA NA ANP ACRESCIDO DE ICMS)</v>
          </cell>
          <cell r="C2051" t="str">
            <v xml:space="preserve">KG    </v>
          </cell>
          <cell r="D2051" t="str">
            <v xml:space="preserve">C </v>
          </cell>
          <cell r="E2051" t="str">
            <v>2,79</v>
          </cell>
        </row>
        <row r="2052">
          <cell r="A2052">
            <v>41903</v>
          </cell>
          <cell r="B2052" t="str">
            <v>EMULSAO ASFALTICA CATIONICA RR-2C PARA USO EM PAVIMENTACAO ASFALTICA (COLETADO CAIXA NA ANP ACRESCIDO DE ICMS)</v>
          </cell>
          <cell r="C2052" t="str">
            <v xml:space="preserve">KG    </v>
          </cell>
          <cell r="D2052" t="str">
            <v xml:space="preserve">C </v>
          </cell>
          <cell r="E2052" t="str">
            <v>2,86</v>
          </cell>
        </row>
        <row r="2053">
          <cell r="A2053">
            <v>37534</v>
          </cell>
          <cell r="B2053" t="str">
            <v>EMULSAO EXPLOSIVA EM CARTUCHOS DE 1" X 12", DENSIDADE 1.15 G/CM3, INICIACAO ESPOLETA N. 8 / CORDEL</v>
          </cell>
          <cell r="C2053" t="str">
            <v xml:space="preserve">KG    </v>
          </cell>
          <cell r="D2053" t="str">
            <v>AS</v>
          </cell>
          <cell r="E2053" t="str">
            <v>15,19</v>
          </cell>
        </row>
        <row r="2054">
          <cell r="A2054">
            <v>37535</v>
          </cell>
          <cell r="B2054" t="str">
            <v>EMULSAO EXPLOSIVA EM CARTUCHOS DE 1" X 24", DENSIDADE 1.15 G/CM3, INICIACAO ESPOLETA N. 8 / CORDEL</v>
          </cell>
          <cell r="C2054" t="str">
            <v xml:space="preserve">KG    </v>
          </cell>
          <cell r="D2054" t="str">
            <v>AS</v>
          </cell>
          <cell r="E2054" t="str">
            <v>15,19</v>
          </cell>
        </row>
        <row r="2055">
          <cell r="A2055">
            <v>37533</v>
          </cell>
          <cell r="B2055" t="str">
            <v>EMULSAO EXPLOSIVA EM CARTUCHOS DE 1" X 8", DENSIDADE 1.15 G/CM3, INICIACAO ESPOLETA N. 8 / CORDEL</v>
          </cell>
          <cell r="C2055" t="str">
            <v xml:space="preserve">KG    </v>
          </cell>
          <cell r="D2055" t="str">
            <v>AS</v>
          </cell>
          <cell r="E2055" t="str">
            <v>15,19</v>
          </cell>
        </row>
        <row r="2056">
          <cell r="A2056">
            <v>37537</v>
          </cell>
          <cell r="B2056" t="str">
            <v>EMULSAO EXPLOSIVA EM CARTUCHOS DE 2 1/2" X 24", DENSIDADE 1.15 G/CM3, INICIACAO ESPOLETA N. 8 / CORDEL</v>
          </cell>
          <cell r="C2056" t="str">
            <v xml:space="preserve">KG    </v>
          </cell>
          <cell r="D2056" t="str">
            <v>AS</v>
          </cell>
          <cell r="E2056" t="str">
            <v>11,50</v>
          </cell>
        </row>
        <row r="2057">
          <cell r="A2057">
            <v>37536</v>
          </cell>
          <cell r="B2057" t="str">
            <v>EMULSAO EXPLOSIVA EM CARTUCHOS DE 2 1/4" X 24", DENSIDADE 1.15 G/CM3, INICIACAO ESPOLETA N. 8 / CORDEL</v>
          </cell>
          <cell r="C2057" t="str">
            <v xml:space="preserve">KG    </v>
          </cell>
          <cell r="D2057" t="str">
            <v>AS</v>
          </cell>
          <cell r="E2057" t="str">
            <v>11,50</v>
          </cell>
        </row>
        <row r="2058">
          <cell r="A2058">
            <v>37532</v>
          </cell>
          <cell r="B2058" t="str">
            <v>EMULSAO EXPLOSIVA EM CARTUCHOS DE 2" X 24", DENSIDADE 1.15 G/CM3, INICIACAO ESPOLETA N. 8 / CORDEL</v>
          </cell>
          <cell r="C2058" t="str">
            <v xml:space="preserve">KG    </v>
          </cell>
          <cell r="D2058" t="str">
            <v>AS</v>
          </cell>
          <cell r="E2058" t="str">
            <v>11,50</v>
          </cell>
        </row>
        <row r="2059">
          <cell r="A2059">
            <v>2696</v>
          </cell>
          <cell r="B2059" t="str">
            <v>ENCANADOR OU BOMBEIRO HIDRAULICO</v>
          </cell>
          <cell r="C2059" t="str">
            <v xml:space="preserve">H     </v>
          </cell>
          <cell r="D2059" t="str">
            <v xml:space="preserve">C </v>
          </cell>
          <cell r="E2059" t="str">
            <v>15,32</v>
          </cell>
        </row>
        <row r="2060">
          <cell r="A2060">
            <v>40928</v>
          </cell>
          <cell r="B2060" t="str">
            <v>ENCANADOR OU BOMBEIRO HIDRAULICO (MENSALISTA)</v>
          </cell>
          <cell r="C2060" t="str">
            <v xml:space="preserve">MES   </v>
          </cell>
          <cell r="D2060" t="str">
            <v>CR</v>
          </cell>
          <cell r="E2060" t="str">
            <v>2.717,21</v>
          </cell>
        </row>
        <row r="2061">
          <cell r="A2061">
            <v>4083</v>
          </cell>
          <cell r="B2061" t="str">
            <v>ENCARREGADO GERAL DE OBRAS</v>
          </cell>
          <cell r="C2061" t="str">
            <v xml:space="preserve">H     </v>
          </cell>
          <cell r="D2061" t="str">
            <v xml:space="preserve">C </v>
          </cell>
          <cell r="E2061" t="str">
            <v>19,84</v>
          </cell>
        </row>
        <row r="2062">
          <cell r="A2062">
            <v>40818</v>
          </cell>
          <cell r="B2062" t="str">
            <v>ENCARREGADO GERAL DE OBRAS (MENSALISTA)</v>
          </cell>
          <cell r="C2062" t="str">
            <v xml:space="preserve">MES   </v>
          </cell>
          <cell r="D2062" t="str">
            <v>CR</v>
          </cell>
          <cell r="E2062" t="str">
            <v>3.518,39</v>
          </cell>
        </row>
        <row r="2063">
          <cell r="A2063">
            <v>43146</v>
          </cell>
          <cell r="B2063" t="str">
            <v>ENDURECEDOR MINERAL DE BASE CIMENTICIA PARA PISO DE CONCRETO</v>
          </cell>
          <cell r="C2063" t="str">
            <v xml:space="preserve">KG    </v>
          </cell>
          <cell r="D2063" t="str">
            <v>CR</v>
          </cell>
          <cell r="E2063" t="str">
            <v>6,19</v>
          </cell>
        </row>
        <row r="2064">
          <cell r="A2064">
            <v>2705</v>
          </cell>
          <cell r="B2064" t="str">
            <v>ENERGIA ELETRICA ATE 2000 KWH INDUSTRIAL, SEM DEMANDA</v>
          </cell>
          <cell r="C2064" t="str">
            <v xml:space="preserve">KW/H  </v>
          </cell>
          <cell r="D2064" t="str">
            <v>CR</v>
          </cell>
          <cell r="E2064" t="str">
            <v>0,59</v>
          </cell>
        </row>
        <row r="2065">
          <cell r="A2065">
            <v>14250</v>
          </cell>
          <cell r="B2065" t="str">
            <v>ENERGIA ELETRICA COMERCIAL, BAIXA TENSAO, RELATIVA AO CONSUMO DE ATE 100 KWH, INCLUINDO ICMS, PIS/PASEP E COFINS</v>
          </cell>
          <cell r="C2065" t="str">
            <v xml:space="preserve">KW/H  </v>
          </cell>
          <cell r="D2065" t="str">
            <v xml:space="preserve">C </v>
          </cell>
          <cell r="E2065" t="str">
            <v>0,60</v>
          </cell>
        </row>
        <row r="2066">
          <cell r="A2066">
            <v>11683</v>
          </cell>
          <cell r="B2066" t="str">
            <v>ENGATE / RABICHO FLEXIVEL INOX 1/2 " X 30 CM</v>
          </cell>
          <cell r="C2066" t="str">
            <v xml:space="preserve">UN    </v>
          </cell>
          <cell r="D2066" t="str">
            <v>CR</v>
          </cell>
          <cell r="E2066" t="str">
            <v>32,33</v>
          </cell>
        </row>
        <row r="2067">
          <cell r="A2067">
            <v>11684</v>
          </cell>
          <cell r="B2067" t="str">
            <v>ENGATE / RABICHO FLEXIVEL INOX 1/2 " X 40 CM</v>
          </cell>
          <cell r="C2067" t="str">
            <v xml:space="preserve">UN    </v>
          </cell>
          <cell r="D2067" t="str">
            <v>CR</v>
          </cell>
          <cell r="E2067" t="str">
            <v>35,39</v>
          </cell>
        </row>
        <row r="2068">
          <cell r="A2068">
            <v>6141</v>
          </cell>
          <cell r="B2068" t="str">
            <v>ENGATE/RABICHO FLEXIVEL PLASTICO (PVC OU ABS) BRANCO 1/2 " X 30 CM</v>
          </cell>
          <cell r="C2068" t="str">
            <v xml:space="preserve">UN    </v>
          </cell>
          <cell r="D2068" t="str">
            <v>CR</v>
          </cell>
          <cell r="E2068" t="str">
            <v>3,60</v>
          </cell>
        </row>
        <row r="2069">
          <cell r="A2069">
            <v>11681</v>
          </cell>
          <cell r="B2069" t="str">
            <v>ENGATE/RABICHO FLEXIVEL PLASTICO (PVC OU ABS) BRANCO 1/2 " X 40 CM</v>
          </cell>
          <cell r="C2069" t="str">
            <v xml:space="preserve">UN    </v>
          </cell>
          <cell r="D2069" t="str">
            <v>CR</v>
          </cell>
          <cell r="E2069" t="str">
            <v>6,02</v>
          </cell>
        </row>
        <row r="2070">
          <cell r="A2070">
            <v>2706</v>
          </cell>
          <cell r="B2070" t="str">
            <v>ENGENHEIRO CIVIL DE OBRA JUNIOR</v>
          </cell>
          <cell r="C2070" t="str">
            <v xml:space="preserve">H     </v>
          </cell>
          <cell r="D2070" t="str">
            <v xml:space="preserve">C </v>
          </cell>
          <cell r="E2070" t="str">
            <v>89,64</v>
          </cell>
        </row>
        <row r="2071">
          <cell r="A2071">
            <v>40811</v>
          </cell>
          <cell r="B2071" t="str">
            <v>ENGENHEIRO CIVIL DE OBRA JUNIOR (MENSALISTA)</v>
          </cell>
          <cell r="C2071" t="str">
            <v xml:space="preserve">MES   </v>
          </cell>
          <cell r="D2071" t="str">
            <v>CR</v>
          </cell>
          <cell r="E2071" t="str">
            <v>15.891,36</v>
          </cell>
        </row>
        <row r="2072">
          <cell r="A2072">
            <v>2707</v>
          </cell>
          <cell r="B2072" t="str">
            <v>ENGENHEIRO CIVIL DE OBRA PLENO</v>
          </cell>
          <cell r="C2072" t="str">
            <v xml:space="preserve">H     </v>
          </cell>
          <cell r="D2072" t="str">
            <v>CR</v>
          </cell>
          <cell r="E2072" t="str">
            <v>102,03</v>
          </cell>
        </row>
        <row r="2073">
          <cell r="A2073">
            <v>40813</v>
          </cell>
          <cell r="B2073" t="str">
            <v>ENGENHEIRO CIVIL DE OBRA PLENO (MENSALISTA)</v>
          </cell>
          <cell r="C2073" t="str">
            <v xml:space="preserve">MES   </v>
          </cell>
          <cell r="D2073" t="str">
            <v>CR</v>
          </cell>
          <cell r="E2073" t="str">
            <v>18.087,64</v>
          </cell>
        </row>
        <row r="2074">
          <cell r="A2074">
            <v>2708</v>
          </cell>
          <cell r="B2074" t="str">
            <v>ENGENHEIRO CIVIL DE OBRA SENIOR</v>
          </cell>
          <cell r="C2074" t="str">
            <v xml:space="preserve">H     </v>
          </cell>
          <cell r="D2074" t="str">
            <v>CR</v>
          </cell>
          <cell r="E2074" t="str">
            <v>139,46</v>
          </cell>
        </row>
        <row r="2075">
          <cell r="A2075">
            <v>40814</v>
          </cell>
          <cell r="B2075" t="str">
            <v>ENGENHEIRO CIVIL DE OBRA SENIOR (MENSALISTA)</v>
          </cell>
          <cell r="C2075" t="str">
            <v xml:space="preserve">MES   </v>
          </cell>
          <cell r="D2075" t="str">
            <v>CR</v>
          </cell>
          <cell r="E2075" t="str">
            <v>24.725,32</v>
          </cell>
        </row>
        <row r="2076">
          <cell r="A2076">
            <v>34779</v>
          </cell>
          <cell r="B2076" t="str">
            <v>ENGENHEIRO CIVIL JUNIOR</v>
          </cell>
          <cell r="C2076" t="str">
            <v xml:space="preserve">H     </v>
          </cell>
          <cell r="D2076" t="str">
            <v>CR</v>
          </cell>
          <cell r="E2076" t="str">
            <v>90,94</v>
          </cell>
        </row>
        <row r="2077">
          <cell r="A2077">
            <v>40936</v>
          </cell>
          <cell r="B2077" t="str">
            <v>ENGENHEIRO CIVIL JUNIOR (MENSALISTA)</v>
          </cell>
          <cell r="C2077" t="str">
            <v xml:space="preserve">MES   </v>
          </cell>
          <cell r="D2077" t="str">
            <v>CR</v>
          </cell>
          <cell r="E2077" t="str">
            <v>16.123,18</v>
          </cell>
        </row>
        <row r="2078">
          <cell r="A2078">
            <v>34780</v>
          </cell>
          <cell r="B2078" t="str">
            <v>ENGENHEIRO CIVIL PLENO</v>
          </cell>
          <cell r="C2078" t="str">
            <v xml:space="preserve">H     </v>
          </cell>
          <cell r="D2078" t="str">
            <v>CR</v>
          </cell>
          <cell r="E2078" t="str">
            <v>102,60</v>
          </cell>
        </row>
        <row r="2079">
          <cell r="A2079">
            <v>40937</v>
          </cell>
          <cell r="B2079" t="str">
            <v>ENGENHEIRO CIVIL PLENO (MENSALISTA)</v>
          </cell>
          <cell r="C2079" t="str">
            <v xml:space="preserve">MES   </v>
          </cell>
          <cell r="D2079" t="str">
            <v>CR</v>
          </cell>
          <cell r="E2079" t="str">
            <v>18.190,14</v>
          </cell>
        </row>
        <row r="2080">
          <cell r="A2080">
            <v>34782</v>
          </cell>
          <cell r="B2080" t="str">
            <v>ENGENHEIRO CIVIL SENIOR</v>
          </cell>
          <cell r="C2080" t="str">
            <v xml:space="preserve">H     </v>
          </cell>
          <cell r="D2080" t="str">
            <v>CR</v>
          </cell>
          <cell r="E2080" t="str">
            <v>140,62</v>
          </cell>
        </row>
        <row r="2081">
          <cell r="A2081">
            <v>40938</v>
          </cell>
          <cell r="B2081" t="str">
            <v>ENGENHEIRO CIVIL SENIOR (MENSALISTA)</v>
          </cell>
          <cell r="C2081" t="str">
            <v xml:space="preserve">MES   </v>
          </cell>
          <cell r="D2081" t="str">
            <v>CR</v>
          </cell>
          <cell r="E2081" t="str">
            <v>24.927,87</v>
          </cell>
        </row>
        <row r="2082">
          <cell r="A2082">
            <v>34783</v>
          </cell>
          <cell r="B2082" t="str">
            <v>ENGENHEIRO ELETRICISTA</v>
          </cell>
          <cell r="C2082" t="str">
            <v xml:space="preserve">H     </v>
          </cell>
          <cell r="D2082" t="str">
            <v>CR</v>
          </cell>
          <cell r="E2082" t="str">
            <v>85,48</v>
          </cell>
        </row>
        <row r="2083">
          <cell r="A2083">
            <v>40939</v>
          </cell>
          <cell r="B2083" t="str">
            <v>ENGENHEIRO ELETRICISTA (MENSALISTA)</v>
          </cell>
          <cell r="C2083" t="str">
            <v xml:space="preserve">MES   </v>
          </cell>
          <cell r="D2083" t="str">
            <v>CR</v>
          </cell>
          <cell r="E2083" t="str">
            <v>15.157,78</v>
          </cell>
        </row>
        <row r="2084">
          <cell r="A2084">
            <v>34785</v>
          </cell>
          <cell r="B2084" t="str">
            <v>ENGENHEIRO SANITARISTA</v>
          </cell>
          <cell r="C2084" t="str">
            <v xml:space="preserve">H     </v>
          </cell>
          <cell r="D2084" t="str">
            <v>CR</v>
          </cell>
          <cell r="E2084" t="str">
            <v>84,65</v>
          </cell>
        </row>
        <row r="2085">
          <cell r="A2085">
            <v>40940</v>
          </cell>
          <cell r="B2085" t="str">
            <v>ENGENHEIRO SANITARISTA (MENSALISTA)</v>
          </cell>
          <cell r="C2085" t="str">
            <v xml:space="preserve">MES   </v>
          </cell>
          <cell r="D2085" t="str">
            <v>CR</v>
          </cell>
          <cell r="E2085" t="str">
            <v>15.008,50</v>
          </cell>
        </row>
        <row r="2086">
          <cell r="A2086">
            <v>38403</v>
          </cell>
          <cell r="B2086" t="str">
            <v>ENXADA ESTREITA *25 X 23* CM COM CABO</v>
          </cell>
          <cell r="C2086" t="str">
            <v xml:space="preserve">UN    </v>
          </cell>
          <cell r="D2086" t="str">
            <v>CR</v>
          </cell>
          <cell r="E2086" t="str">
            <v>30,03</v>
          </cell>
        </row>
        <row r="2087">
          <cell r="A2087">
            <v>43482</v>
          </cell>
          <cell r="B2087" t="str">
            <v>EPI - FAMILIA ALMOXARIFE - HORISTA (ENCARGOS COMPLEMENTARES - COLETADO CAIXA)</v>
          </cell>
          <cell r="C2087" t="str">
            <v xml:space="preserve">H     </v>
          </cell>
          <cell r="D2087" t="str">
            <v xml:space="preserve">C </v>
          </cell>
          <cell r="E2087" t="str">
            <v>0,61</v>
          </cell>
        </row>
        <row r="2088">
          <cell r="A2088">
            <v>43494</v>
          </cell>
          <cell r="B2088" t="str">
            <v>EPI - FAMILIA ALMOXARIFE - MENSALISTA (ENCARGOS COMPLEMENTARES - COLETADO CAIXA)</v>
          </cell>
          <cell r="C2088" t="str">
            <v xml:space="preserve">MES   </v>
          </cell>
          <cell r="D2088" t="str">
            <v xml:space="preserve">C </v>
          </cell>
          <cell r="E2088" t="str">
            <v>114,12</v>
          </cell>
        </row>
        <row r="2089">
          <cell r="A2089">
            <v>43483</v>
          </cell>
          <cell r="B2089" t="str">
            <v>EPI - FAMILIA CARPINTEIRO DE FORMAS - HORISTA (ENCARGOS COMPLEMENTARES - COLETADO CAIXA)</v>
          </cell>
          <cell r="C2089" t="str">
            <v xml:space="preserve">H     </v>
          </cell>
          <cell r="D2089" t="str">
            <v xml:space="preserve">C </v>
          </cell>
          <cell r="E2089" t="str">
            <v>1,08</v>
          </cell>
        </row>
        <row r="2090">
          <cell r="A2090">
            <v>43495</v>
          </cell>
          <cell r="B2090" t="str">
            <v>EPI - FAMILIA CARPINTEIRO DE FORMAS - MENSALISTA (ENCARGOS COMPLEMENTARES - COLETADO CAIXA)</v>
          </cell>
          <cell r="C2090" t="str">
            <v xml:space="preserve">MES   </v>
          </cell>
          <cell r="D2090" t="str">
            <v xml:space="preserve">C </v>
          </cell>
          <cell r="E2090" t="str">
            <v>203,86</v>
          </cell>
        </row>
        <row r="2091">
          <cell r="A2091">
            <v>43484</v>
          </cell>
          <cell r="B2091" t="str">
            <v>EPI - FAMILIA ELETRICISTA - HORISTA (ENCARGOS COMPLEMENTARES - COLETADO CAIXA)</v>
          </cell>
          <cell r="C2091" t="str">
            <v xml:space="preserve">H     </v>
          </cell>
          <cell r="D2091" t="str">
            <v xml:space="preserve">C </v>
          </cell>
          <cell r="E2091" t="str">
            <v>0,93</v>
          </cell>
        </row>
        <row r="2092">
          <cell r="A2092">
            <v>43496</v>
          </cell>
          <cell r="B2092" t="str">
            <v>EPI - FAMILIA ELETRICISTA - MENSALISTA (ENCARGOS COMPLEMENTARES - COLETADO CAIXA)</v>
          </cell>
          <cell r="C2092" t="str">
            <v xml:space="preserve">MES   </v>
          </cell>
          <cell r="D2092" t="str">
            <v xml:space="preserve">C </v>
          </cell>
          <cell r="E2092" t="str">
            <v>175,10</v>
          </cell>
        </row>
        <row r="2093">
          <cell r="A2093">
            <v>43485</v>
          </cell>
          <cell r="B2093" t="str">
            <v>EPI - FAMILIA ENCANADOR - HORISTA (ENCARGOS COMPLEMENTARES - COLETADO CAIXA)</v>
          </cell>
          <cell r="C2093" t="str">
            <v xml:space="preserve">H     </v>
          </cell>
          <cell r="D2093" t="str">
            <v xml:space="preserve">C </v>
          </cell>
          <cell r="E2093" t="str">
            <v>0,83</v>
          </cell>
        </row>
        <row r="2094">
          <cell r="A2094">
            <v>43497</v>
          </cell>
          <cell r="B2094" t="str">
            <v>EPI - FAMILIA ENCANADOR - MENSALISTA (ENCARGOS COMPLEMENTARES - COLETADO CAIXA)</v>
          </cell>
          <cell r="C2094" t="str">
            <v xml:space="preserve">MES   </v>
          </cell>
          <cell r="D2094" t="str">
            <v xml:space="preserve">C </v>
          </cell>
          <cell r="E2094" t="str">
            <v>156,65</v>
          </cell>
        </row>
        <row r="2095">
          <cell r="A2095">
            <v>43487</v>
          </cell>
          <cell r="B2095" t="str">
            <v>EPI - FAMILIA ENCARREGADO GERAL - HORISTA (ENCARGOS COMPLEMENTARES - COLETADO CAIXA)</v>
          </cell>
          <cell r="C2095" t="str">
            <v xml:space="preserve">H     </v>
          </cell>
          <cell r="D2095" t="str">
            <v xml:space="preserve">C </v>
          </cell>
          <cell r="E2095" t="str">
            <v>0,95</v>
          </cell>
        </row>
        <row r="2096">
          <cell r="A2096">
            <v>43499</v>
          </cell>
          <cell r="B2096" t="str">
            <v>EPI - FAMILIA ENCARREGADO GERAL - MENSALISTA (ENCARGOS COMPLEMENTARES - COLETADO CAIXA)</v>
          </cell>
          <cell r="C2096" t="str">
            <v xml:space="preserve">MES   </v>
          </cell>
          <cell r="D2096" t="str">
            <v xml:space="preserve">C </v>
          </cell>
          <cell r="E2096" t="str">
            <v>179,44</v>
          </cell>
        </row>
        <row r="2097">
          <cell r="A2097">
            <v>43486</v>
          </cell>
          <cell r="B2097" t="str">
            <v>EPI - FAMILIA ENGENHEIRO CIVIL - HORISTA (ENCARGOS COMPLEMENTARES - COLETADO CAIXA)</v>
          </cell>
          <cell r="C2097" t="str">
            <v xml:space="preserve">H     </v>
          </cell>
          <cell r="D2097" t="str">
            <v xml:space="preserve">C </v>
          </cell>
          <cell r="E2097" t="str">
            <v>0,57</v>
          </cell>
        </row>
        <row r="2098">
          <cell r="A2098">
            <v>43498</v>
          </cell>
          <cell r="B2098" t="str">
            <v>EPI - FAMILIA ENGENHEIRO CIVIL - MENSALISTA (ENCARGOS COMPLEMENTARES - COLETADO CAIXA)</v>
          </cell>
          <cell r="C2098" t="str">
            <v xml:space="preserve">MES   </v>
          </cell>
          <cell r="D2098" t="str">
            <v xml:space="preserve">C </v>
          </cell>
          <cell r="E2098" t="str">
            <v>108,24</v>
          </cell>
        </row>
        <row r="2099">
          <cell r="A2099">
            <v>43488</v>
          </cell>
          <cell r="B2099" t="str">
            <v>EPI - FAMILIA OPERADOR ESCAVADEIRA - HORISTA (ENCARGOS COMPLEMENTARES - COLETADO CAIXA)</v>
          </cell>
          <cell r="C2099" t="str">
            <v xml:space="preserve">H     </v>
          </cell>
          <cell r="D2099" t="str">
            <v xml:space="preserve">C </v>
          </cell>
          <cell r="E2099" t="str">
            <v>0,66</v>
          </cell>
        </row>
        <row r="2100">
          <cell r="A2100">
            <v>43500</v>
          </cell>
          <cell r="B2100" t="str">
            <v>EPI - FAMILIA OPERADOR ESCAVADEIRA - MENSALISTA (ENCARGOS COMPLEMENTARES - COLETADO CAIXA)</v>
          </cell>
          <cell r="C2100" t="str">
            <v xml:space="preserve">MES   </v>
          </cell>
          <cell r="D2100" t="str">
            <v xml:space="preserve">C </v>
          </cell>
          <cell r="E2100" t="str">
            <v>125,38</v>
          </cell>
        </row>
        <row r="2101">
          <cell r="A2101">
            <v>43489</v>
          </cell>
          <cell r="B2101" t="str">
            <v>EPI - FAMILIA PEDREIRO - HORISTA (ENCARGOS COMPLEMENTARES - COLETADO CAIXA)</v>
          </cell>
          <cell r="C2101" t="str">
            <v xml:space="preserve">H     </v>
          </cell>
          <cell r="D2101" t="str">
            <v xml:space="preserve">C </v>
          </cell>
          <cell r="E2101" t="str">
            <v>0,96</v>
          </cell>
        </row>
        <row r="2102">
          <cell r="A2102">
            <v>43501</v>
          </cell>
          <cell r="B2102" t="str">
            <v>EPI - FAMILIA PEDREIRO - MENSALISTA (ENCARGOS COMPLEMENTARES - COLETADO CAIXA)</v>
          </cell>
          <cell r="C2102" t="str">
            <v xml:space="preserve">MES   </v>
          </cell>
          <cell r="D2102" t="str">
            <v xml:space="preserve">C </v>
          </cell>
          <cell r="E2102" t="str">
            <v>181,88</v>
          </cell>
        </row>
        <row r="2103">
          <cell r="A2103">
            <v>43490</v>
          </cell>
          <cell r="B2103" t="str">
            <v>EPI - FAMILIA PINTOR - HORISTA (ENCARGOS COMPLEMENTARES - COLETADO CAIXA)</v>
          </cell>
          <cell r="C2103" t="str">
            <v xml:space="preserve">H     </v>
          </cell>
          <cell r="D2103" t="str">
            <v xml:space="preserve">C </v>
          </cell>
          <cell r="E2103" t="str">
            <v>1,46</v>
          </cell>
        </row>
        <row r="2104">
          <cell r="A2104">
            <v>43502</v>
          </cell>
          <cell r="B2104" t="str">
            <v>EPI - FAMILIA PINTOR - MENSALISTA (ENCARGOS COMPLEMENTARES - COLETADO CAIXA)</v>
          </cell>
          <cell r="C2104" t="str">
            <v xml:space="preserve">MES   </v>
          </cell>
          <cell r="D2104" t="str">
            <v xml:space="preserve">C </v>
          </cell>
          <cell r="E2104" t="str">
            <v>275,92</v>
          </cell>
        </row>
        <row r="2105">
          <cell r="A2105">
            <v>43491</v>
          </cell>
          <cell r="B2105" t="str">
            <v>EPI - FAMILIA SERVENTE - HORISTA (ENCARGOS COMPLEMENTARES - COLETADO CAIXA)</v>
          </cell>
          <cell r="C2105" t="str">
            <v xml:space="preserve">H     </v>
          </cell>
          <cell r="D2105" t="str">
            <v xml:space="preserve">C </v>
          </cell>
          <cell r="E2105" t="str">
            <v>1,02</v>
          </cell>
        </row>
        <row r="2106">
          <cell r="A2106">
            <v>43503</v>
          </cell>
          <cell r="B2106" t="str">
            <v>EPI - FAMILIA SERVENTE - MENSALISTA (ENCARGOS COMPLEMENTARES - COLETADO CAIXA)</v>
          </cell>
          <cell r="C2106" t="str">
            <v xml:space="preserve">MES   </v>
          </cell>
          <cell r="D2106" t="str">
            <v xml:space="preserve">C </v>
          </cell>
          <cell r="E2106" t="str">
            <v>192,76</v>
          </cell>
        </row>
        <row r="2107">
          <cell r="A2107">
            <v>43492</v>
          </cell>
          <cell r="B2107" t="str">
            <v>EPI - FAMILIA SOLDADOR - HORISTA (ENCARGOS COMPLEMENTARES - COLETADO CAIXA)</v>
          </cell>
          <cell r="C2107" t="str">
            <v xml:space="preserve">H     </v>
          </cell>
          <cell r="D2107" t="str">
            <v xml:space="preserve">C </v>
          </cell>
          <cell r="E2107" t="str">
            <v>1,36</v>
          </cell>
        </row>
        <row r="2108">
          <cell r="A2108">
            <v>43504</v>
          </cell>
          <cell r="B2108" t="str">
            <v>EPI - FAMILIA SOLDADOR - MENSALISTA (ENCARGOS COMPLEMENTARES - COLETADO CAIXA)</v>
          </cell>
          <cell r="C2108" t="str">
            <v xml:space="preserve">MES   </v>
          </cell>
          <cell r="D2108" t="str">
            <v xml:space="preserve">C </v>
          </cell>
          <cell r="E2108" t="str">
            <v>255,78</v>
          </cell>
        </row>
        <row r="2109">
          <cell r="A2109">
            <v>43493</v>
          </cell>
          <cell r="B2109" t="str">
            <v>EPI - FAMILIA TOPOGRAFO - HORISTA (ENCARGOS COMPLEMENTARES - COLETADO CAIXA)</v>
          </cell>
          <cell r="C2109" t="str">
            <v xml:space="preserve">H     </v>
          </cell>
          <cell r="D2109" t="str">
            <v xml:space="preserve">C </v>
          </cell>
          <cell r="E2109" t="str">
            <v>0,54</v>
          </cell>
        </row>
        <row r="2110">
          <cell r="A2110">
            <v>43505</v>
          </cell>
          <cell r="B2110" t="str">
            <v>EPI - FAMILIA TOPOGRAFO - MENSALISTA (ENCARGOS COMPLEMENTARES - COLETADO CAIXA)</v>
          </cell>
          <cell r="C2110" t="str">
            <v xml:space="preserve">MES   </v>
          </cell>
          <cell r="D2110" t="str">
            <v xml:space="preserve">C </v>
          </cell>
          <cell r="E2110" t="str">
            <v>102,76</v>
          </cell>
        </row>
        <row r="2111">
          <cell r="A2111">
            <v>37774</v>
          </cell>
          <cell r="B2111" t="str">
            <v>EQUIPAMENTO DE LIMPEZA COMBINADO (VACUO/ALTA PRESSAO) 95% VACUO, TANQUE 7000 L, BOMBA 140 KGF/CM2 66 L/MIN COM MOTOR INDEPENDENTE A DIESEL DE 60 CV (INCLUI MONTAGEM, NAO INCLUI CAMINHAO)</v>
          </cell>
          <cell r="C2111" t="str">
            <v xml:space="preserve">UN    </v>
          </cell>
          <cell r="D2111" t="str">
            <v>AS</v>
          </cell>
          <cell r="E2111" t="str">
            <v>188.694,18</v>
          </cell>
        </row>
        <row r="2112">
          <cell r="A2112">
            <v>38630</v>
          </cell>
          <cell r="B2112" t="str">
            <v>EQUIPAMENTO PARA DEMARCACAO DE FAIXAS DE TRAFEGO A FRIO, A SER MONTADO SOBRE CAMINHAO DE PBT MINIMO DE 9 T E DISTANCIA MINIMA ENTRE EIXOS DE 4,3 M, CAPACIDADE PARA 800 L DE TINTA (INCLUI MONTAGEM, NAO INCLUI CAMINHAO)</v>
          </cell>
          <cell r="C2112" t="str">
            <v xml:space="preserve">UN    </v>
          </cell>
          <cell r="D2112" t="str">
            <v>AS</v>
          </cell>
          <cell r="E2112" t="str">
            <v>1.079.521,87</v>
          </cell>
        </row>
        <row r="2113">
          <cell r="A2113">
            <v>38629</v>
          </cell>
          <cell r="B2113" t="str">
            <v>EQUIPAMENTO PARA DEMARCACAO DE FAIXAS DE TRAFEGO A QUENTE, A SER MONTADO SOBRE CAMINHAO DE PBT MINIMO DE 17 T E DISTANCIA MINIMA ENTRE EIXOS DE 5,2 M, CAPACIDADE PARA 1.000 KG DE MATERIAL TERMOPLASTICO (INCLUI MONTAGEM, NAO INCLUI CAMINHAO E NEM COMPRESSOR DE AR)</v>
          </cell>
          <cell r="C2113" t="str">
            <v xml:space="preserve">UN    </v>
          </cell>
          <cell r="D2113" t="str">
            <v>AS</v>
          </cell>
          <cell r="E2113" t="str">
            <v>1.606.921,87</v>
          </cell>
        </row>
        <row r="2114">
          <cell r="A2114">
            <v>38476</v>
          </cell>
          <cell r="B2114" t="str">
            <v>ESCADA DUPLA DE ABRIR EM ALUMINIO, MODELO PINTOR, 8 DEGRAUS</v>
          </cell>
          <cell r="C2114" t="str">
            <v xml:space="preserve">UN    </v>
          </cell>
          <cell r="D2114" t="str">
            <v>CR</v>
          </cell>
          <cell r="E2114" t="str">
            <v>225,73</v>
          </cell>
        </row>
        <row r="2115">
          <cell r="A2115">
            <v>38477</v>
          </cell>
          <cell r="B2115" t="str">
            <v>ESCADA EXTENSIVEL EM ALUMINIO COM 6,00 M ESTENDIDA</v>
          </cell>
          <cell r="C2115" t="str">
            <v xml:space="preserve">UN    </v>
          </cell>
          <cell r="D2115" t="str">
            <v>CR</v>
          </cell>
          <cell r="E2115" t="str">
            <v>639,27</v>
          </cell>
        </row>
        <row r="2116">
          <cell r="A2116">
            <v>40635</v>
          </cell>
          <cell r="B2116" t="str">
            <v>ESCAVADEIRA HIDRAULICA SOBRE ESTEIRA, COM GARRA GIRATORIA DE MANDIBULAS, PESO OPERACIONAL ENTRE 22,00 E 25,50 TON, POTENCIA LIQUIDA ENTRE 150 E 160 HP</v>
          </cell>
          <cell r="C2116" t="str">
            <v xml:space="preserve">UN    </v>
          </cell>
          <cell r="D2116" t="str">
            <v>AS</v>
          </cell>
          <cell r="E2116" t="str">
            <v>495.242,66</v>
          </cell>
        </row>
        <row r="2117">
          <cell r="A2117">
            <v>36483</v>
          </cell>
          <cell r="B2117" t="str">
            <v>ESCAVADEIRA HIDRAULICA SOBRE ESTEIRAS CACAMBA 0,40 A 1,20 M3, PESO OPERACIONAL 21,19 T, POTENCIA LIQUIDA 173 HP</v>
          </cell>
          <cell r="C2117" t="str">
            <v xml:space="preserve">UN    </v>
          </cell>
          <cell r="D2117" t="str">
            <v>AS</v>
          </cell>
          <cell r="E2117" t="str">
            <v>448.769,18</v>
          </cell>
        </row>
        <row r="2118">
          <cell r="A2118">
            <v>14525</v>
          </cell>
          <cell r="B2118" t="str">
            <v>ESCAVADEIRA HIDRAULICA SOBRE ESTEIRAS COM CACAMBA DE 1,20 M3, PESO OPERACIONAL 21 T, POTENCIA BRUTA 155 HP</v>
          </cell>
          <cell r="C2118" t="str">
            <v xml:space="preserve">UN    </v>
          </cell>
          <cell r="D2118" t="str">
            <v>AS</v>
          </cell>
          <cell r="E2118" t="str">
            <v>469.887,73</v>
          </cell>
        </row>
        <row r="2119">
          <cell r="A2119">
            <v>36482</v>
          </cell>
          <cell r="B2119" t="str">
            <v>ESCAVADEIRA HIDRAULICA SOBRE ESTEIRAS, CACAMBA  0,80 M3, PESO OPERACIONAL 17,8 T, POTENCIA LIQUIDA 110 HP</v>
          </cell>
          <cell r="C2119" t="str">
            <v xml:space="preserve">UN    </v>
          </cell>
          <cell r="D2119" t="str">
            <v>AS</v>
          </cell>
          <cell r="E2119" t="str">
            <v>402.994,18</v>
          </cell>
        </row>
        <row r="2120">
          <cell r="A2120">
            <v>36408</v>
          </cell>
          <cell r="B2120" t="str">
            <v>ESCAVADEIRA HIDRAULICA SOBRE ESTEIRAS, CACAMBA 0,4 A 1,70 M3, PESO OPERACIONAL 23,2 T, POTENCIA BRUTA 183 HP</v>
          </cell>
          <cell r="C2120" t="str">
            <v xml:space="preserve">UN    </v>
          </cell>
          <cell r="D2120" t="str">
            <v>AS</v>
          </cell>
          <cell r="E2120" t="str">
            <v>481.502,94</v>
          </cell>
        </row>
        <row r="2121">
          <cell r="A2121">
            <v>2723</v>
          </cell>
          <cell r="B2121" t="str">
            <v>ESCAVADEIRA HIDRAULICA SOBRE ESTEIRAS, CACAMBA 0,62M3, PESO OPERACIONAL 12,61T, POTENCIA LIQUIDA 95HP</v>
          </cell>
          <cell r="C2121" t="str">
            <v xml:space="preserve">UN    </v>
          </cell>
          <cell r="D2121" t="str">
            <v>AS</v>
          </cell>
          <cell r="E2121" t="str">
            <v>369.574,62</v>
          </cell>
        </row>
        <row r="2122">
          <cell r="A2122">
            <v>36481</v>
          </cell>
          <cell r="B2122" t="str">
            <v>ESCAVADEIRA HIDRAULICA SOBRE ESTEIRAS, CACAMBA 0,80 A 1,30 M3, PESO OPERACIONAL 22,18 T, POTENCIA LIQUIDA 170 HP</v>
          </cell>
          <cell r="C2122" t="str">
            <v xml:space="preserve">UN    </v>
          </cell>
          <cell r="D2122" t="str">
            <v>AS</v>
          </cell>
          <cell r="E2122" t="str">
            <v>440.849,73</v>
          </cell>
        </row>
        <row r="2123">
          <cell r="A2123">
            <v>10685</v>
          </cell>
          <cell r="B2123" t="str">
            <v>ESCAVADEIRA HIDRAULICA SOBRE ESTEIRAS, CACAMBA 0,80M3, PESO OPERACIONAL 17T, POTENCIA BRUTA 111HP</v>
          </cell>
          <cell r="C2123" t="str">
            <v xml:space="preserve">UN    </v>
          </cell>
          <cell r="D2123" t="str">
            <v>AS</v>
          </cell>
          <cell r="E2123" t="str">
            <v>422.371,00</v>
          </cell>
        </row>
        <row r="2124">
          <cell r="A2124">
            <v>40636</v>
          </cell>
          <cell r="B2124" t="str">
            <v>ESCAVADEIRA HIDRAULICA SOBRE ESTEIRAS, CAPACIDADE DA CACAMBA ENTRE 1,20 E 1,50 M3, PESO OPERACIONAL ENTRE 20,00 E 22,00 TON, POTENCIA LIQUIDA ENTRE 150 E 155 HP, EQUIPADA COM CLAMSHELL</v>
          </cell>
          <cell r="C2124" t="str">
            <v xml:space="preserve">UN    </v>
          </cell>
          <cell r="D2124" t="str">
            <v>AS</v>
          </cell>
          <cell r="E2124" t="str">
            <v>476.763,93</v>
          </cell>
        </row>
        <row r="2125">
          <cell r="A2125">
            <v>4111</v>
          </cell>
          <cell r="B2125" t="str">
            <v>ESCORA PRE-MOLDADA EM CONCRETO, *10 X 10* CM, H = 2,30M</v>
          </cell>
          <cell r="C2125" t="str">
            <v xml:space="preserve">UN    </v>
          </cell>
          <cell r="D2125" t="str">
            <v>CR</v>
          </cell>
          <cell r="E2125" t="str">
            <v>36,30</v>
          </cell>
        </row>
        <row r="2126">
          <cell r="A2126">
            <v>26021</v>
          </cell>
          <cell r="B2126" t="str">
            <v>ESCOVA CIRCULAR EM ACO LATONADO, 6 X 1 " (DIAMETRO X ESPESSURA), FURO DE 1 1/4 ", FIO ONDULADO *0,30* MM</v>
          </cell>
          <cell r="C2126" t="str">
            <v xml:space="preserve">UN    </v>
          </cell>
          <cell r="D2126" t="str">
            <v>CR</v>
          </cell>
          <cell r="E2126" t="str">
            <v>86,25</v>
          </cell>
        </row>
        <row r="2127">
          <cell r="A2127">
            <v>12</v>
          </cell>
          <cell r="B2127" t="str">
            <v>ESCOVA DE ACO, COM CABO, *4  X 15* FILEIRAS DE CERDAS</v>
          </cell>
          <cell r="C2127" t="str">
            <v xml:space="preserve">UN    </v>
          </cell>
          <cell r="D2127" t="str">
            <v xml:space="preserve">C </v>
          </cell>
          <cell r="E2127" t="str">
            <v>9,84</v>
          </cell>
        </row>
        <row r="2128">
          <cell r="A2128">
            <v>37554</v>
          </cell>
          <cell r="B2128" t="str">
            <v>ESGUICHO JATO REGULAVEL, TIPO ELKHART, ENGATE RAPIDO 1 1/2", PARA COMBATE A INCENDIO</v>
          </cell>
          <cell r="C2128" t="str">
            <v xml:space="preserve">UN    </v>
          </cell>
          <cell r="D2128" t="str">
            <v>CR</v>
          </cell>
          <cell r="E2128" t="str">
            <v>135,24</v>
          </cell>
        </row>
        <row r="2129">
          <cell r="A2129">
            <v>37555</v>
          </cell>
          <cell r="B2129" t="str">
            <v>ESGUICHO JATO REGULAVEL, TIPO ELKHART, ENGATE RAPIDO 2 1/2", PARA COMBATE A INCENDIO</v>
          </cell>
          <cell r="C2129" t="str">
            <v xml:space="preserve">UN    </v>
          </cell>
          <cell r="D2129" t="str">
            <v>CR</v>
          </cell>
          <cell r="E2129" t="str">
            <v>164,51</v>
          </cell>
        </row>
        <row r="2130">
          <cell r="A2130">
            <v>10902</v>
          </cell>
          <cell r="B2130" t="str">
            <v>ESGUICHO TIPO JATO SOLIDO, EM LATAO, ENGATE RAPIDO 1 1/2" X 13 MM, PARA MANGUEIRA EM INSTALACAO PREDIAL COMBATE A INCENDIO</v>
          </cell>
          <cell r="C2130" t="str">
            <v xml:space="preserve">UN    </v>
          </cell>
          <cell r="D2130" t="str">
            <v>CR</v>
          </cell>
          <cell r="E2130" t="str">
            <v>41,28</v>
          </cell>
        </row>
        <row r="2131">
          <cell r="A2131">
            <v>20965</v>
          </cell>
          <cell r="B2131" t="str">
            <v>ESGUICHO TIPO JATO SOLIDO, EM LATAO, ENGATE RAPIDO 1 1/2" X 16 MM, PARA MANGUEIRA EM INSTALACAO PREDIAL COMBATE A INCENDIO</v>
          </cell>
          <cell r="C2131" t="str">
            <v xml:space="preserve">UN    </v>
          </cell>
          <cell r="D2131" t="str">
            <v>CR</v>
          </cell>
          <cell r="E2131" t="str">
            <v>41,66</v>
          </cell>
        </row>
        <row r="2132">
          <cell r="A2132">
            <v>20966</v>
          </cell>
          <cell r="B2132" t="str">
            <v>ESGUICHO TIPO JATO SOLIDO, EM LATAO, ENGATE RAPIDO 1 1/2" X 19 MM, PARA MANGUEIRA EM INSTALACAO PREDIAL COMBATE A INCENDIO</v>
          </cell>
          <cell r="C2132" t="str">
            <v xml:space="preserve">UN    </v>
          </cell>
          <cell r="D2132" t="str">
            <v>CR</v>
          </cell>
          <cell r="E2132" t="str">
            <v>44,86</v>
          </cell>
        </row>
        <row r="2133">
          <cell r="A2133">
            <v>10903</v>
          </cell>
          <cell r="B2133" t="str">
            <v>ESGUICHO TIPO JATO SOLIDO, EM LATAO, ENGATE RAPIDO 2 1/2" X 13 MM, PARA MANGUEIRA EM INSTALACAO PREDIAL COMBATE A INCENDIO</v>
          </cell>
          <cell r="C2133" t="str">
            <v xml:space="preserve">UN    </v>
          </cell>
          <cell r="D2133" t="str">
            <v>CR</v>
          </cell>
          <cell r="E2133" t="str">
            <v>67,99</v>
          </cell>
        </row>
        <row r="2134">
          <cell r="A2134">
            <v>20967</v>
          </cell>
          <cell r="B2134" t="str">
            <v>ESGUICHO TIPO JATO SOLIDO, EM LATAO, ENGATE RAPIDO 2 1/2" X 16 MM, PARA MANGUEIRA EM INSTALACAO PREDIAL COMBATE A INCENDIO</v>
          </cell>
          <cell r="C2134" t="str">
            <v xml:space="preserve">UN    </v>
          </cell>
          <cell r="D2134" t="str">
            <v>CR</v>
          </cell>
          <cell r="E2134" t="str">
            <v>67,99</v>
          </cell>
        </row>
        <row r="2135">
          <cell r="A2135">
            <v>20968</v>
          </cell>
          <cell r="B2135" t="str">
            <v>ESGUICHO TIPO JATO SOLIDO, EM LATAO, ENGATE RAPIDO 2 1/2" X 19 MM, PARA MANGUEIRA EM INSTALACAO PREDIAL COMBATE A INCENDIO</v>
          </cell>
          <cell r="C2135" t="str">
            <v xml:space="preserve">UN    </v>
          </cell>
          <cell r="D2135" t="str">
            <v>CR</v>
          </cell>
          <cell r="E2135" t="str">
            <v>74,57</v>
          </cell>
        </row>
        <row r="2136">
          <cell r="A2136">
            <v>11359</v>
          </cell>
          <cell r="B2136" t="str">
            <v>ESMERILHADEIRA ANGULAR ELETRICA, DIAMETRO DO DISCO 7 '' (180 MM), ROTACAO 8500 RPM, POTENCIA 2400 W</v>
          </cell>
          <cell r="C2136" t="str">
            <v xml:space="preserve">UN    </v>
          </cell>
          <cell r="D2136" t="str">
            <v xml:space="preserve">C </v>
          </cell>
          <cell r="E2136" t="str">
            <v>924,57</v>
          </cell>
        </row>
        <row r="2137">
          <cell r="A2137">
            <v>39017</v>
          </cell>
          <cell r="B2137" t="str">
            <v>ESPACADOR / DISTANCIADOR CIRCULAR COM ENTRADA LATERAL, EM PLASTICO, PARA VERGALHAO *4,2 A 12,5* MM, COBRIMENTO 20 MM</v>
          </cell>
          <cell r="C2137" t="str">
            <v xml:space="preserve">UN    </v>
          </cell>
          <cell r="D2137" t="str">
            <v>AS</v>
          </cell>
          <cell r="E2137" t="str">
            <v>0,15</v>
          </cell>
        </row>
        <row r="2138">
          <cell r="A2138">
            <v>39315</v>
          </cell>
          <cell r="B2138" t="str">
            <v>ESPACADOR / DISTANCIADOR TIPO GARRA DUPLA, EM PLASTICO, COBRIMENTO *20* MM, PARA FERRAGENS DE LAJES E FUNDO DE VIGAS</v>
          </cell>
          <cell r="C2138" t="str">
            <v xml:space="preserve">UN    </v>
          </cell>
          <cell r="D2138" t="str">
            <v>AS</v>
          </cell>
          <cell r="E2138" t="str">
            <v>0,24</v>
          </cell>
        </row>
        <row r="2139">
          <cell r="A2139">
            <v>39016</v>
          </cell>
          <cell r="B2139" t="str">
            <v>ESPACADOR / DISTANCIADOR TIPO PINO EM PLASTICO, PARA VERGALHAO ATE 10 MM, PARA APOIO DE ARMADURA</v>
          </cell>
          <cell r="C2139" t="str">
            <v xml:space="preserve">UN    </v>
          </cell>
          <cell r="D2139" t="str">
            <v>AS</v>
          </cell>
          <cell r="E2139" t="str">
            <v>0,24</v>
          </cell>
        </row>
        <row r="2140">
          <cell r="A2140">
            <v>40432</v>
          </cell>
          <cell r="B2140" t="str">
            <v>ESPACADOR / SEPARADOR DE BARRA , METALICO, TIPO CARAMBOLA, PARA TIRANTES, 25 X 84 MM</v>
          </cell>
          <cell r="C2140" t="str">
            <v xml:space="preserve">UN    </v>
          </cell>
          <cell r="D2140" t="str">
            <v>AS</v>
          </cell>
          <cell r="E2140" t="str">
            <v>1,91</v>
          </cell>
        </row>
        <row r="2141">
          <cell r="A2141">
            <v>39481</v>
          </cell>
          <cell r="B2141" t="str">
            <v>ESPACADOR OU DISTANCIADOR, EM PLASTICO, TIPO APOIO DE CORDOALHA (CARANGUEJO), PARA ARMADURA NEGATIVA E PROTENSAO, COBRIMENTO 50 MM</v>
          </cell>
          <cell r="C2141" t="str">
            <v xml:space="preserve">UN    </v>
          </cell>
          <cell r="D2141" t="str">
            <v>AS</v>
          </cell>
          <cell r="E2141" t="str">
            <v>1,20</v>
          </cell>
        </row>
        <row r="2142">
          <cell r="A2142">
            <v>40433</v>
          </cell>
          <cell r="B2142" t="str">
            <v>ESPACADOR/SEPARADOR DE CORDOALHA TIPO DISCO 12 FUROS DE 14 MM, PARA TIRANTES</v>
          </cell>
          <cell r="C2142" t="str">
            <v xml:space="preserve">UN    </v>
          </cell>
          <cell r="D2142" t="str">
            <v>AS</v>
          </cell>
          <cell r="E2142" t="str">
            <v>1,06</v>
          </cell>
        </row>
        <row r="2143">
          <cell r="A2143">
            <v>20219</v>
          </cell>
          <cell r="B2143" t="str">
            <v>ESPARGIDOR DE ASFALTO PRESSURIZADO, REBOCAVEL, TANQUE DE 2500 L, PNEUMATICO,  COM MOTOR A GASOLINA 3,4HP</v>
          </cell>
          <cell r="C2143" t="str">
            <v xml:space="preserve">UN    </v>
          </cell>
          <cell r="D2143" t="str">
            <v>AS</v>
          </cell>
          <cell r="E2143" t="str">
            <v>74.000,00</v>
          </cell>
        </row>
        <row r="2144">
          <cell r="A2144">
            <v>36484</v>
          </cell>
          <cell r="B2144" t="str">
            <v>ESPARGIDOR DE ASFALTO PRESSURIZADO, TANQUE 6 M3 COM ISOLACAO TERMICA, AQUECIDO COM 2 MACARICOS, COM BARRA ESPARGIDORA 3,60 M, A SER MONTADO SOBRE CAMINHAO</v>
          </cell>
          <cell r="C2144" t="str">
            <v xml:space="preserve">UN    </v>
          </cell>
          <cell r="D2144" t="str">
            <v>AS</v>
          </cell>
          <cell r="E2144" t="str">
            <v>157.088,52</v>
          </cell>
        </row>
        <row r="2145">
          <cell r="A2145">
            <v>38367</v>
          </cell>
          <cell r="B2145" t="str">
            <v>ESPATULA DE ACO INOX COM CABO DE MADEIRA, LARGURA 8 CM</v>
          </cell>
          <cell r="C2145" t="str">
            <v xml:space="preserve">UN    </v>
          </cell>
          <cell r="D2145" t="str">
            <v>CR</v>
          </cell>
          <cell r="E2145" t="str">
            <v>12,13</v>
          </cell>
        </row>
        <row r="2146">
          <cell r="A2146">
            <v>38368</v>
          </cell>
          <cell r="B2146" t="str">
            <v>ESPATULA DE PLASTICO LISA, LARGURA 10 CM</v>
          </cell>
          <cell r="C2146" t="str">
            <v xml:space="preserve">UN    </v>
          </cell>
          <cell r="D2146" t="str">
            <v>CR</v>
          </cell>
          <cell r="E2146" t="str">
            <v>6,67</v>
          </cell>
        </row>
        <row r="2147">
          <cell r="A2147">
            <v>38091</v>
          </cell>
          <cell r="B2147" t="str">
            <v>ESPELHO / PLACA CEGA 4" X 2", PARA INSTALACAO DE TOMADAS E INTERRUPTORES</v>
          </cell>
          <cell r="C2147" t="str">
            <v xml:space="preserve">UN    </v>
          </cell>
          <cell r="D2147" t="str">
            <v>CR</v>
          </cell>
          <cell r="E2147" t="str">
            <v>1,57</v>
          </cell>
        </row>
        <row r="2148">
          <cell r="A2148">
            <v>38095</v>
          </cell>
          <cell r="B2148" t="str">
            <v>ESPELHO / PLACA CEGA 4" X 4", PARA INSTALACAO DE TOMADAS E INTERRUPTORES</v>
          </cell>
          <cell r="C2148" t="str">
            <v xml:space="preserve">UN    </v>
          </cell>
          <cell r="D2148" t="str">
            <v>CR</v>
          </cell>
          <cell r="E2148" t="str">
            <v>3,32</v>
          </cell>
        </row>
        <row r="2149">
          <cell r="A2149">
            <v>38092</v>
          </cell>
          <cell r="B2149" t="str">
            <v>ESPELHO / PLACA DE 1 POSTO 4" X 2", PARA INSTALACAO DE TOMADAS E INTERRUPTORES</v>
          </cell>
          <cell r="C2149" t="str">
            <v xml:space="preserve">UN    </v>
          </cell>
          <cell r="D2149" t="str">
            <v>CR</v>
          </cell>
          <cell r="E2149" t="str">
            <v>1,49</v>
          </cell>
        </row>
        <row r="2150">
          <cell r="A2150">
            <v>38093</v>
          </cell>
          <cell r="B2150" t="str">
            <v>ESPELHO / PLACA DE 2 POSTOS 4" X 2", PARA INSTALACAO DE TOMADAS E INTERRUPTORES</v>
          </cell>
          <cell r="C2150" t="str">
            <v xml:space="preserve">UN    </v>
          </cell>
          <cell r="D2150" t="str">
            <v>CR</v>
          </cell>
          <cell r="E2150" t="str">
            <v>1,54</v>
          </cell>
        </row>
        <row r="2151">
          <cell r="A2151">
            <v>38096</v>
          </cell>
          <cell r="B2151" t="str">
            <v>ESPELHO / PLACA DE 2 POSTOS 4" X 4", PARA INSTALACAO DE TOMADAS E INTERRUPTORES</v>
          </cell>
          <cell r="C2151" t="str">
            <v xml:space="preserve">UN    </v>
          </cell>
          <cell r="D2151" t="str">
            <v>CR</v>
          </cell>
          <cell r="E2151" t="str">
            <v>3,57</v>
          </cell>
        </row>
        <row r="2152">
          <cell r="A2152">
            <v>38094</v>
          </cell>
          <cell r="B2152" t="str">
            <v>ESPELHO / PLACA DE 3 POSTOS 4" X 2", PARA INSTALACAO DE TOMADAS E INTERRUPTORES</v>
          </cell>
          <cell r="C2152" t="str">
            <v xml:space="preserve">UN    </v>
          </cell>
          <cell r="D2152" t="str">
            <v>CR</v>
          </cell>
          <cell r="E2152" t="str">
            <v>1,88</v>
          </cell>
        </row>
        <row r="2153">
          <cell r="A2153">
            <v>38097</v>
          </cell>
          <cell r="B2153" t="str">
            <v>ESPELHO / PLACA DE 4 POSTOS 4" X 4", PARA INSTALACAO DE TOMADAS E INTERRUPTORES</v>
          </cell>
          <cell r="C2153" t="str">
            <v xml:space="preserve">UN    </v>
          </cell>
          <cell r="D2153" t="str">
            <v>CR</v>
          </cell>
          <cell r="E2153" t="str">
            <v>3,83</v>
          </cell>
        </row>
        <row r="2154">
          <cell r="A2154">
            <v>38098</v>
          </cell>
          <cell r="B2154" t="str">
            <v>ESPELHO / PLACA DE 6 POSTOS 4" X 4", PARA INSTALACAO DE TOMADAS E INTERRUPTORES</v>
          </cell>
          <cell r="C2154" t="str">
            <v xml:space="preserve">UN    </v>
          </cell>
          <cell r="D2154" t="str">
            <v>CR</v>
          </cell>
          <cell r="E2154" t="str">
            <v>3,83</v>
          </cell>
        </row>
        <row r="2155">
          <cell r="A2155">
            <v>11186</v>
          </cell>
          <cell r="B2155" t="str">
            <v>ESPELHO CRISTAL E = 4 MM</v>
          </cell>
          <cell r="C2155" t="str">
            <v xml:space="preserve">M2    </v>
          </cell>
          <cell r="D2155" t="str">
            <v>CR</v>
          </cell>
          <cell r="E2155" t="str">
            <v>298,13</v>
          </cell>
        </row>
        <row r="2156">
          <cell r="A2156">
            <v>11558</v>
          </cell>
          <cell r="B2156" t="str">
            <v>ESPELHO, RETO OU CURVO, EM LATAO CROMADO, ESPESSURA ATE 6 MM, LARGURA *40*MM, ALTURA *180*MM - PARA FECHADURA DE EMBUTIR</v>
          </cell>
          <cell r="C2156" t="str">
            <v xml:space="preserve">PAR   </v>
          </cell>
          <cell r="D2156" t="str">
            <v>CR</v>
          </cell>
          <cell r="E2156" t="str">
            <v>12,15</v>
          </cell>
        </row>
        <row r="2157">
          <cell r="A2157">
            <v>11557</v>
          </cell>
          <cell r="B2157" t="str">
            <v>ESPELHO, RETO OU CURVO, EM LATAO CROMADO, ESPESSURA MINIMA 6 MM, LARGURA *43*MM, ALTURA *230*MM - PARA FECHADURA DE EMBUTIR</v>
          </cell>
          <cell r="C2157" t="str">
            <v xml:space="preserve">PAR   </v>
          </cell>
          <cell r="D2157" t="str">
            <v>CR</v>
          </cell>
          <cell r="E2157" t="str">
            <v>30,76</v>
          </cell>
        </row>
        <row r="2158">
          <cell r="A2158">
            <v>2759</v>
          </cell>
          <cell r="B2158" t="str">
            <v>ESPOLETA SIMPLES N 8.</v>
          </cell>
          <cell r="C2158" t="str">
            <v xml:space="preserve">UN    </v>
          </cell>
          <cell r="D2158" t="str">
            <v>AS</v>
          </cell>
          <cell r="E2158" t="str">
            <v>5,50</v>
          </cell>
        </row>
        <row r="2159">
          <cell r="A2159">
            <v>38124</v>
          </cell>
          <cell r="B2159" t="str">
            <v>ESPUMA EXPANSIVA DE POLIURETANO, APLICACAO MANUAL - 500 ML</v>
          </cell>
          <cell r="C2159" t="str">
            <v xml:space="preserve">UN    </v>
          </cell>
          <cell r="D2159" t="str">
            <v xml:space="preserve">C </v>
          </cell>
          <cell r="E2159" t="str">
            <v>25,23</v>
          </cell>
        </row>
        <row r="2160">
          <cell r="A2160">
            <v>38380</v>
          </cell>
          <cell r="B2160" t="str">
            <v>ESQUADRO DE ACO 12 " (300 MM), CABO DE ALUMINIO</v>
          </cell>
          <cell r="C2160" t="str">
            <v xml:space="preserve">UN    </v>
          </cell>
          <cell r="D2160" t="str">
            <v>CR</v>
          </cell>
          <cell r="E2160" t="str">
            <v>19,27</v>
          </cell>
        </row>
        <row r="2161">
          <cell r="A2161">
            <v>20059</v>
          </cell>
          <cell r="B2161" t="str">
            <v>ESQUADRO INTERNO OU EXTERNO PARA CALHA PLUVIAL, PVC, DIAMETRO ENTRE 119 E 170 MM, PARA DRENAGEM PREDIAL</v>
          </cell>
          <cell r="C2161" t="str">
            <v xml:space="preserve">UN    </v>
          </cell>
          <cell r="D2161" t="str">
            <v>AS</v>
          </cell>
          <cell r="E2161" t="str">
            <v>11,24</v>
          </cell>
        </row>
        <row r="2162">
          <cell r="A2162">
            <v>42429</v>
          </cell>
          <cell r="B2162" t="str">
            <v>ESQUI TRIPLO, EM TUBO DE ACO CARBONO, PINTURA NO PROCESSO ELETROSTATICO - EQUIPAMENTO DE GINASTICA PARA ACADEMIA AO AR LIVRE / ACADEMIA DA TERCEIRA IDADE - ATI</v>
          </cell>
          <cell r="C2162" t="str">
            <v xml:space="preserve">UN    </v>
          </cell>
          <cell r="D2162" t="str">
            <v>AS</v>
          </cell>
          <cell r="E2162" t="str">
            <v>3.422,44</v>
          </cell>
        </row>
        <row r="2163">
          <cell r="A2163">
            <v>39616</v>
          </cell>
          <cell r="B2163" t="str">
            <v>ESTABILIZADOR BIVOLT AUTOMATICO, 1000 VA</v>
          </cell>
          <cell r="C2163" t="str">
            <v xml:space="preserve">UN    </v>
          </cell>
          <cell r="D2163" t="str">
            <v>AS</v>
          </cell>
          <cell r="E2163" t="str">
            <v>323,00</v>
          </cell>
        </row>
        <row r="2164">
          <cell r="A2164">
            <v>39618</v>
          </cell>
          <cell r="B2164" t="str">
            <v>ESTABILIZADOR BIVOLT AUTOMATICO, 1500 VA</v>
          </cell>
          <cell r="C2164" t="str">
            <v xml:space="preserve">UN    </v>
          </cell>
          <cell r="D2164" t="str">
            <v>AS</v>
          </cell>
          <cell r="E2164" t="str">
            <v>585,87</v>
          </cell>
        </row>
        <row r="2165">
          <cell r="A2165">
            <v>39619</v>
          </cell>
          <cell r="B2165" t="str">
            <v>ESTABILIZADOR BIVOLT AUTOMATICO, 2000 VA</v>
          </cell>
          <cell r="C2165" t="str">
            <v xml:space="preserve">UN    </v>
          </cell>
          <cell r="D2165" t="str">
            <v>AS</v>
          </cell>
          <cell r="E2165" t="str">
            <v>802,40</v>
          </cell>
        </row>
        <row r="2166">
          <cell r="A2166">
            <v>39613</v>
          </cell>
          <cell r="B2166" t="str">
            <v>ESTABILIZADOR BIVOLT AUTOMATICO, 300 VA</v>
          </cell>
          <cell r="C2166" t="str">
            <v xml:space="preserve">UN    </v>
          </cell>
          <cell r="D2166" t="str">
            <v>AS</v>
          </cell>
          <cell r="E2166" t="str">
            <v>128,30</v>
          </cell>
        </row>
        <row r="2167">
          <cell r="A2167">
            <v>39614</v>
          </cell>
          <cell r="B2167" t="str">
            <v>ESTABILIZADOR BIVOLT AUTOMATICO, 500 VA</v>
          </cell>
          <cell r="C2167" t="str">
            <v xml:space="preserve">UN    </v>
          </cell>
          <cell r="D2167" t="str">
            <v>AS</v>
          </cell>
          <cell r="E2167" t="str">
            <v>187,18</v>
          </cell>
        </row>
        <row r="2168">
          <cell r="A2168">
            <v>38538</v>
          </cell>
          <cell r="B2168" t="str">
            <v>ESTACA PRE-MOLDADA MACICA DE CONCRETO VIBRADO ARMADO, PARA CARGA DE 25 T, SECAO QUADRADA DE *16 X 16*, COM ANEL METALICO INCORPORADO A PECA (SOMENTE FORNECIMENTO)</v>
          </cell>
          <cell r="C2168" t="str">
            <v xml:space="preserve">M     </v>
          </cell>
          <cell r="D2168" t="str">
            <v>AS</v>
          </cell>
          <cell r="E2168" t="str">
            <v>40,00</v>
          </cell>
        </row>
        <row r="2169">
          <cell r="A2169">
            <v>38539</v>
          </cell>
          <cell r="B2169" t="str">
            <v>ESTACA PRE-MOLDADA MACICA DE CONCRETO VIBRADO ARMADO, PARA CARGA DE 50 T, SECAO QUADRADA, COM ANEL METALICO INCORPORADO A PECA (SOMENTE FORNECIMENTO)</v>
          </cell>
          <cell r="C2169" t="str">
            <v xml:space="preserve">M     </v>
          </cell>
          <cell r="D2169" t="str">
            <v>AS</v>
          </cell>
          <cell r="E2169" t="str">
            <v>54,39</v>
          </cell>
        </row>
        <row r="2170">
          <cell r="A2170">
            <v>38540</v>
          </cell>
          <cell r="B2170" t="str">
            <v>ESTACA PRE-MOLDADA VAZADA DE CONCRETO CENTRIFUGADO, PARA CARGA DE 100 T, SECAO CIRCULAR, COM ANEL METALICO INCORPORADO A PECA (SOMENTE FORNECIMENTO)</v>
          </cell>
          <cell r="C2170" t="str">
            <v xml:space="preserve">M     </v>
          </cell>
          <cell r="D2170" t="str">
            <v>AS</v>
          </cell>
          <cell r="E2170" t="str">
            <v>139,40</v>
          </cell>
        </row>
        <row r="2171">
          <cell r="A2171">
            <v>38384</v>
          </cell>
          <cell r="B2171" t="str">
            <v>ESTILETE DE METAL, LAMINA 18 MM</v>
          </cell>
          <cell r="C2171" t="str">
            <v xml:space="preserve">UN    </v>
          </cell>
          <cell r="D2171" t="str">
            <v>CR</v>
          </cell>
          <cell r="E2171" t="str">
            <v>17,29</v>
          </cell>
        </row>
        <row r="2172">
          <cell r="A2172">
            <v>13</v>
          </cell>
          <cell r="B2172" t="str">
            <v>ESTOPA</v>
          </cell>
          <cell r="C2172" t="str">
            <v xml:space="preserve">KG    </v>
          </cell>
          <cell r="D2172" t="str">
            <v>CR</v>
          </cell>
          <cell r="E2172" t="str">
            <v>15,15</v>
          </cell>
        </row>
        <row r="2173">
          <cell r="A2173">
            <v>2762</v>
          </cell>
          <cell r="B2173" t="str">
            <v>ESTOPIM SIMPLES</v>
          </cell>
          <cell r="C2173" t="str">
            <v xml:space="preserve">M     </v>
          </cell>
          <cell r="D2173" t="str">
            <v>AS</v>
          </cell>
          <cell r="E2173" t="str">
            <v>6,87</v>
          </cell>
        </row>
        <row r="2174">
          <cell r="A2174">
            <v>21142</v>
          </cell>
          <cell r="B2174" t="str">
            <v>ESTRIBO COM PARAFUSO EM CHAPA DE FERRO FUNDIDO DE 2" X 3/16" X 35 CM, SECAO "U", PARA MADEIRAMENTO DE TELHADO</v>
          </cell>
          <cell r="C2174" t="str">
            <v xml:space="preserve">UN    </v>
          </cell>
          <cell r="D2174" t="str">
            <v>CR</v>
          </cell>
          <cell r="E2174" t="str">
            <v>19,09</v>
          </cell>
        </row>
        <row r="2175">
          <cell r="A2175">
            <v>12865</v>
          </cell>
          <cell r="B2175" t="str">
            <v>ESTUCADOR</v>
          </cell>
          <cell r="C2175" t="str">
            <v xml:space="preserve">H     </v>
          </cell>
          <cell r="D2175" t="str">
            <v>CR</v>
          </cell>
          <cell r="E2175" t="str">
            <v>15,54</v>
          </cell>
        </row>
        <row r="2176">
          <cell r="A2176">
            <v>41074</v>
          </cell>
          <cell r="B2176" t="str">
            <v>ESTUCADOR (MENSALISTA)</v>
          </cell>
          <cell r="C2176" t="str">
            <v xml:space="preserve">MES   </v>
          </cell>
          <cell r="D2176" t="str">
            <v>CR</v>
          </cell>
          <cell r="E2176" t="str">
            <v>2.755,78</v>
          </cell>
        </row>
        <row r="2177">
          <cell r="A2177">
            <v>4223</v>
          </cell>
          <cell r="B2177" t="str">
            <v>ETANOL</v>
          </cell>
          <cell r="C2177" t="str">
            <v xml:space="preserve">L     </v>
          </cell>
          <cell r="D2177" t="str">
            <v xml:space="preserve">C </v>
          </cell>
          <cell r="E2177" t="str">
            <v>3,17</v>
          </cell>
        </row>
        <row r="2178">
          <cell r="A2178">
            <v>37372</v>
          </cell>
          <cell r="B2178" t="str">
            <v>EXAMES - HORISTA (COLETADO CAIXA)</v>
          </cell>
          <cell r="C2178" t="str">
            <v xml:space="preserve">H     </v>
          </cell>
          <cell r="D2178" t="str">
            <v xml:space="preserve">C </v>
          </cell>
          <cell r="E2178" t="str">
            <v>0,35</v>
          </cell>
        </row>
        <row r="2179">
          <cell r="A2179">
            <v>40863</v>
          </cell>
          <cell r="B2179" t="str">
            <v>EXAMES - MENSALISTA (COLETADO CAIXA)</v>
          </cell>
          <cell r="C2179" t="str">
            <v xml:space="preserve">MES   </v>
          </cell>
          <cell r="D2179" t="str">
            <v xml:space="preserve">C </v>
          </cell>
          <cell r="E2179" t="str">
            <v>65,94</v>
          </cell>
        </row>
        <row r="2180">
          <cell r="A2180">
            <v>38475</v>
          </cell>
          <cell r="B2180" t="str">
            <v>EXTENSAO DE SOLDA 201 ACETILENO, E = *1,5 A 2,5* MM</v>
          </cell>
          <cell r="C2180" t="str">
            <v xml:space="preserve">UN    </v>
          </cell>
          <cell r="D2180" t="str">
            <v>CR</v>
          </cell>
          <cell r="E2180" t="str">
            <v>31,92</v>
          </cell>
        </row>
        <row r="2181">
          <cell r="A2181">
            <v>38474</v>
          </cell>
          <cell r="B2181" t="str">
            <v>EXTENSAO DE SOLDA 201 GLP, E = *2,5 A 4,0* MM</v>
          </cell>
          <cell r="C2181" t="str">
            <v xml:space="preserve">UN    </v>
          </cell>
          <cell r="D2181" t="str">
            <v>CR</v>
          </cell>
          <cell r="E2181" t="str">
            <v>39,46</v>
          </cell>
        </row>
        <row r="2182">
          <cell r="A2182">
            <v>10886</v>
          </cell>
          <cell r="B2182" t="str">
            <v>EXTINTOR DE INCENDIO PORTATIL COM CARGA DE AGUA PRESSURIZADA DE 10 L, CLASSE A</v>
          </cell>
          <cell r="C2182" t="str">
            <v xml:space="preserve">UN    </v>
          </cell>
          <cell r="D2182" t="str">
            <v>CR</v>
          </cell>
          <cell r="E2182" t="str">
            <v>128,87</v>
          </cell>
        </row>
        <row r="2183">
          <cell r="A2183">
            <v>10888</v>
          </cell>
          <cell r="B2183" t="str">
            <v>EXTINTOR DE INCENDIO PORTATIL COM CARGA DE GAS CARBONICO CO2 DE 4 KG, CLASSE BC</v>
          </cell>
          <cell r="C2183" t="str">
            <v xml:space="preserve">UN    </v>
          </cell>
          <cell r="D2183" t="str">
            <v>CR</v>
          </cell>
          <cell r="E2183" t="str">
            <v>407,85</v>
          </cell>
        </row>
        <row r="2184">
          <cell r="A2184">
            <v>10889</v>
          </cell>
          <cell r="B2184" t="str">
            <v>EXTINTOR DE INCENDIO PORTATIL COM CARGA DE GAS CARBONICO CO2 DE 6 KG, CLASSE BC</v>
          </cell>
          <cell r="C2184" t="str">
            <v xml:space="preserve">UN    </v>
          </cell>
          <cell r="D2184" t="str">
            <v>CR</v>
          </cell>
          <cell r="E2184" t="str">
            <v>441,84</v>
          </cell>
        </row>
        <row r="2185">
          <cell r="A2185">
            <v>10890</v>
          </cell>
          <cell r="B2185" t="str">
            <v>EXTINTOR DE INCENDIO PORTATIL COM CARGA DE PO QUIMICO SECO (PQS) DE 12 KG, CLASSE BC</v>
          </cell>
          <cell r="C2185" t="str">
            <v xml:space="preserve">UN    </v>
          </cell>
          <cell r="D2185" t="str">
            <v>CR</v>
          </cell>
          <cell r="E2185" t="str">
            <v>203,92</v>
          </cell>
        </row>
        <row r="2186">
          <cell r="A2186">
            <v>10891</v>
          </cell>
          <cell r="B2186" t="str">
            <v>EXTINTOR DE INCENDIO PORTATIL COM CARGA DE PO QUIMICO SECO (PQS) DE 4 KG, CLASSE BC</v>
          </cell>
          <cell r="C2186" t="str">
            <v xml:space="preserve">UN    </v>
          </cell>
          <cell r="D2186" t="str">
            <v>CR</v>
          </cell>
          <cell r="E2186" t="str">
            <v>124,62</v>
          </cell>
        </row>
        <row r="2187">
          <cell r="A2187">
            <v>10892</v>
          </cell>
          <cell r="B2187" t="str">
            <v>EXTINTOR DE INCENDIO PORTATIL COM CARGA DE PO QUIMICO SECO (PQS) DE 6 KG, CLASSE BC</v>
          </cell>
          <cell r="C2187" t="str">
            <v xml:space="preserve">UN    </v>
          </cell>
          <cell r="D2187" t="str">
            <v xml:space="preserve">C </v>
          </cell>
          <cell r="E2187" t="str">
            <v>147,28</v>
          </cell>
        </row>
        <row r="2188">
          <cell r="A2188">
            <v>20977</v>
          </cell>
          <cell r="B2188" t="str">
            <v>EXTINTOR DE INCENDIO PORTATIL COM CARGA DE PO QUIMICO SECO (PQS) DE 8 KG, CLASSE BC</v>
          </cell>
          <cell r="C2188" t="str">
            <v xml:space="preserve">UN    </v>
          </cell>
          <cell r="D2188" t="str">
            <v>CR</v>
          </cell>
          <cell r="E2188" t="str">
            <v>175,60</v>
          </cell>
        </row>
        <row r="2189">
          <cell r="A2189">
            <v>3073</v>
          </cell>
          <cell r="B2189" t="str">
            <v>EXTREMIDADE PVC PBA, BF, JE, DN 100/ DE 110 MM (NBR 10351)</v>
          </cell>
          <cell r="C2189" t="str">
            <v xml:space="preserve">UN    </v>
          </cell>
          <cell r="D2189" t="str">
            <v>AS</v>
          </cell>
          <cell r="E2189" t="str">
            <v>137,72</v>
          </cell>
        </row>
        <row r="2190">
          <cell r="A2190">
            <v>3068</v>
          </cell>
          <cell r="B2190" t="str">
            <v>EXTREMIDADE PVC PBA, BF, JE, DN 50 / DE 60 MM (NBR 10351)</v>
          </cell>
          <cell r="C2190" t="str">
            <v xml:space="preserve">UN    </v>
          </cell>
          <cell r="D2190" t="str">
            <v>AS</v>
          </cell>
          <cell r="E2190" t="str">
            <v>27,53</v>
          </cell>
        </row>
        <row r="2191">
          <cell r="A2191">
            <v>3074</v>
          </cell>
          <cell r="B2191" t="str">
            <v>EXTREMIDADE PVC PBA, BF, JE, DN 75/ DE 85 MM (NBR 10351)</v>
          </cell>
          <cell r="C2191" t="str">
            <v xml:space="preserve">UN    </v>
          </cell>
          <cell r="D2191" t="str">
            <v>AS</v>
          </cell>
          <cell r="E2191" t="str">
            <v>86,94</v>
          </cell>
        </row>
        <row r="2192">
          <cell r="A2192">
            <v>3076</v>
          </cell>
          <cell r="B2192" t="str">
            <v>EXTREMIDADE PVC PBA, PF, JE, DN 100 / DE 110 MM (NBR 10351)</v>
          </cell>
          <cell r="C2192" t="str">
            <v xml:space="preserve">UN    </v>
          </cell>
          <cell r="D2192" t="str">
            <v>AS</v>
          </cell>
          <cell r="E2192" t="str">
            <v>113,21</v>
          </cell>
        </row>
        <row r="2193">
          <cell r="A2193">
            <v>3072</v>
          </cell>
          <cell r="B2193" t="str">
            <v>EXTREMIDADE PVC PBA, PF, JE, DN 50/ DE 60 MM (NBR 10351)</v>
          </cell>
          <cell r="C2193" t="str">
            <v xml:space="preserve">UN    </v>
          </cell>
          <cell r="D2193" t="str">
            <v>AS</v>
          </cell>
          <cell r="E2193" t="str">
            <v>28,52</v>
          </cell>
        </row>
        <row r="2194">
          <cell r="A2194">
            <v>3075</v>
          </cell>
          <cell r="B2194" t="str">
            <v>EXTREMIDADE PVC PBA, PF, JE, DN 75 / DE 85 MM (NBR 10351)</v>
          </cell>
          <cell r="C2194" t="str">
            <v xml:space="preserve">UN    </v>
          </cell>
          <cell r="D2194" t="str">
            <v>AS</v>
          </cell>
          <cell r="E2194" t="str">
            <v>71,54</v>
          </cell>
        </row>
        <row r="2195">
          <cell r="A2195">
            <v>10780</v>
          </cell>
          <cell r="B2195" t="str">
            <v>EXTREMIDADE/TUBETE PARA HIDROMETRO PVC, COM ROSCA, CURTA, COM BUCHA LATAO, 1/2"</v>
          </cell>
          <cell r="C2195" t="str">
            <v xml:space="preserve">UN    </v>
          </cell>
          <cell r="D2195" t="str">
            <v>AS</v>
          </cell>
          <cell r="E2195" t="str">
            <v>6,04</v>
          </cell>
        </row>
        <row r="2196">
          <cell r="A2196">
            <v>10781</v>
          </cell>
          <cell r="B2196" t="str">
            <v>EXTREMIDADE/TUBETE PARA HIDROMETRO PVC, COM ROSCA, CURTA, COM BUCHA LATAO, 3/4"</v>
          </cell>
          <cell r="C2196" t="str">
            <v xml:space="preserve">UN    </v>
          </cell>
          <cell r="D2196" t="str">
            <v>AS</v>
          </cell>
          <cell r="E2196" t="str">
            <v>9,70</v>
          </cell>
        </row>
        <row r="2197">
          <cell r="A2197">
            <v>20106</v>
          </cell>
          <cell r="B2197" t="str">
            <v>EXTREMIDADE/TUBETE PARA HIDROMETRO PVC, COM ROSCA, CURTA, SEM BUCHA LATAO, 1/2"</v>
          </cell>
          <cell r="C2197" t="str">
            <v xml:space="preserve">UN    </v>
          </cell>
          <cell r="D2197" t="str">
            <v>AS</v>
          </cell>
          <cell r="E2197" t="str">
            <v>3,19</v>
          </cell>
        </row>
        <row r="2198">
          <cell r="A2198">
            <v>20107</v>
          </cell>
          <cell r="B2198" t="str">
            <v>EXTREMIDADE/TUBETE PARA HIDROMETRO PVC, COM ROSCA, CURTA, SEM BUCHA LATAO, 3/4"</v>
          </cell>
          <cell r="C2198" t="str">
            <v xml:space="preserve">UN    </v>
          </cell>
          <cell r="D2198" t="str">
            <v>AS</v>
          </cell>
          <cell r="E2198" t="str">
            <v>3,66</v>
          </cell>
        </row>
        <row r="2199">
          <cell r="A2199">
            <v>20108</v>
          </cell>
          <cell r="B2199" t="str">
            <v>EXTREMIDADE/TUBETE PARA HIDROMETRO PVC, COM ROSCA, LONGA, SEM BUCHA LATAO, 1/2"</v>
          </cell>
          <cell r="C2199" t="str">
            <v xml:space="preserve">UN    </v>
          </cell>
          <cell r="D2199" t="str">
            <v>AS</v>
          </cell>
          <cell r="E2199" t="str">
            <v>4,83</v>
          </cell>
        </row>
        <row r="2200">
          <cell r="A2200">
            <v>20109</v>
          </cell>
          <cell r="B2200" t="str">
            <v>EXTREMIDADE/TUBETE PARA HIDROMETRO PVC, COM ROSCA, LONGA, SEM BUCHA LATAO, 3/4"</v>
          </cell>
          <cell r="C2200" t="str">
            <v xml:space="preserve">UN    </v>
          </cell>
          <cell r="D2200" t="str">
            <v>AS</v>
          </cell>
          <cell r="E2200" t="str">
            <v>6,04</v>
          </cell>
        </row>
        <row r="2201">
          <cell r="A2201">
            <v>34795</v>
          </cell>
          <cell r="B2201" t="str">
            <v>FAIXA / FILETE / LISTELO EM CERAMICA, DECORADA, *8 X 30* CM (L X C)</v>
          </cell>
          <cell r="C2201" t="str">
            <v xml:space="preserve">M2    </v>
          </cell>
          <cell r="D2201" t="str">
            <v>CR</v>
          </cell>
          <cell r="E2201" t="str">
            <v>238,73</v>
          </cell>
        </row>
        <row r="2202">
          <cell r="A2202">
            <v>34796</v>
          </cell>
          <cell r="B2202" t="str">
            <v>FAIXA / FILETE / LISTELO EM CERAMICA, LISO OU CORDAO, BRANCO, *2 X 30* CM (L X C)</v>
          </cell>
          <cell r="C2202" t="str">
            <v xml:space="preserve">M     </v>
          </cell>
          <cell r="D2202" t="str">
            <v>CR</v>
          </cell>
          <cell r="E2202" t="str">
            <v>10,48</v>
          </cell>
        </row>
        <row r="2203">
          <cell r="A2203">
            <v>11480</v>
          </cell>
          <cell r="B2203" t="str">
            <v>FECHADURA AUXILIAR SEGURANCA, DE EMBUTIR, REFORCADA, MAQUINA DE 40 A 55 MM, COM CILINDRO, CROMADA, PARA PORTA EXTERNA - COMPLETA</v>
          </cell>
          <cell r="C2203" t="str">
            <v xml:space="preserve">CJ    </v>
          </cell>
          <cell r="D2203" t="str">
            <v>CR</v>
          </cell>
          <cell r="E2203" t="str">
            <v>51,83</v>
          </cell>
        </row>
        <row r="2204">
          <cell r="A2204">
            <v>3103</v>
          </cell>
          <cell r="B2204" t="str">
            <v>FECHADURA C/ CILINDRO LATAO CROMADO P/ PORTA VIDRO TP AROUCA 2171-L OU EQUIV</v>
          </cell>
          <cell r="C2204" t="str">
            <v xml:space="preserve">UN    </v>
          </cell>
          <cell r="D2204" t="str">
            <v>CR</v>
          </cell>
          <cell r="E2204" t="str">
            <v>54,10</v>
          </cell>
        </row>
        <row r="2205">
          <cell r="A2205">
            <v>11481</v>
          </cell>
          <cell r="B2205" t="str">
            <v>FECHADURA DE EMBUTIR PARA PORTA DE BANHEIRO, CHAVE TIPO TRANQUETA, MAQUINA 40 MM, SEM MACANETA, SEM ESPELHO (SOMENTE MAQUINA) - NIVEL SEGURANCA MEDIO</v>
          </cell>
          <cell r="C2205" t="str">
            <v xml:space="preserve">UN    </v>
          </cell>
          <cell r="D2205" t="str">
            <v>CR</v>
          </cell>
          <cell r="E2205" t="str">
            <v>16,32</v>
          </cell>
        </row>
        <row r="2206">
          <cell r="A2206">
            <v>3097</v>
          </cell>
          <cell r="B2206" t="str">
            <v>FECHADURA DE EMBUTIR PARA PORTA DE BANHEIRO, TIPO TRANQUETA, MAQUINA 40 MM, MACANETAS ALAVANCA E ROSETAS REDONDAS EM METAL CROMADO - NIVEL SEGURANCA MEDIO - COMPLETA</v>
          </cell>
          <cell r="C2206" t="str">
            <v xml:space="preserve">CJ    </v>
          </cell>
          <cell r="D2206" t="str">
            <v>CR</v>
          </cell>
          <cell r="E2206" t="str">
            <v>33,53</v>
          </cell>
        </row>
        <row r="2207">
          <cell r="A2207">
            <v>38153</v>
          </cell>
          <cell r="B2207" t="str">
            <v>FECHADURA DE EMBUTIR PARA PORTA DE BANHEIRO, TIPO TRANQUETA, MAQUINA 40 MM, MACANETAS ALAVANCA, ESPELHO EM METAL CROMADO - NIVEL SEGURANCA MEDIO - COMPLETA</v>
          </cell>
          <cell r="C2207" t="str">
            <v xml:space="preserve">CJ    </v>
          </cell>
          <cell r="D2207" t="str">
            <v>CR</v>
          </cell>
          <cell r="E2207" t="str">
            <v>30,75</v>
          </cell>
        </row>
        <row r="2208">
          <cell r="A2208">
            <v>3099</v>
          </cell>
          <cell r="B2208" t="str">
            <v>FECHADURA DE EMBUTIR PARA PORTA DE BANHEIRO, TIPO TRANQUETA, MAQUINA 55 MM, MACANETAS ALAVANCA E ROSETAS REDONDAS EM METAL CROMADO - NIVEL SEGURANCA MEDIO - COMPLETA</v>
          </cell>
          <cell r="C2208" t="str">
            <v xml:space="preserve">CJ    </v>
          </cell>
          <cell r="D2208" t="str">
            <v>CR</v>
          </cell>
          <cell r="E2208" t="str">
            <v>53,63</v>
          </cell>
        </row>
        <row r="2209">
          <cell r="A2209">
            <v>3080</v>
          </cell>
          <cell r="B2209" t="str">
            <v>FECHADURA DE EMBUTIR PARA PORTA EXTERNA / ENTRADA, MAQUINA 40 MM, COM CILINDRO, MACANETA ALAVANCA E ESPELHO EM METAL CROMADO - NIVEL SEGURANCA MEDIO - COMPLETA</v>
          </cell>
          <cell r="C2209" t="str">
            <v xml:space="preserve">CJ    </v>
          </cell>
          <cell r="D2209" t="str">
            <v xml:space="preserve">C </v>
          </cell>
          <cell r="E2209" t="str">
            <v>44,81</v>
          </cell>
        </row>
        <row r="2210">
          <cell r="A2210">
            <v>3081</v>
          </cell>
          <cell r="B2210" t="str">
            <v>FECHADURA DE EMBUTIR PARA PORTA EXTERNA / ENTRADA, MAQUINA 55 MM, COM CILINDRO, MACANETA ALAVANCA E ESPELHO EM METAL CROMADO - NIVEL SEGURANCA MEDIO - COMPLETA</v>
          </cell>
          <cell r="C2210" t="str">
            <v xml:space="preserve">CJ    </v>
          </cell>
          <cell r="D2210" t="str">
            <v>CR</v>
          </cell>
          <cell r="E2210" t="str">
            <v>67,82</v>
          </cell>
        </row>
        <row r="2211">
          <cell r="A2211">
            <v>38151</v>
          </cell>
          <cell r="B2211" t="str">
            <v>FECHADURA DE EMBUTIR PARA PORTA EXTERNA, MAQUINA 40 MM, COM CILINDRO, MACANETA ALAVANCA E ROSETA REDONDA EM METAL CROMADO - NIVEL DE SEGURANCA MEDIO - COMPLETA</v>
          </cell>
          <cell r="C2211" t="str">
            <v xml:space="preserve">CJ    </v>
          </cell>
          <cell r="D2211" t="str">
            <v>CR</v>
          </cell>
          <cell r="E2211" t="str">
            <v>42,46</v>
          </cell>
        </row>
        <row r="2212">
          <cell r="A2212">
            <v>11479</v>
          </cell>
          <cell r="B2212" t="str">
            <v>FECHADURA DE EMBUTIR PARA PORTA EXTERNA, MAQUINA 40 MM, SEM MACANETA, SEM ESPELHO (SOMENTE MAQUINA) - NIVEL DE SEGURANCA MEDIO</v>
          </cell>
          <cell r="C2212" t="str">
            <v xml:space="preserve">UN    </v>
          </cell>
          <cell r="D2212" t="str">
            <v>CR</v>
          </cell>
          <cell r="E2212" t="str">
            <v>24,68</v>
          </cell>
        </row>
        <row r="2213">
          <cell r="A2213">
            <v>38152</v>
          </cell>
          <cell r="B2213" t="str">
            <v>FECHADURA DE EMBUTIR PARA PORTA EXTERNA, MAQUINA 55 MM, COM CILINDRO, MACANETA ALAVANCA E ROSETA REDONDA EM METAL CROMADO - NIVEL DE SEGURANCA MEDIO - COMPLETA</v>
          </cell>
          <cell r="C2213" t="str">
            <v xml:space="preserve">CJ    </v>
          </cell>
          <cell r="D2213" t="str">
            <v>CR</v>
          </cell>
          <cell r="E2213" t="str">
            <v>61,44</v>
          </cell>
        </row>
        <row r="2214">
          <cell r="A2214">
            <v>11478</v>
          </cell>
          <cell r="B2214" t="str">
            <v>FECHADURA DE EMBUTIR PARA PORTA EXTERNA, MAQUINA 55 MM, SEM ESPELHO, SEM MACANETA (SOMENTE MAQUINA) - NIVEL DE SEGURANCA MEDIO</v>
          </cell>
          <cell r="C2214" t="str">
            <v xml:space="preserve">UN    </v>
          </cell>
          <cell r="D2214" t="str">
            <v>CR</v>
          </cell>
          <cell r="E2214" t="str">
            <v>43,31</v>
          </cell>
        </row>
        <row r="2215">
          <cell r="A2215">
            <v>3090</v>
          </cell>
          <cell r="B2215" t="str">
            <v>FECHADURA DE EMBUTIR PARA PORTA INTERNA, TIPO GORGES (CHAVE GRANDE), MAQUINA 40 MM, MACANETA ALAVANCA E ESPELHO EM METAL CROMADO - NIVEL SEGURANCA MEDIO - COMPLETA</v>
          </cell>
          <cell r="C2215" t="str">
            <v xml:space="preserve">CJ    </v>
          </cell>
          <cell r="D2215" t="str">
            <v>CR</v>
          </cell>
          <cell r="E2215" t="str">
            <v>36,23</v>
          </cell>
        </row>
        <row r="2216">
          <cell r="A2216">
            <v>3093</v>
          </cell>
          <cell r="B2216" t="str">
            <v>FECHADURA DE EMBUTIR PARA PORTA INTERNA, TIPO GORGES (CHAVE GRANDE), MAQUINA 55 MM, MACANETAS ALAVANCA E ROSETAS REDONDAS EM METAL CROMADO - NIVEL SEGURANCA MEDIO - COMPLETA</v>
          </cell>
          <cell r="C2216" t="str">
            <v xml:space="preserve">CJ    </v>
          </cell>
          <cell r="D2216" t="str">
            <v>CR</v>
          </cell>
          <cell r="E2216" t="str">
            <v>60,21</v>
          </cell>
        </row>
        <row r="2217">
          <cell r="A2217">
            <v>11476</v>
          </cell>
          <cell r="B2217" t="str">
            <v>FECHADURA DE EMBUTIR PARA PORTA INTERNA, TIPO GORGES, MAQUINA 55 MM (SOMENTE MAQUINA, SEM ESPELHO E SEM MACANETA) - NIVEL DE SEGURANCA MEDIO</v>
          </cell>
          <cell r="C2217" t="str">
            <v xml:space="preserve">UN    </v>
          </cell>
          <cell r="D2217" t="str">
            <v>CR</v>
          </cell>
          <cell r="E2217" t="str">
            <v>25,95</v>
          </cell>
        </row>
        <row r="2218">
          <cell r="A2218">
            <v>11484</v>
          </cell>
          <cell r="B2218" t="str">
            <v>FECHADURA DE SOBREPOR PARA PORTAO, CAIXA *100* MM, COM CILINDRO, CHAVE SIMPLES, TRINCO LATERAL, EM  LATAO OU ACO CROMADO OU POLIDO, COM OU SEM PINTURA - COMPLETA</v>
          </cell>
          <cell r="C2218" t="str">
            <v xml:space="preserve">UN    </v>
          </cell>
          <cell r="D2218" t="str">
            <v>CR</v>
          </cell>
          <cell r="E2218" t="str">
            <v>29,90</v>
          </cell>
        </row>
        <row r="2219">
          <cell r="A2219">
            <v>38155</v>
          </cell>
          <cell r="B2219" t="str">
            <v>FECHADURA DE SOBREPOR PARA PORTAO, COM CHAVE TETRA, CAIXA *100* MM, TRINCO LATERAL, EM LATAO OU ACO CROMADO, PINTADO - COMPLETA</v>
          </cell>
          <cell r="C2219" t="str">
            <v xml:space="preserve">UN    </v>
          </cell>
          <cell r="D2219" t="str">
            <v>CR</v>
          </cell>
          <cell r="E2219" t="str">
            <v>40,76</v>
          </cell>
        </row>
        <row r="2220">
          <cell r="A2220">
            <v>11468</v>
          </cell>
          <cell r="B2220" t="str">
            <v>FECHADURA DE SOBREPOR, CROMADA, COM CILINDRO REDONDO, PARA ARMARIO E GAVETA DE MADEIRA, COM PORTA DE APROXIMADAMENTE 20 MM</v>
          </cell>
          <cell r="C2220" t="str">
            <v xml:space="preserve">UN    </v>
          </cell>
          <cell r="D2220" t="str">
            <v>CR</v>
          </cell>
          <cell r="E2220" t="str">
            <v>9,15</v>
          </cell>
        </row>
        <row r="2221">
          <cell r="A2221">
            <v>11469</v>
          </cell>
          <cell r="B2221" t="str">
            <v>FECHADURA TRADICIONAL DE EMBUTIR, CROMADA, COM CILINDRO, PARA GAVETAS E MOVEIS DE MADEIRA - COM ABINHAS LATERAIS CURVAS, CHAVES COM PROTECAO PLASTICA</v>
          </cell>
          <cell r="C2221" t="str">
            <v xml:space="preserve">UN    </v>
          </cell>
          <cell r="D2221" t="str">
            <v>CR</v>
          </cell>
          <cell r="E2221" t="str">
            <v>10,92</v>
          </cell>
        </row>
        <row r="2222">
          <cell r="A2222">
            <v>38165</v>
          </cell>
          <cell r="B2222" t="str">
            <v>FECHO / FECHADURA COM PUXADOR CONCHA, COM TRANCA TIPO TRAVA, PARA JANELA / PORTA DE CORRER (INCLUI TESTA, FECHADURA, PUXADOR) - COMPLETA</v>
          </cell>
          <cell r="C2222" t="str">
            <v xml:space="preserve">CJ    </v>
          </cell>
          <cell r="D2222" t="str">
            <v>CR</v>
          </cell>
          <cell r="E2222" t="str">
            <v>58,45</v>
          </cell>
        </row>
        <row r="2223">
          <cell r="A2223">
            <v>11456</v>
          </cell>
          <cell r="B2223" t="str">
            <v>FECHO / TRINCO / FERROLHO FIO REDONDO, DE SOBREPOR, 12", EM ACO GALVANIZADO / ZINCADO</v>
          </cell>
          <cell r="C2223" t="str">
            <v xml:space="preserve">UN    </v>
          </cell>
          <cell r="D2223" t="str">
            <v>CR</v>
          </cell>
          <cell r="E2223" t="str">
            <v>12,95</v>
          </cell>
        </row>
        <row r="2224">
          <cell r="A2224">
            <v>3119</v>
          </cell>
          <cell r="B2224" t="str">
            <v>FECHO / TRINCO / FERROLHO FIO REDONDO, DE SOBREPOR, 2", EM ACO GALVANIZADO / ZINCADO</v>
          </cell>
          <cell r="C2224" t="str">
            <v xml:space="preserve">UN    </v>
          </cell>
          <cell r="D2224" t="str">
            <v>CR</v>
          </cell>
          <cell r="E2224" t="str">
            <v>1,92</v>
          </cell>
        </row>
        <row r="2225">
          <cell r="A2225">
            <v>3122</v>
          </cell>
          <cell r="B2225" t="str">
            <v>FECHO / TRINCO / FERROLHO FIO REDONDO, DE SOBREPOR, 4", EM ACO GALVANIZADO / ZINCADO</v>
          </cell>
          <cell r="C2225" t="str">
            <v xml:space="preserve">UN    </v>
          </cell>
          <cell r="D2225" t="str">
            <v>CR</v>
          </cell>
          <cell r="E2225" t="str">
            <v>2,70</v>
          </cell>
        </row>
        <row r="2226">
          <cell r="A2226">
            <v>3121</v>
          </cell>
          <cell r="B2226" t="str">
            <v>FECHO / TRINCO / FERROLHO FIO REDONDO, DE SOBREPOR, 5", EM ACO GALVANIZADO / ZINCADO</v>
          </cell>
          <cell r="C2226" t="str">
            <v xml:space="preserve">UN    </v>
          </cell>
          <cell r="D2226" t="str">
            <v>CR</v>
          </cell>
          <cell r="E2226" t="str">
            <v>4,20</v>
          </cell>
        </row>
        <row r="2227">
          <cell r="A2227">
            <v>3120</v>
          </cell>
          <cell r="B2227" t="str">
            <v>FECHO / TRINCO / FERROLHO FIO REDONDO, DE SOBREPOR, 6", EM ACO GALVANIZADO / ZINCADO</v>
          </cell>
          <cell r="C2227" t="str">
            <v xml:space="preserve">UN    </v>
          </cell>
          <cell r="D2227" t="str">
            <v>CR</v>
          </cell>
          <cell r="E2227" t="str">
            <v>6,62</v>
          </cell>
        </row>
        <row r="2228">
          <cell r="A2228">
            <v>11455</v>
          </cell>
          <cell r="B2228" t="str">
            <v>FECHO / TRINCO / FERROLHO FIO REDONDO, DE SOBREPOR, 8", EM ACO GALVANIZADO / ZINCADO</v>
          </cell>
          <cell r="C2228" t="str">
            <v xml:space="preserve">UN    </v>
          </cell>
          <cell r="D2228" t="str">
            <v>CR</v>
          </cell>
          <cell r="E2228" t="str">
            <v>9,28</v>
          </cell>
        </row>
        <row r="2229">
          <cell r="A2229">
            <v>3108</v>
          </cell>
          <cell r="B2229" t="str">
            <v>FECHO DE EMBUTIR, TIPO UNHA, COMANDO COM ALAVANCA, EM LATAO CROMADO, 22 CM, PARA PORTAS E JANELAS - INCLUI PARAFUSOS</v>
          </cell>
          <cell r="C2229" t="str">
            <v xml:space="preserve">UN    </v>
          </cell>
          <cell r="D2229" t="str">
            <v>CR</v>
          </cell>
          <cell r="E2229" t="str">
            <v>23,31</v>
          </cell>
        </row>
        <row r="2230">
          <cell r="A2230">
            <v>3105</v>
          </cell>
          <cell r="B2230" t="str">
            <v>FECHO DE EMBUTIR, TIPO UNHA, COMANDO COM ALAVANCA, EM LATAO CROMADO, 40 CM, PARA PORTAS E JANELAS - INCLUI PARAFUSOS</v>
          </cell>
          <cell r="C2230" t="str">
            <v xml:space="preserve">UN    </v>
          </cell>
          <cell r="D2230" t="str">
            <v>CR</v>
          </cell>
          <cell r="E2230" t="str">
            <v>36,21</v>
          </cell>
        </row>
        <row r="2231">
          <cell r="A2231">
            <v>38178</v>
          </cell>
          <cell r="B2231" t="str">
            <v>FECHO DE EMBUTIR, TIPO UNHA, COMANDO DESLIZANTE, COM TRAVA, 120 MM, EM LATAO CROMADO</v>
          </cell>
          <cell r="C2231" t="str">
            <v xml:space="preserve">UN    </v>
          </cell>
          <cell r="D2231" t="str">
            <v>CR</v>
          </cell>
          <cell r="E2231" t="str">
            <v>23,67</v>
          </cell>
        </row>
        <row r="2232">
          <cell r="A2232">
            <v>11458</v>
          </cell>
          <cell r="B2232" t="str">
            <v>FECHO DE SEGURANCA, TIPO BATOM, EM LATAO / ZAMAC, CROMADO, PARA PORTAS E JANELAS - INCLUI PARAFUSOS</v>
          </cell>
          <cell r="C2232" t="str">
            <v xml:space="preserve">UN    </v>
          </cell>
          <cell r="D2232" t="str">
            <v>CR</v>
          </cell>
          <cell r="E2232" t="str">
            <v>20,74</v>
          </cell>
        </row>
        <row r="2233">
          <cell r="A2233">
            <v>42481</v>
          </cell>
          <cell r="B2233" t="str">
            <v>FELTRO EM LA DE ROCHA, 1 FACE REVESTIDA COM PAPEL ALUMINIZADO, EM ROLO, DENSIDADE = 32 KG/M3, E=*50* MM (COLETADO CAIXA)</v>
          </cell>
          <cell r="C2233" t="str">
            <v xml:space="preserve">M2    </v>
          </cell>
          <cell r="D2233" t="str">
            <v>AS</v>
          </cell>
          <cell r="E2233" t="str">
            <v>21,13</v>
          </cell>
        </row>
        <row r="2234">
          <cell r="A2234">
            <v>43458</v>
          </cell>
          <cell r="B2234" t="str">
            <v>FERRAMENTAS - FAMILIA ALMOXARIFE - HORISTA (ENCARGOS COMPLEMENTARES - COLETADO CAIXA)</v>
          </cell>
          <cell r="C2234" t="str">
            <v xml:space="preserve">H     </v>
          </cell>
          <cell r="D2234" t="str">
            <v xml:space="preserve">C </v>
          </cell>
          <cell r="E2234" t="str">
            <v>0,04</v>
          </cell>
        </row>
        <row r="2235">
          <cell r="A2235">
            <v>43470</v>
          </cell>
          <cell r="B2235" t="str">
            <v>FERRAMENTAS - FAMILIA ALMOXARIFE - MENSALISTA (ENCARGOS COMPLEMENTARES - COLETADO CAIXA)</v>
          </cell>
          <cell r="C2235" t="str">
            <v xml:space="preserve">MES   </v>
          </cell>
          <cell r="D2235" t="str">
            <v xml:space="preserve">C </v>
          </cell>
          <cell r="E2235" t="str">
            <v>7,37</v>
          </cell>
        </row>
        <row r="2236">
          <cell r="A2236">
            <v>43459</v>
          </cell>
          <cell r="B2236" t="str">
            <v>FERRAMENTAS - FAMILIA CARPINTEIRO DE FORMAS - HORISTA (ENCARGOS COMPLEMENTARES - COLETADO CAIXA)</v>
          </cell>
          <cell r="C2236" t="str">
            <v xml:space="preserve">H     </v>
          </cell>
          <cell r="D2236" t="str">
            <v xml:space="preserve">C </v>
          </cell>
          <cell r="E2236" t="str">
            <v>0,34</v>
          </cell>
        </row>
        <row r="2237">
          <cell r="A2237">
            <v>43471</v>
          </cell>
          <cell r="B2237" t="str">
            <v>FERRAMENTAS - FAMILIA CARPINTEIRO DE FORMAS - MENSALISTA (ENCARGOS COMPLEMENTARES - COLETADO CAIXA)</v>
          </cell>
          <cell r="C2237" t="str">
            <v xml:space="preserve">MES   </v>
          </cell>
          <cell r="D2237" t="str">
            <v xml:space="preserve">C </v>
          </cell>
          <cell r="E2237" t="str">
            <v>64,51</v>
          </cell>
        </row>
        <row r="2238">
          <cell r="A2238">
            <v>43460</v>
          </cell>
          <cell r="B2238" t="str">
            <v>FERRAMENTAS - FAMILIA ELETRICISTA - HORISTA (ENCARGOS COMPLEMENTARES - COLETADO CAIXA)</v>
          </cell>
          <cell r="C2238" t="str">
            <v xml:space="preserve">H     </v>
          </cell>
          <cell r="D2238" t="str">
            <v xml:space="preserve">C </v>
          </cell>
          <cell r="E2238" t="str">
            <v>0,55</v>
          </cell>
        </row>
        <row r="2239">
          <cell r="A2239">
            <v>43472</v>
          </cell>
          <cell r="B2239" t="str">
            <v>FERRAMENTAS - FAMILIA ELETRICISTA - MENSALISTA (ENCARGOS COMPLEMENTARES - COLETADO CAIXA)</v>
          </cell>
          <cell r="C2239" t="str">
            <v xml:space="preserve">MES   </v>
          </cell>
          <cell r="D2239" t="str">
            <v xml:space="preserve">C </v>
          </cell>
          <cell r="E2239" t="str">
            <v>103,89</v>
          </cell>
        </row>
        <row r="2240">
          <cell r="A2240">
            <v>43461</v>
          </cell>
          <cell r="B2240" t="str">
            <v>FERRAMENTAS - FAMILIA ENCANADOR - HORISTA (ENCARGOS COMPLEMENTARES - COLETADO CAIXA)</v>
          </cell>
          <cell r="C2240" t="str">
            <v xml:space="preserve">H     </v>
          </cell>
          <cell r="D2240" t="str">
            <v xml:space="preserve">C </v>
          </cell>
          <cell r="E2240" t="str">
            <v>0,24</v>
          </cell>
        </row>
        <row r="2241">
          <cell r="A2241">
            <v>43473</v>
          </cell>
          <cell r="B2241" t="str">
            <v>FERRAMENTAS - FAMILIA ENCANADOR - MENSALISTA (ENCARGOS COMPLEMENTARES - COLETADO CAIXA)</v>
          </cell>
          <cell r="C2241" t="str">
            <v xml:space="preserve">MES   </v>
          </cell>
          <cell r="D2241" t="str">
            <v xml:space="preserve">C </v>
          </cell>
          <cell r="E2241" t="str">
            <v>45,78</v>
          </cell>
        </row>
        <row r="2242">
          <cell r="A2242">
            <v>43463</v>
          </cell>
          <cell r="B2242" t="str">
            <v>FERRAMENTAS - FAMILIA ENCARREGADO GERAL - HORISTA (ENCARGOS COMPLEMENTARES - COLETADO CAIXA)</v>
          </cell>
          <cell r="C2242" t="str">
            <v xml:space="preserve">H     </v>
          </cell>
          <cell r="D2242" t="str">
            <v xml:space="preserve">C </v>
          </cell>
          <cell r="E2242" t="str">
            <v>0,08</v>
          </cell>
        </row>
        <row r="2243">
          <cell r="A2243">
            <v>43475</v>
          </cell>
          <cell r="B2243" t="str">
            <v>FERRAMENTAS - FAMILIA ENCARREGADO GERAL - MENSALISTA (ENCARGOS COMPLEMENTARES - COLETADO CAIXA)</v>
          </cell>
          <cell r="C2243" t="str">
            <v xml:space="preserve">MES   </v>
          </cell>
          <cell r="D2243" t="str">
            <v xml:space="preserve">C </v>
          </cell>
          <cell r="E2243" t="str">
            <v>14,26</v>
          </cell>
        </row>
        <row r="2244">
          <cell r="A2244">
            <v>43462</v>
          </cell>
          <cell r="B2244" t="str">
            <v>FERRAMENTAS - FAMILIA ENGENHEIRO CIVIL - HORISTA (ENCARGOS COMPLEMENTARES - COLETADO CAIXA)</v>
          </cell>
          <cell r="C2244" t="str">
            <v xml:space="preserve">H     </v>
          </cell>
          <cell r="D2244" t="str">
            <v xml:space="preserve">C </v>
          </cell>
          <cell r="E2244" t="str">
            <v>0,01</v>
          </cell>
        </row>
        <row r="2245">
          <cell r="A2245">
            <v>43474</v>
          </cell>
          <cell r="B2245" t="str">
            <v>FERRAMENTAS - FAMILIA ENGENHEIRO CIVIL - MENSALISTA (ENCARGOS COMPLEMENTARES - COLETADO CAIXA)</v>
          </cell>
          <cell r="C2245" t="str">
            <v xml:space="preserve">MES   </v>
          </cell>
          <cell r="D2245" t="str">
            <v xml:space="preserve">C </v>
          </cell>
          <cell r="E2245" t="str">
            <v>1,45</v>
          </cell>
        </row>
        <row r="2246">
          <cell r="A2246">
            <v>43464</v>
          </cell>
          <cell r="B2246" t="str">
            <v>FERRAMENTAS - FAMILIA OPERADOR ESCAVADEIRA - HORISTA (ENCARGOS COMPLEMENTARES - COLETADO CAIXA)</v>
          </cell>
          <cell r="C2246" t="str">
            <v xml:space="preserve">H     </v>
          </cell>
          <cell r="D2246" t="str">
            <v xml:space="preserve">C </v>
          </cell>
          <cell r="E2246" t="str">
            <v>0,01</v>
          </cell>
        </row>
        <row r="2247">
          <cell r="A2247">
            <v>43476</v>
          </cell>
          <cell r="B2247" t="str">
            <v>FERRAMENTAS - FAMILIA OPERADOR ESCAVADEIRA - MENSALISTA (ENCARGOS COMPLEMENTARES - COLETADO CAIXA)</v>
          </cell>
          <cell r="C2247" t="str">
            <v xml:space="preserve">MES   </v>
          </cell>
          <cell r="D2247" t="str">
            <v xml:space="preserve">C </v>
          </cell>
          <cell r="E2247" t="str">
            <v>0,01</v>
          </cell>
        </row>
        <row r="2248">
          <cell r="A2248">
            <v>43465</v>
          </cell>
          <cell r="B2248" t="str">
            <v>FERRAMENTAS - FAMILIA PEDREIRO - HORISTA (ENCARGOS COMPLEMENTARES - COLETADO CAIXA)</v>
          </cell>
          <cell r="C2248" t="str">
            <v xml:space="preserve">H     </v>
          </cell>
          <cell r="D2248" t="str">
            <v xml:space="preserve">C </v>
          </cell>
          <cell r="E2248" t="str">
            <v>0,50</v>
          </cell>
        </row>
        <row r="2249">
          <cell r="A2249">
            <v>43477</v>
          </cell>
          <cell r="B2249" t="str">
            <v>FERRAMENTAS - FAMILIA PEDREIRO - MENSALISTA (ENCARGOS COMPLEMENTARES - COLETADO CAIXA)</v>
          </cell>
          <cell r="C2249" t="str">
            <v xml:space="preserve">MES   </v>
          </cell>
          <cell r="D2249" t="str">
            <v xml:space="preserve">C </v>
          </cell>
          <cell r="E2249" t="str">
            <v>94,89</v>
          </cell>
        </row>
        <row r="2250">
          <cell r="A2250">
            <v>43466</v>
          </cell>
          <cell r="B2250" t="str">
            <v>FERRAMENTAS - FAMILIA PINTOR - HORISTA (ENCARGOS COMPLEMENTARES - COLETADO CAIXA)</v>
          </cell>
          <cell r="C2250" t="str">
            <v xml:space="preserve">H     </v>
          </cell>
          <cell r="D2250" t="str">
            <v xml:space="preserve">C </v>
          </cell>
          <cell r="E2250" t="str">
            <v>1,17</v>
          </cell>
        </row>
        <row r="2251">
          <cell r="A2251">
            <v>43478</v>
          </cell>
          <cell r="B2251" t="str">
            <v>FERRAMENTAS - FAMILIA PINTOR - MENSALISTA (ENCARGOS COMPLEMENTARES - COLETADO CAIXA)</v>
          </cell>
          <cell r="C2251" t="str">
            <v xml:space="preserve">MES   </v>
          </cell>
          <cell r="D2251" t="str">
            <v xml:space="preserve">C </v>
          </cell>
          <cell r="E2251" t="str">
            <v>220,02</v>
          </cell>
        </row>
        <row r="2252">
          <cell r="A2252">
            <v>43467</v>
          </cell>
          <cell r="B2252" t="str">
            <v>FERRAMENTAS - FAMILIA SERVENTE - HORISTA (ENCARGOS COMPLEMENTARES - COLETADO CAIXA)</v>
          </cell>
          <cell r="C2252" t="str">
            <v xml:space="preserve">H     </v>
          </cell>
          <cell r="D2252" t="str">
            <v xml:space="preserve">C </v>
          </cell>
          <cell r="E2252" t="str">
            <v>0,38</v>
          </cell>
        </row>
        <row r="2253">
          <cell r="A2253">
            <v>43479</v>
          </cell>
          <cell r="B2253" t="str">
            <v>FERRAMENTAS - FAMILIA SERVENTE - MENSALISTA (ENCARGOS COMPLEMENTARES - COLETADO CAIXA)</v>
          </cell>
          <cell r="C2253" t="str">
            <v xml:space="preserve">MES   </v>
          </cell>
          <cell r="D2253" t="str">
            <v xml:space="preserve">C </v>
          </cell>
          <cell r="E2253" t="str">
            <v>71,29</v>
          </cell>
        </row>
        <row r="2254">
          <cell r="A2254">
            <v>43468</v>
          </cell>
          <cell r="B2254" t="str">
            <v>FERRAMENTAS - FAMILIA SOLDADOR - HORISTA (ENCARGOS COMPLEMENTARES - COLETADO CAIXA)</v>
          </cell>
          <cell r="C2254" t="str">
            <v xml:space="preserve">H     </v>
          </cell>
          <cell r="D2254" t="str">
            <v xml:space="preserve">C </v>
          </cell>
          <cell r="E2254" t="str">
            <v>0,84</v>
          </cell>
        </row>
        <row r="2255">
          <cell r="A2255">
            <v>43480</v>
          </cell>
          <cell r="B2255" t="str">
            <v>FERRAMENTAS - FAMILIA SOLDADOR - MENSALISTA (ENCARGOS COMPLEMENTARES - COLETADO CAIXA)</v>
          </cell>
          <cell r="C2255" t="str">
            <v xml:space="preserve">MES   </v>
          </cell>
          <cell r="D2255" t="str">
            <v xml:space="preserve">C </v>
          </cell>
          <cell r="E2255" t="str">
            <v>157,85</v>
          </cell>
        </row>
        <row r="2256">
          <cell r="A2256">
            <v>43469</v>
          </cell>
          <cell r="B2256" t="str">
            <v>FERRAMENTAS - FAMILIA TOPOGRAFO - HORISTA (ENCARGOS COMPLEMENTARES - COLETADO CAIXA)</v>
          </cell>
          <cell r="C2256" t="str">
            <v xml:space="preserve">H     </v>
          </cell>
          <cell r="D2256" t="str">
            <v xml:space="preserve">C </v>
          </cell>
          <cell r="E2256" t="str">
            <v>0,05</v>
          </cell>
        </row>
        <row r="2257">
          <cell r="A2257">
            <v>43481</v>
          </cell>
          <cell r="B2257" t="str">
            <v>FERRAMENTAS - FAMILIA TOPOGRAFO - MENSALISTA (ENCARGOS COMPLEMENTARES - COLETADO CAIXA)</v>
          </cell>
          <cell r="C2257" t="str">
            <v xml:space="preserve">MES   </v>
          </cell>
          <cell r="D2257" t="str">
            <v xml:space="preserve">C </v>
          </cell>
          <cell r="E2257" t="str">
            <v>10,02</v>
          </cell>
        </row>
        <row r="2258">
          <cell r="A2258">
            <v>11461</v>
          </cell>
          <cell r="B2258" t="str">
            <v>FERROLHO / FECHO CHATO, DE SOBREPOR, EM FERRO ZINCADO, REFORCADO, 5", COM PORTA CADEADO, PARA PORTAO, PORTA E JANELA - INCLUI PARAFUSOS</v>
          </cell>
          <cell r="C2258" t="str">
            <v xml:space="preserve">UN    </v>
          </cell>
          <cell r="D2258" t="str">
            <v>CR</v>
          </cell>
          <cell r="E2258" t="str">
            <v>5,26</v>
          </cell>
        </row>
        <row r="2259">
          <cell r="A2259">
            <v>3106</v>
          </cell>
          <cell r="B2259" t="str">
            <v>FERROLHO / FECHO CHATO, DE SOBREPOR, EM FERRO ZINCADO, REFORCADO, 6", COM PORTA CADEADO, PARA PORTAO, PORTA E JANELA - INCLUI PARAFUSOS</v>
          </cell>
          <cell r="C2259" t="str">
            <v xml:space="preserve">UN    </v>
          </cell>
          <cell r="D2259" t="str">
            <v>CR</v>
          </cell>
          <cell r="E2259" t="str">
            <v>4,00</v>
          </cell>
        </row>
        <row r="2260">
          <cell r="A2260">
            <v>3107</v>
          </cell>
          <cell r="B2260" t="str">
            <v>FERROLHO / FECHO CHATO, EM FERRO ZINCADO, LEVE, 3", COM PORTA CADEADO, PARA PORTAO, PORTA E JANELA - INCLUI PARAFUSOS</v>
          </cell>
          <cell r="C2260" t="str">
            <v xml:space="preserve">UN    </v>
          </cell>
          <cell r="D2260" t="str">
            <v>CR</v>
          </cell>
          <cell r="E2260" t="str">
            <v>3,36</v>
          </cell>
        </row>
        <row r="2261">
          <cell r="A2261">
            <v>25951</v>
          </cell>
          <cell r="B2261" t="str">
            <v>FERTILIZANTE NPK - 10:10:10</v>
          </cell>
          <cell r="C2261" t="str">
            <v xml:space="preserve">KG    </v>
          </cell>
          <cell r="D2261" t="str">
            <v>AS</v>
          </cell>
          <cell r="E2261" t="str">
            <v>1,61</v>
          </cell>
        </row>
        <row r="2262">
          <cell r="A2262">
            <v>3123</v>
          </cell>
          <cell r="B2262" t="str">
            <v>FERTILIZANTE NPK - 4: 14: 8</v>
          </cell>
          <cell r="C2262" t="str">
            <v xml:space="preserve">KG    </v>
          </cell>
          <cell r="D2262" t="str">
            <v>AS</v>
          </cell>
          <cell r="E2262" t="str">
            <v>1,50</v>
          </cell>
        </row>
        <row r="2263">
          <cell r="A2263">
            <v>38125</v>
          </cell>
          <cell r="B2263" t="str">
            <v>FERTILIZANTE ORGANICO COMPOSTO, CLASSE A</v>
          </cell>
          <cell r="C2263" t="str">
            <v xml:space="preserve">KG    </v>
          </cell>
          <cell r="D2263" t="str">
            <v>CR</v>
          </cell>
          <cell r="E2263" t="str">
            <v>0,87</v>
          </cell>
        </row>
        <row r="2264">
          <cell r="A2264">
            <v>39014</v>
          </cell>
          <cell r="B2264" t="str">
            <v>FIBRA DE ACO PARA REFORCO DO CONCRETO, SOLTA, TIPO A-I, FATOR DE FORMA *50* L / D, COMPRIMENTO DE *30* MM E RESISTENCIA A TRACAO DO ACO MAIOR 1000 MPA</v>
          </cell>
          <cell r="C2264" t="str">
            <v xml:space="preserve">KG    </v>
          </cell>
          <cell r="D2264" t="str">
            <v>CR</v>
          </cell>
          <cell r="E2264" t="str">
            <v>5,96</v>
          </cell>
        </row>
        <row r="2265">
          <cell r="A2265">
            <v>11894</v>
          </cell>
          <cell r="B2265" t="str">
            <v>FILTRO ANAEROBIO CILINDRICO CONCRETO PRE MOLDADO 1,20 X 1,50 (DIAMETROXALTURA) PARA 4 A 5 CONTRIBUINTES (NBR 13969)</v>
          </cell>
          <cell r="C2265" t="str">
            <v xml:space="preserve">UN    </v>
          </cell>
          <cell r="D2265" t="str">
            <v>CR</v>
          </cell>
          <cell r="E2265" t="str">
            <v>677,15</v>
          </cell>
        </row>
        <row r="2266">
          <cell r="A2266">
            <v>39365</v>
          </cell>
          <cell r="B2266" t="str">
            <v>FILTRO ANAEROBIO, EM POLIETILENO DE ALTA DENSIDADE (PEAD), CAPACIDADE *1100* LITROS (NBR 13969)</v>
          </cell>
          <cell r="C2266" t="str">
            <v xml:space="preserve">UN    </v>
          </cell>
          <cell r="D2266" t="str">
            <v>CR</v>
          </cell>
          <cell r="E2266" t="str">
            <v>752,47</v>
          </cell>
        </row>
        <row r="2267">
          <cell r="A2267">
            <v>39366</v>
          </cell>
          <cell r="B2267" t="str">
            <v>FILTRO ANAEROBIO, EM POLIETILENO DE ALTA DENSIDADE (PEAD), CAPACIDADE *2800* LITROS (NBR 13969)</v>
          </cell>
          <cell r="C2267" t="str">
            <v xml:space="preserve">UN    </v>
          </cell>
          <cell r="D2267" t="str">
            <v>CR</v>
          </cell>
          <cell r="E2267" t="str">
            <v>1.926,66</v>
          </cell>
        </row>
        <row r="2268">
          <cell r="A2268">
            <v>39367</v>
          </cell>
          <cell r="B2268" t="str">
            <v>FILTRO ANAEROBIO, EM POLIETILENO DE ALTA DENSIDADE (PEAD), CAPACIDADE *5000* LITROS (NBR 13969)</v>
          </cell>
          <cell r="C2268" t="str">
            <v xml:space="preserve">UN    </v>
          </cell>
          <cell r="D2268" t="str">
            <v>CR</v>
          </cell>
          <cell r="E2268" t="str">
            <v>2.633,39</v>
          </cell>
        </row>
        <row r="2269">
          <cell r="A2269">
            <v>37394</v>
          </cell>
          <cell r="B2269" t="str">
            <v>FINCAPINO CURTO CALIBRE 22 VERMELHO, CARGA MEDIA (ACAO DIRETA)</v>
          </cell>
          <cell r="C2269" t="str">
            <v xml:space="preserve">CENTO </v>
          </cell>
          <cell r="D2269" t="str">
            <v>AS</v>
          </cell>
          <cell r="E2269" t="str">
            <v>29,53</v>
          </cell>
        </row>
        <row r="2270">
          <cell r="A2270">
            <v>14146</v>
          </cell>
          <cell r="B2270" t="str">
            <v>FINCAPINO LONGO CALIBRE 22, CARGA FORTE (ACAO DIRETA)</v>
          </cell>
          <cell r="C2270" t="str">
            <v xml:space="preserve">CENTO </v>
          </cell>
          <cell r="D2270" t="str">
            <v>AS</v>
          </cell>
          <cell r="E2270" t="str">
            <v>47,50</v>
          </cell>
        </row>
        <row r="2271">
          <cell r="A2271">
            <v>38134</v>
          </cell>
          <cell r="B2271" t="str">
            <v>FIO COBRE NU DE 150 A 500 MM2, PARA TENSOES DE ATE 600 V</v>
          </cell>
          <cell r="C2271" t="str">
            <v xml:space="preserve">KG    </v>
          </cell>
          <cell r="D2271" t="str">
            <v>CR</v>
          </cell>
          <cell r="E2271" t="str">
            <v>52,25</v>
          </cell>
        </row>
        <row r="2272">
          <cell r="A2272">
            <v>38132</v>
          </cell>
          <cell r="B2272" t="str">
            <v>FIO COBRE NU DE 16 A 35 MM2, PARA TENSOES DE ATE 600 V</v>
          </cell>
          <cell r="C2272" t="str">
            <v xml:space="preserve">KG    </v>
          </cell>
          <cell r="D2272" t="str">
            <v>CR</v>
          </cell>
          <cell r="E2272" t="str">
            <v>53,29</v>
          </cell>
        </row>
        <row r="2273">
          <cell r="A2273">
            <v>38133</v>
          </cell>
          <cell r="B2273" t="str">
            <v>FIO COBRE NU DE 50 A 120 MM2, PARA TENSOES DE ATE 600 V</v>
          </cell>
          <cell r="C2273" t="str">
            <v xml:space="preserve">KG    </v>
          </cell>
          <cell r="D2273" t="str">
            <v>CR</v>
          </cell>
          <cell r="E2273" t="str">
            <v>51,54</v>
          </cell>
        </row>
        <row r="2274">
          <cell r="A2274">
            <v>938</v>
          </cell>
          <cell r="B2274" t="str">
            <v>FIO DE COBRE, SOLIDO, CLASSE 1, ISOLACAO EM PVC/A, ANTICHAMA BWF-B, 450/750V, SECAO NOMINAL 1,5 MM2</v>
          </cell>
          <cell r="C2274" t="str">
            <v xml:space="preserve">M     </v>
          </cell>
          <cell r="D2274" t="str">
            <v>CR</v>
          </cell>
          <cell r="E2274" t="str">
            <v>0,87</v>
          </cell>
        </row>
        <row r="2275">
          <cell r="A2275">
            <v>937</v>
          </cell>
          <cell r="B2275" t="str">
            <v>FIO DE COBRE, SOLIDO, CLASSE 1, ISOLACAO EM PVC/A, ANTICHAMA BWF-B, 450/750V, SECAO NOMINAL 10 MM2</v>
          </cell>
          <cell r="C2275" t="str">
            <v xml:space="preserve">M     </v>
          </cell>
          <cell r="D2275" t="str">
            <v>CR</v>
          </cell>
          <cell r="E2275" t="str">
            <v>5,40</v>
          </cell>
        </row>
        <row r="2276">
          <cell r="A2276">
            <v>939</v>
          </cell>
          <cell r="B2276" t="str">
            <v>FIO DE COBRE, SOLIDO, CLASSE 1, ISOLACAO EM PVC/A, ANTICHAMA BWF-B, 450/750V, SECAO NOMINAL 2,5 MM2</v>
          </cell>
          <cell r="C2276" t="str">
            <v xml:space="preserve">M     </v>
          </cell>
          <cell r="D2276" t="str">
            <v>CR</v>
          </cell>
          <cell r="E2276" t="str">
            <v>1,40</v>
          </cell>
        </row>
        <row r="2277">
          <cell r="A2277">
            <v>944</v>
          </cell>
          <cell r="B2277" t="str">
            <v>FIO DE COBRE, SOLIDO, CLASSE 1, ISOLACAO EM PVC/A, ANTICHAMA BWF-B, 450/750V, SECAO NOMINAL 4 MM2</v>
          </cell>
          <cell r="C2277" t="str">
            <v xml:space="preserve">M     </v>
          </cell>
          <cell r="D2277" t="str">
            <v>CR</v>
          </cell>
          <cell r="E2277" t="str">
            <v>2,39</v>
          </cell>
        </row>
        <row r="2278">
          <cell r="A2278">
            <v>940</v>
          </cell>
          <cell r="B2278" t="str">
            <v>FIO DE COBRE, SOLIDO, CLASSE 1, ISOLACAO EM PVC/A, ANTICHAMA BWF-B, 450/750V, SECAO NOMINAL 6 MM2</v>
          </cell>
          <cell r="C2278" t="str">
            <v xml:space="preserve">M     </v>
          </cell>
          <cell r="D2278" t="str">
            <v>CR</v>
          </cell>
          <cell r="E2278" t="str">
            <v>3,30</v>
          </cell>
        </row>
        <row r="2279">
          <cell r="A2279">
            <v>936</v>
          </cell>
          <cell r="B2279" t="str">
            <v>FIO TELEFONICO EXTERNO (FE) EM ACO COBREADO, ISOLACAO EM PEAD OU PVC ANTI-CHAMA, 2 CONDUTORES</v>
          </cell>
          <cell r="C2279" t="str">
            <v xml:space="preserve">M     </v>
          </cell>
          <cell r="D2279" t="str">
            <v>CR</v>
          </cell>
          <cell r="E2279" t="str">
            <v>1,30</v>
          </cell>
        </row>
        <row r="2280">
          <cell r="A2280">
            <v>935</v>
          </cell>
          <cell r="B2280" t="str">
            <v>FIO TELEFONICO INTERNO (FI) EM COBRE ESTANHADO, ISOLACAO EM PVC ANTICHAMA, 2 CONDUTORES DE 0,6 MM (NBR 9115:2005)</v>
          </cell>
          <cell r="C2280" t="str">
            <v xml:space="preserve">M     </v>
          </cell>
          <cell r="D2280" t="str">
            <v>CR</v>
          </cell>
          <cell r="E2280" t="str">
            <v>0,99</v>
          </cell>
        </row>
        <row r="2281">
          <cell r="A2281">
            <v>406</v>
          </cell>
          <cell r="B2281" t="str">
            <v>FITA ACO INOX PARA CINTAR POSTE, L = 19 MM, E = 0,5 MM (ROLO DE 30M)</v>
          </cell>
          <cell r="C2281" t="str">
            <v xml:space="preserve">UN    </v>
          </cell>
          <cell r="D2281" t="str">
            <v>CR</v>
          </cell>
          <cell r="E2281" t="str">
            <v>60,08</v>
          </cell>
        </row>
        <row r="2282">
          <cell r="A2282">
            <v>42529</v>
          </cell>
          <cell r="B2282" t="str">
            <v>FITA ADESIVA ALUMINIZADA, PARA INSTALACAO DE MANTAS DE SUBCOBERTURA,  L = *5* CM</v>
          </cell>
          <cell r="C2282" t="str">
            <v xml:space="preserve">M     </v>
          </cell>
          <cell r="D2282" t="str">
            <v>CR</v>
          </cell>
          <cell r="E2282" t="str">
            <v>0,94</v>
          </cell>
        </row>
        <row r="2283">
          <cell r="A2283">
            <v>39634</v>
          </cell>
          <cell r="B2283" t="str">
            <v>FITA ADESIVA ANTICORROSIVA DE PVC FLEXIVEL, COR PRETA, PARA PROTECAO TUBULACAO, 50 MM X 30 M (L X C), E= *0,25* MM</v>
          </cell>
          <cell r="C2283" t="str">
            <v xml:space="preserve">M     </v>
          </cell>
          <cell r="D2283" t="str">
            <v>CR</v>
          </cell>
          <cell r="E2283" t="str">
            <v>8,73</v>
          </cell>
        </row>
        <row r="2284">
          <cell r="A2284">
            <v>39701</v>
          </cell>
          <cell r="B2284" t="str">
            <v>FITA ADESIVA ASFALTICA ALUMINIZADA MULTIUSO, L = 10 CM, ROLO DE 10 M</v>
          </cell>
          <cell r="C2284" t="str">
            <v xml:space="preserve">UN    </v>
          </cell>
          <cell r="D2284" t="str">
            <v>AS</v>
          </cell>
          <cell r="E2284" t="str">
            <v>72,65</v>
          </cell>
        </row>
        <row r="2285">
          <cell r="A2285">
            <v>12815</v>
          </cell>
          <cell r="B2285" t="str">
            <v>FITA CREPE ROLO DE 25 MM X 50 M</v>
          </cell>
          <cell r="C2285" t="str">
            <v xml:space="preserve">UN    </v>
          </cell>
          <cell r="D2285" t="str">
            <v>CR</v>
          </cell>
          <cell r="E2285" t="str">
            <v>7,61</v>
          </cell>
        </row>
        <row r="2286">
          <cell r="A2286">
            <v>407</v>
          </cell>
          <cell r="B2286" t="str">
            <v>FITA DE ALUMINIO PARA PROTECAO DO CONDUTOR LARGURA 10 MM</v>
          </cell>
          <cell r="C2286" t="str">
            <v xml:space="preserve">KG    </v>
          </cell>
          <cell r="D2286" t="str">
            <v>AS</v>
          </cell>
          <cell r="E2286" t="str">
            <v>33,84</v>
          </cell>
        </row>
        <row r="2287">
          <cell r="A2287">
            <v>39431</v>
          </cell>
          <cell r="B2287" t="str">
            <v>FITA DE PAPEL MICROPERFURADO, 50 X 150 MM, PARA TRATAMENTO DE JUNTAS DE CHAPA DE GESSO PARA DRYWALL</v>
          </cell>
          <cell r="C2287" t="str">
            <v xml:space="preserve">M     </v>
          </cell>
          <cell r="D2287" t="str">
            <v>AS</v>
          </cell>
          <cell r="E2287" t="str">
            <v>0,24</v>
          </cell>
        </row>
        <row r="2288">
          <cell r="A2288">
            <v>39432</v>
          </cell>
          <cell r="B2288" t="str">
            <v>FITA DE PAPEL REFORCADA COM LAMINA DE METAL PARA REFORCO DE CANTOS DE CHAPA DE GESSO PARA DRYWALL</v>
          </cell>
          <cell r="C2288" t="str">
            <v xml:space="preserve">M     </v>
          </cell>
          <cell r="D2288" t="str">
            <v>AS</v>
          </cell>
          <cell r="E2288" t="str">
            <v>3,11</v>
          </cell>
        </row>
        <row r="2289">
          <cell r="A2289">
            <v>20111</v>
          </cell>
          <cell r="B2289" t="str">
            <v>FITA ISOLANTE ADESIVA ANTICHAMA, USO ATE 750 V, EM ROLO DE 19 MM X 20 M</v>
          </cell>
          <cell r="C2289" t="str">
            <v xml:space="preserve">UN    </v>
          </cell>
          <cell r="D2289" t="str">
            <v xml:space="preserve">C </v>
          </cell>
          <cell r="E2289" t="str">
            <v>9,90</v>
          </cell>
        </row>
        <row r="2290">
          <cell r="A2290">
            <v>21127</v>
          </cell>
          <cell r="B2290" t="str">
            <v>FITA ISOLANTE ADESIVA ANTICHAMA, USO ATE 750 V, EM ROLO DE 19 MM X 5 M</v>
          </cell>
          <cell r="C2290" t="str">
            <v xml:space="preserve">UN    </v>
          </cell>
          <cell r="D2290" t="str">
            <v>CR</v>
          </cell>
          <cell r="E2290" t="str">
            <v>3,74</v>
          </cell>
        </row>
        <row r="2291">
          <cell r="A2291">
            <v>404</v>
          </cell>
          <cell r="B2291" t="str">
            <v>FITA ISOLANTE DE BORRACHA AUTOFUSAO, USO ATE 69 KV (ALTA TENSAO)</v>
          </cell>
          <cell r="C2291" t="str">
            <v xml:space="preserve">M     </v>
          </cell>
          <cell r="D2291" t="str">
            <v>CR</v>
          </cell>
          <cell r="E2291" t="str">
            <v>1,35</v>
          </cell>
        </row>
        <row r="2292">
          <cell r="A2292">
            <v>14151</v>
          </cell>
          <cell r="B2292" t="str">
            <v>FITA METALICA GRAVADA, L = 17 MM, ROLO DE 25 M, CARGA RECOMENDADA = *120* KGF</v>
          </cell>
          <cell r="C2292" t="str">
            <v xml:space="preserve">UN    </v>
          </cell>
          <cell r="D2292" t="str">
            <v>AS</v>
          </cell>
          <cell r="E2292" t="str">
            <v>34,14</v>
          </cell>
        </row>
        <row r="2293">
          <cell r="A2293">
            <v>14153</v>
          </cell>
          <cell r="B2293" t="str">
            <v>FITA METALICA PERFURADA, L = *18* MM, ROLO DE 30 M, CARGA RECOMENDADA = *30* KGF</v>
          </cell>
          <cell r="C2293" t="str">
            <v xml:space="preserve">UN    </v>
          </cell>
          <cell r="D2293" t="str">
            <v>AS</v>
          </cell>
          <cell r="E2293" t="str">
            <v>38,59</v>
          </cell>
        </row>
        <row r="2294">
          <cell r="A2294">
            <v>14152</v>
          </cell>
          <cell r="B2294" t="str">
            <v>FITA METALICA PERFURADA, L = 17 MM, ROLO DE 30 M, CARGA RECOMENDADA = *19* KGF</v>
          </cell>
          <cell r="C2294" t="str">
            <v xml:space="preserve">UN    </v>
          </cell>
          <cell r="D2294" t="str">
            <v>AS</v>
          </cell>
          <cell r="E2294" t="str">
            <v>29,62</v>
          </cell>
        </row>
        <row r="2295">
          <cell r="A2295">
            <v>14154</v>
          </cell>
          <cell r="B2295" t="str">
            <v>FITA METALICA PERFURADA, L = 25 MM, ROLO DE 30 M, CARGA RECOMENDADA = *222,5* KGF</v>
          </cell>
          <cell r="C2295" t="str">
            <v xml:space="preserve">UN    </v>
          </cell>
          <cell r="D2295" t="str">
            <v>AS</v>
          </cell>
          <cell r="E2295" t="str">
            <v>103,69</v>
          </cell>
        </row>
        <row r="2296">
          <cell r="A2296">
            <v>42015</v>
          </cell>
          <cell r="B2296" t="str">
            <v>FITA PLASTICA ZEBRADA PARA DEMARCACAO DE AREAS, LARGURA = 7 CM, SEM ADESIVO (COLETADO CAIXA)</v>
          </cell>
          <cell r="C2296" t="str">
            <v xml:space="preserve">M     </v>
          </cell>
          <cell r="D2296" t="str">
            <v>AS</v>
          </cell>
          <cell r="E2296" t="str">
            <v>0,07</v>
          </cell>
        </row>
        <row r="2297">
          <cell r="A2297">
            <v>3146</v>
          </cell>
          <cell r="B2297" t="str">
            <v>FITA VEDA ROSCA EM ROLOS DE 18 MM X 10 M (L X C)</v>
          </cell>
          <cell r="C2297" t="str">
            <v xml:space="preserve">UN    </v>
          </cell>
          <cell r="D2297" t="str">
            <v xml:space="preserve">C </v>
          </cell>
          <cell r="E2297" t="str">
            <v>4,48</v>
          </cell>
        </row>
        <row r="2298">
          <cell r="A2298">
            <v>3143</v>
          </cell>
          <cell r="B2298" t="str">
            <v>FITA VEDA ROSCA EM ROLOS DE 18 MM X 25 M (L X C)</v>
          </cell>
          <cell r="C2298" t="str">
            <v xml:space="preserve">UN    </v>
          </cell>
          <cell r="D2298" t="str">
            <v>CR</v>
          </cell>
          <cell r="E2298" t="str">
            <v>10,19</v>
          </cell>
        </row>
        <row r="2299">
          <cell r="A2299">
            <v>3148</v>
          </cell>
          <cell r="B2299" t="str">
            <v>FITA VEDA ROSCA EM ROLOS DE 18 MM X 50 M (L X C)</v>
          </cell>
          <cell r="C2299" t="str">
            <v xml:space="preserve">UN    </v>
          </cell>
          <cell r="D2299" t="str">
            <v>CR</v>
          </cell>
          <cell r="E2299" t="str">
            <v>16,52</v>
          </cell>
        </row>
        <row r="2300">
          <cell r="A2300">
            <v>4310</v>
          </cell>
          <cell r="B2300" t="str">
            <v>FIXADOR DE ABA AUTOTRAVANTE PARA TELHA DE FIBROCIMENTO, TIPO CANALETE 90 OU KALHETAO</v>
          </cell>
          <cell r="C2300" t="str">
            <v xml:space="preserve">UN    </v>
          </cell>
          <cell r="D2300" t="str">
            <v>CR</v>
          </cell>
          <cell r="E2300" t="str">
            <v>1,82</v>
          </cell>
        </row>
        <row r="2301">
          <cell r="A2301">
            <v>4311</v>
          </cell>
          <cell r="B2301" t="str">
            <v>FIXADOR DE ABA SIMPLES PARA TELHA DE FIBROCIMENTO, TIPO CANALETA 49 OU KALHETA</v>
          </cell>
          <cell r="C2301" t="str">
            <v xml:space="preserve">UN    </v>
          </cell>
          <cell r="D2301" t="str">
            <v>CR</v>
          </cell>
          <cell r="E2301" t="str">
            <v>1,28</v>
          </cell>
        </row>
        <row r="2302">
          <cell r="A2302">
            <v>4312</v>
          </cell>
          <cell r="B2302" t="str">
            <v>FIXADOR DE ABA SIMPLES PARA TELHA DE FIBROCIMENTO, TIPO CANALETA 90 OU KALHETAO</v>
          </cell>
          <cell r="C2302" t="str">
            <v xml:space="preserve">UN    </v>
          </cell>
          <cell r="D2302" t="str">
            <v>CR</v>
          </cell>
          <cell r="E2302" t="str">
            <v>1,79</v>
          </cell>
        </row>
        <row r="2303">
          <cell r="A2303">
            <v>11162</v>
          </cell>
          <cell r="B2303" t="str">
            <v>FIXADOR DE CAL (SACHE 150 ML)</v>
          </cell>
          <cell r="C2303" t="str">
            <v xml:space="preserve">UN    </v>
          </cell>
          <cell r="D2303" t="str">
            <v>CR</v>
          </cell>
          <cell r="E2303" t="str">
            <v>1,23</v>
          </cell>
        </row>
        <row r="2304">
          <cell r="A2304">
            <v>13261</v>
          </cell>
          <cell r="B2304" t="str">
            <v>FLANELA *30 X 40* CM</v>
          </cell>
          <cell r="C2304" t="str">
            <v xml:space="preserve">UN    </v>
          </cell>
          <cell r="D2304" t="str">
            <v>CR</v>
          </cell>
          <cell r="E2304" t="str">
            <v>2,33</v>
          </cell>
        </row>
        <row r="2305">
          <cell r="A2305">
            <v>3255</v>
          </cell>
          <cell r="B2305" t="str">
            <v>FLANGE PVC, ROSCAVEL SEXTAVADO SEM FUROS 3/4"</v>
          </cell>
          <cell r="C2305" t="str">
            <v xml:space="preserve">UN    </v>
          </cell>
          <cell r="D2305" t="str">
            <v>CR</v>
          </cell>
          <cell r="E2305" t="str">
            <v>5,42</v>
          </cell>
        </row>
        <row r="2306">
          <cell r="A2306">
            <v>3254</v>
          </cell>
          <cell r="B2306" t="str">
            <v>FLANGE PVC, ROSCAVEL, SEXTAVADO, SEM FUROS 3"</v>
          </cell>
          <cell r="C2306" t="str">
            <v xml:space="preserve">UN    </v>
          </cell>
          <cell r="D2306" t="str">
            <v>CR</v>
          </cell>
          <cell r="E2306" t="str">
            <v>88,11</v>
          </cell>
        </row>
        <row r="2307">
          <cell r="A2307">
            <v>3259</v>
          </cell>
          <cell r="B2307" t="str">
            <v>FLANGE PVC, ROSCAVEL, SEXTAVADO, SEM FUROS, 1 1/2"</v>
          </cell>
          <cell r="C2307" t="str">
            <v xml:space="preserve">UN    </v>
          </cell>
          <cell r="D2307" t="str">
            <v>CR</v>
          </cell>
          <cell r="E2307" t="str">
            <v>10,59</v>
          </cell>
        </row>
        <row r="2308">
          <cell r="A2308">
            <v>3258</v>
          </cell>
          <cell r="B2308" t="str">
            <v>FLANGE PVC, ROSCAVEL, SEXTAVADO, SEM FUROS, 1 1/4"</v>
          </cell>
          <cell r="C2308" t="str">
            <v xml:space="preserve">UN    </v>
          </cell>
          <cell r="D2308" t="str">
            <v>CR</v>
          </cell>
          <cell r="E2308" t="str">
            <v>6,39</v>
          </cell>
        </row>
        <row r="2309">
          <cell r="A2309">
            <v>3251</v>
          </cell>
          <cell r="B2309" t="str">
            <v>FLANGE PVC, ROSCAVEL, SEXTAVADO, SEM FUROS, 1/2"</v>
          </cell>
          <cell r="C2309" t="str">
            <v xml:space="preserve">UN    </v>
          </cell>
          <cell r="D2309" t="str">
            <v>CR</v>
          </cell>
          <cell r="E2309" t="str">
            <v>3,77</v>
          </cell>
        </row>
        <row r="2310">
          <cell r="A2310">
            <v>3256</v>
          </cell>
          <cell r="B2310" t="str">
            <v>FLANGE PVC, ROSCAVEL, SEXTAVADO, SEM FUROS, 1"</v>
          </cell>
          <cell r="C2310" t="str">
            <v xml:space="preserve">UN    </v>
          </cell>
          <cell r="D2310" t="str">
            <v>CR</v>
          </cell>
          <cell r="E2310" t="str">
            <v>7,14</v>
          </cell>
        </row>
        <row r="2311">
          <cell r="A2311">
            <v>3261</v>
          </cell>
          <cell r="B2311" t="str">
            <v>FLANGE PVC, ROSCAVEL, SEXTAVADO, SEM FUROS, 2 1/2"</v>
          </cell>
          <cell r="C2311" t="str">
            <v xml:space="preserve">UN    </v>
          </cell>
          <cell r="D2311" t="str">
            <v>CR</v>
          </cell>
          <cell r="E2311" t="str">
            <v>77,93</v>
          </cell>
        </row>
        <row r="2312">
          <cell r="A2312">
            <v>3260</v>
          </cell>
          <cell r="B2312" t="str">
            <v>FLANGE PVC, ROSCAVEL, SEXTAVADO, SEM FUROS, 2"</v>
          </cell>
          <cell r="C2312" t="str">
            <v xml:space="preserve">UN    </v>
          </cell>
          <cell r="D2312" t="str">
            <v>CR</v>
          </cell>
          <cell r="E2312" t="str">
            <v>13,38</v>
          </cell>
        </row>
        <row r="2313">
          <cell r="A2313">
            <v>3272</v>
          </cell>
          <cell r="B2313" t="str">
            <v>FLANGE SEXTAVADO DE FERRO GALVANIZADO, COM ROSCA BSP, DE 1 1/2"</v>
          </cell>
          <cell r="C2313" t="str">
            <v xml:space="preserve">UN    </v>
          </cell>
          <cell r="D2313" t="str">
            <v>CR</v>
          </cell>
          <cell r="E2313" t="str">
            <v>26,53</v>
          </cell>
        </row>
        <row r="2314">
          <cell r="A2314">
            <v>3265</v>
          </cell>
          <cell r="B2314" t="str">
            <v>FLANGE SEXTAVADO DE FERRO GALVANIZADO, COM ROSCA BSP, DE 1 1/4"</v>
          </cell>
          <cell r="C2314" t="str">
            <v xml:space="preserve">UN    </v>
          </cell>
          <cell r="D2314" t="str">
            <v>CR</v>
          </cell>
          <cell r="E2314" t="str">
            <v>21,07</v>
          </cell>
        </row>
        <row r="2315">
          <cell r="A2315">
            <v>3262</v>
          </cell>
          <cell r="B2315" t="str">
            <v>FLANGE SEXTAVADO DE FERRO GALVANIZADO, COM ROSCA BSP, DE 1/2"</v>
          </cell>
          <cell r="C2315" t="str">
            <v xml:space="preserve">UN    </v>
          </cell>
          <cell r="D2315" t="str">
            <v>CR</v>
          </cell>
          <cell r="E2315" t="str">
            <v>9,22</v>
          </cell>
        </row>
        <row r="2316">
          <cell r="A2316">
            <v>3264</v>
          </cell>
          <cell r="B2316" t="str">
            <v>FLANGE SEXTAVADO DE FERRO GALVANIZADO, COM ROSCA BSP, DE 1"</v>
          </cell>
          <cell r="C2316" t="str">
            <v xml:space="preserve">UN    </v>
          </cell>
          <cell r="D2316" t="str">
            <v>CR</v>
          </cell>
          <cell r="E2316" t="str">
            <v>15,15</v>
          </cell>
        </row>
        <row r="2317">
          <cell r="A2317">
            <v>3267</v>
          </cell>
          <cell r="B2317" t="str">
            <v>FLANGE SEXTAVADO DE FERRO GALVANIZADO, COM ROSCA BSP, DE 2 1/2"</v>
          </cell>
          <cell r="C2317" t="str">
            <v xml:space="preserve">UN    </v>
          </cell>
          <cell r="D2317" t="str">
            <v>CR</v>
          </cell>
          <cell r="E2317" t="str">
            <v>49,49</v>
          </cell>
        </row>
        <row r="2318">
          <cell r="A2318">
            <v>3266</v>
          </cell>
          <cell r="B2318" t="str">
            <v>FLANGE SEXTAVADO DE FERRO GALVANIZADO, COM ROSCA BSP, DE 2"</v>
          </cell>
          <cell r="C2318" t="str">
            <v xml:space="preserve">UN    </v>
          </cell>
          <cell r="D2318" t="str">
            <v>CR</v>
          </cell>
          <cell r="E2318" t="str">
            <v>31,49</v>
          </cell>
        </row>
        <row r="2319">
          <cell r="A2319">
            <v>3263</v>
          </cell>
          <cell r="B2319" t="str">
            <v>FLANGE SEXTAVADO DE FERRO GALVANIZADO, COM ROSCA BSP, DE 3/4"</v>
          </cell>
          <cell r="C2319" t="str">
            <v xml:space="preserve">UN    </v>
          </cell>
          <cell r="D2319" t="str">
            <v>CR</v>
          </cell>
          <cell r="E2319" t="str">
            <v>12,60</v>
          </cell>
        </row>
        <row r="2320">
          <cell r="A2320">
            <v>3268</v>
          </cell>
          <cell r="B2320" t="str">
            <v>FLANGE SEXTAVADO DE FERRO GALVANIZADO, COM ROSCA BSP, DE 3"</v>
          </cell>
          <cell r="C2320" t="str">
            <v xml:space="preserve">UN    </v>
          </cell>
          <cell r="D2320" t="str">
            <v>CR</v>
          </cell>
          <cell r="E2320" t="str">
            <v>66,92</v>
          </cell>
        </row>
        <row r="2321">
          <cell r="A2321">
            <v>3271</v>
          </cell>
          <cell r="B2321" t="str">
            <v>FLANGE SEXTAVADO DE FERRO GALVANIZADO, COM ROSCA BSP, DE 4"</v>
          </cell>
          <cell r="C2321" t="str">
            <v xml:space="preserve">UN    </v>
          </cell>
          <cell r="D2321" t="str">
            <v>CR</v>
          </cell>
          <cell r="E2321" t="str">
            <v>98,93</v>
          </cell>
        </row>
        <row r="2322">
          <cell r="A2322">
            <v>3270</v>
          </cell>
          <cell r="B2322" t="str">
            <v>FLANGE SEXTAVADO DE FERRO GALVANIZADO, COM ROSCA BSP, DE 6"</v>
          </cell>
          <cell r="C2322" t="str">
            <v xml:space="preserve">UN    </v>
          </cell>
          <cell r="D2322" t="str">
            <v>CR</v>
          </cell>
          <cell r="E2322" t="str">
            <v>166,22</v>
          </cell>
        </row>
        <row r="2323">
          <cell r="A2323">
            <v>3275</v>
          </cell>
          <cell r="B2323" t="str">
            <v>FORRO COMPOSTO POR PAINEIS DE LA DE VIDRO, REVESTIDOS EM PVC MICROPERFURADO, DE *1250 X 625* MM, ESPESSURA 15 MM (COM COLOCACAO)</v>
          </cell>
          <cell r="C2323" t="str">
            <v xml:space="preserve">M2    </v>
          </cell>
          <cell r="D2323" t="str">
            <v>CR</v>
          </cell>
          <cell r="E2323" t="str">
            <v>68,21</v>
          </cell>
        </row>
        <row r="2324">
          <cell r="A2324">
            <v>39512</v>
          </cell>
          <cell r="B2324" t="str">
            <v>FORRO DE FIBRA MINERAL EM PLACAS DE 1250 X 625 MM, E = 15 MM, BORDA RETA, COM PINTURA ANTIMOFO, APOIADO EM PERFIL DE ACO GALVANIZADO COM 24 MM DE BASE - INSTALADO</v>
          </cell>
          <cell r="C2324" t="str">
            <v xml:space="preserve">M2    </v>
          </cell>
          <cell r="D2324" t="str">
            <v>AS</v>
          </cell>
          <cell r="E2324" t="str">
            <v>71,32</v>
          </cell>
        </row>
        <row r="2325">
          <cell r="A2325">
            <v>39511</v>
          </cell>
          <cell r="B2325" t="str">
            <v>FORRO DE FIBRA MINERAL EM PLACAS DE 625 X 625 MM, E = 15 MM, BORDA RETA, COM PINTURA ANTIMOFO, APOIADO EM PERFIL DE ACO GALVANIZADO COM 24 MM DE BASE - INSTALADO</v>
          </cell>
          <cell r="C2325" t="str">
            <v xml:space="preserve">M2    </v>
          </cell>
          <cell r="D2325" t="str">
            <v>AS</v>
          </cell>
          <cell r="E2325" t="str">
            <v>77,80</v>
          </cell>
        </row>
        <row r="2326">
          <cell r="A2326">
            <v>39513</v>
          </cell>
          <cell r="B2326" t="str">
            <v>FORRO DE FIBRA MINERAL EM PLACAS DE 625 X 625 MM, E = 15/16 MM, BORDA REBAIXADA, COM PINTURA ANTIMOFO, APOIADO EM PERFIL DE ACO GALVANIZADO COM 24 MM DE BASE - INSTALADO</v>
          </cell>
          <cell r="C2326" t="str">
            <v xml:space="preserve">M2    </v>
          </cell>
          <cell r="D2326" t="str">
            <v>AS</v>
          </cell>
          <cell r="E2326" t="str">
            <v>83,44</v>
          </cell>
        </row>
        <row r="2327">
          <cell r="A2327">
            <v>3286</v>
          </cell>
          <cell r="B2327" t="str">
            <v>FORRO DE MADEIRA CEDRINHO OU EQUIVALENTE DA REGIAO, ENCAIXE MACHO/FEMEA COM FRISO, *10 X 1* CM (SEM COLOCACAO)</v>
          </cell>
          <cell r="C2327" t="str">
            <v xml:space="preserve">M2    </v>
          </cell>
          <cell r="D2327" t="str">
            <v>CR</v>
          </cell>
          <cell r="E2327" t="str">
            <v>54,39</v>
          </cell>
        </row>
        <row r="2328">
          <cell r="A2328">
            <v>3287</v>
          </cell>
          <cell r="B2328" t="str">
            <v>FORRO DE MADEIRA CUMARU/IPE CHAMPANHE OU EQUIVALENTE DA REGIAO, ENCAIXE MACHO/FEMEA COM FRISO, *10 X 1* CM (SEM COLOCACAO)</v>
          </cell>
          <cell r="C2328" t="str">
            <v xml:space="preserve">M2    </v>
          </cell>
          <cell r="D2328" t="str">
            <v>CR</v>
          </cell>
          <cell r="E2328" t="str">
            <v>82,20</v>
          </cell>
        </row>
        <row r="2329">
          <cell r="A2329">
            <v>3283</v>
          </cell>
          <cell r="B2329" t="str">
            <v>FORRO DE MADEIRA PINUS OU EQUIVALENTE DA REGIAO, ENCAIXE MACHO/FEMEA COM FRISO, *10 X 1* CM (SEM COLOCACAO)</v>
          </cell>
          <cell r="C2329" t="str">
            <v xml:space="preserve">M2    </v>
          </cell>
          <cell r="D2329" t="str">
            <v>CR</v>
          </cell>
          <cell r="E2329" t="str">
            <v>17,26</v>
          </cell>
        </row>
        <row r="2330">
          <cell r="A2330">
            <v>11587</v>
          </cell>
          <cell r="B2330" t="str">
            <v>FORRO DE PVC LISO, BRANCO, REGUA DE 10 CM, ESPESSURA DE 8 MM A 10 MM (COM COLOCACAO / SEM ESTRUTURA METALICA)</v>
          </cell>
          <cell r="C2330" t="str">
            <v xml:space="preserve">M2    </v>
          </cell>
          <cell r="D2330" t="str">
            <v>CR</v>
          </cell>
          <cell r="E2330" t="str">
            <v>46,77</v>
          </cell>
        </row>
        <row r="2331">
          <cell r="A2331">
            <v>36225</v>
          </cell>
          <cell r="B2331" t="str">
            <v>FORRO DE PVC LISO, BRANCO, REGUA DE 20 CM, ESPESSURA DE 8 MM A 10 MM, COMPRIMENTO 6 M (SEM COLOCACAO)</v>
          </cell>
          <cell r="C2331" t="str">
            <v xml:space="preserve">M2    </v>
          </cell>
          <cell r="D2331" t="str">
            <v>CR</v>
          </cell>
          <cell r="E2331" t="str">
            <v>19,00</v>
          </cell>
        </row>
        <row r="2332">
          <cell r="A2332">
            <v>36230</v>
          </cell>
          <cell r="B2332" t="str">
            <v>FORRO DE PVC, FRISADO, BRANCO, REGUA DE 10 CM, ESPESSURA DE 8 MM A 10 MM E COMPRIMENTO 6 M (SEM COLOCACAO)</v>
          </cell>
          <cell r="C2332" t="str">
            <v xml:space="preserve">M2    </v>
          </cell>
          <cell r="D2332" t="str">
            <v xml:space="preserve">C </v>
          </cell>
          <cell r="E2332" t="str">
            <v>13,96</v>
          </cell>
        </row>
        <row r="2333">
          <cell r="A2333">
            <v>36238</v>
          </cell>
          <cell r="B2333" t="str">
            <v>FORRO DE PVC, FRISADO, BRANCO, REGUA DE 20 CM, ESPESSURA DE 8 MM A 10 MM E COMPRIMENTO 6 M (SEM COLOCACAO)</v>
          </cell>
          <cell r="C2333" t="str">
            <v xml:space="preserve">M2    </v>
          </cell>
          <cell r="D2333" t="str">
            <v>CR</v>
          </cell>
          <cell r="E2333" t="str">
            <v>13,64</v>
          </cell>
        </row>
        <row r="2334">
          <cell r="A2334">
            <v>11887</v>
          </cell>
          <cell r="B2334" t="str">
            <v>FOSSA SEPTICA CILINDRICA TIPO "IMHOFF", COM TAMPA, PARA 50 CONTRIBUINTES</v>
          </cell>
          <cell r="C2334" t="str">
            <v xml:space="preserve">UN    </v>
          </cell>
          <cell r="D2334" t="str">
            <v>CR</v>
          </cell>
          <cell r="E2334" t="str">
            <v>3.189,90</v>
          </cell>
        </row>
        <row r="2335">
          <cell r="A2335">
            <v>11883</v>
          </cell>
          <cell r="B2335" t="str">
            <v>FOSSA SEPTICA CILINDRICA, TIPO "IMHOFF", COM TAMPA, PARA 100 CONTRIBUINTES</v>
          </cell>
          <cell r="C2335" t="str">
            <v xml:space="preserve">UN    </v>
          </cell>
          <cell r="D2335" t="str">
            <v>CR</v>
          </cell>
          <cell r="E2335" t="str">
            <v>4.689,72</v>
          </cell>
        </row>
        <row r="2336">
          <cell r="A2336">
            <v>11884</v>
          </cell>
          <cell r="B2336" t="str">
            <v>FOSSA SEPTICA CILINDRICA, TIPO "IMHOFF", COM TAMPA, PARA 150 CONTRIBUINTES</v>
          </cell>
          <cell r="C2336" t="str">
            <v xml:space="preserve">UN    </v>
          </cell>
          <cell r="D2336" t="str">
            <v>CR</v>
          </cell>
          <cell r="E2336" t="str">
            <v>5.031,66</v>
          </cell>
        </row>
        <row r="2337">
          <cell r="A2337">
            <v>11885</v>
          </cell>
          <cell r="B2337" t="str">
            <v>FOSSA SEPTICA CILINDRICA, TIPO "IMHOFF", COM TAMPA, PARA 200 CONTRIBUINTES</v>
          </cell>
          <cell r="C2337" t="str">
            <v xml:space="preserve">UN    </v>
          </cell>
          <cell r="D2337" t="str">
            <v>CR</v>
          </cell>
          <cell r="E2337" t="str">
            <v>5.612,00</v>
          </cell>
        </row>
        <row r="2338">
          <cell r="A2338">
            <v>11886</v>
          </cell>
          <cell r="B2338" t="str">
            <v>FOSSA SEPTICA CILINDRICA, TIPO "IMHOFF", COM TAMPA, PARA 30 CONTRIBUINTES</v>
          </cell>
          <cell r="C2338" t="str">
            <v xml:space="preserve">UN    </v>
          </cell>
          <cell r="D2338" t="str">
            <v>CR</v>
          </cell>
          <cell r="E2338" t="str">
            <v>1.808,73</v>
          </cell>
        </row>
        <row r="2339">
          <cell r="A2339">
            <v>11888</v>
          </cell>
          <cell r="B2339" t="str">
            <v>FOSSA SEPTICA CILINDRICA, TIPO "IMHOFF", COM TAMPA, PARA 75 CONTRIBUINTES</v>
          </cell>
          <cell r="C2339" t="str">
            <v xml:space="preserve">UN    </v>
          </cell>
          <cell r="D2339" t="str">
            <v>CR</v>
          </cell>
          <cell r="E2339" t="str">
            <v>4.247,61</v>
          </cell>
        </row>
        <row r="2340">
          <cell r="A2340">
            <v>3277</v>
          </cell>
          <cell r="B2340" t="str">
            <v>FOSSA SEPTICA CONCRETO PRE MOLDADO PARA 10 CONTRIBUINTES - *90 X 90* CM</v>
          </cell>
          <cell r="C2340" t="str">
            <v xml:space="preserve">UN    </v>
          </cell>
          <cell r="D2340" t="str">
            <v>CR</v>
          </cell>
          <cell r="E2340" t="str">
            <v>716,33</v>
          </cell>
        </row>
        <row r="2341">
          <cell r="A2341">
            <v>3281</v>
          </cell>
          <cell r="B2341" t="str">
            <v>FOSSA SEPTICA CONCRETO PRE MOLDADO PARA 5 CONTRIBUINTES *90 X 70* CM</v>
          </cell>
          <cell r="C2341" t="str">
            <v xml:space="preserve">UN    </v>
          </cell>
          <cell r="D2341" t="str">
            <v>CR</v>
          </cell>
          <cell r="E2341" t="str">
            <v>593,21</v>
          </cell>
        </row>
        <row r="2342">
          <cell r="A2342">
            <v>39363</v>
          </cell>
          <cell r="B2342" t="str">
            <v>FOSSA SEPTICA, SEM FILTRO, PARA 15 A 30 CONTRIBUINTES, CILINDRICA, COM TAMPA, EM POLIETILENO DE ALTA DENSIDADE (PEAD), CAPACIDADE APROXIMADA DE 5500 LITROS (NBR 7229)</v>
          </cell>
          <cell r="C2342" t="str">
            <v xml:space="preserve">UN    </v>
          </cell>
          <cell r="D2342" t="str">
            <v>CR</v>
          </cell>
          <cell r="E2342" t="str">
            <v>3.065,14</v>
          </cell>
        </row>
        <row r="2343">
          <cell r="A2343">
            <v>39361</v>
          </cell>
          <cell r="B2343" t="str">
            <v>FOSSA SEPTICA, SEM FILTRO, PARA 4 A 7 CONTRIBUINTES, CILINDRICA,  COM TAMPA, EM POLIETILENO DE ALTA DENSIDADE (PEAD), CAPACIDADE APROXIMADA DE 1100 LITROS (NBR 7229)</v>
          </cell>
          <cell r="C2343" t="str">
            <v xml:space="preserve">UN    </v>
          </cell>
          <cell r="D2343" t="str">
            <v>CR</v>
          </cell>
          <cell r="E2343" t="str">
            <v>788,17</v>
          </cell>
        </row>
        <row r="2344">
          <cell r="A2344">
            <v>39362</v>
          </cell>
          <cell r="B2344" t="str">
            <v>FOSSA SEPTICA, SEM FILTRO, PARA 8 A 14 CONTRIBUINTES, CILINDRICA, COM TAMPA, EM POLIETILENO DE ALTA DENSIDADE (PEAD), CAPACIDADE APROXIMADA DE 3000 LITROS (NBR 7229)</v>
          </cell>
          <cell r="C2344" t="str">
            <v xml:space="preserve">UN    </v>
          </cell>
          <cell r="D2344" t="str">
            <v>CR</v>
          </cell>
          <cell r="E2344" t="str">
            <v>2.425,42</v>
          </cell>
        </row>
        <row r="2345">
          <cell r="A2345">
            <v>39364</v>
          </cell>
          <cell r="B2345" t="str">
            <v>FOSSA SEPTICA,SEM FILTRO, PARA 40 A 52 CONTRIBUINTES, CILINDRICA, COM TAMPA, EM POLIETILENO DE ALTA DENSIDADE (PEAD), CAPACIDADE APROXIMADA DE 10000 LITROS (NBR 7229)</v>
          </cell>
          <cell r="C2345" t="str">
            <v xml:space="preserve">UN    </v>
          </cell>
          <cell r="D2345" t="str">
            <v>CR</v>
          </cell>
          <cell r="E2345" t="str">
            <v>7.006,03</v>
          </cell>
        </row>
        <row r="2346">
          <cell r="A2346">
            <v>14576</v>
          </cell>
          <cell r="B2346" t="str">
            <v>FRESADORA DE ASFALTO A FRIO SOBRE ESTEIRAS, LARG. FRESAGEM 2,00 M, POT. 410 KW/550 HP</v>
          </cell>
          <cell r="C2346" t="str">
            <v xml:space="preserve">UN    </v>
          </cell>
          <cell r="D2346" t="str">
            <v>AS</v>
          </cell>
          <cell r="E2346" t="str">
            <v>4.034.352,77</v>
          </cell>
        </row>
        <row r="2347">
          <cell r="A2347">
            <v>13877</v>
          </cell>
          <cell r="B2347" t="str">
            <v>FRESADORA DE ASFALTO A FRIO SOBRE RODAS, LARG. FRESAGEM 1,00 M, POT. 155 KW/208 HP</v>
          </cell>
          <cell r="C2347" t="str">
            <v xml:space="preserve">UN    </v>
          </cell>
          <cell r="D2347" t="str">
            <v>AS</v>
          </cell>
          <cell r="E2347" t="str">
            <v>1.727.046,25</v>
          </cell>
        </row>
        <row r="2348">
          <cell r="A2348">
            <v>7307</v>
          </cell>
          <cell r="B2348" t="str">
            <v>FUNDO ANTICORROSIVO PARA METAIS FERROSOS (ZARCAO)</v>
          </cell>
          <cell r="C2348" t="str">
            <v xml:space="preserve">L     </v>
          </cell>
          <cell r="D2348" t="str">
            <v>CR</v>
          </cell>
          <cell r="E2348" t="str">
            <v>24,03</v>
          </cell>
        </row>
        <row r="2349">
          <cell r="A2349">
            <v>38122</v>
          </cell>
          <cell r="B2349" t="str">
            <v>FUNDO PREPARADOR ACRILICO BASE AGUA</v>
          </cell>
          <cell r="C2349" t="str">
            <v xml:space="preserve">L     </v>
          </cell>
          <cell r="D2349" t="str">
            <v>CR</v>
          </cell>
          <cell r="E2349" t="str">
            <v>7,13</v>
          </cell>
        </row>
        <row r="2350">
          <cell r="A2350">
            <v>38633</v>
          </cell>
          <cell r="B2350" t="str">
            <v>FURO PARA TORNEIRA OU OUTROS ACESSORIOS  EM BANCADA DE MARMORE/ GRANITO OU OUTRO TIPO DE PEDRA NATURAL</v>
          </cell>
          <cell r="C2350" t="str">
            <v xml:space="preserve">UN    </v>
          </cell>
          <cell r="D2350" t="str">
            <v>AS</v>
          </cell>
          <cell r="E2350" t="str">
            <v>16,20</v>
          </cell>
        </row>
        <row r="2351">
          <cell r="A2351">
            <v>12344</v>
          </cell>
          <cell r="B2351" t="str">
            <v>FUSIVEL DIAZED 20 A TAMANHO DII, CAPACIDADE DE INTERRUPCAO DE 50 KA EM VCA E 8 KA EM VCC, TENSAO NOMIMNAL DE 500 V</v>
          </cell>
          <cell r="C2351" t="str">
            <v xml:space="preserve">UN    </v>
          </cell>
          <cell r="D2351" t="str">
            <v>CR</v>
          </cell>
          <cell r="E2351" t="str">
            <v>1,65</v>
          </cell>
        </row>
        <row r="2352">
          <cell r="A2352">
            <v>12343</v>
          </cell>
          <cell r="B2352" t="str">
            <v>FUSIVEL DIAZED 35 A TAMANHO DIII, CAPACIDADE DE INTERRUPCAO DE 50 KA EM VCA E 8 KA EM VCC, TENSAO NOMIMNAL DE 500 V</v>
          </cell>
          <cell r="C2352" t="str">
            <v xml:space="preserve">UN    </v>
          </cell>
          <cell r="D2352" t="str">
            <v>CR</v>
          </cell>
          <cell r="E2352" t="str">
            <v>2,56</v>
          </cell>
        </row>
        <row r="2353">
          <cell r="A2353">
            <v>3295</v>
          </cell>
          <cell r="B2353" t="str">
            <v>FUSIVEL NH *36* A 80 AMPERES, TAMANHO 00, CAPACIDADE DE INTERRUPCAO DE 120 KA, TENSAO NOMIMNAL DE 500 V</v>
          </cell>
          <cell r="C2353" t="str">
            <v xml:space="preserve">UN    </v>
          </cell>
          <cell r="D2353" t="str">
            <v>CR</v>
          </cell>
          <cell r="E2353" t="str">
            <v>8,94</v>
          </cell>
        </row>
        <row r="2354">
          <cell r="A2354">
            <v>3302</v>
          </cell>
          <cell r="B2354" t="str">
            <v>FUSIVEL NH 100 A TAMANHO 00, CAPACIDADE DE INTERRUPCAO DE 120 KA, TENSAO NOMIMNAL DE 500 V</v>
          </cell>
          <cell r="C2354" t="str">
            <v xml:space="preserve">UN    </v>
          </cell>
          <cell r="D2354" t="str">
            <v>CR</v>
          </cell>
          <cell r="E2354" t="str">
            <v>9,35</v>
          </cell>
        </row>
        <row r="2355">
          <cell r="A2355">
            <v>3297</v>
          </cell>
          <cell r="B2355" t="str">
            <v>FUSIVEL NH 125 A TAMANHO 00, CAPACIDADE DE INTERRUPCAO DE 120 KA, TENSAO NOMIMNAL DE 500 V</v>
          </cell>
          <cell r="C2355" t="str">
            <v xml:space="preserve">UN    </v>
          </cell>
          <cell r="D2355" t="str">
            <v>CR</v>
          </cell>
          <cell r="E2355" t="str">
            <v>9,98</v>
          </cell>
        </row>
        <row r="2356">
          <cell r="A2356">
            <v>3294</v>
          </cell>
          <cell r="B2356" t="str">
            <v>FUSIVEL NH 160 A TAMANHO 00, CAPACIDADE DE INTERRUPCAO DE 120 KA, TENSAO NOMIMNAL DE 500 V</v>
          </cell>
          <cell r="C2356" t="str">
            <v xml:space="preserve">UN    </v>
          </cell>
          <cell r="D2356" t="str">
            <v>CR</v>
          </cell>
          <cell r="E2356" t="str">
            <v>10,13</v>
          </cell>
        </row>
        <row r="2357">
          <cell r="A2357">
            <v>3292</v>
          </cell>
          <cell r="B2357" t="str">
            <v>FUSIVEL NH 20 A TAMANHO 000, CAPACIDADE DE INTERRUPCAO DE 120 KA, TENSAO NOMIMNAL DE 500 V</v>
          </cell>
          <cell r="C2357" t="str">
            <v xml:space="preserve">UN    </v>
          </cell>
          <cell r="D2357" t="str">
            <v xml:space="preserve">C </v>
          </cell>
          <cell r="E2357" t="str">
            <v>9,52</v>
          </cell>
        </row>
        <row r="2358">
          <cell r="A2358">
            <v>3298</v>
          </cell>
          <cell r="B2358" t="str">
            <v>FUSIVEL NH 200 A 250 AMPERES, TAMANHO 1, CAPACIDADE DE INTERRUPCAO DE 120 KA, TENSAO NOMIMNAL DE 500 V</v>
          </cell>
          <cell r="C2358" t="str">
            <v xml:space="preserve">UN    </v>
          </cell>
          <cell r="D2358" t="str">
            <v>CR</v>
          </cell>
          <cell r="E2358" t="str">
            <v>22,31</v>
          </cell>
        </row>
        <row r="2359">
          <cell r="A2359">
            <v>11596</v>
          </cell>
          <cell r="B2359" t="str">
            <v>GABIAO  TIPO CAIXA, MALHA HEXAGONAL 8 X 10 CM (ZN/AL), FIO 2,7 MM, DIMENSOES 2,0 X 1,0 X 0,5 M (C X L X A)</v>
          </cell>
          <cell r="C2359" t="str">
            <v xml:space="preserve">UN    </v>
          </cell>
          <cell r="D2359" t="str">
            <v>AS</v>
          </cell>
          <cell r="E2359" t="str">
            <v>427,37</v>
          </cell>
        </row>
        <row r="2360">
          <cell r="A2360">
            <v>34802</v>
          </cell>
          <cell r="B2360" t="str">
            <v>GABIAO MANTA (COLCHAO) MALHA HEXAGONAL 6 X 8 CM (ZN/AL REVESTIDO COM POLIMERO), DIMENSOES 4,0 X 2,0 X 0,17 M (C X L X A) FIO 2 MM</v>
          </cell>
          <cell r="C2360" t="str">
            <v xml:space="preserve">UN    </v>
          </cell>
          <cell r="D2360" t="str">
            <v>AS</v>
          </cell>
          <cell r="E2360" t="str">
            <v>1.173,69</v>
          </cell>
        </row>
        <row r="2361">
          <cell r="A2361">
            <v>11588</v>
          </cell>
          <cell r="B2361" t="str">
            <v>GABIAO MANTA (COLCHAO) MALHA HEXAGONAL 6 X 8 CM (ZN/AL REVESTIDO COM POLIMERO), FIO 2 MM, DIMENSOES 4,0 X 2,0 X 0,23 M (C X L X A)</v>
          </cell>
          <cell r="C2361" t="str">
            <v xml:space="preserve">UN    </v>
          </cell>
          <cell r="D2361" t="str">
            <v>AS</v>
          </cell>
          <cell r="E2361" t="str">
            <v>1.266,23</v>
          </cell>
        </row>
        <row r="2362">
          <cell r="A2362">
            <v>34383</v>
          </cell>
          <cell r="B2362" t="str">
            <v>GABIAO MANTA (COLCHAO) MALHA HEXAGONAL 6 X 8 CM (ZN/AL REVESTIDO COM POLIMERO), FIO 2 MM, DIMENSOES 4,0 X 2,0 X 0,3 M (C X L X A)</v>
          </cell>
          <cell r="C2362" t="str">
            <v xml:space="preserve">UN    </v>
          </cell>
          <cell r="D2362" t="str">
            <v>AS</v>
          </cell>
          <cell r="E2362" t="str">
            <v>1.392,94</v>
          </cell>
        </row>
        <row r="2363">
          <cell r="A2363">
            <v>40451</v>
          </cell>
          <cell r="B2363" t="str">
            <v>GABIAO MANTA (COLCHAO) MALHA HEXAGONAL 6 X 8 CM (ZN/AL REVESTIDO COM POLIMERO), FIO 2,0 MM, DIMENSOES 5,0 X 2,0 X 0,17 M (C X L X A)</v>
          </cell>
          <cell r="C2363" t="str">
            <v xml:space="preserve">M2    </v>
          </cell>
          <cell r="D2363" t="str">
            <v>AS</v>
          </cell>
          <cell r="E2363" t="str">
            <v>112,60</v>
          </cell>
        </row>
        <row r="2364">
          <cell r="A2364">
            <v>40453</v>
          </cell>
          <cell r="B2364" t="str">
            <v>GABIAO MANTA (COLCHAO) MALHA HEXAGONAL 6 X 8 CM (ZN/AL REVESTIDO COM POLIMERO), FIO 2,0 MM, DIMENSOES 5,0 X 2,0 X 0,23 M (C X L X A)</v>
          </cell>
          <cell r="C2364" t="str">
            <v xml:space="preserve">M2    </v>
          </cell>
          <cell r="D2364" t="str">
            <v>AS</v>
          </cell>
          <cell r="E2364" t="str">
            <v>121,83</v>
          </cell>
        </row>
        <row r="2365">
          <cell r="A2365">
            <v>40452</v>
          </cell>
          <cell r="B2365" t="str">
            <v>GABIAO MANTA (COLCHAO) MALHA HEXAGONAL 6 X 8 CM (ZN/AL REVESTIDO COM POLIMERO), FIO 2,0 MM, DIMENSOES 5,0 X 2,0 X 0,30 M (C X L X A)</v>
          </cell>
          <cell r="C2365" t="str">
            <v xml:space="preserve">M2    </v>
          </cell>
          <cell r="D2365" t="str">
            <v>AS</v>
          </cell>
          <cell r="E2365" t="str">
            <v>133,63</v>
          </cell>
        </row>
        <row r="2366">
          <cell r="A2366">
            <v>11594</v>
          </cell>
          <cell r="B2366" t="str">
            <v>GABIAO SACO MALHA HEXAGONAL 8 X 10 CM (ZN/AL REVESTIDO COM POLIMERO),  FIO 2,4 MM, DIMENSOES 3,0 X 0,65 M</v>
          </cell>
          <cell r="C2366" t="str">
            <v xml:space="preserve">UN    </v>
          </cell>
          <cell r="D2366" t="str">
            <v>AS</v>
          </cell>
          <cell r="E2366" t="str">
            <v>403,58</v>
          </cell>
        </row>
        <row r="2367">
          <cell r="A2367">
            <v>3311</v>
          </cell>
          <cell r="B2367" t="str">
            <v>GABIAO SACO MALHA HEXAGONAL 8 X 10 CM (ZN/AL REVESTIDO COM POLIMERO), FIO 2,4 MM, H = 0,65 M</v>
          </cell>
          <cell r="C2367" t="str">
            <v xml:space="preserve">M3    </v>
          </cell>
          <cell r="D2367" t="str">
            <v>AS</v>
          </cell>
          <cell r="E2367" t="str">
            <v>403,58</v>
          </cell>
        </row>
        <row r="2368">
          <cell r="A2368">
            <v>11599</v>
          </cell>
          <cell r="B2368" t="str">
            <v>GABIAO SACO MALHA HEXAGONAL 8 X 10 CM (ZN/AL), FIO 2,7 MM, DIMENSOES 4,0 X 0,65 M</v>
          </cell>
          <cell r="C2368" t="str">
            <v xml:space="preserve">UN    </v>
          </cell>
          <cell r="D2368" t="str">
            <v>AS</v>
          </cell>
          <cell r="E2368" t="str">
            <v>536,72</v>
          </cell>
        </row>
        <row r="2369">
          <cell r="A2369">
            <v>11593</v>
          </cell>
          <cell r="B2369" t="str">
            <v>GABIAO TIPO CAIXA MALHA HEXAGONAL 8 X 10 CM (ZN/AL REVESTIDO COM POLIMERO),  FIO 2,4 MM, DIMENSOES 2,0 X 1,0 X 1,0 M (C X L X A)</v>
          </cell>
          <cell r="C2369" t="str">
            <v xml:space="preserve">UN    </v>
          </cell>
          <cell r="D2369" t="str">
            <v>AS</v>
          </cell>
          <cell r="E2369" t="str">
            <v>752,44</v>
          </cell>
        </row>
        <row r="2370">
          <cell r="A2370">
            <v>3314</v>
          </cell>
          <cell r="B2370" t="str">
            <v>GABIAO TIPO CAIXA MALHA HEXAGONAL 8 X 10 CM (ZN/AL REVESTIDO COM POLIMERO),  FIO 2,4 MM, H = 0,50 M</v>
          </cell>
          <cell r="C2370" t="str">
            <v xml:space="preserve">M3    </v>
          </cell>
          <cell r="D2370" t="str">
            <v>AS</v>
          </cell>
          <cell r="E2370" t="str">
            <v>538,15</v>
          </cell>
        </row>
        <row r="2371">
          <cell r="A2371">
            <v>11597</v>
          </cell>
          <cell r="B2371" t="str">
            <v>GABIAO TIPO CAIXA MALHA HEXAGONAL 8 X 10 CM (ZN/AL), FIO 2,7 MM, DIMENSOES 2,0 X 1,0 X 1,0 M (C X L X A)</v>
          </cell>
          <cell r="C2371" t="str">
            <v xml:space="preserve">UN    </v>
          </cell>
          <cell r="D2371" t="str">
            <v>AS</v>
          </cell>
          <cell r="E2371" t="str">
            <v>625,80</v>
          </cell>
        </row>
        <row r="2372">
          <cell r="A2372">
            <v>3309</v>
          </cell>
          <cell r="B2372" t="str">
            <v>GABIAO TIPO CAIXA MALHA HEXAGONAL 8 X 10 CM (ZN/AL), FIO 2,7 MM, H = 0,50 M</v>
          </cell>
          <cell r="C2372" t="str">
            <v xml:space="preserve">M3    </v>
          </cell>
          <cell r="D2372" t="str">
            <v>AS</v>
          </cell>
          <cell r="E2372" t="str">
            <v>427,37</v>
          </cell>
        </row>
        <row r="2373">
          <cell r="A2373">
            <v>34612</v>
          </cell>
          <cell r="B2373" t="str">
            <v>GABIAO TIPO CAIXA PARA SOLO REFORCADO, MALHA HEXAGONAL DE DUPLA TORCAO 8 X 10 CM (ZN/AL REVESTIDO COM POLIMERO), FIO 2,7 MM, DIMENSOES 2,0 X 1,0 X 0,5 M, COM CAUDA DE 3,0 M</v>
          </cell>
          <cell r="C2373" t="str">
            <v xml:space="preserve">UN    </v>
          </cell>
          <cell r="D2373" t="str">
            <v>AS</v>
          </cell>
          <cell r="E2373" t="str">
            <v>774,01</v>
          </cell>
        </row>
        <row r="2374">
          <cell r="A2374">
            <v>34635</v>
          </cell>
          <cell r="B2374" t="str">
            <v>GABIAO TIPO CAIXA PARA SOLO REFORCADO, MALHA HEXAGONAL DE DUPLA TORCAO 8 X 10 CM (ZN/AL REVESTIDO COM POLIMERO), FIO 2,7 MM, DIMENSOES 2,0 X 1,0 X 1,0 M, COM CAUDA DE 3,0 M</v>
          </cell>
          <cell r="C2374" t="str">
            <v xml:space="preserve">UN    </v>
          </cell>
          <cell r="D2374" t="str">
            <v>AS</v>
          </cell>
          <cell r="E2374" t="str">
            <v>995,34</v>
          </cell>
        </row>
        <row r="2375">
          <cell r="A2375">
            <v>34633</v>
          </cell>
          <cell r="B2375" t="str">
            <v>GABIAO TIPO CAIXA PARA SOLO REFORCADO, MALHA HEXAGONAL DE DUPLA TORCAO 8 X 10 CM (ZN/AL REVESTIDO COM POLIMERO), FIO 2,7 MM, DIMENSOES 2,0 X 1,0 X 1,0 M, COM CAUDA DE 4,0 M</v>
          </cell>
          <cell r="C2375" t="str">
            <v xml:space="preserve">UN    </v>
          </cell>
          <cell r="D2375" t="str">
            <v>AS</v>
          </cell>
          <cell r="E2375" t="str">
            <v>1.097,13</v>
          </cell>
        </row>
        <row r="2376">
          <cell r="A2376">
            <v>40440</v>
          </cell>
          <cell r="B2376" t="str">
            <v>GABIAO TIPO CAIXA PARA SOLO REFORCADO, MALHA HEXAGONAL 8 X 10 CM (ZN/AL REVESTIDO COM POLIMERO), FIO 2,7 MM, DIMENSOES 2,0 X 1,0 X 0,5 M, COM CAUDA DE 4,0 M</v>
          </cell>
          <cell r="C2376" t="str">
            <v xml:space="preserve">M3    </v>
          </cell>
          <cell r="D2376" t="str">
            <v>AS</v>
          </cell>
          <cell r="E2376" t="str">
            <v>560,54</v>
          </cell>
        </row>
        <row r="2377">
          <cell r="A2377">
            <v>40441</v>
          </cell>
          <cell r="B2377" t="str">
            <v>GABIAO TIPO CAIXA PARA SOLO REFORCADO, MALHA HEXAGONAL 8 X 10 CM (ZN/AL REVESTIDO COM POLIMERO), FIO 2,7 MM, DIMENSOES 2,0 X 1,0 X 1,0 M, COM CAUDA DE 4,0 M</v>
          </cell>
          <cell r="C2377" t="str">
            <v xml:space="preserve">M3    </v>
          </cell>
          <cell r="D2377" t="str">
            <v>AS</v>
          </cell>
          <cell r="E2377" t="str">
            <v>357,87</v>
          </cell>
        </row>
        <row r="2378">
          <cell r="A2378">
            <v>40449</v>
          </cell>
          <cell r="B2378" t="str">
            <v>GABIAO TIPO CAIXA TRAPEZOIDAL, MALHA HEXAGONAL 10 X 12 CM (ZN/AL REVESTIDO COM POLIMERO) FIO 2,7 MM, FACE COM 65 GRAUS, COM GEOSSINTETICO, DIMENSOES 2,0 X 1,5 X 1,0 M (C X L X A)</v>
          </cell>
          <cell r="C2378" t="str">
            <v xml:space="preserve">M3    </v>
          </cell>
          <cell r="D2378" t="str">
            <v>AS</v>
          </cell>
          <cell r="E2378" t="str">
            <v>300,85</v>
          </cell>
        </row>
        <row r="2379">
          <cell r="A2379">
            <v>34800</v>
          </cell>
          <cell r="B2379" t="str">
            <v>GABIAO TIPO CAIXA, MALHA HEXAGONAL 8 X 10 CM (ZN/AL REVESTIDO COM POLIMERO), FIO DE 2,4 MM, DIMENSOES 2,0 x 1,0 x 1,0 M (C X L X A)</v>
          </cell>
          <cell r="C2379" t="str">
            <v xml:space="preserve">M3    </v>
          </cell>
          <cell r="D2379" t="str">
            <v>AS</v>
          </cell>
          <cell r="E2379" t="str">
            <v>376,22</v>
          </cell>
        </row>
        <row r="2380">
          <cell r="A2380">
            <v>11592</v>
          </cell>
          <cell r="B2380" t="str">
            <v>GABIAO TIPO CAIXA, MALHA HEXAGONAL 8 X 10 CM (ZN/AL REVESTIDO COM POLIMERO), FIO 2,4 MM, DIMENSOES 2,0 X 1,0 X 0,5 M (C X L X A)</v>
          </cell>
          <cell r="C2380" t="str">
            <v xml:space="preserve">UN    </v>
          </cell>
          <cell r="D2380" t="str">
            <v>AS</v>
          </cell>
          <cell r="E2380" t="str">
            <v>538,15</v>
          </cell>
        </row>
        <row r="2381">
          <cell r="A2381">
            <v>40438</v>
          </cell>
          <cell r="B2381" t="str">
            <v>GABIAO TIPO CAIXA, MALHA HEXAGONAL 8 X 10 CM (ZN/AL), FIO DE 2,7 MM, DIMENSOES 2,0 X 1,0 X 1,0 M (C X L X A)</v>
          </cell>
          <cell r="C2381" t="str">
            <v xml:space="preserve">M3    </v>
          </cell>
          <cell r="D2381" t="str">
            <v>AS</v>
          </cell>
          <cell r="E2381" t="str">
            <v>250,64</v>
          </cell>
        </row>
        <row r="2382">
          <cell r="A2382">
            <v>40436</v>
          </cell>
          <cell r="B2382" t="str">
            <v>GABIAO TIPO CAIXA, MALHA HEXAGONAL 8 X 10 CM (ZN/AL), FIO DE 2,7 MM, DIMENSOES 5,0 X 1,0 X 1,0 M (C X L X A)</v>
          </cell>
          <cell r="C2382" t="str">
            <v xml:space="preserve">M3    </v>
          </cell>
          <cell r="D2382" t="str">
            <v>AS</v>
          </cell>
          <cell r="E2382" t="str">
            <v>312,53</v>
          </cell>
        </row>
        <row r="2383">
          <cell r="A2383">
            <v>4315</v>
          </cell>
          <cell r="B2383" t="str">
            <v>GANCHO CHATO EM FERRO GALVANIZADO,  L = 110 MM, RECOBRIMENTO = 100MM, SECAO 1/8 X 1/2" (3 MM X 12 MM), PARA FIXAR TELHA DE FIBROCIMENTO ONDULADA</v>
          </cell>
          <cell r="C2383" t="str">
            <v xml:space="preserve">UN    </v>
          </cell>
          <cell r="D2383" t="str">
            <v>CR</v>
          </cell>
          <cell r="E2383" t="str">
            <v>1,32</v>
          </cell>
        </row>
        <row r="2384">
          <cell r="A2384">
            <v>42482</v>
          </cell>
          <cell r="B2384" t="str">
            <v>GANCHO L COM ROSCA, PARA FIXAR TELHA EM MADEIRA, 1/4" X 350 MM (COLETADO CAIXA)</v>
          </cell>
          <cell r="C2384" t="str">
            <v xml:space="preserve">UN    </v>
          </cell>
          <cell r="D2384" t="str">
            <v>CR</v>
          </cell>
          <cell r="E2384" t="str">
            <v>1,76</v>
          </cell>
        </row>
        <row r="2385">
          <cell r="A2385">
            <v>402</v>
          </cell>
          <cell r="B2385" t="str">
            <v>GANCHO OLHAL EM ACO GALVANIZADO, ESPESSURA 16MM, ABERTURA 21MM</v>
          </cell>
          <cell r="C2385" t="str">
            <v xml:space="preserve">UN    </v>
          </cell>
          <cell r="D2385" t="str">
            <v>AS</v>
          </cell>
          <cell r="E2385" t="str">
            <v>9,04</v>
          </cell>
        </row>
        <row r="2386">
          <cell r="A2386">
            <v>4226</v>
          </cell>
          <cell r="B2386" t="str">
            <v>GAS DE COZINHA - GLP</v>
          </cell>
          <cell r="C2386" t="str">
            <v xml:space="preserve">KG    </v>
          </cell>
          <cell r="D2386" t="str">
            <v xml:space="preserve">C </v>
          </cell>
          <cell r="E2386" t="str">
            <v>7,44</v>
          </cell>
        </row>
        <row r="2387">
          <cell r="A2387">
            <v>4222</v>
          </cell>
          <cell r="B2387" t="str">
            <v>GASOLINA COMUM</v>
          </cell>
          <cell r="C2387" t="str">
            <v xml:space="preserve">L     </v>
          </cell>
          <cell r="D2387" t="str">
            <v xml:space="preserve">C </v>
          </cell>
          <cell r="E2387" t="str">
            <v>4,76</v>
          </cell>
        </row>
        <row r="2388">
          <cell r="A2388">
            <v>34804</v>
          </cell>
          <cell r="B2388" t="str">
            <v>GEOGRELHA TECIDA COM FILAMENTOS DE POLIESTER + PVC, RESISTENCIA LONGITUDINAL: 90 KN/M, RESISTENCIA TRANSVERSAL: 30 KN/M, ALONGAMENTO = 12 POR CENTO</v>
          </cell>
          <cell r="C2388" t="str">
            <v xml:space="preserve">M2    </v>
          </cell>
          <cell r="D2388" t="str">
            <v>AS</v>
          </cell>
          <cell r="E2388" t="str">
            <v>45,43</v>
          </cell>
        </row>
        <row r="2389">
          <cell r="A2389">
            <v>4013</v>
          </cell>
          <cell r="B2389" t="str">
            <v>GEOTEXTIL NAO TECIDO AGULHADO DE FILAMENTOS CONTINUOS 100% POLIESTER, RESITENCIA A TRACAO = 09 KN/M</v>
          </cell>
          <cell r="C2389" t="str">
            <v xml:space="preserve">M2    </v>
          </cell>
          <cell r="D2389" t="str">
            <v>AS</v>
          </cell>
          <cell r="E2389" t="str">
            <v>5,12</v>
          </cell>
        </row>
        <row r="2390">
          <cell r="A2390">
            <v>4011</v>
          </cell>
          <cell r="B2390" t="str">
            <v>GEOTEXTIL NAO TECIDO AGULHADO DE FILAMENTOS CONTINUOS 100% POLIESTER, RESITENCIA A TRACAO = 10 KN/M</v>
          </cell>
          <cell r="C2390" t="str">
            <v xml:space="preserve">M2    </v>
          </cell>
          <cell r="D2390" t="str">
            <v>AS</v>
          </cell>
          <cell r="E2390" t="str">
            <v>5,72</v>
          </cell>
        </row>
        <row r="2391">
          <cell r="A2391">
            <v>4021</v>
          </cell>
          <cell r="B2391" t="str">
            <v>GEOTEXTIL NAO TECIDO AGULHADO DE FILAMENTOS CONTINUOS 100% POLIESTER, RESITENCIA A TRACAO = 14 KN/M</v>
          </cell>
          <cell r="C2391" t="str">
            <v xml:space="preserve">M2    </v>
          </cell>
          <cell r="D2391" t="str">
            <v>AS</v>
          </cell>
          <cell r="E2391" t="str">
            <v>7,14</v>
          </cell>
        </row>
        <row r="2392">
          <cell r="A2392">
            <v>4019</v>
          </cell>
          <cell r="B2392" t="str">
            <v>GEOTEXTIL NAO TECIDO AGULHADO DE FILAMENTOS CONTINUOS 100% POLIESTER, RESITENCIA A TRACAO = 16 KN/M</v>
          </cell>
          <cell r="C2392" t="str">
            <v xml:space="preserve">M2    </v>
          </cell>
          <cell r="D2392" t="str">
            <v>AS</v>
          </cell>
          <cell r="E2392" t="str">
            <v>8,57</v>
          </cell>
        </row>
        <row r="2393">
          <cell r="A2393">
            <v>4012</v>
          </cell>
          <cell r="B2393" t="str">
            <v>GEOTEXTIL NAO TECIDO AGULHADO DE FILAMENTOS CONTINUOS 100% POLIESTER, RESITENCIA A TRACAO = 21 KN/M</v>
          </cell>
          <cell r="C2393" t="str">
            <v xml:space="preserve">M2    </v>
          </cell>
          <cell r="D2393" t="str">
            <v>AS</v>
          </cell>
          <cell r="E2393" t="str">
            <v>11,48</v>
          </cell>
        </row>
        <row r="2394">
          <cell r="A2394">
            <v>4020</v>
          </cell>
          <cell r="B2394" t="str">
            <v>GEOTEXTIL NAO TECIDO AGULHADO DE FILAMENTOS CONTINUOS 100% POLIESTER, RESITENCIA A TRACAO = 26 KN/M</v>
          </cell>
          <cell r="C2394" t="str">
            <v xml:space="preserve">M2    </v>
          </cell>
          <cell r="D2394" t="str">
            <v>AS</v>
          </cell>
          <cell r="E2394" t="str">
            <v>14,38</v>
          </cell>
        </row>
        <row r="2395">
          <cell r="A2395">
            <v>4018</v>
          </cell>
          <cell r="B2395" t="str">
            <v>GEOTEXTIL NAO TECIDO AGULHADO DE FILAMENTOS CONTINUOS 100% POLIESTER, RESITENCIA A TRACAO = 31 KN/M</v>
          </cell>
          <cell r="C2395" t="str">
            <v xml:space="preserve">M2    </v>
          </cell>
          <cell r="D2395" t="str">
            <v>AS</v>
          </cell>
          <cell r="E2395" t="str">
            <v>17,22</v>
          </cell>
        </row>
        <row r="2396">
          <cell r="A2396">
            <v>36498</v>
          </cell>
          <cell r="B2396" t="str">
            <v>GERADOR PORTATIL MONOFASICO, POTENCIA 5500 VA, MOTOR A GASOLINA, POTENCIA DO MOTOR 13 CV</v>
          </cell>
          <cell r="C2396" t="str">
            <v xml:space="preserve">UN    </v>
          </cell>
          <cell r="D2396" t="str">
            <v>AS</v>
          </cell>
          <cell r="E2396" t="str">
            <v>5.130,91</v>
          </cell>
        </row>
        <row r="2397">
          <cell r="A2397">
            <v>12872</v>
          </cell>
          <cell r="B2397" t="str">
            <v>GESSEIRO</v>
          </cell>
          <cell r="C2397" t="str">
            <v xml:space="preserve">H     </v>
          </cell>
          <cell r="D2397" t="str">
            <v>CR</v>
          </cell>
          <cell r="E2397" t="str">
            <v>14,81</v>
          </cell>
        </row>
        <row r="2398">
          <cell r="A2398">
            <v>41075</v>
          </cell>
          <cell r="B2398" t="str">
            <v>GESSEIRO (MENSALISTA)</v>
          </cell>
          <cell r="C2398" t="str">
            <v xml:space="preserve">MES   </v>
          </cell>
          <cell r="D2398" t="str">
            <v>CR</v>
          </cell>
          <cell r="E2398" t="str">
            <v>2.626,51</v>
          </cell>
        </row>
        <row r="2399">
          <cell r="A2399">
            <v>3315</v>
          </cell>
          <cell r="B2399" t="str">
            <v>GESSO EM PO PARA REVESTIMENTOS/MOLDURAS/SANCAS</v>
          </cell>
          <cell r="C2399" t="str">
            <v xml:space="preserve">KG    </v>
          </cell>
          <cell r="D2399" t="str">
            <v>AS</v>
          </cell>
          <cell r="E2399" t="str">
            <v>0,61</v>
          </cell>
        </row>
        <row r="2400">
          <cell r="A2400">
            <v>36870</v>
          </cell>
          <cell r="B2400" t="str">
            <v>GESSO PROJETADO</v>
          </cell>
          <cell r="C2400" t="str">
            <v xml:space="preserve">KG    </v>
          </cell>
          <cell r="D2400" t="str">
            <v>AS</v>
          </cell>
          <cell r="E2400" t="str">
            <v>0,60</v>
          </cell>
        </row>
        <row r="2401">
          <cell r="A2401">
            <v>5092</v>
          </cell>
          <cell r="B2401" t="str">
            <v>GONZO DE EMBUTIR, EM LATAO / ZAMAC, *20 X 48* MM, PARA JANELA BASCULANTE / PIVOTANTE -  INCLUI PARAFUSOS</v>
          </cell>
          <cell r="C2401" t="str">
            <v xml:space="preserve">PAR   </v>
          </cell>
          <cell r="D2401" t="str">
            <v>CR</v>
          </cell>
          <cell r="E2401" t="str">
            <v>14,87</v>
          </cell>
        </row>
        <row r="2402">
          <cell r="A2402">
            <v>11462</v>
          </cell>
          <cell r="B2402" t="str">
            <v>GONZO DE SOBREPOR, EM LATAO / ZAMAC, PARA JANELA PIVOTANTE - INCLUI PARAFUSOS</v>
          </cell>
          <cell r="C2402" t="str">
            <v xml:space="preserve">PAR   </v>
          </cell>
          <cell r="D2402" t="str">
            <v>CR</v>
          </cell>
          <cell r="E2402" t="str">
            <v>15,21</v>
          </cell>
        </row>
        <row r="2403">
          <cell r="A2403">
            <v>36529</v>
          </cell>
          <cell r="B2403" t="str">
            <v>GRADE DE DISCOS COM CONTROLE REMOTO, REBOCAVEL, COM 24 DISCOS 24" X 6 MM, COM PNEUS PARA TRANSPORTE</v>
          </cell>
          <cell r="C2403" t="str">
            <v xml:space="preserve">UN    </v>
          </cell>
          <cell r="D2403" t="str">
            <v>AS</v>
          </cell>
          <cell r="E2403" t="str">
            <v>33.396,60</v>
          </cell>
        </row>
        <row r="2404">
          <cell r="A2404">
            <v>3318</v>
          </cell>
          <cell r="B2404" t="str">
            <v>GRADE DE DISCOS MECANICA 20X24" COM 20 DISCOS 24" X 6MM  COM PNEUS PARA TRANSPORTE</v>
          </cell>
          <cell r="C2404" t="str">
            <v xml:space="preserve">UN    </v>
          </cell>
          <cell r="D2404" t="str">
            <v>AS</v>
          </cell>
          <cell r="E2404" t="str">
            <v>26.182,94</v>
          </cell>
        </row>
        <row r="2405">
          <cell r="A2405">
            <v>3324</v>
          </cell>
          <cell r="B2405" t="str">
            <v>GRAMA BATATAIS EM PLACAS, SEM PLANTIO</v>
          </cell>
          <cell r="C2405" t="str">
            <v xml:space="preserve">M2    </v>
          </cell>
          <cell r="D2405" t="str">
            <v>CR</v>
          </cell>
          <cell r="E2405" t="str">
            <v>5,71</v>
          </cell>
        </row>
        <row r="2406">
          <cell r="A2406">
            <v>3322</v>
          </cell>
          <cell r="B2406" t="str">
            <v>GRAMA ESMERALDA OU SAO CARLOS OU CURITIBANA, EM PLACAS, SEM PLANTIO</v>
          </cell>
          <cell r="C2406" t="str">
            <v xml:space="preserve">M2    </v>
          </cell>
          <cell r="D2406" t="str">
            <v xml:space="preserve">C </v>
          </cell>
          <cell r="E2406" t="str">
            <v>8,00</v>
          </cell>
        </row>
        <row r="2407">
          <cell r="A2407">
            <v>43390</v>
          </cell>
          <cell r="B2407" t="str">
            <v>GRAMA SINTETICA, ALTURA /ESPESSURA DE 52MM ( 2MM DE BASE E 50MM DE FIOS EXPOSTOS), BASE TRIPLA, MINIMO DE 8.000 PONTOS POR M2, INCLUINDO MAO DE OBRA E SISTEMA DE INSTALACAO (FLUTUANTE, UNIAO DOS ROLOS COM TAPEDE 30CM, COLA PU, 30 KG/M2 DE AREIA CLASSIFICADA GRANULOMETRIA 40/45 OU 50/60 E 10 KG/M2 DE GRANULO DE BORRACHA SBR PRETA MALHA 10 (0,7 A 2,0 MM)) (COLETADO CAIXA)</v>
          </cell>
          <cell r="C2407" t="str">
            <v xml:space="preserve">M2    </v>
          </cell>
          <cell r="D2407" t="str">
            <v>AS</v>
          </cell>
          <cell r="E2407" t="str">
            <v>75,00</v>
          </cell>
        </row>
        <row r="2408">
          <cell r="A2408">
            <v>5076</v>
          </cell>
          <cell r="B2408" t="str">
            <v>GRAMPO DE ACO POLIDO 1 " X 9</v>
          </cell>
          <cell r="C2408" t="str">
            <v xml:space="preserve">KG    </v>
          </cell>
          <cell r="D2408" t="str">
            <v>CR</v>
          </cell>
          <cell r="E2408" t="str">
            <v>11,29</v>
          </cell>
        </row>
        <row r="2409">
          <cell r="A2409">
            <v>5077</v>
          </cell>
          <cell r="B2409" t="str">
            <v>GRAMPO DE ACO POLIDO 7/8 " X 9</v>
          </cell>
          <cell r="C2409" t="str">
            <v xml:space="preserve">KG    </v>
          </cell>
          <cell r="D2409" t="str">
            <v>CR</v>
          </cell>
          <cell r="E2409" t="str">
            <v>12,48</v>
          </cell>
        </row>
        <row r="2410">
          <cell r="A2410">
            <v>11837</v>
          </cell>
          <cell r="B2410" t="str">
            <v>GRAMPO LINHA VIVA DE LATAO ESTANHADO, DIAMETRO DO CONDUTOR PRINCIPAL DE 10 A 120 MM2, DIAMETRO DA DERIVACAO DE 10 A 70 MM2</v>
          </cell>
          <cell r="C2410" t="str">
            <v xml:space="preserve">UN    </v>
          </cell>
          <cell r="D2410" t="str">
            <v>CR</v>
          </cell>
          <cell r="E2410" t="str">
            <v>33,30</v>
          </cell>
        </row>
        <row r="2411">
          <cell r="A2411">
            <v>38055</v>
          </cell>
          <cell r="B2411" t="str">
            <v>GRAMPO METALICO TIPO OLHAL PARA HASTE DE ATERRAMENTO DE 1/2'', CONDUTOR DE *10* A 50 MM2</v>
          </cell>
          <cell r="C2411" t="str">
            <v xml:space="preserve">UN    </v>
          </cell>
          <cell r="D2411" t="str">
            <v>CR</v>
          </cell>
          <cell r="E2411" t="str">
            <v>3,02</v>
          </cell>
        </row>
        <row r="2412">
          <cell r="A2412">
            <v>415</v>
          </cell>
          <cell r="B2412" t="str">
            <v>GRAMPO METALICO TIPO OLHAL PARA HASTE DE ATERRAMENTO DE 1'', CONDUTOR DE *10* A 50 MM2</v>
          </cell>
          <cell r="C2412" t="str">
            <v xml:space="preserve">UN    </v>
          </cell>
          <cell r="D2412" t="str">
            <v>CR</v>
          </cell>
          <cell r="E2412" t="str">
            <v>13,65</v>
          </cell>
        </row>
        <row r="2413">
          <cell r="A2413">
            <v>416</v>
          </cell>
          <cell r="B2413" t="str">
            <v>GRAMPO METALICO TIPO OLHAL PARA HASTE DE ATERRAMENTO DE 3/4'', CONDUTOR DE *10* A 50 MM2</v>
          </cell>
          <cell r="C2413" t="str">
            <v xml:space="preserve">UN    </v>
          </cell>
          <cell r="D2413" t="str">
            <v>CR</v>
          </cell>
          <cell r="E2413" t="str">
            <v>5,00</v>
          </cell>
        </row>
        <row r="2414">
          <cell r="A2414">
            <v>425</v>
          </cell>
          <cell r="B2414" t="str">
            <v>GRAMPO METALICO TIPO OLHAL PARA HASTE DE ATERRAMENTO DE 5/8'', CONDUTOR DE *10* A 50 MM2</v>
          </cell>
          <cell r="C2414" t="str">
            <v xml:space="preserve">UN    </v>
          </cell>
          <cell r="D2414" t="str">
            <v>CR</v>
          </cell>
          <cell r="E2414" t="str">
            <v>3,10</v>
          </cell>
        </row>
        <row r="2415">
          <cell r="A2415">
            <v>426</v>
          </cell>
          <cell r="B2415" t="str">
            <v>GRAMPO METALICO TIPO U PARA HASTE DE ATERRAMENTO DE ATE 3/4'', CONDUTOR DE 10 A 25 MM2</v>
          </cell>
          <cell r="C2415" t="str">
            <v xml:space="preserve">UN    </v>
          </cell>
          <cell r="D2415" t="str">
            <v>CR</v>
          </cell>
          <cell r="E2415" t="str">
            <v>17,07</v>
          </cell>
        </row>
        <row r="2416">
          <cell r="A2416">
            <v>38056</v>
          </cell>
          <cell r="B2416" t="str">
            <v>GRAMPO METALICO TIPO U PARA HASTE DE ATERRAMENTO DE ATE 5/8'', CONDUTOR DE 10 A 25 MM2</v>
          </cell>
          <cell r="C2416" t="str">
            <v xml:space="preserve">UN    </v>
          </cell>
          <cell r="D2416" t="str">
            <v>CR</v>
          </cell>
          <cell r="E2416" t="str">
            <v>16,66</v>
          </cell>
        </row>
        <row r="2417">
          <cell r="A2417">
            <v>1564</v>
          </cell>
          <cell r="B2417" t="str">
            <v>GRAMPO PARALELO METALICO PARA CABO DE 6 A 50 MM2, COM 2 PARAFUSOS</v>
          </cell>
          <cell r="C2417" t="str">
            <v xml:space="preserve">UN    </v>
          </cell>
          <cell r="D2417" t="str">
            <v>CR</v>
          </cell>
          <cell r="E2417" t="str">
            <v>6,36</v>
          </cell>
        </row>
        <row r="2418">
          <cell r="A2418">
            <v>11032</v>
          </cell>
          <cell r="B2418" t="str">
            <v>GRAMPO U DE 5/8 " N8 EM FERRO GALVANIZADO</v>
          </cell>
          <cell r="C2418" t="str">
            <v xml:space="preserve">UN    </v>
          </cell>
          <cell r="D2418" t="str">
            <v>CR</v>
          </cell>
          <cell r="E2418" t="str">
            <v>7,45</v>
          </cell>
        </row>
        <row r="2419">
          <cell r="A2419">
            <v>36786</v>
          </cell>
          <cell r="B2419" t="str">
            <v>GRANALHA DE ACO, ANGULAR (GRIT), PARA JATEAMENTO, PENEIRA 0,117 A 1,00 MM, (SAE G-40 A G-80)</v>
          </cell>
          <cell r="C2419" t="str">
            <v>SC25KG</v>
          </cell>
          <cell r="D2419" t="str">
            <v>AS</v>
          </cell>
          <cell r="E2419" t="str">
            <v>128,39</v>
          </cell>
        </row>
        <row r="2420">
          <cell r="A2420">
            <v>36785</v>
          </cell>
          <cell r="B2420" t="str">
            <v>GRANALHA DE ACO, ANGULAR (GRIT), PARA JATEAMENTO, PENEIRA 1,41 A 1,19 MM (SAE G16)</v>
          </cell>
          <cell r="C2420" t="str">
            <v>SC25KG</v>
          </cell>
          <cell r="D2420" t="str">
            <v>AS</v>
          </cell>
          <cell r="E2420" t="str">
            <v>111,57</v>
          </cell>
        </row>
        <row r="2421">
          <cell r="A2421">
            <v>36782</v>
          </cell>
          <cell r="B2421" t="str">
            <v>GRANALHA DE ACO, ESFERICA (SHOT), PARA JATEAMENTO, PENEIRA 0,40 A 1,00 MM (SAE S-170 A S-280)</v>
          </cell>
          <cell r="C2421" t="str">
            <v>SC25KG</v>
          </cell>
          <cell r="D2421" t="str">
            <v>AS</v>
          </cell>
          <cell r="E2421" t="str">
            <v>133,17</v>
          </cell>
        </row>
        <row r="2422">
          <cell r="A2422">
            <v>25930</v>
          </cell>
          <cell r="B2422" t="str">
            <v>GRANALHA DE ACO, ESFERICA (SHOT), PARA JATEAMENTO, PENEIRA 1,19 A 1,00 MM (SAE S390)</v>
          </cell>
          <cell r="C2422" t="str">
            <v>SC25KG</v>
          </cell>
          <cell r="D2422" t="str">
            <v>AS</v>
          </cell>
          <cell r="E2422" t="str">
            <v>150,00</v>
          </cell>
        </row>
        <row r="2423">
          <cell r="A2423">
            <v>4824</v>
          </cell>
          <cell r="B2423" t="str">
            <v>GRANILHA/ GRANA/ PEDRISCO OU AGREGADO EM MARMORE/ GRANITO/ QUARTZO E CALCARIO, PRETO, CINZA, PALHA OU BRANCO</v>
          </cell>
          <cell r="C2423" t="str">
            <v xml:space="preserve">KG    </v>
          </cell>
          <cell r="D2423" t="str">
            <v>AS</v>
          </cell>
          <cell r="E2423" t="str">
            <v>0,43</v>
          </cell>
        </row>
        <row r="2424">
          <cell r="A2424">
            <v>11795</v>
          </cell>
          <cell r="B2424" t="str">
            <v>GRANITO PARA BANCADA, POLIDO, TIPO ANDORINHA/ QUARTZ/ CASTELO/ CORUMBA OU OUTROS EQUIVALENTES DA REGIAO, E=  *2,5* CM</v>
          </cell>
          <cell r="C2424" t="str">
            <v xml:space="preserve">M2    </v>
          </cell>
          <cell r="D2424" t="str">
            <v>AS</v>
          </cell>
          <cell r="E2424" t="str">
            <v>422,64</v>
          </cell>
        </row>
        <row r="2425">
          <cell r="A2425">
            <v>134</v>
          </cell>
          <cell r="B2425" t="str">
            <v>GRAUTE CIMENTICIO PARA USO GERAL</v>
          </cell>
          <cell r="C2425" t="str">
            <v xml:space="preserve">KG    </v>
          </cell>
          <cell r="D2425" t="str">
            <v>CR</v>
          </cell>
          <cell r="E2425" t="str">
            <v>1,18</v>
          </cell>
        </row>
        <row r="2426">
          <cell r="A2426">
            <v>4229</v>
          </cell>
          <cell r="B2426" t="str">
            <v>GRAXA LUBRIFICANTE</v>
          </cell>
          <cell r="C2426" t="str">
            <v xml:space="preserve">KG    </v>
          </cell>
          <cell r="D2426" t="str">
            <v>CR</v>
          </cell>
          <cell r="E2426" t="str">
            <v>20,59</v>
          </cell>
        </row>
        <row r="2427">
          <cell r="A2427">
            <v>11244</v>
          </cell>
          <cell r="B2427" t="str">
            <v>GRELHA FOFO ARTICULADA, CARGA MAXIMA 1,5 T, *300 X 1000* MM, E= *15* MM</v>
          </cell>
          <cell r="C2427" t="str">
            <v xml:space="preserve">UN    </v>
          </cell>
          <cell r="D2427" t="str">
            <v>AS</v>
          </cell>
          <cell r="E2427" t="str">
            <v>141,28</v>
          </cell>
        </row>
        <row r="2428">
          <cell r="A2428">
            <v>11245</v>
          </cell>
          <cell r="B2428" t="str">
            <v>GRELHA FOFO SIMPLES COM REQUADRO, CARGA MAXIMA  12,5 T, *300 X 1000* MM, E= *15* MM, AREA ESTACIONAMENTO CARRO PASSEIO</v>
          </cell>
          <cell r="C2428" t="str">
            <v xml:space="preserve">UN    </v>
          </cell>
          <cell r="D2428" t="str">
            <v>AS</v>
          </cell>
          <cell r="E2428" t="str">
            <v>195,41</v>
          </cell>
        </row>
        <row r="2429">
          <cell r="A2429">
            <v>11235</v>
          </cell>
          <cell r="B2429" t="str">
            <v>GRELHA FOFO SIMPLES COM REQUADRO, CARGA MAXIMA 1,5 T, 150 X 1000 MM, E= *15* MM</v>
          </cell>
          <cell r="C2429" t="str">
            <v xml:space="preserve">UN    </v>
          </cell>
          <cell r="D2429" t="str">
            <v>AS</v>
          </cell>
          <cell r="E2429" t="str">
            <v>107,81</v>
          </cell>
        </row>
        <row r="2430">
          <cell r="A2430">
            <v>11236</v>
          </cell>
          <cell r="B2430" t="str">
            <v>GRELHA FOFO SIMPLES COM REQUADRO, CARGA MAXIMA 1,5 T, 200 X 1000 MM, E= *15* MM</v>
          </cell>
          <cell r="C2430" t="str">
            <v xml:space="preserve">UN    </v>
          </cell>
          <cell r="D2430" t="str">
            <v>AS</v>
          </cell>
          <cell r="E2430" t="str">
            <v>137,01</v>
          </cell>
        </row>
        <row r="2431">
          <cell r="A2431">
            <v>11731</v>
          </cell>
          <cell r="B2431" t="str">
            <v>GRELHA PVC BRANCA QUADRADA, 150 X 150 MM</v>
          </cell>
          <cell r="C2431" t="str">
            <v xml:space="preserve">UN    </v>
          </cell>
          <cell r="D2431" t="str">
            <v>CR</v>
          </cell>
          <cell r="E2431" t="str">
            <v>4,35</v>
          </cell>
        </row>
        <row r="2432">
          <cell r="A2432">
            <v>11732</v>
          </cell>
          <cell r="B2432" t="str">
            <v>GRELHA PVC CROMADA REDONDA, 150 MM</v>
          </cell>
          <cell r="C2432" t="str">
            <v xml:space="preserve">UN    </v>
          </cell>
          <cell r="D2432" t="str">
            <v>CR</v>
          </cell>
          <cell r="E2432" t="str">
            <v>22,09</v>
          </cell>
        </row>
        <row r="2433">
          <cell r="A2433">
            <v>36494</v>
          </cell>
          <cell r="B2433" t="str">
            <v>GRUA ASCENCIONAL, LANCA DE 30 M, CAPACIDADE DE 1,0 T A 30 M, ALTURA ATE 39 M</v>
          </cell>
          <cell r="C2433" t="str">
            <v xml:space="preserve">UN    </v>
          </cell>
          <cell r="D2433" t="str">
            <v>AS</v>
          </cell>
          <cell r="E2433" t="str">
            <v>377.809,08</v>
          </cell>
        </row>
        <row r="2434">
          <cell r="A2434">
            <v>36493</v>
          </cell>
          <cell r="B2434" t="str">
            <v>GRUA ASCENCIONAL, LANCA DE 42 M, CAPACIDADE DE 1,5 T A 30 M, ALTURA ATE 39 M</v>
          </cell>
          <cell r="C2434" t="str">
            <v xml:space="preserve">UN    </v>
          </cell>
          <cell r="D2434" t="str">
            <v>AS</v>
          </cell>
          <cell r="E2434" t="str">
            <v>428.042,35</v>
          </cell>
        </row>
        <row r="2435">
          <cell r="A2435">
            <v>36492</v>
          </cell>
          <cell r="B2435" t="str">
            <v>GRUA ASCENCIONAL, LANCA DE 50 M, CAPACIDADE DE 2,33 T A 30 M, ALTURA ATE 48 M</v>
          </cell>
          <cell r="C2435" t="str">
            <v xml:space="preserve">UN    </v>
          </cell>
          <cell r="D2435" t="str">
            <v>AS</v>
          </cell>
          <cell r="E2435" t="str">
            <v>795.140,35</v>
          </cell>
        </row>
        <row r="2436">
          <cell r="A2436">
            <v>13333</v>
          </cell>
          <cell r="B2436" t="str">
            <v>GRUPO DE SOLDAGEM C/ GERADOR A DIESEL 60 CV PARA SOLDA ELETRICA, SOBRE 04 RODAS, COM MOTOR 4 CILINDROS</v>
          </cell>
          <cell r="C2436" t="str">
            <v xml:space="preserve">UN    </v>
          </cell>
          <cell r="D2436" t="str">
            <v>AS</v>
          </cell>
          <cell r="E2436" t="str">
            <v>142.086,69</v>
          </cell>
        </row>
        <row r="2437">
          <cell r="A2437">
            <v>13533</v>
          </cell>
          <cell r="B2437" t="str">
            <v>GRUPO DE SOLDAGEM COM GERADOR A DIESEL 30 CV, PARA SOLDA ELETRICA, SOBRE DUAS RODAS</v>
          </cell>
          <cell r="C2437" t="str">
            <v xml:space="preserve">UN    </v>
          </cell>
          <cell r="D2437" t="str">
            <v>AS</v>
          </cell>
          <cell r="E2437" t="str">
            <v>127.009,71</v>
          </cell>
        </row>
        <row r="2438">
          <cell r="A2438">
            <v>36499</v>
          </cell>
          <cell r="B2438" t="str">
            <v>GRUPO GERADOR A GASOLINA, POTENCIA NOMINAL 2,2 KW, TENSAO DE SAIDA 110/220 V, MOTOR POTENCIA 6,5 HP</v>
          </cell>
          <cell r="C2438" t="str">
            <v xml:space="preserve">UN    </v>
          </cell>
          <cell r="D2438" t="str">
            <v>AS</v>
          </cell>
          <cell r="E2438" t="str">
            <v>2.770,69</v>
          </cell>
        </row>
        <row r="2439">
          <cell r="A2439">
            <v>39585</v>
          </cell>
          <cell r="B2439" t="str">
            <v>GRUPO GERADOR DIESEL, COM CARENAGEM, POTENCIA STANDART ENTRE 100 E 110 KVA, VELOCIDADE DE 1800 RPM, FREQUENCIA DE 60 HZ</v>
          </cell>
          <cell r="C2439" t="str">
            <v xml:space="preserve">UN    </v>
          </cell>
          <cell r="D2439" t="str">
            <v>AS</v>
          </cell>
          <cell r="E2439" t="str">
            <v>91.745,37</v>
          </cell>
        </row>
        <row r="2440">
          <cell r="A2440">
            <v>39586</v>
          </cell>
          <cell r="B2440" t="str">
            <v>GRUPO GERADOR DIESEL, COM CARENAGEM, POTENCIA STANDART ENTRE 140 E 150 KVA, VELOCIDADE DE 1800 RPM, FREQUENCIA DE 60 HZ</v>
          </cell>
          <cell r="C2440" t="str">
            <v xml:space="preserve">UN    </v>
          </cell>
          <cell r="D2440" t="str">
            <v>AS</v>
          </cell>
          <cell r="E2440" t="str">
            <v>107.611,10</v>
          </cell>
        </row>
        <row r="2441">
          <cell r="A2441">
            <v>39587</v>
          </cell>
          <cell r="B2441" t="str">
            <v>GRUPO GERADOR DIESEL, COM CARENAGEM, POTENCIA STANDART ENTRE 210 E 220 KVA, VELOCIDADE DE 1800 RPM, FREQUENCIA DE 60 HZ</v>
          </cell>
          <cell r="C2441" t="str">
            <v xml:space="preserve">UN    </v>
          </cell>
          <cell r="D2441" t="str">
            <v>AS</v>
          </cell>
          <cell r="E2441" t="str">
            <v>131.064,81</v>
          </cell>
        </row>
        <row r="2442">
          <cell r="A2442">
            <v>39588</v>
          </cell>
          <cell r="B2442" t="str">
            <v>GRUPO GERADOR DIESEL, COM CARENAGEM, POTENCIA STANDART ENTRE 250 E 260 KVA, VELOCIDADE DE 1800 RPM, FREQUENCIA DE 60 HZ</v>
          </cell>
          <cell r="C2442" t="str">
            <v xml:space="preserve">UN    </v>
          </cell>
          <cell r="D2442" t="str">
            <v>AS</v>
          </cell>
          <cell r="E2442" t="str">
            <v>151.759,25</v>
          </cell>
        </row>
        <row r="2443">
          <cell r="A2443">
            <v>39584</v>
          </cell>
          <cell r="B2443" t="str">
            <v>GRUPO GERADOR DIESEL, COM CARENAGEM, POTENCIA STANDART ENTRE 50 E 55 KVA, VELOCIDADE DE 1800 RPM, FREQUENCIA DE 60 HZ</v>
          </cell>
          <cell r="C2443" t="str">
            <v xml:space="preserve">UN    </v>
          </cell>
          <cell r="D2443" t="str">
            <v>AS</v>
          </cell>
          <cell r="E2443" t="str">
            <v>81.701,66</v>
          </cell>
        </row>
        <row r="2444">
          <cell r="A2444">
            <v>39590</v>
          </cell>
          <cell r="B2444" t="str">
            <v>GRUPO GERADOR DIESEL, SEM CARENAGEM, POTENCIA STANDART ENTRE 100 E 110 KVA, VELOCIDADE DE 1800 RPM, FREQUENCIA DE 60 HZ</v>
          </cell>
          <cell r="C2444" t="str">
            <v xml:space="preserve">UN    </v>
          </cell>
          <cell r="D2444" t="str">
            <v>AS</v>
          </cell>
          <cell r="E2444" t="str">
            <v>79.742,59</v>
          </cell>
        </row>
        <row r="2445">
          <cell r="A2445">
            <v>39592</v>
          </cell>
          <cell r="B2445" t="str">
            <v>GRUPO GERADOR DIESEL, SEM CARENAGEM, POTENCIA STANDART ENTRE 210 E 220 KVA, VELOCIDADE DE 1800 RPM, FREQUENCIA DE 60 HZ</v>
          </cell>
          <cell r="C2445" t="str">
            <v xml:space="preserve">UN    </v>
          </cell>
          <cell r="D2445" t="str">
            <v>AS</v>
          </cell>
          <cell r="E2445" t="str">
            <v>114.592,03</v>
          </cell>
        </row>
        <row r="2446">
          <cell r="A2446">
            <v>39593</v>
          </cell>
          <cell r="B2446" t="str">
            <v>GRUPO GERADOR DIESEL, SEM CARENAGEM, POTENCIA STANDART ENTRE 250 E 260 KVA, VELOCIDADE DE 1800 RPM, FREQUENCIA DE 60 HZ</v>
          </cell>
          <cell r="C2446" t="str">
            <v xml:space="preserve">UN    </v>
          </cell>
          <cell r="D2446" t="str">
            <v>AS</v>
          </cell>
          <cell r="E2446" t="str">
            <v>131.064,81</v>
          </cell>
        </row>
        <row r="2447">
          <cell r="A2447">
            <v>14254</v>
          </cell>
          <cell r="B2447" t="str">
            <v>GRUPO GERADOR DIESEL, SEM CARENAGEM, POTENCIA STANDART ENTRE 80 E 90 KVA, VELOCIDADE DE 1800 RPM, FREQUENCIA DE 60 HZ</v>
          </cell>
          <cell r="C2447" t="str">
            <v xml:space="preserve">UN    </v>
          </cell>
          <cell r="D2447" t="str">
            <v>AS</v>
          </cell>
          <cell r="E2447" t="str">
            <v>74.500,00</v>
          </cell>
        </row>
        <row r="2448">
          <cell r="A2448">
            <v>25987</v>
          </cell>
          <cell r="B2448" t="str">
            <v>GRUPO GERADOR ESTACIONARIO SILENCIADO, POTENCIA 50 KVA, MOTOR DIESEL</v>
          </cell>
          <cell r="C2448" t="str">
            <v xml:space="preserve">UN    </v>
          </cell>
          <cell r="D2448" t="str">
            <v>AS</v>
          </cell>
          <cell r="E2448" t="str">
            <v>62.213,44</v>
          </cell>
        </row>
        <row r="2449">
          <cell r="A2449">
            <v>25019</v>
          </cell>
          <cell r="B2449" t="str">
            <v>GRUPO GERADOR ESTACIONARIO, MOTOR DIESEL POTENCIA 170 KVA</v>
          </cell>
          <cell r="C2449" t="str">
            <v xml:space="preserve">UN    </v>
          </cell>
          <cell r="D2449" t="str">
            <v>AS</v>
          </cell>
          <cell r="E2449" t="str">
            <v>106.640,79</v>
          </cell>
        </row>
        <row r="2450">
          <cell r="A2450">
            <v>36501</v>
          </cell>
          <cell r="B2450" t="str">
            <v>GRUPO GERADOR ESTACIONARIO, POTENCIA 150 KVA, MOTOR DIESEL</v>
          </cell>
          <cell r="C2450" t="str">
            <v xml:space="preserve">UN    </v>
          </cell>
          <cell r="D2450" t="str">
            <v>AS</v>
          </cell>
          <cell r="E2450" t="str">
            <v>94.947,06</v>
          </cell>
        </row>
        <row r="2451">
          <cell r="A2451">
            <v>25986</v>
          </cell>
          <cell r="B2451" t="str">
            <v>GRUPO GERADOR ESTACIONARIO, SILENCIADO, POTENCIA 180 KVA, MOTOR DIESEL</v>
          </cell>
          <cell r="C2451" t="str">
            <v xml:space="preserve">UN    </v>
          </cell>
          <cell r="D2451" t="str">
            <v>AS</v>
          </cell>
          <cell r="E2451" t="str">
            <v>114.144,55</v>
          </cell>
        </row>
        <row r="2452">
          <cell r="A2452">
            <v>36500</v>
          </cell>
          <cell r="B2452" t="str">
            <v>GRUPO GERADOR REBOCAVEL, POTENCIA *66* KVA, MOTOR A DIESEL</v>
          </cell>
          <cell r="C2452" t="str">
            <v xml:space="preserve">UN    </v>
          </cell>
          <cell r="D2452" t="str">
            <v>AS</v>
          </cell>
          <cell r="E2452" t="str">
            <v>67.096,49</v>
          </cell>
        </row>
        <row r="2453">
          <cell r="A2453">
            <v>20017</v>
          </cell>
          <cell r="B2453" t="str">
            <v>GUARNICAO/ ALIZAR/ VISTA MACICA, E= *1* CM, L= *4,5* CM, EM CEDRINHO/ ANGELIM COMERCIAL/  EUCALIPTO/ CURUPIXA/ PEROBA/ CUMARU OU EQUIVALENTE DA REGIAO</v>
          </cell>
          <cell r="C2453" t="str">
            <v xml:space="preserve">M     </v>
          </cell>
          <cell r="D2453" t="str">
            <v>CR</v>
          </cell>
          <cell r="E2453" t="str">
            <v>3,38</v>
          </cell>
        </row>
        <row r="2454">
          <cell r="A2454">
            <v>20007</v>
          </cell>
          <cell r="B2454" t="str">
            <v>GUARNICAO/ ALIZAR/ VISTA MACICA, E= *1* CM, L= *4,5* CM, EM PINUS/ TAUARI/ VIROLA OU EQUIVALENTE DA REGIAO</v>
          </cell>
          <cell r="C2454" t="str">
            <v xml:space="preserve">M     </v>
          </cell>
          <cell r="D2454" t="str">
            <v>CR</v>
          </cell>
          <cell r="E2454" t="str">
            <v>2,59</v>
          </cell>
        </row>
        <row r="2455">
          <cell r="A2455">
            <v>39836</v>
          </cell>
          <cell r="B2455" t="str">
            <v>GUARNICAO/ALIZAR/VISTA, E = *1,3* CM, L = *5,0* CM HASTE REGULAVEL = *35* MM, EM MDF/PVC WOOD/ POLIESTIRENO OU MADEIRA LAMINADA, PRIMER BRANCO</v>
          </cell>
          <cell r="C2455" t="str">
            <v xml:space="preserve">JG    </v>
          </cell>
          <cell r="D2455" t="str">
            <v>AS</v>
          </cell>
          <cell r="E2455" t="str">
            <v>149,24</v>
          </cell>
        </row>
        <row r="2456">
          <cell r="A2456">
            <v>39830</v>
          </cell>
          <cell r="B2456" t="str">
            <v>GUARNICAO/ALIZAR/VISTA, E = *1,3* CM, L = *7,0* CM, EM POLIESTIRENO, BRANCO</v>
          </cell>
          <cell r="C2456" t="str">
            <v xml:space="preserve">JG    </v>
          </cell>
          <cell r="D2456" t="str">
            <v>AS</v>
          </cell>
          <cell r="E2456" t="str">
            <v>170,20</v>
          </cell>
        </row>
        <row r="2457">
          <cell r="A2457">
            <v>39831</v>
          </cell>
          <cell r="B2457" t="str">
            <v>GUARNICAO/ALIZAR/VISTA, E = *1,5* CM, L = *5,0* CM, EM POLIESTIRENO, BRANCO</v>
          </cell>
          <cell r="C2457" t="str">
            <v xml:space="preserve">JG    </v>
          </cell>
          <cell r="D2457" t="str">
            <v>AS</v>
          </cell>
          <cell r="E2457" t="str">
            <v>169,84</v>
          </cell>
        </row>
        <row r="2458">
          <cell r="A2458">
            <v>36888</v>
          </cell>
          <cell r="B2458" t="str">
            <v>GUARNICAO/MOLDURA DE ACABAMENTO PARA ESQUADRIA DE ALUMINIO ANODIZADO NATURAL, PARA 1 FACE</v>
          </cell>
          <cell r="C2458" t="str">
            <v xml:space="preserve">M     </v>
          </cell>
          <cell r="D2458" t="str">
            <v>CR</v>
          </cell>
          <cell r="E2458" t="str">
            <v>7,85</v>
          </cell>
        </row>
        <row r="2459">
          <cell r="A2459">
            <v>40527</v>
          </cell>
          <cell r="B2459" t="str">
            <v>GUINCHO DE ALAVANCA MANUAL, CAPACIDADE DE 1,6 T, COM 20 M DE CABO DE ACO (AQUISICAO)</v>
          </cell>
          <cell r="C2459" t="str">
            <v xml:space="preserve">UN    </v>
          </cell>
          <cell r="D2459" t="str">
            <v>AS</v>
          </cell>
          <cell r="E2459" t="str">
            <v>2.200,79</v>
          </cell>
        </row>
        <row r="2460">
          <cell r="A2460">
            <v>36497</v>
          </cell>
          <cell r="B2460" t="str">
            <v>GUINCHO DE ALAVANCA MANUAL, CAPACIDADE 3,2 T COM 20 M DE CABO DE ACO DIAMETRO 16,3 MM</v>
          </cell>
          <cell r="C2460" t="str">
            <v xml:space="preserve">UN    </v>
          </cell>
          <cell r="D2460" t="str">
            <v>AS</v>
          </cell>
          <cell r="E2460" t="str">
            <v>2.512,44</v>
          </cell>
        </row>
        <row r="2461">
          <cell r="A2461">
            <v>36487</v>
          </cell>
          <cell r="B2461" t="str">
            <v>GUINCHO ELETRICO DE COLUNA, CAPACIDADE 400 KG, COM MOTO FREIO, MOTOR TRIFASICO DE 1,25 CV</v>
          </cell>
          <cell r="C2461" t="str">
            <v xml:space="preserve">UN    </v>
          </cell>
          <cell r="D2461" t="str">
            <v>AS</v>
          </cell>
          <cell r="E2461" t="str">
            <v>4.374,55</v>
          </cell>
        </row>
        <row r="2462">
          <cell r="A2462">
            <v>25952</v>
          </cell>
          <cell r="B2462" t="str">
            <v>GUINDASTE HIDRAULICO AUTOPROPELIDO, COM LANCA TELESCOPICA 28,80 M, CAPACIDADE MAXIMA 30 T, POTENCIA 97 KW, TRACAO 4 X 4</v>
          </cell>
          <cell r="C2462" t="str">
            <v xml:space="preserve">UN    </v>
          </cell>
          <cell r="D2462" t="str">
            <v>AS</v>
          </cell>
          <cell r="E2462" t="str">
            <v>660.657,27</v>
          </cell>
        </row>
        <row r="2463">
          <cell r="A2463">
            <v>25954</v>
          </cell>
          <cell r="B2463" t="str">
            <v>GUINDASTE HIDRAULICO AUTOPROPELIDO, COM LANCA TELESCOPICA 40 M, CAPACIDADE MAXIMA 60 T, POTENCIA 260 KW, TRACAO 6 X 6</v>
          </cell>
          <cell r="C2463" t="str">
            <v xml:space="preserve">UN    </v>
          </cell>
          <cell r="D2463" t="str">
            <v>AS</v>
          </cell>
          <cell r="E2463" t="str">
            <v>1.270.494,75</v>
          </cell>
        </row>
        <row r="2464">
          <cell r="A2464">
            <v>25953</v>
          </cell>
          <cell r="B2464" t="str">
            <v>GUINDASTE HIDRAULICO AUTOPROPELIDO, COM LANCA TELESCOPICA 50 M, CAPACIDADE MAXIMA 100 T, POTENCIA 350 KW, TRACAO 10 X 6</v>
          </cell>
          <cell r="C2464" t="str">
            <v xml:space="preserve">UN    </v>
          </cell>
          <cell r="D2464" t="str">
            <v>AS</v>
          </cell>
          <cell r="E2464" t="str">
            <v>2.159.841,08</v>
          </cell>
        </row>
        <row r="2465">
          <cell r="A2465">
            <v>37776</v>
          </cell>
          <cell r="B2465" t="str">
            <v>GUINDAUTO HIDRAULICO, CAPACIDADE MAXIMA DE CARGA 10000 KG, MOMENTO MAXIMO DE CARGA 23 TM , ALCANCE MAXIMO HORIZONTAL 11,80 M, PARA MONTAGEM SOBRE CHASSI DE CAMINHAO PBT MINIMO 15000 KG (INCLUI MONTAGEM, NAO INCLUI CAMINHAO)</v>
          </cell>
          <cell r="C2465" t="str">
            <v xml:space="preserve">UN    </v>
          </cell>
          <cell r="D2465" t="str">
            <v>AS</v>
          </cell>
          <cell r="E2465" t="str">
            <v>132.370,65</v>
          </cell>
        </row>
        <row r="2466">
          <cell r="A2466">
            <v>37775</v>
          </cell>
          <cell r="B2466" t="str">
            <v>GUINDAUTO HIDRAULICO, CAPACIDADE MAXIMA DE CARGA 14340 KG, MOMENTO MAXIMO DE CARGA 42,3 TM, ALCANCE MAXIMO HORIZONTAL 16,80 M, PARA MONTAGEM SOBRE CHASSI DE CAMINHAO PBT MINIMO 23000 KG (INCLUI MONTAGEM, NAO INCLUI CAMINHAO)</v>
          </cell>
          <cell r="C2466" t="str">
            <v xml:space="preserve">UN    </v>
          </cell>
          <cell r="D2466" t="str">
            <v>AS</v>
          </cell>
          <cell r="E2466" t="str">
            <v>208.493,79</v>
          </cell>
        </row>
        <row r="2467">
          <cell r="A2467">
            <v>36491</v>
          </cell>
          <cell r="B2467" t="str">
            <v>GUINDAUTO HIDRAULICO, CAPACIDADE MAXIMA DE CARGA 30000 KG, MOMENTO MAXIMO DE CARGA 92,2 TM , ALCANCE MAXIMO HORIZONTAL  22,00 M, PARA MONTAGEM SOBRE CHASSI DE CAMINHAO PBT MINIMO 30000 KG (INCLUI MONTAGEM, NAO INCLUI CAMINHAO)</v>
          </cell>
          <cell r="C2467" t="str">
            <v xml:space="preserve">UN    </v>
          </cell>
          <cell r="D2467" t="str">
            <v>AS</v>
          </cell>
          <cell r="E2467" t="str">
            <v>772.114,39</v>
          </cell>
        </row>
        <row r="2468">
          <cell r="A2468">
            <v>10712</v>
          </cell>
          <cell r="B2468" t="str">
            <v>GUINDAUTO HIDRAULICO, CAPACIDADE MAXIMA DE CARGA 3300 KG, MOMENTO MAXIMO DE CARGA 5,8 TM , ALCANCE MAXIMO HORIZONTAL  7,60 M, PARA MONTAGEM SOBRE CHASSI DE CAMINHAO PBT MINIMO 8000 KG (INCLUI MONTAGEM, NAO INCLUI CAMINHAO)</v>
          </cell>
          <cell r="C2468" t="str">
            <v xml:space="preserve">UN    </v>
          </cell>
          <cell r="D2468" t="str">
            <v>AS</v>
          </cell>
          <cell r="E2468" t="str">
            <v>52.123,44</v>
          </cell>
        </row>
        <row r="2469">
          <cell r="A2469">
            <v>3363</v>
          </cell>
          <cell r="B2469" t="str">
            <v>GUINDAUTO HIDRAULICO, CAPACIDADE MAXIMA DE CARGA 6200 KG, MOMENTO MAXIMO DE CARGA 11,7 TM , ALCANCE MAXIMO HORIZONTAL  9,70 M, PARA MONTAGEM SOBRE CHASSI DE CAMINHAO PBT MINIMO 13000 KG (INCLUI MONTAGEM, NAO INCLUI CAMINHAO)</v>
          </cell>
          <cell r="C2469" t="str">
            <v xml:space="preserve">UN    </v>
          </cell>
          <cell r="D2469" t="str">
            <v>AS</v>
          </cell>
          <cell r="E2469" t="str">
            <v>73.316,50</v>
          </cell>
        </row>
        <row r="2470">
          <cell r="A2470">
            <v>3365</v>
          </cell>
          <cell r="B2470" t="str">
            <v>GUINDAUTO HIDRAULICO, CAPACIDADE MAXIMA DE CARGA 8500 KG, MOMENTO MAXIMO DE CARGA 30,4 TM , ALCANCE MAXIMO HORIZONTAL  14,30 M, PARA MONTAGEM SOBRE CHASSI DE CAMINHAO PBT MINIMO 23000 KG (INCLUI MONTAGEM, NAO INCLUI CAMINHAO)</v>
          </cell>
          <cell r="C2470" t="str">
            <v xml:space="preserve">UN    </v>
          </cell>
          <cell r="D2470" t="str">
            <v>AS</v>
          </cell>
          <cell r="E2470" t="str">
            <v>171.377,31</v>
          </cell>
        </row>
        <row r="2471">
          <cell r="A2471">
            <v>7569</v>
          </cell>
          <cell r="B2471" t="str">
            <v>HASTE ANCORA EM ACO GALVANIZADO, DIMENSOES 16 MM X 2000 MM</v>
          </cell>
          <cell r="C2471" t="str">
            <v xml:space="preserve">UN    </v>
          </cell>
          <cell r="D2471" t="str">
            <v>AS</v>
          </cell>
          <cell r="E2471" t="str">
            <v>42,25</v>
          </cell>
        </row>
        <row r="2472">
          <cell r="A2472">
            <v>34349</v>
          </cell>
          <cell r="B2472" t="str">
            <v>HASTE DE ACO GALVANIZADO PARA FIXACAO DE CONCERTINA 2 "/3 M</v>
          </cell>
          <cell r="C2472" t="str">
            <v xml:space="preserve">UN    </v>
          </cell>
          <cell r="D2472" t="str">
            <v>CR</v>
          </cell>
          <cell r="E2472" t="str">
            <v>16,37</v>
          </cell>
        </row>
        <row r="2473">
          <cell r="A2473">
            <v>11991</v>
          </cell>
          <cell r="B2473" t="str">
            <v>HASTE DE ATERRAMENTO EM ACO GALVANIZADO TIPO CANTONEIRA COM 2,00 M DE COMPRIMENTO, 25 X 25 MM E CHAPA DE 3/16"</v>
          </cell>
          <cell r="C2473" t="str">
            <v xml:space="preserve">UN    </v>
          </cell>
          <cell r="D2473" t="str">
            <v>CR</v>
          </cell>
          <cell r="E2473" t="str">
            <v>37,93</v>
          </cell>
        </row>
        <row r="2474">
          <cell r="A2474">
            <v>20062</v>
          </cell>
          <cell r="B2474" t="str">
            <v>HASTE METALICA PARA FIXACAO DE CALHA PLUVIAL,  ZINCADA, DOBRADA 90 GRAUS</v>
          </cell>
          <cell r="C2474" t="str">
            <v xml:space="preserve">UN    </v>
          </cell>
          <cell r="D2474" t="str">
            <v>AS</v>
          </cell>
          <cell r="E2474" t="str">
            <v>9,84</v>
          </cell>
        </row>
        <row r="2475">
          <cell r="A2475">
            <v>11029</v>
          </cell>
          <cell r="B2475" t="str">
            <v>HASTE RETA PARA GANCHO DE FERRO GALVANIZADO, COM ROSCA 1/4 " X 30 CM PARA FIXACAO DE TELHA METALICA, INCLUI PORCA E ARRUELAS DE VEDACAO</v>
          </cell>
          <cell r="C2475" t="str">
            <v xml:space="preserve">CJ    </v>
          </cell>
          <cell r="D2475" t="str">
            <v>CR</v>
          </cell>
          <cell r="E2475" t="str">
            <v>1,14</v>
          </cell>
        </row>
        <row r="2476">
          <cell r="A2476">
            <v>4316</v>
          </cell>
          <cell r="B2476" t="str">
            <v>HASTE RETA PARA GANCHO DE FERRO GALVANIZADO, COM ROSCA 1/4 " X 40 CM PARA FIXACAO DE TELHA DE FIBROCIMENTO, INCLUI PORCA SEXTAVADA DE  ZINCO</v>
          </cell>
          <cell r="C2476" t="str">
            <v xml:space="preserve">UN    </v>
          </cell>
          <cell r="D2476" t="str">
            <v>CR</v>
          </cell>
          <cell r="E2476" t="str">
            <v>1,15</v>
          </cell>
        </row>
        <row r="2477">
          <cell r="A2477">
            <v>4313</v>
          </cell>
          <cell r="B2477" t="str">
            <v>HASTE RETA PARA GANCHO DE FERRO GALVANIZADO, COM ROSCA 5/16" X 35 CM PARA FIXACAO DE TELHA DE FIBROCIMENTO, INCLUI PORCA E ARRUELAS DE VEDACAO</v>
          </cell>
          <cell r="C2477" t="str">
            <v xml:space="preserve">CJ    </v>
          </cell>
          <cell r="D2477" t="str">
            <v>CR</v>
          </cell>
          <cell r="E2477" t="str">
            <v>1,65</v>
          </cell>
        </row>
        <row r="2478">
          <cell r="A2478">
            <v>4317</v>
          </cell>
          <cell r="B2478" t="str">
            <v>HASTE RETA PARA GANCHO DE FERRO GALVANIZADO, COM ROSCA 5/16" X 40 CM PARA FIXACAO DE TELHA DE FIBROCIMENTO, INCLUI PORCA SEXTAVADA DE  ZINCO</v>
          </cell>
          <cell r="C2478" t="str">
            <v xml:space="preserve">UN    </v>
          </cell>
          <cell r="D2478" t="str">
            <v>CR</v>
          </cell>
          <cell r="E2478" t="str">
            <v>1,88</v>
          </cell>
        </row>
        <row r="2479">
          <cell r="A2479">
            <v>4314</v>
          </cell>
          <cell r="B2479" t="str">
            <v>HASTE RETA PARA GANCHO DE FERRO GALVANIZADO, COM ROSCA 5/16" X 45 CM PARA FIXACAO DE TELHA DE FIBROCIMENTO, INCLUI PORCA E ARRUELAS DE VEDACAO</v>
          </cell>
          <cell r="C2479" t="str">
            <v xml:space="preserve">CJ    </v>
          </cell>
          <cell r="D2479" t="str">
            <v>CR</v>
          </cell>
          <cell r="E2479" t="str">
            <v>2,21</v>
          </cell>
        </row>
        <row r="2480">
          <cell r="A2480">
            <v>10561</v>
          </cell>
          <cell r="B2480" t="str">
            <v>HEXAMETAFOSFATO DE SODIO</v>
          </cell>
          <cell r="C2480" t="str">
            <v xml:space="preserve">KG    </v>
          </cell>
          <cell r="D2480" t="str">
            <v>CR</v>
          </cell>
          <cell r="E2480" t="str">
            <v>0,47</v>
          </cell>
        </row>
        <row r="2481">
          <cell r="A2481">
            <v>10921</v>
          </cell>
          <cell r="B2481" t="str">
            <v>HIDRANTE DE COLUNA COMPLETO, EM FERRO FUNDIDO, DN = 100 MM, COM REGISTRO, CUNHA DE BORRACHA, CURVA DESSIMETRICA, EXTREMIDADE E TAMPAS (INCLUI KIT FIXACAO)</v>
          </cell>
          <cell r="C2481" t="str">
            <v xml:space="preserve">UN    </v>
          </cell>
          <cell r="D2481" t="str">
            <v>AS</v>
          </cell>
          <cell r="E2481" t="str">
            <v>3.290,00</v>
          </cell>
        </row>
        <row r="2482">
          <cell r="A2482">
            <v>10922</v>
          </cell>
          <cell r="B2482" t="str">
            <v>HIDRANTE DE COLUNA COMPLETO, EM FERRO FUNDIDO, DN = 75 MM, COM REGISTRO, CUNHA DE BORRACHA, CURVA DESSIMETRICA, EXTREMIDADE E TAMPAS (INCLUI KIT FIXACAO)</v>
          </cell>
          <cell r="C2482" t="str">
            <v xml:space="preserve">UN    </v>
          </cell>
          <cell r="D2482" t="str">
            <v>AS</v>
          </cell>
          <cell r="E2482" t="str">
            <v>2.979,99</v>
          </cell>
        </row>
        <row r="2483">
          <cell r="A2483">
            <v>10923</v>
          </cell>
          <cell r="B2483" t="str">
            <v>HIDRANTE SUBTERRANEO, EM FERRO FUNDIDO, COM CURVA CURTA E CAIXA, DN 75 MM</v>
          </cell>
          <cell r="C2483" t="str">
            <v xml:space="preserve">UN    </v>
          </cell>
          <cell r="D2483" t="str">
            <v>AS</v>
          </cell>
          <cell r="E2483" t="str">
            <v>1.761,30</v>
          </cell>
        </row>
        <row r="2484">
          <cell r="A2484">
            <v>10924</v>
          </cell>
          <cell r="B2484" t="str">
            <v>HIDRANTE SUBTERRANEO, EM FERRO FUNDIDO, COM CURVA LONGA E CAIXA, DN 75 MM</v>
          </cell>
          <cell r="C2484" t="str">
            <v xml:space="preserve">UN    </v>
          </cell>
          <cell r="D2484" t="str">
            <v>AS</v>
          </cell>
          <cell r="E2484" t="str">
            <v>1.854,99</v>
          </cell>
        </row>
        <row r="2485">
          <cell r="A2485">
            <v>37772</v>
          </cell>
          <cell r="B2485" t="str">
            <v>HIDROJATEADORA PARA DESOBSTRUCAO DE REDES E GALERIAS, TANQUE 7000 L, BOMBA TRIPLEX 120 KGF/CM2 128 L/MIN (INCLUI MONTAGEM, NAO INCLUI CAMINHAO)</v>
          </cell>
          <cell r="C2485" t="str">
            <v xml:space="preserve">UN    </v>
          </cell>
          <cell r="D2485" t="str">
            <v>AS</v>
          </cell>
          <cell r="E2485" t="str">
            <v>114.526,71</v>
          </cell>
        </row>
        <row r="2486">
          <cell r="A2486">
            <v>37771</v>
          </cell>
          <cell r="B2486" t="str">
            <v>HIDROJATEADORA PARA DESOBSTRUCAO DE REDES E GALERIAS, TANQUE 7000 L, BOMBA TRIPLEX 140 KGF/CM2 260 L/MIN ALIMENTADA POR MOTOR INDEPENDENTE A DIESEL POTENCIA 125 CV (INCLUI MONTAGEM, NAO INCLUI CAMINHAO)</v>
          </cell>
          <cell r="C2486" t="str">
            <v xml:space="preserve">UN    </v>
          </cell>
          <cell r="D2486" t="str">
            <v>AS</v>
          </cell>
          <cell r="E2486" t="str">
            <v>121.838,18</v>
          </cell>
        </row>
        <row r="2487">
          <cell r="A2487">
            <v>12770</v>
          </cell>
          <cell r="B2487" t="str">
            <v>HIDROMETRO MULTIJATO, VAZAO MAXIMA DE 10,0 M3/H, DE 1"</v>
          </cell>
          <cell r="C2487" t="str">
            <v xml:space="preserve">UN    </v>
          </cell>
          <cell r="D2487" t="str">
            <v>AS</v>
          </cell>
          <cell r="E2487" t="str">
            <v>450,69</v>
          </cell>
        </row>
        <row r="2488">
          <cell r="A2488">
            <v>12772</v>
          </cell>
          <cell r="B2488" t="str">
            <v>HIDROMETRO MULTIJATO, VAZAO MAXIMA DE 20,0 M3/H, DE 1 1/2"</v>
          </cell>
          <cell r="C2488" t="str">
            <v xml:space="preserve">UN    </v>
          </cell>
          <cell r="D2488" t="str">
            <v>AS</v>
          </cell>
          <cell r="E2488" t="str">
            <v>749,03</v>
          </cell>
        </row>
        <row r="2489">
          <cell r="A2489">
            <v>12768</v>
          </cell>
          <cell r="B2489" t="str">
            <v>HIDROMETRO MULTIJATO, VAZAO MAXIMA DE 30,0 M3/H, DE 2"</v>
          </cell>
          <cell r="C2489" t="str">
            <v xml:space="preserve">UN    </v>
          </cell>
          <cell r="D2489" t="str">
            <v>AS</v>
          </cell>
          <cell r="E2489" t="str">
            <v>1.053,73</v>
          </cell>
        </row>
        <row r="2490">
          <cell r="A2490">
            <v>12775</v>
          </cell>
          <cell r="B2490" t="str">
            <v>HIDROMETRO MULTIJATO, VAZAO MAXIMA DE 7,0 M3/H, DE 1"</v>
          </cell>
          <cell r="C2490" t="str">
            <v xml:space="preserve">UN    </v>
          </cell>
          <cell r="D2490" t="str">
            <v>AS</v>
          </cell>
          <cell r="E2490" t="str">
            <v>330,08</v>
          </cell>
        </row>
        <row r="2491">
          <cell r="A2491">
            <v>12769</v>
          </cell>
          <cell r="B2491" t="str">
            <v>HIDROMETRO UNIJATO, VAZAO MAXIMA DE 1,5 M3/H, DE 1/2"</v>
          </cell>
          <cell r="C2491" t="str">
            <v xml:space="preserve">UN    </v>
          </cell>
          <cell r="D2491" t="str">
            <v>AS</v>
          </cell>
          <cell r="E2491" t="str">
            <v>86,33</v>
          </cell>
        </row>
        <row r="2492">
          <cell r="A2492">
            <v>12773</v>
          </cell>
          <cell r="B2492" t="str">
            <v>HIDROMETRO UNIJATO, VAZAO MAXIMA DE 3,0 M3/H, DE 1/2"</v>
          </cell>
          <cell r="C2492" t="str">
            <v xml:space="preserve">UN    </v>
          </cell>
          <cell r="D2492" t="str">
            <v>AS</v>
          </cell>
          <cell r="E2492" t="str">
            <v>92,67</v>
          </cell>
        </row>
        <row r="2493">
          <cell r="A2493">
            <v>12774</v>
          </cell>
          <cell r="B2493" t="str">
            <v>HIDROMETRO UNIJATO, VAZAO MAXIMA DE 5,0 M3/H, DE 3/4"</v>
          </cell>
          <cell r="C2493" t="str">
            <v xml:space="preserve">UN    </v>
          </cell>
          <cell r="D2493" t="str">
            <v>AS</v>
          </cell>
          <cell r="E2493" t="str">
            <v>114,26</v>
          </cell>
        </row>
        <row r="2494">
          <cell r="A2494">
            <v>12776</v>
          </cell>
          <cell r="B2494" t="str">
            <v>HIDROMETRO WOLTMANN, VAZAO MAXIMA DE 50,0 M3/H, DE 2"</v>
          </cell>
          <cell r="C2494" t="str">
            <v xml:space="preserve">UN    </v>
          </cell>
          <cell r="D2494" t="str">
            <v>AS</v>
          </cell>
          <cell r="E2494" t="str">
            <v>1.701,20</v>
          </cell>
        </row>
        <row r="2495">
          <cell r="A2495">
            <v>12777</v>
          </cell>
          <cell r="B2495" t="str">
            <v>HIDROMETRO WOLTMANN, VAZAO MAXIMA DE 80,0 M3/H, DE 3"</v>
          </cell>
          <cell r="C2495" t="str">
            <v xml:space="preserve">UN    </v>
          </cell>
          <cell r="D2495" t="str">
            <v>AS</v>
          </cell>
          <cell r="E2495" t="str">
            <v>2.221,72</v>
          </cell>
        </row>
        <row r="2496">
          <cell r="A2496">
            <v>3391</v>
          </cell>
          <cell r="B2496" t="str">
            <v>IGNITOR PARA LAMPADA DE VAPOR DE SODIO / VAPOR METALICO ATE 2000 W, TENSAO DE PULSO ENTRE 600 A 750 V</v>
          </cell>
          <cell r="C2496" t="str">
            <v xml:space="preserve">UN    </v>
          </cell>
          <cell r="D2496" t="str">
            <v>CR</v>
          </cell>
          <cell r="E2496" t="str">
            <v>44,87</v>
          </cell>
        </row>
        <row r="2497">
          <cell r="A2497">
            <v>3389</v>
          </cell>
          <cell r="B2497" t="str">
            <v>IGNITOR PARA LAMPADA DE VAPOR DE SODIO / VAPOR METALICO ATE 400 W, TENSAO DE PULSO ENTRE 3000 A 4500 V</v>
          </cell>
          <cell r="C2497" t="str">
            <v xml:space="preserve">UN    </v>
          </cell>
          <cell r="D2497" t="str">
            <v xml:space="preserve">C </v>
          </cell>
          <cell r="E2497" t="str">
            <v>23,28</v>
          </cell>
        </row>
        <row r="2498">
          <cell r="A2498">
            <v>3390</v>
          </cell>
          <cell r="B2498" t="str">
            <v>IGNITOR PARA LAMPADA DE VAPOR DE SODIO / VAPOR METALICO ATE 400 W, TENSAO DE PULSO ENTRE 580 A 750 V</v>
          </cell>
          <cell r="C2498" t="str">
            <v xml:space="preserve">UN    </v>
          </cell>
          <cell r="D2498" t="str">
            <v>CR</v>
          </cell>
          <cell r="E2498" t="str">
            <v>26,20</v>
          </cell>
        </row>
        <row r="2499">
          <cell r="A2499">
            <v>12873</v>
          </cell>
          <cell r="B2499" t="str">
            <v>IMPERMEABILIZADOR</v>
          </cell>
          <cell r="C2499" t="str">
            <v xml:space="preserve">H     </v>
          </cell>
          <cell r="D2499" t="str">
            <v>CR</v>
          </cell>
          <cell r="E2499" t="str">
            <v>15,69</v>
          </cell>
        </row>
        <row r="2500">
          <cell r="A2500">
            <v>41076</v>
          </cell>
          <cell r="B2500" t="str">
            <v>IMPERMEABILIZADOR (MENSALISTA)</v>
          </cell>
          <cell r="C2500" t="str">
            <v xml:space="preserve">MES   </v>
          </cell>
          <cell r="D2500" t="str">
            <v>CR</v>
          </cell>
          <cell r="E2500" t="str">
            <v>2.783,50</v>
          </cell>
        </row>
        <row r="2501">
          <cell r="A2501">
            <v>140</v>
          </cell>
          <cell r="B2501" t="str">
            <v>IMPERMEABILIZANTE FLEXIVEL BRANCO DE BASE ACRILICA PARA COBERTURAS</v>
          </cell>
          <cell r="C2501" t="str">
            <v xml:space="preserve">KG    </v>
          </cell>
          <cell r="D2501" t="str">
            <v>CR</v>
          </cell>
          <cell r="E2501" t="str">
            <v>13,22</v>
          </cell>
        </row>
        <row r="2502">
          <cell r="A2502">
            <v>151</v>
          </cell>
          <cell r="B2502" t="str">
            <v>IMPERMEABILIZANTE INCOLOR PARA TRATAMENTO DE FACHADAS E TELHAS, BASE SILICONE</v>
          </cell>
          <cell r="C2502" t="str">
            <v xml:space="preserve">L     </v>
          </cell>
          <cell r="D2502" t="str">
            <v>CR</v>
          </cell>
          <cell r="E2502" t="str">
            <v>19,51</v>
          </cell>
        </row>
        <row r="2503">
          <cell r="A2503">
            <v>7340</v>
          </cell>
          <cell r="B2503" t="str">
            <v>IMUNIZANTE PARA MADEIRA, INCOLOR</v>
          </cell>
          <cell r="C2503" t="str">
            <v xml:space="preserve">L     </v>
          </cell>
          <cell r="D2503" t="str">
            <v>CR</v>
          </cell>
          <cell r="E2503" t="str">
            <v>20,98</v>
          </cell>
        </row>
        <row r="2504">
          <cell r="A2504">
            <v>2701</v>
          </cell>
          <cell r="B2504" t="str">
            <v>INSTALADOR DE TUBULACOES (TUBOS/EQUIPAMENTOS)</v>
          </cell>
          <cell r="C2504" t="str">
            <v xml:space="preserve">H     </v>
          </cell>
          <cell r="D2504" t="str">
            <v>CR</v>
          </cell>
          <cell r="E2504" t="str">
            <v>11,00</v>
          </cell>
        </row>
        <row r="2505">
          <cell r="A2505">
            <v>40929</v>
          </cell>
          <cell r="B2505" t="str">
            <v>INSTALADOR DE TUBULACOES (TUBOS/EQUIPAMENTOS) (MENSALISTA)</v>
          </cell>
          <cell r="C2505" t="str">
            <v xml:space="preserve">MES   </v>
          </cell>
          <cell r="D2505" t="str">
            <v>CR</v>
          </cell>
          <cell r="E2505" t="str">
            <v>1.951,18</v>
          </cell>
        </row>
        <row r="2506">
          <cell r="A2506">
            <v>38114</v>
          </cell>
          <cell r="B2506" t="str">
            <v>INTERRUPTOR BIPOLAR SIMPLES 10 A, 250 V (APENAS MODULO)</v>
          </cell>
          <cell r="C2506" t="str">
            <v xml:space="preserve">UN    </v>
          </cell>
          <cell r="D2506" t="str">
            <v>CR</v>
          </cell>
          <cell r="E2506" t="str">
            <v>11,53</v>
          </cell>
        </row>
        <row r="2507">
          <cell r="A2507">
            <v>38064</v>
          </cell>
          <cell r="B2507" t="str">
            <v>INTERRUPTOR BIPOLAR 10A, 250V, CONJUNTO MONTADO PARA EMBUTIR 4" X 2" (PLACA + SUPORTE + MODULO)</v>
          </cell>
          <cell r="C2507" t="str">
            <v xml:space="preserve">UN    </v>
          </cell>
          <cell r="D2507" t="str">
            <v>CR</v>
          </cell>
          <cell r="E2507" t="str">
            <v>12,89</v>
          </cell>
        </row>
        <row r="2508">
          <cell r="A2508">
            <v>38115</v>
          </cell>
          <cell r="B2508" t="str">
            <v>INTERRUPTOR INTERMEDIARIO 10 A, 250 V (APENAS MODULO)</v>
          </cell>
          <cell r="C2508" t="str">
            <v xml:space="preserve">UN    </v>
          </cell>
          <cell r="D2508" t="str">
            <v>CR</v>
          </cell>
          <cell r="E2508" t="str">
            <v>12,31</v>
          </cell>
        </row>
        <row r="2509">
          <cell r="A2509">
            <v>38065</v>
          </cell>
          <cell r="B2509" t="str">
            <v>INTERRUPTOR INTERMEDIARIO 10A, 250V, CONJUNTO MONTADO PARA EMBUTIR 4" X 2" (PLACA + SUPORTE + MODULO)</v>
          </cell>
          <cell r="C2509" t="str">
            <v xml:space="preserve">UN    </v>
          </cell>
          <cell r="D2509" t="str">
            <v>CR</v>
          </cell>
          <cell r="E2509" t="str">
            <v>18,28</v>
          </cell>
        </row>
        <row r="2510">
          <cell r="A2510">
            <v>38078</v>
          </cell>
          <cell r="B2510" t="str">
            <v>INTERRUPTOR PARALELO + TOMADA 2P+T 10A, 250V, CONJUNTO MONTADO PARA EMBUTIR 4" X 2" (PLACA + SUPORTE + MODULOS)</v>
          </cell>
          <cell r="C2510" t="str">
            <v xml:space="preserve">UN    </v>
          </cell>
          <cell r="D2510" t="str">
            <v>CR</v>
          </cell>
          <cell r="E2510" t="str">
            <v>10,67</v>
          </cell>
        </row>
        <row r="2511">
          <cell r="A2511">
            <v>38113</v>
          </cell>
          <cell r="B2511" t="str">
            <v>INTERRUPTOR PARALELO 10A, 250V (APENAS MODULO)</v>
          </cell>
          <cell r="C2511" t="str">
            <v xml:space="preserve">UN    </v>
          </cell>
          <cell r="D2511" t="str">
            <v>CR</v>
          </cell>
          <cell r="E2511" t="str">
            <v>5,79</v>
          </cell>
        </row>
        <row r="2512">
          <cell r="A2512">
            <v>38063</v>
          </cell>
          <cell r="B2512" t="str">
            <v>INTERRUPTOR PARALELO 10A, 250V, CONJUNTO MONTADO PARA EMBUTIR 4" X 2" (PLACA + SUPORTE + MODULO)</v>
          </cell>
          <cell r="C2512" t="str">
            <v xml:space="preserve">UN    </v>
          </cell>
          <cell r="D2512" t="str">
            <v>CR</v>
          </cell>
          <cell r="E2512" t="str">
            <v>6,22</v>
          </cell>
        </row>
        <row r="2513">
          <cell r="A2513">
            <v>38080</v>
          </cell>
          <cell r="B2513" t="str">
            <v>INTERRUPTOR SIMPLES + INTERRUPTOR PARALELO + TOMADA 2P+T 10A, 250V, CONJUNTO MONTADO PARA EMBUTIR 4" X 2" (PLACA + SUPORTE + MODULOS)</v>
          </cell>
          <cell r="C2513" t="str">
            <v xml:space="preserve">UN    </v>
          </cell>
          <cell r="D2513" t="str">
            <v>CR</v>
          </cell>
          <cell r="E2513" t="str">
            <v>18,53</v>
          </cell>
        </row>
        <row r="2514">
          <cell r="A2514">
            <v>38069</v>
          </cell>
          <cell r="B2514" t="str">
            <v>INTERRUPTOR SIMPLES + INTERRUPTOR PARALELO 10A, 250V, CONJUNTO MONTADO PARA EMBUTIR 4" X 2" (PLACA + SUPORTE + MODULOS)</v>
          </cell>
          <cell r="C2514" t="str">
            <v xml:space="preserve">UN    </v>
          </cell>
          <cell r="D2514" t="str">
            <v>CR</v>
          </cell>
          <cell r="E2514" t="str">
            <v>10,13</v>
          </cell>
        </row>
        <row r="2515">
          <cell r="A2515">
            <v>38077</v>
          </cell>
          <cell r="B2515" t="str">
            <v>INTERRUPTOR SIMPLES + TOMADA 2P+T 10A, 250V, CONJUNTO MONTADO PARA EMBUTIR 4" X 2" (PLACA + SUPORTE + MODULOS)</v>
          </cell>
          <cell r="C2515" t="str">
            <v xml:space="preserve">UN    </v>
          </cell>
          <cell r="D2515" t="str">
            <v>CR</v>
          </cell>
          <cell r="E2515" t="str">
            <v>9,90</v>
          </cell>
        </row>
        <row r="2516">
          <cell r="A2516">
            <v>38073</v>
          </cell>
          <cell r="B2516" t="str">
            <v>INTERRUPTOR SIMPLES + 2 INTERRUPTORES PARALELOS 10A, 250V, CONJUNTO MONTADO PARA EMBUTIR 4" X 2" (PLACA + SUPORTE + MODULOS)</v>
          </cell>
          <cell r="C2516" t="str">
            <v xml:space="preserve">UN    </v>
          </cell>
          <cell r="D2516" t="str">
            <v>CR</v>
          </cell>
          <cell r="E2516" t="str">
            <v>15,08</v>
          </cell>
        </row>
        <row r="2517">
          <cell r="A2517">
            <v>38112</v>
          </cell>
          <cell r="B2517" t="str">
            <v>INTERRUPTOR SIMPLES 10A, 250V (APENAS MODULO)</v>
          </cell>
          <cell r="C2517" t="str">
            <v xml:space="preserve">UN    </v>
          </cell>
          <cell r="D2517" t="str">
            <v>CR</v>
          </cell>
          <cell r="E2517" t="str">
            <v>4,45</v>
          </cell>
        </row>
        <row r="2518">
          <cell r="A2518">
            <v>38062</v>
          </cell>
          <cell r="B2518" t="str">
            <v>INTERRUPTOR SIMPLES 10A, 250V, CONJUNTO MONTADO PARA EMBUTIR 4" X 2" (PLACA + SUPORTE + MODULO)</v>
          </cell>
          <cell r="C2518" t="str">
            <v xml:space="preserve">UN    </v>
          </cell>
          <cell r="D2518" t="str">
            <v>CR</v>
          </cell>
          <cell r="E2518" t="str">
            <v>4,56</v>
          </cell>
        </row>
        <row r="2519">
          <cell r="A2519">
            <v>12128</v>
          </cell>
          <cell r="B2519" t="str">
            <v>INTERRUPTOR SIMPLES 10A, 250V, CONJUNTO MONTADO PARA SOBREPOR 4" X 2" (CAIXA + MODULO)</v>
          </cell>
          <cell r="C2519" t="str">
            <v xml:space="preserve">UN    </v>
          </cell>
          <cell r="D2519" t="str">
            <v>CR</v>
          </cell>
          <cell r="E2519" t="str">
            <v>6,10</v>
          </cell>
        </row>
        <row r="2520">
          <cell r="A2520">
            <v>12129</v>
          </cell>
          <cell r="B2520" t="str">
            <v>INTERRUPTOR SIMPLES 10A, 250V, CONJUNTO MONTADO PARA SOBREPOR 4" X 2" (CAIXA + 2 MODULOS)</v>
          </cell>
          <cell r="C2520" t="str">
            <v xml:space="preserve">UN    </v>
          </cell>
          <cell r="D2520" t="str">
            <v>CR</v>
          </cell>
          <cell r="E2520" t="str">
            <v>8,07</v>
          </cell>
        </row>
        <row r="2521">
          <cell r="A2521">
            <v>38081</v>
          </cell>
          <cell r="B2521" t="str">
            <v>INTERRUPTORES PARALELOS (2 MODULOS) + TOMADA 2P+T 10A, 250V, CONJUNTO MONTADO PARA EMBUTIR 4" X 2" (PLACA + SUPORTE + MODULOS)</v>
          </cell>
          <cell r="C2521" t="str">
            <v xml:space="preserve">UN    </v>
          </cell>
          <cell r="D2521" t="str">
            <v>CR</v>
          </cell>
          <cell r="E2521" t="str">
            <v>15,72</v>
          </cell>
        </row>
        <row r="2522">
          <cell r="A2522">
            <v>38070</v>
          </cell>
          <cell r="B2522" t="str">
            <v>INTERRUPTORES PARALELOS (2 MODULOS) 10A, 250V, CONJUNTO MONTADO PARA EMBUTIR 4" X 2" (PLACA + SUPORTE + MODULOS)</v>
          </cell>
          <cell r="C2522" t="str">
            <v xml:space="preserve">UN    </v>
          </cell>
          <cell r="D2522" t="str">
            <v>CR</v>
          </cell>
          <cell r="E2522" t="str">
            <v>10,83</v>
          </cell>
        </row>
        <row r="2523">
          <cell r="A2523">
            <v>38074</v>
          </cell>
          <cell r="B2523" t="str">
            <v>INTERRUPTORES PARALELOS (3 MODULOS) 10A, 250V, CONJUNTO MONTADO PARA EMBUTIR 4" X 2" (PLACA + SUPORTE + MODULO)</v>
          </cell>
          <cell r="C2523" t="str">
            <v xml:space="preserve">UN    </v>
          </cell>
          <cell r="D2523" t="str">
            <v>CR</v>
          </cell>
          <cell r="E2523" t="str">
            <v>16,46</v>
          </cell>
        </row>
        <row r="2524">
          <cell r="A2524">
            <v>38079</v>
          </cell>
          <cell r="B2524" t="str">
            <v>INTERRUPTORES SIMPLES (2 MODULOS) + TOMADA 2P+T 10A, 250V, CONJUNTO MONTADO PARA EMBUTIR 4" X 2" (PLACA + SUPORTE + MODULOS)</v>
          </cell>
          <cell r="C2524" t="str">
            <v xml:space="preserve">UN    </v>
          </cell>
          <cell r="D2524" t="str">
            <v>CR</v>
          </cell>
          <cell r="E2524" t="str">
            <v>14,13</v>
          </cell>
        </row>
        <row r="2525">
          <cell r="A2525">
            <v>38072</v>
          </cell>
          <cell r="B2525" t="str">
            <v>INTERRUPTORES SIMPLES (2 MODULOS) + 1 INTERRUPTOR PARALELO 10A, 250V, CONJUNTO MONTADO PARA EMBUTIR 4" X 2" (PLACA + SUPORTE + MODULOS)</v>
          </cell>
          <cell r="C2525" t="str">
            <v xml:space="preserve">UN    </v>
          </cell>
          <cell r="D2525" t="str">
            <v>CR</v>
          </cell>
          <cell r="E2525" t="str">
            <v>13,58</v>
          </cell>
        </row>
        <row r="2526">
          <cell r="A2526">
            <v>38068</v>
          </cell>
          <cell r="B2526" t="str">
            <v>INTERRUPTORES SIMPLES (2 MODULOS) 10A, 250V, CONJUNTO MONTADO PARA EMBUTIR 4" X 2" (PLACA + SUPORTE + MODULOS)</v>
          </cell>
          <cell r="C2526" t="str">
            <v xml:space="preserve">UN    </v>
          </cell>
          <cell r="D2526" t="str">
            <v>CR</v>
          </cell>
          <cell r="E2526" t="str">
            <v>9,37</v>
          </cell>
        </row>
        <row r="2527">
          <cell r="A2527">
            <v>38071</v>
          </cell>
          <cell r="B2527" t="str">
            <v>INTERRUPTORES SIMPLES (3 MODULOS) 10A, 250V, CONJUNTO MONTADO PARA EMBUTIR 4" X 2" (PLACA + SUPORTE + MODULOS)</v>
          </cell>
          <cell r="C2527" t="str">
            <v xml:space="preserve">UN    </v>
          </cell>
          <cell r="D2527" t="str">
            <v>CR</v>
          </cell>
          <cell r="E2527" t="str">
            <v>11,21</v>
          </cell>
        </row>
        <row r="2528">
          <cell r="A2528">
            <v>38412</v>
          </cell>
          <cell r="B2528" t="str">
            <v>INVERSOR DE SOLDA MONOFASICO DE 160 A, POTENCIA DE 5400 W, TENSAO DE 220 V, TURBO VENTILADO, PROTECAO POR FUSIVEL TERMICO, PARA ELETRODOS DE 2,0 A 4,0 MM</v>
          </cell>
          <cell r="C2528" t="str">
            <v xml:space="preserve">UN    </v>
          </cell>
          <cell r="D2528" t="str">
            <v xml:space="preserve">C </v>
          </cell>
          <cell r="E2528" t="str">
            <v>1.376,09</v>
          </cell>
        </row>
        <row r="2529">
          <cell r="A2529">
            <v>3405</v>
          </cell>
          <cell r="B2529" t="str">
            <v>ISOLADOR DE PORCELANA SUSPENSO, DISCO TIPO GARFO OLHAL, DIAMETRO DE 152 MM, PARA TENSAO DE *15* KV</v>
          </cell>
          <cell r="C2529" t="str">
            <v xml:space="preserve">UN    </v>
          </cell>
          <cell r="D2529" t="str">
            <v>AS</v>
          </cell>
          <cell r="E2529" t="str">
            <v>65,92</v>
          </cell>
        </row>
        <row r="2530">
          <cell r="A2530">
            <v>3394</v>
          </cell>
          <cell r="B2530" t="str">
            <v>ISOLADOR DE PORCELANA, TIPO BUCHA, PARA TENSAO DE *15* KV</v>
          </cell>
          <cell r="C2530" t="str">
            <v xml:space="preserve">UN    </v>
          </cell>
          <cell r="D2530" t="str">
            <v>AS</v>
          </cell>
          <cell r="E2530" t="str">
            <v>348,01</v>
          </cell>
        </row>
        <row r="2531">
          <cell r="A2531">
            <v>3393</v>
          </cell>
          <cell r="B2531" t="str">
            <v>ISOLADOR DE PORCELANA, TIPO BUCHA, PARA TENSAO DE *35* KV</v>
          </cell>
          <cell r="C2531" t="str">
            <v xml:space="preserve">UN    </v>
          </cell>
          <cell r="D2531" t="str">
            <v>AS</v>
          </cell>
          <cell r="E2531" t="str">
            <v>592,53</v>
          </cell>
        </row>
        <row r="2532">
          <cell r="A2532">
            <v>3406</v>
          </cell>
          <cell r="B2532" t="str">
            <v>ISOLADOR DE PORCELANA, TIPO PINO MONOCORPO, PARA TENSAO DE *15* KV</v>
          </cell>
          <cell r="C2532" t="str">
            <v xml:space="preserve">UN    </v>
          </cell>
          <cell r="D2532" t="str">
            <v>AS</v>
          </cell>
          <cell r="E2532" t="str">
            <v>20,18</v>
          </cell>
        </row>
        <row r="2533">
          <cell r="A2533">
            <v>3395</v>
          </cell>
          <cell r="B2533" t="str">
            <v>ISOLADOR DE PORCELANA, TIPO PINO MONOCORPO, PARA TENSAO DE *35* KV</v>
          </cell>
          <cell r="C2533" t="str">
            <v xml:space="preserve">UN    </v>
          </cell>
          <cell r="D2533" t="str">
            <v>AS</v>
          </cell>
          <cell r="E2533" t="str">
            <v>85,13</v>
          </cell>
        </row>
        <row r="2534">
          <cell r="A2534">
            <v>3398</v>
          </cell>
          <cell r="B2534" t="str">
            <v>ISOLADOR DE PORCELANA, TIPO ROLDANA, DIMENSOES DE *72* X *72* MM, PARA USO EM BAIXA TENSAO</v>
          </cell>
          <cell r="C2534" t="str">
            <v xml:space="preserve">UN    </v>
          </cell>
          <cell r="D2534" t="str">
            <v>AS</v>
          </cell>
          <cell r="E2534" t="str">
            <v>4,04</v>
          </cell>
        </row>
        <row r="2535">
          <cell r="A2535">
            <v>34379</v>
          </cell>
          <cell r="B2535" t="str">
            <v>JANELA BASCULANTE EM ALUMINIO, 100 X 100 CM (A X L), ACABAMENTO ACET OU BRILHANTE, BATENTE/REQUADRO DE 3 A 14 CM, COM VIDRO, SEM GUARNICAO/ALIZAR</v>
          </cell>
          <cell r="C2535" t="str">
            <v xml:space="preserve">UN    </v>
          </cell>
          <cell r="D2535" t="str">
            <v>CR</v>
          </cell>
          <cell r="E2535" t="str">
            <v>239,54</v>
          </cell>
        </row>
        <row r="2536">
          <cell r="A2536">
            <v>34378</v>
          </cell>
          <cell r="B2536" t="str">
            <v>JANELA BASCULANTE EM ALUMINIO, 100 X 80 CM (A X L), ACABAMENTO ACET OU BRILHANTE, BATENTE/REQUADRO DE 3 A 14 CM, COM VIDRO, SEM GUARNICAO/ALIZAR</v>
          </cell>
          <cell r="C2536" t="str">
            <v xml:space="preserve">UN    </v>
          </cell>
          <cell r="D2536" t="str">
            <v>CR</v>
          </cell>
          <cell r="E2536" t="str">
            <v>192,93</v>
          </cell>
        </row>
        <row r="2537">
          <cell r="A2537">
            <v>34377</v>
          </cell>
          <cell r="B2537" t="str">
            <v>JANELA BASCULANTE EM ALUMINIO, 80 X 60 CM (A X L), ACABAMENTO ACET OU BRILHANTE, BATENTE/REQUADRO DE 3 A 14 CM, COM VIDRO, SEM GUARNICAO/ALIZAR</v>
          </cell>
          <cell r="C2537" t="str">
            <v xml:space="preserve">UN    </v>
          </cell>
          <cell r="D2537" t="str">
            <v>CR</v>
          </cell>
          <cell r="E2537" t="str">
            <v>177,93</v>
          </cell>
        </row>
        <row r="2538">
          <cell r="A2538">
            <v>581</v>
          </cell>
          <cell r="B2538" t="str">
            <v>JANELA BASCULANTE EM ALUMINIO, 80 X 60 CM (A X L), BATENTE/REQUADRO DE 3 A 14 CM, COM VIDRO, SEM GUARNICAO/ALIZAR</v>
          </cell>
          <cell r="C2538" t="str">
            <v xml:space="preserve">M2    </v>
          </cell>
          <cell r="D2538" t="str">
            <v>CR</v>
          </cell>
          <cell r="E2538" t="str">
            <v>337,94</v>
          </cell>
        </row>
        <row r="2539">
          <cell r="A2539">
            <v>40662</v>
          </cell>
          <cell r="B2539" t="str">
            <v>JANELA BASCULANTE EM MADEIRA PINUS/ EUCALIPTO/ TAUARI/ VIROLA OU EQUIVALENTE DA REGIAO, *60 X 60*, CAIXA DO BATENTE/ MARCO E = *10* CM, 2 BASCULAS PARA VIDRO, COM FERRAGENS (SEM VIDRO, SEM GUARNICAO/ALIZAR E SEM ACABAMENTO)</v>
          </cell>
          <cell r="C2539" t="str">
            <v xml:space="preserve">UN    </v>
          </cell>
          <cell r="D2539" t="str">
            <v>AS</v>
          </cell>
          <cell r="E2539" t="str">
            <v>201,19</v>
          </cell>
        </row>
        <row r="2540">
          <cell r="A2540">
            <v>3437</v>
          </cell>
          <cell r="B2540" t="str">
            <v>JANELA BASCULANTE EM MADEIRA PINUS/ EUCALIPTO/ TAUARI/ VIROLA OU EQUIVALENTE DA REGIAO, CAIXA DO BATENTE/ MARCO *10* CM, *2* FOLHAS BASCULANTES PARA VIDRO, COM FERRAGENS (SEM VIDRO, SEM GUARNICAO/ALIZAR E SEM ACABAMENTO)</v>
          </cell>
          <cell r="C2540" t="str">
            <v xml:space="preserve">M2    </v>
          </cell>
          <cell r="D2540" t="str">
            <v>AS</v>
          </cell>
          <cell r="E2540" t="str">
            <v>558,88</v>
          </cell>
        </row>
        <row r="2541">
          <cell r="A2541">
            <v>11190</v>
          </cell>
          <cell r="B2541" t="str">
            <v>JANELA BASCULANTE, ACO, COM BATENTE/REQUADRO, 60 X 60 CM (SEM VIDROS)</v>
          </cell>
          <cell r="C2541" t="str">
            <v xml:space="preserve">UN    </v>
          </cell>
          <cell r="D2541" t="str">
            <v>AS</v>
          </cell>
          <cell r="E2541" t="str">
            <v>157,00</v>
          </cell>
        </row>
        <row r="2542">
          <cell r="A2542">
            <v>3428</v>
          </cell>
          <cell r="B2542" t="str">
            <v>JANELA DE ABRIR EM MADEIRA IMBUIA/CEDRO ARANA/CEDRO ROSA OU EQUIVALENTE DA REGIAO, CAIXA DO BATENTE/MARCO *10* CM, 2 FOLHAS DE ABRIR TIPO VENEZIANA E 2 FOLHAS DE ABRIR PARA VIDRO, COM GUARNICAO/ALIZAR, COM FERRAGENS, (SEM VIDRO E SEM ACABAMENTO)</v>
          </cell>
          <cell r="C2542" t="str">
            <v xml:space="preserve">M2    </v>
          </cell>
          <cell r="D2542" t="str">
            <v>AS</v>
          </cell>
          <cell r="E2542" t="str">
            <v>829,00</v>
          </cell>
        </row>
        <row r="2543">
          <cell r="A2543">
            <v>3429</v>
          </cell>
          <cell r="B2543" t="str">
            <v>JANELA DE ABRIR EM MADEIRA PINUS/EUCALIPTO/ TAUARI/ VIROLA OU EQUIVALENTE DA REGIAO, CAIXA DO BATENTE/MARCO *10* CM, 2 FOLHAS DE ABRIR TIPO VENEZIANA E 2 FOLHAS GUILHOTINA PARA VIDRO, COM FERRAGENS (SEM VIDRO,SEM GUARNICAO/ALIZAR E SEM ACABAMENTO)</v>
          </cell>
          <cell r="C2543" t="str">
            <v xml:space="preserve">M2    </v>
          </cell>
          <cell r="D2543" t="str">
            <v>AS</v>
          </cell>
          <cell r="E2543" t="str">
            <v>473,64</v>
          </cell>
        </row>
        <row r="2544">
          <cell r="A2544">
            <v>34371</v>
          </cell>
          <cell r="B2544" t="str">
            <v>JANELA DE CORRER EM ALUMINIO, VENEZIANA, 120  X 150 CM (A X L), 3 FLS (2 VENEZIANAS E 1 VIDRO), SEM BANDEIRA, ACABAMENTO ACET OU BRILHANTE, BATENTE/REQUADRO DE 6 A 14 CM, COM VIDRO, SEM GUARNICAO/ALIZAR</v>
          </cell>
          <cell r="C2544" t="str">
            <v xml:space="preserve">UN    </v>
          </cell>
          <cell r="D2544" t="str">
            <v>CR</v>
          </cell>
          <cell r="E2544" t="str">
            <v>651,27</v>
          </cell>
        </row>
        <row r="2545">
          <cell r="A2545">
            <v>34370</v>
          </cell>
          <cell r="B2545" t="str">
            <v>JANELA DE CORRER EM ALUMINIO, VENEZIANA, 120 X 120 CM (A X L), 3 FLS (2 VENEZIANAS E 1 VIDRO), SEM BANDEIRA, ACABAMENTO ACET OU BRILHANTE, BATENTE/REQUADRO DE 6 A 14 CM, COM VIDRO, SEM GUARNICAO/ALIZAR</v>
          </cell>
          <cell r="C2545" t="str">
            <v xml:space="preserve">UN    </v>
          </cell>
          <cell r="D2545" t="str">
            <v>CR</v>
          </cell>
          <cell r="E2545" t="str">
            <v>540,10</v>
          </cell>
        </row>
        <row r="2546">
          <cell r="A2546">
            <v>34372</v>
          </cell>
          <cell r="B2546" t="str">
            <v>JANELA DE CORRER EM ALUMINIO, VENEZIANA, 120 X 150 CM (A X L), 6 FLS (4 VENEZIANAS E 2 VIDROS), SEM BANDEIRA, ACABAMENTO ACET OU BRILHANTE, BATENTE/REQUADRO DE 6 A 14 CM, COM VIDRO, SEM GUARNICAO/ALIZAR</v>
          </cell>
          <cell r="C2546" t="str">
            <v xml:space="preserve">UN    </v>
          </cell>
          <cell r="D2546" t="str">
            <v>CR</v>
          </cell>
          <cell r="E2546" t="str">
            <v>751,35</v>
          </cell>
        </row>
        <row r="2547">
          <cell r="A2547">
            <v>34373</v>
          </cell>
          <cell r="B2547" t="str">
            <v>JANELA DE CORRER EM ALUMINIO, VENEZIANA, 120 X 200 CM (A X L), 6 FLS (4 VENEZIANAS E 2 VIDROS), SEM BANDEIRA, ACABAMENTO ACET OU BRILHANTE,  BATENTE/REQUADRO DE 6 A 14 CM, COM VIDRO, SEM GUARNICAO/ALIZAR</v>
          </cell>
          <cell r="C2547" t="str">
            <v xml:space="preserve">UN    </v>
          </cell>
          <cell r="D2547" t="str">
            <v>CR</v>
          </cell>
          <cell r="E2547" t="str">
            <v>930,07</v>
          </cell>
        </row>
        <row r="2548">
          <cell r="A2548">
            <v>36896</v>
          </cell>
          <cell r="B2548" t="str">
            <v>JANELA DE CORRER EM ALUMINIO, 100 X 120 CM (A X L), 2 FLS,  SEM BANDEIRA,  ACABAMENTO ACET OU BRILHANTE, BATENTE/REQUADRO DE 6 A 14 CM, COM VIDRO, SEM GUARNICAO</v>
          </cell>
          <cell r="C2548" t="str">
            <v xml:space="preserve">UN    </v>
          </cell>
          <cell r="D2548" t="str">
            <v xml:space="preserve">C </v>
          </cell>
          <cell r="E2548" t="str">
            <v>309,90</v>
          </cell>
        </row>
        <row r="2549">
          <cell r="A2549">
            <v>34367</v>
          </cell>
          <cell r="B2549" t="str">
            <v>JANELA DE CORRER EM ALUMINIO, 100 X 150 CM (A X L), 2 FLS,  SEM BANDEIRA,  ACABAMENTO ACET OU BRILHANTE, BATENTE/REQUADRO DE 6 A 14 CM, COM VIDRO, SEM GUARNICAO/ALIZAR</v>
          </cell>
          <cell r="C2549" t="str">
            <v xml:space="preserve">UN    </v>
          </cell>
          <cell r="D2549" t="str">
            <v>CR</v>
          </cell>
          <cell r="E2549" t="str">
            <v>364,02</v>
          </cell>
        </row>
        <row r="2550">
          <cell r="A2550">
            <v>36897</v>
          </cell>
          <cell r="B2550" t="str">
            <v>JANELA DE CORRER EM ALUMINIO, 100 X 150 CM (A X L), 4 FLS, SEM BANDEIRA, ACABAMENTO ACET OU BRILHANTE, BATENTE/REQUADRO DE 6 A 14 CM, COM VIDRO, SEM GUARNICAO/ALIZAR</v>
          </cell>
          <cell r="C2550" t="str">
            <v xml:space="preserve">UN    </v>
          </cell>
          <cell r="D2550" t="str">
            <v>CR</v>
          </cell>
          <cell r="E2550" t="str">
            <v>429,26</v>
          </cell>
        </row>
        <row r="2551">
          <cell r="A2551">
            <v>36884</v>
          </cell>
          <cell r="B2551" t="str">
            <v>JANELA DE CORRER EM ALUMINIO, 100 X 150 CM (A X L), 4 FLS, SEM BANDEIRA, ACABAMENTO ACET OU BRILHANTE, BATENTE/REQUADRO DE 6 A 14 CM, COM VIDRO, SEM GUARNICAO/ALIZAR</v>
          </cell>
          <cell r="C2551" t="str">
            <v xml:space="preserve">M2    </v>
          </cell>
          <cell r="D2551" t="str">
            <v>CR</v>
          </cell>
          <cell r="E2551" t="str">
            <v>301,49</v>
          </cell>
        </row>
        <row r="2552">
          <cell r="A2552">
            <v>597</v>
          </cell>
          <cell r="B2552" t="str">
            <v>JANELA DE CORRER EM ALUMINIO, 100 X 150 CM (A X L), 4 FLS, SEM BANDEIRA, ACABAMENTO ACET OU BRILHANTE, COM VIDRO, COM GUARNICAO PARA 1 FACE</v>
          </cell>
          <cell r="C2552" t="str">
            <v xml:space="preserve">M2    </v>
          </cell>
          <cell r="D2552" t="str">
            <v>CR</v>
          </cell>
          <cell r="E2552" t="str">
            <v>317,06</v>
          </cell>
        </row>
        <row r="2553">
          <cell r="A2553">
            <v>34369</v>
          </cell>
          <cell r="B2553" t="str">
            <v>JANELA DE CORRER EM ALUMINIO, 100 X 200 CM, 4 FLS,  BANDEIRA COM BASCULA,  ACABAMENTO ACET OU BRILHANTE, BATENTE/REQUADRO DE 6 A 14 CM, COM VIDRO, SEM GUARNICAO/ALIZAR</v>
          </cell>
          <cell r="C2553" t="str">
            <v xml:space="preserve">UN    </v>
          </cell>
          <cell r="D2553" t="str">
            <v>CR</v>
          </cell>
          <cell r="E2553" t="str">
            <v>508,59</v>
          </cell>
        </row>
        <row r="2554">
          <cell r="A2554">
            <v>34362</v>
          </cell>
          <cell r="B2554" t="str">
            <v>JANELA DE CORRER EM ALUMINIO, 120 X 120 CM (A X L), 2 FLS, SEM BANDEIRA, ACABAMENTO ACET OU BRILHANTE,  BATENTE/REQUADRO DE 6 A 14 CM, COM VIDRO, SEM GUARNICAO/ALIZAR</v>
          </cell>
          <cell r="C2554" t="str">
            <v xml:space="preserve">UN    </v>
          </cell>
          <cell r="D2554" t="str">
            <v>CR</v>
          </cell>
          <cell r="E2554" t="str">
            <v>352,90</v>
          </cell>
        </row>
        <row r="2555">
          <cell r="A2555">
            <v>34363</v>
          </cell>
          <cell r="B2555" t="str">
            <v>JANELA DE CORRER EM ALUMINIO, 120 X 150 CM (A X L), 2 FLS, SEM BANDEIRA, ACABAMENTO ACET OU BRILHANTE, BATENTE/REQUADRO DE 6 A 14 CM, COM VIDRO, SEM GUARNICAO/ALIZAR</v>
          </cell>
          <cell r="C2555" t="str">
            <v xml:space="preserve">UN    </v>
          </cell>
          <cell r="D2555" t="str">
            <v>CR</v>
          </cell>
          <cell r="E2555" t="str">
            <v>398,86</v>
          </cell>
        </row>
        <row r="2556">
          <cell r="A2556">
            <v>34364</v>
          </cell>
          <cell r="B2556" t="str">
            <v>JANELA DE CORRER EM ALUMINIO, 120 X 150 CM (A X L), 4 FLS, BANDEIRA COM BASCULA,  ACABAMENTO ACET OU BRILHANTE, BATENTE/REQUADRO DE 6 A 14 CM, COM VIDRO, SEM GUARNICAO/ALIZAR</v>
          </cell>
          <cell r="C2556" t="str">
            <v xml:space="preserve">UN    </v>
          </cell>
          <cell r="D2556" t="str">
            <v>CR</v>
          </cell>
          <cell r="E2556" t="str">
            <v>497,47</v>
          </cell>
        </row>
        <row r="2557">
          <cell r="A2557">
            <v>34365</v>
          </cell>
          <cell r="B2557" t="str">
            <v>JANELA DE CORRER EM ALUMINIO, 120 X 200 CM (A X L), 4 FLS, BANDEIRA COM BASCULA,  ACABAMENTO ACET OU BRILHANTE, BATENTE/REQUADRO DE 6 A 14 CM, COM VIDRO, SEM GUARNICAO/ALIZAR</v>
          </cell>
          <cell r="C2557" t="str">
            <v xml:space="preserve">UN    </v>
          </cell>
          <cell r="D2557" t="str">
            <v>CR</v>
          </cell>
          <cell r="E2557" t="str">
            <v>560,48</v>
          </cell>
        </row>
        <row r="2558">
          <cell r="A2558">
            <v>40659</v>
          </cell>
          <cell r="B2558"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2558" t="str">
            <v xml:space="preserve">M2    </v>
          </cell>
          <cell r="D2558" t="str">
            <v>AS</v>
          </cell>
          <cell r="E2558" t="str">
            <v>790,73</v>
          </cell>
        </row>
        <row r="2559">
          <cell r="A2559">
            <v>40660</v>
          </cell>
          <cell r="B2559"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2559" t="str">
            <v xml:space="preserve">M2    </v>
          </cell>
          <cell r="D2559" t="str">
            <v>AS</v>
          </cell>
          <cell r="E2559" t="str">
            <v>1.002,16</v>
          </cell>
        </row>
        <row r="2560">
          <cell r="A2560">
            <v>40661</v>
          </cell>
          <cell r="B2560"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2560" t="str">
            <v xml:space="preserve">M2    </v>
          </cell>
          <cell r="D2560" t="str">
            <v>AS</v>
          </cell>
          <cell r="E2560" t="str">
            <v>616,15</v>
          </cell>
        </row>
        <row r="2561">
          <cell r="A2561">
            <v>3421</v>
          </cell>
          <cell r="B2561" t="str">
            <v>JANELA EM MADEIRA CEDRINHO/ ANGELIM COMERCIAL/ CURUPIXA/ CUMARU OU EQUIVALENTE DA REGIAO, CAIXA DO BATENTE/MARCO *10* CM, 2 FOLHAS DE ABRIR TIPO VENEZIANA E 2 FOLHAS GUILHOTINA PARA VIDRO, COM GUARNICAO/ALIZAR, COM FERRAGENS (SEM VIDRO E SEM ACABAMENTO)</v>
          </cell>
          <cell r="C2561" t="str">
            <v xml:space="preserve">M2    </v>
          </cell>
          <cell r="D2561" t="str">
            <v>AS</v>
          </cell>
          <cell r="E2561" t="str">
            <v>620,87</v>
          </cell>
        </row>
        <row r="2562">
          <cell r="A2562">
            <v>599</v>
          </cell>
          <cell r="B2562" t="str">
            <v>JANELA FIXA EM ALUMINIO, 60  X 80 CM (A X L), BATENTE/REQUADRO DE 3 A 14 CM, COM VIDRO, SEM GUARNICAO/ALIZAR</v>
          </cell>
          <cell r="C2562" t="str">
            <v xml:space="preserve">M2    </v>
          </cell>
          <cell r="D2562" t="str">
            <v>CR</v>
          </cell>
          <cell r="E2562" t="str">
            <v>268,75</v>
          </cell>
        </row>
        <row r="2563">
          <cell r="A2563">
            <v>34380</v>
          </cell>
          <cell r="B2563" t="str">
            <v>JANELA FIXA EM ALUMINIO, 60 X 80 CM (A X L), BATENTE/REQUADRO DE 3 A 14 CM, COM VIDRO, SEM GUARNICAO/ALIZAR</v>
          </cell>
          <cell r="C2563" t="str">
            <v xml:space="preserve">UN    </v>
          </cell>
          <cell r="D2563" t="str">
            <v>CR</v>
          </cell>
          <cell r="E2563" t="str">
            <v>139,38</v>
          </cell>
        </row>
        <row r="2564">
          <cell r="A2564">
            <v>34381</v>
          </cell>
          <cell r="B2564" t="str">
            <v>JANELA MAXIM AR EM ALUMINIO, 80 X 60 CM (A X L), BATENTE/REQUADRO DE 4 A 14 CM, COM VIDRO, SEM GUARNICAO/ALIZAR</v>
          </cell>
          <cell r="C2564" t="str">
            <v xml:space="preserve">UN    </v>
          </cell>
          <cell r="D2564" t="str">
            <v>CR</v>
          </cell>
          <cell r="E2564" t="str">
            <v>181,63</v>
          </cell>
        </row>
        <row r="2565">
          <cell r="A2565">
            <v>601</v>
          </cell>
          <cell r="B2565" t="str">
            <v>JANELA MAXIM AR EM ALUMINIO, 80 X 60 CM (A X L), BATENTE/REQUADRO DE 4 A 14 CM, COM VIDRO, SEM GUARNICAO/ALIZAR</v>
          </cell>
          <cell r="C2565" t="str">
            <v xml:space="preserve">M2    </v>
          </cell>
          <cell r="D2565" t="str">
            <v>CR</v>
          </cell>
          <cell r="E2565" t="str">
            <v>362,54</v>
          </cell>
        </row>
        <row r="2566">
          <cell r="A2566">
            <v>3423</v>
          </cell>
          <cell r="B2566" t="str">
            <v>JANELA MAXIM AR EM MADEIRA CEDRINHO/ ANGELIM COMERCIAL/ CURUPIXA/ CUMARU OU EQUIVALENTE DA REGIAO, CAIXA DO BATENTE/MARCO *10* CM, 1 FOLHA  PARA VIDRO, COM GUARNICAO/ALIZAR, COM FERRAGENS, (SEM VIDRO E SEM ACABAMENTO)</v>
          </cell>
          <cell r="C2566" t="str">
            <v xml:space="preserve">M2    </v>
          </cell>
          <cell r="D2566" t="str">
            <v>AS</v>
          </cell>
          <cell r="E2566" t="str">
            <v>875,57</v>
          </cell>
        </row>
        <row r="2567">
          <cell r="A2567">
            <v>34797</v>
          </cell>
          <cell r="B2567" t="str">
            <v>JANELA MAXIMO AR, ACO, BATENTE / REQUADRO DE 6 A 14 CM, PINT ANTICORROSIVA, SEM VIDRO, COM GRADE, 1 FL, 60  X 80 CM (A X L)</v>
          </cell>
          <cell r="C2567" t="str">
            <v xml:space="preserve">UN    </v>
          </cell>
          <cell r="D2567" t="str">
            <v>AS</v>
          </cell>
          <cell r="E2567" t="str">
            <v>341,97</v>
          </cell>
        </row>
        <row r="2568">
          <cell r="A2568">
            <v>25964</v>
          </cell>
          <cell r="B2568" t="str">
            <v>JARDINEIRO</v>
          </cell>
          <cell r="C2568" t="str">
            <v xml:space="preserve">H     </v>
          </cell>
          <cell r="D2568" t="str">
            <v>CR</v>
          </cell>
          <cell r="E2568" t="str">
            <v>14,32</v>
          </cell>
        </row>
        <row r="2569">
          <cell r="A2569">
            <v>41077</v>
          </cell>
          <cell r="B2569" t="str">
            <v>JARDINEIRO (MENSALISTA)</v>
          </cell>
          <cell r="C2569" t="str">
            <v xml:space="preserve">MES   </v>
          </cell>
          <cell r="D2569" t="str">
            <v>CR</v>
          </cell>
          <cell r="E2569" t="str">
            <v>2.542,20</v>
          </cell>
        </row>
        <row r="2570">
          <cell r="A2570">
            <v>20159</v>
          </cell>
          <cell r="B2570" t="str">
            <v>JOELHO COM VISITA, PVC SERIE R, 90 GRAUS, 100 X 75 MM, PARA ESGOTO PREDIAL</v>
          </cell>
          <cell r="C2570" t="str">
            <v xml:space="preserve">UN    </v>
          </cell>
          <cell r="D2570" t="str">
            <v>CR</v>
          </cell>
          <cell r="E2570" t="str">
            <v>35,03</v>
          </cell>
        </row>
        <row r="2571">
          <cell r="A2571">
            <v>37963</v>
          </cell>
          <cell r="B2571" t="str">
            <v>JOELHO CPVC, SOLDAVEL, 45 GRAUS, 15 MM, PARA AGUA QUENTE</v>
          </cell>
          <cell r="C2571" t="str">
            <v xml:space="preserve">UN    </v>
          </cell>
          <cell r="D2571" t="str">
            <v>CR</v>
          </cell>
          <cell r="E2571" t="str">
            <v>4,47</v>
          </cell>
        </row>
        <row r="2572">
          <cell r="A2572">
            <v>37964</v>
          </cell>
          <cell r="B2572" t="str">
            <v>JOELHO CPVC, SOLDAVEL, 45 GRAUS, 22 MM, PARA AGUA QUENTE</v>
          </cell>
          <cell r="C2572" t="str">
            <v xml:space="preserve">UN    </v>
          </cell>
          <cell r="D2572" t="str">
            <v>CR</v>
          </cell>
          <cell r="E2572" t="str">
            <v>7,46</v>
          </cell>
        </row>
        <row r="2573">
          <cell r="A2573">
            <v>37965</v>
          </cell>
          <cell r="B2573" t="str">
            <v>JOELHO CPVC, SOLDAVEL, 45 GRAUS, 28 MM, PARA AGUA QUENTE</v>
          </cell>
          <cell r="C2573" t="str">
            <v xml:space="preserve">UN    </v>
          </cell>
          <cell r="D2573" t="str">
            <v>CR</v>
          </cell>
          <cell r="E2573" t="str">
            <v>10,80</v>
          </cell>
        </row>
        <row r="2574">
          <cell r="A2574">
            <v>37966</v>
          </cell>
          <cell r="B2574" t="str">
            <v>JOELHO CPVC, SOLDAVEL, 45 GRAUS, 35 MM, PARA AGUA QUENTE</v>
          </cell>
          <cell r="C2574" t="str">
            <v xml:space="preserve">UN    </v>
          </cell>
          <cell r="D2574" t="str">
            <v>CR</v>
          </cell>
          <cell r="E2574" t="str">
            <v>19,57</v>
          </cell>
        </row>
        <row r="2575">
          <cell r="A2575">
            <v>37967</v>
          </cell>
          <cell r="B2575" t="str">
            <v>JOELHO CPVC, SOLDAVEL, 45 GRAUS, 42 MM, PARA AGUA QUENTE</v>
          </cell>
          <cell r="C2575" t="str">
            <v xml:space="preserve">UN    </v>
          </cell>
          <cell r="D2575" t="str">
            <v>CR</v>
          </cell>
          <cell r="E2575" t="str">
            <v>31,39</v>
          </cell>
        </row>
        <row r="2576">
          <cell r="A2576">
            <v>37968</v>
          </cell>
          <cell r="B2576" t="str">
            <v>JOELHO CPVC, SOLDAVEL, 45 GRAUS, 54 MM, PARA AGUA QUENTE</v>
          </cell>
          <cell r="C2576" t="str">
            <v xml:space="preserve">UN    </v>
          </cell>
          <cell r="D2576" t="str">
            <v>CR</v>
          </cell>
          <cell r="E2576" t="str">
            <v>68,84</v>
          </cell>
        </row>
        <row r="2577">
          <cell r="A2577">
            <v>37969</v>
          </cell>
          <cell r="B2577" t="str">
            <v>JOELHO CPVC, SOLDAVEL, 45 GRAUS, 73 MM, PARA AGUA QUENTE</v>
          </cell>
          <cell r="C2577" t="str">
            <v xml:space="preserve">UN    </v>
          </cell>
          <cell r="D2577" t="str">
            <v>CR</v>
          </cell>
          <cell r="E2577" t="str">
            <v>183,92</v>
          </cell>
        </row>
        <row r="2578">
          <cell r="A2578">
            <v>37970</v>
          </cell>
          <cell r="B2578" t="str">
            <v>JOELHO CPVC, SOLDAVEL, 45 GRAUS, 89 MM, PARA AGUA QUENTE</v>
          </cell>
          <cell r="C2578" t="str">
            <v xml:space="preserve">UN    </v>
          </cell>
          <cell r="D2578" t="str">
            <v>CR</v>
          </cell>
          <cell r="E2578" t="str">
            <v>214,55</v>
          </cell>
        </row>
        <row r="2579">
          <cell r="A2579">
            <v>21118</v>
          </cell>
          <cell r="B2579" t="str">
            <v>JOELHO CPVC, SOLDAVEL, 90 GRAUS, 15 MM, PARA AGUA QUENTE</v>
          </cell>
          <cell r="C2579" t="str">
            <v xml:space="preserve">UN    </v>
          </cell>
          <cell r="D2579" t="str">
            <v xml:space="preserve">C </v>
          </cell>
          <cell r="E2579" t="str">
            <v>3,38</v>
          </cell>
        </row>
        <row r="2580">
          <cell r="A2580">
            <v>37956</v>
          </cell>
          <cell r="B2580" t="str">
            <v>JOELHO CPVC, SOLDAVEL, 90 GRAUS, 22 MM, PARA AGUA QUENTE</v>
          </cell>
          <cell r="C2580" t="str">
            <v xml:space="preserve">UN    </v>
          </cell>
          <cell r="D2580" t="str">
            <v>CR</v>
          </cell>
          <cell r="E2580" t="str">
            <v>5,35</v>
          </cell>
        </row>
        <row r="2581">
          <cell r="A2581">
            <v>37957</v>
          </cell>
          <cell r="B2581" t="str">
            <v>JOELHO CPVC, SOLDAVEL, 90 GRAUS, 28 MM, PARA AGUA QUENTE</v>
          </cell>
          <cell r="C2581" t="str">
            <v xml:space="preserve">UN    </v>
          </cell>
          <cell r="D2581" t="str">
            <v>CR</v>
          </cell>
          <cell r="E2581" t="str">
            <v>11,29</v>
          </cell>
        </row>
        <row r="2582">
          <cell r="A2582">
            <v>37958</v>
          </cell>
          <cell r="B2582" t="str">
            <v>JOELHO CPVC, SOLDAVEL, 90 GRAUS, 35 MM, PARA AGUA QUENTE</v>
          </cell>
          <cell r="C2582" t="str">
            <v xml:space="preserve">UN    </v>
          </cell>
          <cell r="D2582" t="str">
            <v>CR</v>
          </cell>
          <cell r="E2582" t="str">
            <v>19,57</v>
          </cell>
        </row>
        <row r="2583">
          <cell r="A2583">
            <v>37959</v>
          </cell>
          <cell r="B2583" t="str">
            <v>JOELHO CPVC, SOLDAVEL, 90 GRAUS, 42 MM, PARA AGUA QUENTE</v>
          </cell>
          <cell r="C2583" t="str">
            <v xml:space="preserve">UN    </v>
          </cell>
          <cell r="D2583" t="str">
            <v>CR</v>
          </cell>
          <cell r="E2583" t="str">
            <v>31,39</v>
          </cell>
        </row>
        <row r="2584">
          <cell r="A2584">
            <v>37960</v>
          </cell>
          <cell r="B2584" t="str">
            <v>JOELHO CPVC, SOLDAVEL, 90 GRAUS, 54 MM, PARA AGUA QUENTE</v>
          </cell>
          <cell r="C2584" t="str">
            <v xml:space="preserve">UN    </v>
          </cell>
          <cell r="D2584" t="str">
            <v>CR</v>
          </cell>
          <cell r="E2584" t="str">
            <v>67,60</v>
          </cell>
        </row>
        <row r="2585">
          <cell r="A2585">
            <v>37961</v>
          </cell>
          <cell r="B2585" t="str">
            <v>JOELHO CPVC, SOLDAVEL, 90 GRAUS, 73 MM, PARA AGUA QUENTE</v>
          </cell>
          <cell r="C2585" t="str">
            <v xml:space="preserve">UN    </v>
          </cell>
          <cell r="D2585" t="str">
            <v>CR</v>
          </cell>
          <cell r="E2585" t="str">
            <v>179,35</v>
          </cell>
        </row>
        <row r="2586">
          <cell r="A2586">
            <v>37962</v>
          </cell>
          <cell r="B2586" t="str">
            <v>JOELHO CPVC, SOLDAVEL, 90 GRAUS, 89 MM, PARA AGUA QUENTE</v>
          </cell>
          <cell r="C2586" t="str">
            <v xml:space="preserve">UN    </v>
          </cell>
          <cell r="D2586" t="str">
            <v>CR</v>
          </cell>
          <cell r="E2586" t="str">
            <v>208,40</v>
          </cell>
        </row>
        <row r="2587">
          <cell r="A2587">
            <v>3533</v>
          </cell>
          <cell r="B2587" t="str">
            <v>JOELHO DE REDUCAO, PVC SOLDAVEL, 90 GRAUS,  25 MM X 20 MM, PARA AGUA FRIA PREDIAL</v>
          </cell>
          <cell r="C2587" t="str">
            <v xml:space="preserve">UN    </v>
          </cell>
          <cell r="D2587" t="str">
            <v>CR</v>
          </cell>
          <cell r="E2587" t="str">
            <v>1,62</v>
          </cell>
        </row>
        <row r="2588">
          <cell r="A2588">
            <v>3538</v>
          </cell>
          <cell r="B2588" t="str">
            <v>JOELHO DE REDUCAO, PVC SOLDAVEL, 90 GRAUS,  32 MM X 25 MM, PARA AGUA FRIA PREDIAL</v>
          </cell>
          <cell r="C2588" t="str">
            <v xml:space="preserve">UN    </v>
          </cell>
          <cell r="D2588" t="str">
            <v>CR</v>
          </cell>
          <cell r="E2588" t="str">
            <v>2,80</v>
          </cell>
        </row>
        <row r="2589">
          <cell r="A2589">
            <v>3497</v>
          </cell>
          <cell r="B2589" t="str">
            <v>JOELHO DE REDUCAO, PVC, ROSCAVEL COM BUCHA DE LATAO, 90 GRAUS,  3/4" X 1/2", PARA AGUA FRIA PREDIAL</v>
          </cell>
          <cell r="C2589" t="str">
            <v xml:space="preserve">UN    </v>
          </cell>
          <cell r="D2589" t="str">
            <v>CR</v>
          </cell>
          <cell r="E2589" t="str">
            <v>10,48</v>
          </cell>
        </row>
        <row r="2590">
          <cell r="A2590">
            <v>3498</v>
          </cell>
          <cell r="B2590" t="str">
            <v>JOELHO DE REDUCAO, PVC, ROSCAVEL, 90 GRAUS, 1" X 3/4", PARA AGUA FRIA PREDIAL</v>
          </cell>
          <cell r="C2590" t="str">
            <v xml:space="preserve">UN    </v>
          </cell>
          <cell r="D2590" t="str">
            <v>CR</v>
          </cell>
          <cell r="E2590" t="str">
            <v>3,32</v>
          </cell>
        </row>
        <row r="2591">
          <cell r="A2591">
            <v>3496</v>
          </cell>
          <cell r="B2591" t="str">
            <v>JOELHO DE REDUCAO, PVC, ROSCAVEL, 90 GRAUS, 3/4" X 1/2", PARA AGUA FRIA PREDIAL</v>
          </cell>
          <cell r="C2591" t="str">
            <v xml:space="preserve">UN    </v>
          </cell>
          <cell r="D2591" t="str">
            <v>CR</v>
          </cell>
          <cell r="E2591" t="str">
            <v>2,68</v>
          </cell>
        </row>
        <row r="2592">
          <cell r="A2592">
            <v>38429</v>
          </cell>
          <cell r="B2592" t="str">
            <v>JOELHO DE TRANSICAO, CPVC, SOLDAVEL, 90 GRAUS, 15 MM X 1/2", PARA AGUA QUENTE</v>
          </cell>
          <cell r="C2592" t="str">
            <v xml:space="preserve">UN    </v>
          </cell>
          <cell r="D2592" t="str">
            <v>CR</v>
          </cell>
          <cell r="E2592" t="str">
            <v>11,41</v>
          </cell>
        </row>
        <row r="2593">
          <cell r="A2593">
            <v>38431</v>
          </cell>
          <cell r="B2593" t="str">
            <v>JOELHO DE TRANSICAO, CPVC, SOLDAVEL, 90 GRAUS, 22 MM X 1/2", PARA AGUA QUENTE</v>
          </cell>
          <cell r="C2593" t="str">
            <v xml:space="preserve">UN    </v>
          </cell>
          <cell r="D2593" t="str">
            <v>CR</v>
          </cell>
          <cell r="E2593" t="str">
            <v>18,08</v>
          </cell>
        </row>
        <row r="2594">
          <cell r="A2594">
            <v>38430</v>
          </cell>
          <cell r="B2594" t="str">
            <v>JOELHO DE TRANSICAO, CPVC, SOLDAVEL, 90 GRAUS, 22 MM X 3/4", PARA AGUA QUENTE</v>
          </cell>
          <cell r="C2594" t="str">
            <v xml:space="preserve">UN    </v>
          </cell>
          <cell r="D2594" t="str">
            <v>CR</v>
          </cell>
          <cell r="E2594" t="str">
            <v>23,11</v>
          </cell>
        </row>
        <row r="2595">
          <cell r="A2595">
            <v>36348</v>
          </cell>
          <cell r="B2595" t="str">
            <v>JOELHO PPR 45 GRAUS, SOLDAVEL,  DN 20 MM, PARA AGUA QUENTE PREDIAL</v>
          </cell>
          <cell r="C2595" t="str">
            <v xml:space="preserve">UN    </v>
          </cell>
          <cell r="D2595" t="str">
            <v>CR</v>
          </cell>
          <cell r="E2595" t="str">
            <v>1,15</v>
          </cell>
        </row>
        <row r="2596">
          <cell r="A2596">
            <v>36349</v>
          </cell>
          <cell r="B2596" t="str">
            <v>JOELHO PPR 45 GRAUS, SOLDAVEL, DN 25 MM, PARA AGUA QUENTE PREDIAL</v>
          </cell>
          <cell r="C2596" t="str">
            <v xml:space="preserve">UN    </v>
          </cell>
          <cell r="D2596" t="str">
            <v>CR</v>
          </cell>
          <cell r="E2596" t="str">
            <v>1,73</v>
          </cell>
        </row>
        <row r="2597">
          <cell r="A2597">
            <v>38433</v>
          </cell>
          <cell r="B2597" t="str">
            <v>JOELHO PPR, 45 GRAUS, SOLDAVEL, DN 32 MM, PARA AGUA QUENTE PREDIAL</v>
          </cell>
          <cell r="C2597" t="str">
            <v xml:space="preserve">UN    </v>
          </cell>
          <cell r="D2597" t="str">
            <v>CR</v>
          </cell>
          <cell r="E2597" t="str">
            <v>3,21</v>
          </cell>
        </row>
        <row r="2598">
          <cell r="A2598">
            <v>38440</v>
          </cell>
          <cell r="B2598" t="str">
            <v>JOELHO PPR, 90 GRAUS, SOLDAVEL, DN 110 MM, PARA AGUA QUENTE PREDIAL</v>
          </cell>
          <cell r="C2598" t="str">
            <v xml:space="preserve">UN    </v>
          </cell>
          <cell r="D2598" t="str">
            <v>CR</v>
          </cell>
          <cell r="E2598" t="str">
            <v>110,92</v>
          </cell>
        </row>
        <row r="2599">
          <cell r="A2599">
            <v>36359</v>
          </cell>
          <cell r="B2599" t="str">
            <v>JOELHO PPR, 90 GRAUS, SOLDAVEL, DN 20 MM, PARA AGUA QUENTE PREDIAL</v>
          </cell>
          <cell r="C2599" t="str">
            <v xml:space="preserve">UN    </v>
          </cell>
          <cell r="D2599" t="str">
            <v>CR</v>
          </cell>
          <cell r="E2599" t="str">
            <v>1,38</v>
          </cell>
        </row>
        <row r="2600">
          <cell r="A2600">
            <v>36360</v>
          </cell>
          <cell r="B2600" t="str">
            <v>JOELHO PPR, 90 GRAUS, SOLDAVEL, DN 25 MM, PARA AGUA QUENTE PREDIAL</v>
          </cell>
          <cell r="C2600" t="str">
            <v xml:space="preserve">UN    </v>
          </cell>
          <cell r="D2600" t="str">
            <v>CR</v>
          </cell>
          <cell r="E2600" t="str">
            <v>2,13</v>
          </cell>
        </row>
        <row r="2601">
          <cell r="A2601">
            <v>38434</v>
          </cell>
          <cell r="B2601" t="str">
            <v>JOELHO PPR, 90 GRAUS, SOLDAVEL, DN 32 MM, PARA AGUA QUENTE PREDIAL</v>
          </cell>
          <cell r="C2601" t="str">
            <v xml:space="preserve">UN    </v>
          </cell>
          <cell r="D2601" t="str">
            <v>CR</v>
          </cell>
          <cell r="E2601" t="str">
            <v>3,26</v>
          </cell>
        </row>
        <row r="2602">
          <cell r="A2602">
            <v>38435</v>
          </cell>
          <cell r="B2602" t="str">
            <v>JOELHO PPR, 90 GRAUS, SOLDAVEL, DN 40 MM, PARA AGUA QUENTE PREDIAL</v>
          </cell>
          <cell r="C2602" t="str">
            <v xml:space="preserve">UN    </v>
          </cell>
          <cell r="D2602" t="str">
            <v>CR</v>
          </cell>
          <cell r="E2602" t="str">
            <v>6,18</v>
          </cell>
        </row>
        <row r="2603">
          <cell r="A2603">
            <v>38436</v>
          </cell>
          <cell r="B2603" t="str">
            <v>JOELHO PPR, 90 GRAUS, SOLDAVEL, DN 50 MM, PARA AGUA QUENTE PREDIAL</v>
          </cell>
          <cell r="C2603" t="str">
            <v xml:space="preserve">UN    </v>
          </cell>
          <cell r="D2603" t="str">
            <v>CR</v>
          </cell>
          <cell r="E2603" t="str">
            <v>12,79</v>
          </cell>
        </row>
        <row r="2604">
          <cell r="A2604">
            <v>38437</v>
          </cell>
          <cell r="B2604" t="str">
            <v>JOELHO PPR, 90 GRAUS, SOLDAVEL, DN 63 MM, PARA AGUA QUENTE PREDIAL</v>
          </cell>
          <cell r="C2604" t="str">
            <v xml:space="preserve">UN    </v>
          </cell>
          <cell r="D2604" t="str">
            <v>CR</v>
          </cell>
          <cell r="E2604" t="str">
            <v>19,20</v>
          </cell>
        </row>
        <row r="2605">
          <cell r="A2605">
            <v>38438</v>
          </cell>
          <cell r="B2605" t="str">
            <v>JOELHO PPR, 90 GRAUS, SOLDAVEL, DN 75 MM, PARA AGUA QUENTE PREDIAL</v>
          </cell>
          <cell r="C2605" t="str">
            <v xml:space="preserve">UN    </v>
          </cell>
          <cell r="D2605" t="str">
            <v>CR</v>
          </cell>
          <cell r="E2605" t="str">
            <v>48,52</v>
          </cell>
        </row>
        <row r="2606">
          <cell r="A2606">
            <v>38439</v>
          </cell>
          <cell r="B2606" t="str">
            <v>JOELHO PPR, 90 GRAUS, SOLDAVEL, DN 90 MM, PARA AGUA QUENTE PREDIAL</v>
          </cell>
          <cell r="C2606" t="str">
            <v xml:space="preserve">UN    </v>
          </cell>
          <cell r="D2606" t="str">
            <v>CR</v>
          </cell>
          <cell r="E2606" t="str">
            <v>73,96</v>
          </cell>
        </row>
        <row r="2607">
          <cell r="A2607">
            <v>10836</v>
          </cell>
          <cell r="B2607" t="str">
            <v>JOELHO PVC COM VISITA, 90 GRAUS, DN 100 X 50 MM, SERIE NORMAL, PARA ESGOTO PREDIAL</v>
          </cell>
          <cell r="C2607" t="str">
            <v xml:space="preserve">UN    </v>
          </cell>
          <cell r="D2607" t="str">
            <v>CR</v>
          </cell>
          <cell r="E2607" t="str">
            <v>12,28</v>
          </cell>
        </row>
        <row r="2608">
          <cell r="A2608">
            <v>20128</v>
          </cell>
          <cell r="B2608" t="str">
            <v>JOELHO PVC LEVE, 45 GRAUS, DN 150 MM, PARA ESGOTO PREDIAL</v>
          </cell>
          <cell r="C2608" t="str">
            <v xml:space="preserve">UN    </v>
          </cell>
          <cell r="D2608" t="str">
            <v>CR</v>
          </cell>
          <cell r="E2608" t="str">
            <v>35,99</v>
          </cell>
        </row>
        <row r="2609">
          <cell r="A2609">
            <v>20131</v>
          </cell>
          <cell r="B2609" t="str">
            <v>JOELHO PVC LEVE, 90 GRAUS, DN 150 MM, PARA ESGOTO PREDIAL</v>
          </cell>
          <cell r="C2609" t="str">
            <v xml:space="preserve">UN    </v>
          </cell>
          <cell r="D2609" t="str">
            <v>CR</v>
          </cell>
          <cell r="E2609" t="str">
            <v>32,85</v>
          </cell>
        </row>
        <row r="2610">
          <cell r="A2610">
            <v>3521</v>
          </cell>
          <cell r="B2610" t="str">
            <v>JOELHO PVC,  SOLDAVEL COM ROSCA, 90 GRAUS, 20 MM X 1/2", PARA AGUA FRIA PREDIAL</v>
          </cell>
          <cell r="C2610" t="str">
            <v xml:space="preserve">UN    </v>
          </cell>
          <cell r="D2610" t="str">
            <v>CR</v>
          </cell>
          <cell r="E2610" t="str">
            <v>1,41</v>
          </cell>
        </row>
        <row r="2611">
          <cell r="A2611">
            <v>3531</v>
          </cell>
          <cell r="B2611" t="str">
            <v>JOELHO PVC,  SOLDAVEL COM ROSCA, 90 GRAUS, 25 MM X 1/2", PARA AGUA FRIA PREDIAL</v>
          </cell>
          <cell r="C2611" t="str">
            <v xml:space="preserve">UN    </v>
          </cell>
          <cell r="D2611" t="str">
            <v>CR</v>
          </cell>
          <cell r="E2611" t="str">
            <v>1,60</v>
          </cell>
        </row>
        <row r="2612">
          <cell r="A2612">
            <v>3522</v>
          </cell>
          <cell r="B2612" t="str">
            <v>JOELHO PVC,  SOLDAVEL COM ROSCA, 90 GRAUS, 25 MM X 3/4", PARA AGUA FRIA PREDIAL</v>
          </cell>
          <cell r="C2612" t="str">
            <v xml:space="preserve">UN    </v>
          </cell>
          <cell r="D2612" t="str">
            <v>CR</v>
          </cell>
          <cell r="E2612" t="str">
            <v>2,38</v>
          </cell>
        </row>
        <row r="2613">
          <cell r="A2613">
            <v>3527</v>
          </cell>
          <cell r="B2613" t="str">
            <v>JOELHO PVC,  SOLDAVEL COM ROSCA, 90 GRAUS, 32 MM X 3/4", PARA AGUA FRIA PREDIAL</v>
          </cell>
          <cell r="C2613" t="str">
            <v xml:space="preserve">UN    </v>
          </cell>
          <cell r="D2613" t="str">
            <v>CR</v>
          </cell>
          <cell r="E2613" t="str">
            <v>8,18</v>
          </cell>
        </row>
        <row r="2614">
          <cell r="A2614">
            <v>10835</v>
          </cell>
          <cell r="B2614" t="str">
            <v>JOELHO PVC, COM BOLSA E ANEL, 90 GRAUS, DN 40 X *38* MM, SERIE NORMAL, PARA ESGOTO PREDIAL</v>
          </cell>
          <cell r="C2614" t="str">
            <v xml:space="preserve">UN    </v>
          </cell>
          <cell r="D2614" t="str">
            <v>CR</v>
          </cell>
          <cell r="E2614" t="str">
            <v>2,57</v>
          </cell>
        </row>
        <row r="2615">
          <cell r="A2615">
            <v>3475</v>
          </cell>
          <cell r="B2615" t="str">
            <v>JOELHO PVC, ROSCAVEL, 45 GRAUS, 1/2", PARA AGUA FRIA PREDIAL</v>
          </cell>
          <cell r="C2615" t="str">
            <v xml:space="preserve">UN    </v>
          </cell>
          <cell r="D2615" t="str">
            <v>CR</v>
          </cell>
          <cell r="E2615" t="str">
            <v>2,75</v>
          </cell>
        </row>
        <row r="2616">
          <cell r="A2616">
            <v>3485</v>
          </cell>
          <cell r="B2616" t="str">
            <v>JOELHO PVC, ROSCAVEL, 45 GRAUS, 1", PARA AGUA FRIA PREDIAL</v>
          </cell>
          <cell r="C2616" t="str">
            <v xml:space="preserve">UN    </v>
          </cell>
          <cell r="D2616" t="str">
            <v>CR</v>
          </cell>
          <cell r="E2616" t="str">
            <v>8,78</v>
          </cell>
        </row>
        <row r="2617">
          <cell r="A2617">
            <v>3534</v>
          </cell>
          <cell r="B2617" t="str">
            <v>JOELHO PVC, ROSCAVEL, 45 GRAUS, 3/4", PARA AGUA FRIA PREDIAL</v>
          </cell>
          <cell r="C2617" t="str">
            <v xml:space="preserve">UN    </v>
          </cell>
          <cell r="D2617" t="str">
            <v>CR</v>
          </cell>
          <cell r="E2617" t="str">
            <v>3,47</v>
          </cell>
        </row>
        <row r="2618">
          <cell r="A2618">
            <v>3543</v>
          </cell>
          <cell r="B2618" t="str">
            <v>JOELHO PVC, ROSCAVEL, 90 GRAUS, 1/2", PARA AGUA FRIA PREDIAL</v>
          </cell>
          <cell r="C2618" t="str">
            <v xml:space="preserve">UN    </v>
          </cell>
          <cell r="D2618" t="str">
            <v>CR</v>
          </cell>
          <cell r="E2618" t="str">
            <v>1,74</v>
          </cell>
        </row>
        <row r="2619">
          <cell r="A2619">
            <v>3482</v>
          </cell>
          <cell r="B2619" t="str">
            <v>JOELHO PVC, ROSCAVEL, 90 GRAUS, 1", PARA AGUA FRIA PREDIAL</v>
          </cell>
          <cell r="C2619" t="str">
            <v xml:space="preserve">UN    </v>
          </cell>
          <cell r="D2619" t="str">
            <v>CR</v>
          </cell>
          <cell r="E2619" t="str">
            <v>4,41</v>
          </cell>
        </row>
        <row r="2620">
          <cell r="A2620">
            <v>3505</v>
          </cell>
          <cell r="B2620" t="str">
            <v>JOELHO PVC, ROSCAVEL, 90 GRAUS, 3/4", PARA AGUA FRIA PREDIAL</v>
          </cell>
          <cell r="C2620" t="str">
            <v xml:space="preserve">UN    </v>
          </cell>
          <cell r="D2620" t="str">
            <v>CR</v>
          </cell>
          <cell r="E2620" t="str">
            <v>2,50</v>
          </cell>
        </row>
        <row r="2621">
          <cell r="A2621">
            <v>3516</v>
          </cell>
          <cell r="B2621" t="str">
            <v>JOELHO PVC, SOLDAVEL, BB, 45 GRAUS, DN 40 MM, PARA ESGOTO PREDIAL</v>
          </cell>
          <cell r="C2621" t="str">
            <v xml:space="preserve">UN    </v>
          </cell>
          <cell r="D2621" t="str">
            <v>CR</v>
          </cell>
          <cell r="E2621" t="str">
            <v>0,67</v>
          </cell>
        </row>
        <row r="2622">
          <cell r="A2622">
            <v>3517</v>
          </cell>
          <cell r="B2622" t="str">
            <v>JOELHO PVC, SOLDAVEL, BB, 90 GRAUS, DN 40 MM, PARA ESGOTO PREDIAL</v>
          </cell>
          <cell r="C2622" t="str">
            <v xml:space="preserve">UN    </v>
          </cell>
          <cell r="D2622" t="str">
            <v>CR</v>
          </cell>
          <cell r="E2622" t="str">
            <v>2,34</v>
          </cell>
        </row>
        <row r="2623">
          <cell r="A2623">
            <v>3515</v>
          </cell>
          <cell r="B2623" t="str">
            <v>JOELHO PVC, SOLDAVEL, COM BUCHA DE LATAO, 90 GRAUS, 20 MM X 1/2", PARA AGUA FRIA PREDIAL</v>
          </cell>
          <cell r="C2623" t="str">
            <v xml:space="preserve">UN    </v>
          </cell>
          <cell r="D2623" t="str">
            <v>CR</v>
          </cell>
          <cell r="E2623" t="str">
            <v>4,05</v>
          </cell>
        </row>
        <row r="2624">
          <cell r="A2624">
            <v>20147</v>
          </cell>
          <cell r="B2624" t="str">
            <v>JOELHO PVC, SOLDAVEL, COM BUCHA DE LATAO, 90 GRAUS, 25 MM X 1/2", PARA AGUA FRIA PREDIAL</v>
          </cell>
          <cell r="C2624" t="str">
            <v xml:space="preserve">UN    </v>
          </cell>
          <cell r="D2624" t="str">
            <v>CR</v>
          </cell>
          <cell r="E2624" t="str">
            <v>4,36</v>
          </cell>
        </row>
        <row r="2625">
          <cell r="A2625">
            <v>3524</v>
          </cell>
          <cell r="B2625" t="str">
            <v>JOELHO PVC, SOLDAVEL, COM BUCHA DE LATAO, 90 GRAUS, 25 MM X 3/4", PARA AGUA FRIA PREDIAL</v>
          </cell>
          <cell r="C2625" t="str">
            <v xml:space="preserve">UN    </v>
          </cell>
          <cell r="D2625" t="str">
            <v>CR</v>
          </cell>
          <cell r="E2625" t="str">
            <v>5,17</v>
          </cell>
        </row>
        <row r="2626">
          <cell r="A2626">
            <v>3532</v>
          </cell>
          <cell r="B2626" t="str">
            <v>JOELHO PVC, SOLDAVEL, COM BUCHA DE LATAO, 90 GRAUS, 32 MM X 3/4", PARA AGUA FRIA PREDIAL</v>
          </cell>
          <cell r="C2626" t="str">
            <v xml:space="preserve">UN    </v>
          </cell>
          <cell r="D2626" t="str">
            <v>CR</v>
          </cell>
          <cell r="E2626" t="str">
            <v>9,46</v>
          </cell>
        </row>
        <row r="2627">
          <cell r="A2627">
            <v>3528</v>
          </cell>
          <cell r="B2627" t="str">
            <v>JOELHO PVC, SOLDAVEL, PB, 45 GRAUS, DN 100 MM, PARA ESGOTO PREDIAL</v>
          </cell>
          <cell r="C2627" t="str">
            <v xml:space="preserve">UN    </v>
          </cell>
          <cell r="D2627" t="str">
            <v>CR</v>
          </cell>
          <cell r="E2627" t="str">
            <v>5,29</v>
          </cell>
        </row>
        <row r="2628">
          <cell r="A2628">
            <v>37952</v>
          </cell>
          <cell r="B2628" t="str">
            <v>JOELHO PVC, SOLDAVEL, PB, 45 GRAUS, DN 150 MM, PARA ESGOTO PREDIAL</v>
          </cell>
          <cell r="C2628" t="str">
            <v xml:space="preserve">UN    </v>
          </cell>
          <cell r="D2628" t="str">
            <v>CR</v>
          </cell>
          <cell r="E2628" t="str">
            <v>37,74</v>
          </cell>
        </row>
        <row r="2629">
          <cell r="A2629">
            <v>37951</v>
          </cell>
          <cell r="B2629" t="str">
            <v>JOELHO PVC, SOLDAVEL, PB, 45 GRAUS, DN 40 MM, PARA ESGOTO PREDIAL</v>
          </cell>
          <cell r="C2629" t="str">
            <v xml:space="preserve">UN    </v>
          </cell>
          <cell r="D2629" t="str">
            <v>CR</v>
          </cell>
          <cell r="E2629" t="str">
            <v>1,37</v>
          </cell>
        </row>
        <row r="2630">
          <cell r="A2630">
            <v>3518</v>
          </cell>
          <cell r="B2630" t="str">
            <v>JOELHO PVC, SOLDAVEL, PB, 45 GRAUS, DN 50 MM, PARA ESGOTO PREDIAL</v>
          </cell>
          <cell r="C2630" t="str">
            <v xml:space="preserve">UN    </v>
          </cell>
          <cell r="D2630" t="str">
            <v>CR</v>
          </cell>
          <cell r="E2630" t="str">
            <v>2,01</v>
          </cell>
        </row>
        <row r="2631">
          <cell r="A2631">
            <v>3519</v>
          </cell>
          <cell r="B2631" t="str">
            <v>JOELHO PVC, SOLDAVEL, PB, 45 GRAUS, DN 75 MM, PARA ESGOTO PREDIAL</v>
          </cell>
          <cell r="C2631" t="str">
            <v xml:space="preserve">UN    </v>
          </cell>
          <cell r="D2631" t="str">
            <v>CR</v>
          </cell>
          <cell r="E2631" t="str">
            <v>4,76</v>
          </cell>
        </row>
        <row r="2632">
          <cell r="A2632">
            <v>3520</v>
          </cell>
          <cell r="B2632" t="str">
            <v>JOELHO PVC, SOLDAVEL, PB, 90 GRAUS, DN 100 MM, PARA ESGOTO PREDIAL</v>
          </cell>
          <cell r="C2632" t="str">
            <v xml:space="preserve">UN    </v>
          </cell>
          <cell r="D2632" t="str">
            <v>CR</v>
          </cell>
          <cell r="E2632" t="str">
            <v>5,33</v>
          </cell>
        </row>
        <row r="2633">
          <cell r="A2633">
            <v>37950</v>
          </cell>
          <cell r="B2633" t="str">
            <v>JOELHO PVC, SOLDAVEL, PB, 90 GRAUS, DN 150 MM, PARA ESGOTO PREDIAL</v>
          </cell>
          <cell r="C2633" t="str">
            <v xml:space="preserve">UN    </v>
          </cell>
          <cell r="D2633" t="str">
            <v>CR</v>
          </cell>
          <cell r="E2633" t="str">
            <v>32,85</v>
          </cell>
        </row>
        <row r="2634">
          <cell r="A2634">
            <v>37949</v>
          </cell>
          <cell r="B2634" t="str">
            <v>JOELHO PVC, SOLDAVEL, PB, 90 GRAUS, DN 40 MM, PARA ESGOTO PREDIAL</v>
          </cell>
          <cell r="C2634" t="str">
            <v xml:space="preserve">UN    </v>
          </cell>
          <cell r="D2634" t="str">
            <v>CR</v>
          </cell>
          <cell r="E2634" t="str">
            <v>1,20</v>
          </cell>
        </row>
        <row r="2635">
          <cell r="A2635">
            <v>3526</v>
          </cell>
          <cell r="B2635" t="str">
            <v>JOELHO PVC, SOLDAVEL, PB, 90 GRAUS, DN 50 MM, PARA ESGOTO PREDIAL</v>
          </cell>
          <cell r="C2635" t="str">
            <v xml:space="preserve">UN    </v>
          </cell>
          <cell r="D2635" t="str">
            <v>CR</v>
          </cell>
          <cell r="E2635" t="str">
            <v>1,61</v>
          </cell>
        </row>
        <row r="2636">
          <cell r="A2636">
            <v>3509</v>
          </cell>
          <cell r="B2636" t="str">
            <v>JOELHO PVC, SOLDAVEL, PB, 90 GRAUS, DN 75 MM, PARA ESGOTO PREDIAL</v>
          </cell>
          <cell r="C2636" t="str">
            <v xml:space="preserve">UN    </v>
          </cell>
          <cell r="D2636" t="str">
            <v>CR</v>
          </cell>
          <cell r="E2636" t="str">
            <v>4,19</v>
          </cell>
        </row>
        <row r="2637">
          <cell r="A2637">
            <v>3530</v>
          </cell>
          <cell r="B2637" t="str">
            <v>JOELHO PVC, SOLDAVEL, 90 GRAUS, 110 MM, PARA AGUA FRIA PREDIAL</v>
          </cell>
          <cell r="C2637" t="str">
            <v xml:space="preserve">UN    </v>
          </cell>
          <cell r="D2637" t="str">
            <v>CR</v>
          </cell>
          <cell r="E2637" t="str">
            <v>162,94</v>
          </cell>
        </row>
        <row r="2638">
          <cell r="A2638">
            <v>3542</v>
          </cell>
          <cell r="B2638" t="str">
            <v>JOELHO PVC, SOLDAVEL, 90 GRAUS, 20 MM, PARA AGUA FRIA PREDIAL</v>
          </cell>
          <cell r="C2638" t="str">
            <v xml:space="preserve">UN    </v>
          </cell>
          <cell r="D2638" t="str">
            <v>CR</v>
          </cell>
          <cell r="E2638" t="str">
            <v>0,38</v>
          </cell>
        </row>
        <row r="2639">
          <cell r="A2639">
            <v>3529</v>
          </cell>
          <cell r="B2639" t="str">
            <v>JOELHO PVC, SOLDAVEL, 90 GRAUS, 25 MM, PARA AGUA FRIA PREDIAL</v>
          </cell>
          <cell r="C2639" t="str">
            <v xml:space="preserve">UN    </v>
          </cell>
          <cell r="D2639" t="str">
            <v>CR</v>
          </cell>
          <cell r="E2639" t="str">
            <v>0,52</v>
          </cell>
        </row>
        <row r="2640">
          <cell r="A2640">
            <v>3536</v>
          </cell>
          <cell r="B2640" t="str">
            <v>JOELHO PVC, SOLDAVEL, 90 GRAUS, 32 MM, PARA AGUA FRIA PREDIAL</v>
          </cell>
          <cell r="C2640" t="str">
            <v xml:space="preserve">UN    </v>
          </cell>
          <cell r="D2640" t="str">
            <v>CR</v>
          </cell>
          <cell r="E2640" t="str">
            <v>1,56</v>
          </cell>
        </row>
        <row r="2641">
          <cell r="A2641">
            <v>3535</v>
          </cell>
          <cell r="B2641" t="str">
            <v>JOELHO PVC, SOLDAVEL, 90 GRAUS, 40 MM, PARA AGUA FRIA PREDIAL</v>
          </cell>
          <cell r="C2641" t="str">
            <v xml:space="preserve">UN    </v>
          </cell>
          <cell r="D2641" t="str">
            <v>CR</v>
          </cell>
          <cell r="E2641" t="str">
            <v>3,70</v>
          </cell>
        </row>
        <row r="2642">
          <cell r="A2642">
            <v>3540</v>
          </cell>
          <cell r="B2642" t="str">
            <v>JOELHO PVC, SOLDAVEL, 90 GRAUS, 50 MM, PARA AGUA FRIA PREDIAL</v>
          </cell>
          <cell r="C2642" t="str">
            <v xml:space="preserve">UN    </v>
          </cell>
          <cell r="D2642" t="str">
            <v>CR</v>
          </cell>
          <cell r="E2642" t="str">
            <v>4,00</v>
          </cell>
        </row>
        <row r="2643">
          <cell r="A2643">
            <v>3539</v>
          </cell>
          <cell r="B2643" t="str">
            <v>JOELHO PVC, SOLDAVEL, 90 GRAUS, 60 MM, PARA AGUA FRIA PREDIAL</v>
          </cell>
          <cell r="C2643" t="str">
            <v xml:space="preserve">UN    </v>
          </cell>
          <cell r="D2643" t="str">
            <v>CR</v>
          </cell>
          <cell r="E2643" t="str">
            <v>17,38</v>
          </cell>
        </row>
        <row r="2644">
          <cell r="A2644">
            <v>3513</v>
          </cell>
          <cell r="B2644" t="str">
            <v>JOELHO PVC, SOLDAVEL, 90 GRAUS, 85 MM, PARA AGUA FRIA PREDIAL</v>
          </cell>
          <cell r="C2644" t="str">
            <v xml:space="preserve">UN    </v>
          </cell>
          <cell r="D2644" t="str">
            <v>CR</v>
          </cell>
          <cell r="E2644" t="str">
            <v>77,24</v>
          </cell>
        </row>
        <row r="2645">
          <cell r="A2645">
            <v>3492</v>
          </cell>
          <cell r="B2645" t="str">
            <v>JOELHO PVC, 45 GRAUS, ROSCAVEL,  1 1/2", AGUA FRIA PREDIAL</v>
          </cell>
          <cell r="C2645" t="str">
            <v xml:space="preserve">UN    </v>
          </cell>
          <cell r="D2645" t="str">
            <v>CR</v>
          </cell>
          <cell r="E2645" t="str">
            <v>14,87</v>
          </cell>
        </row>
        <row r="2646">
          <cell r="A2646">
            <v>3491</v>
          </cell>
          <cell r="B2646" t="str">
            <v>JOELHO PVC, 45 GRAUS, ROSCAVEL, 1 1/4",  AGUA FRIA PREDIAL</v>
          </cell>
          <cell r="C2646" t="str">
            <v xml:space="preserve">UN    </v>
          </cell>
          <cell r="D2646" t="str">
            <v>CR</v>
          </cell>
          <cell r="E2646" t="str">
            <v>8,48</v>
          </cell>
        </row>
        <row r="2647">
          <cell r="A2647">
            <v>3493</v>
          </cell>
          <cell r="B2647" t="str">
            <v>JOELHO PVC, 45 GRAUS, ROSCAVEL, 2", AGUA FRIA PREDIAL</v>
          </cell>
          <cell r="C2647" t="str">
            <v xml:space="preserve">UN    </v>
          </cell>
          <cell r="D2647" t="str">
            <v>CR</v>
          </cell>
          <cell r="E2647" t="str">
            <v>20,33</v>
          </cell>
        </row>
        <row r="2648">
          <cell r="A2648">
            <v>12628</v>
          </cell>
          <cell r="B2648" t="str">
            <v>JOELHO PVC, 60 GRAUS, DIAMETRO ENTRE 80 E 100 MM, PARA DRENAGEM PLUVIAL PREDIAL</v>
          </cell>
          <cell r="C2648" t="str">
            <v xml:space="preserve">UN    </v>
          </cell>
          <cell r="D2648" t="str">
            <v>AS</v>
          </cell>
          <cell r="E2648" t="str">
            <v>4,99</v>
          </cell>
        </row>
        <row r="2649">
          <cell r="A2649">
            <v>12629</v>
          </cell>
          <cell r="B2649" t="str">
            <v>JOELHO PVC, 90 GRAUS, DIAMETRO ENTRE 80 E 100 MM, PARA DRENAGEM PLUVIAL PREDIAL</v>
          </cell>
          <cell r="C2649" t="str">
            <v xml:space="preserve">UN    </v>
          </cell>
          <cell r="D2649" t="str">
            <v>AS</v>
          </cell>
          <cell r="E2649" t="str">
            <v>5,41</v>
          </cell>
        </row>
        <row r="2650">
          <cell r="A2650">
            <v>3481</v>
          </cell>
          <cell r="B2650" t="str">
            <v>JOELHO PVC, 90 GRAUS, ROSCAVEL, 1 1/2",  AGUA FRIA PREDIAL</v>
          </cell>
          <cell r="C2650" t="str">
            <v xml:space="preserve">UN    </v>
          </cell>
          <cell r="D2650" t="str">
            <v>CR</v>
          </cell>
          <cell r="E2650" t="str">
            <v>10,29</v>
          </cell>
        </row>
        <row r="2651">
          <cell r="A2651">
            <v>3510</v>
          </cell>
          <cell r="B2651" t="str">
            <v>JOELHO PVC, 90 GRAUS, ROSCAVEL, 1 1/4", AGUA FRIA PREDIAL</v>
          </cell>
          <cell r="C2651" t="str">
            <v xml:space="preserve">UN    </v>
          </cell>
          <cell r="D2651" t="str">
            <v>CR</v>
          </cell>
          <cell r="E2651" t="str">
            <v>9,62</v>
          </cell>
        </row>
        <row r="2652">
          <cell r="A2652">
            <v>3508</v>
          </cell>
          <cell r="B2652" t="str">
            <v>JOELHO PVC, 90 GRAUS, ROSCAVEL, 2", AGUA FRIA PREDIAL</v>
          </cell>
          <cell r="C2652" t="str">
            <v xml:space="preserve">UN    </v>
          </cell>
          <cell r="D2652" t="str">
            <v>CR</v>
          </cell>
          <cell r="E2652" t="str">
            <v>25,16</v>
          </cell>
        </row>
        <row r="2653">
          <cell r="A2653">
            <v>38939</v>
          </cell>
          <cell r="B2653" t="str">
            <v>JOELHO ROSCA FEMEA MOVEL, METALICO, PARA CONEXAO COM ANEL DESLIZANTE EM TUBO PEX, DN 16 MM X 1/2"</v>
          </cell>
          <cell r="C2653" t="str">
            <v xml:space="preserve">UN    </v>
          </cell>
          <cell r="D2653" t="str">
            <v>AS</v>
          </cell>
          <cell r="E2653" t="str">
            <v>11,56</v>
          </cell>
        </row>
        <row r="2654">
          <cell r="A2654">
            <v>38940</v>
          </cell>
          <cell r="B2654" t="str">
            <v>JOELHO ROSCA FEMEA MOVEL, METALICO, PARA CONEXAO COM ANEL DESLIZANTE EM TUBO PEX, DN 20 MM X 1/2"</v>
          </cell>
          <cell r="C2654" t="str">
            <v xml:space="preserve">UN    </v>
          </cell>
          <cell r="D2654" t="str">
            <v>AS</v>
          </cell>
          <cell r="E2654" t="str">
            <v>17,65</v>
          </cell>
        </row>
        <row r="2655">
          <cell r="A2655">
            <v>38941</v>
          </cell>
          <cell r="B2655" t="str">
            <v>JOELHO ROSCA FEMEA MOVEL, METALICO, PARA CONEXAO COM ANEL DESLIZANTE EM TUBO PEX, DN 20 MM X 3/4"</v>
          </cell>
          <cell r="C2655" t="str">
            <v xml:space="preserve">UN    </v>
          </cell>
          <cell r="D2655" t="str">
            <v>AS</v>
          </cell>
          <cell r="E2655" t="str">
            <v>20,86</v>
          </cell>
        </row>
        <row r="2656">
          <cell r="A2656">
            <v>38942</v>
          </cell>
          <cell r="B2656" t="str">
            <v>JOELHO ROSCA FEMEA MOVEL, METALICO, PARA CONEXAO COM ANEL DESLIZANTE EM TUBO PEX, DN 25 MM X 3/4"</v>
          </cell>
          <cell r="C2656" t="str">
            <v xml:space="preserve">UN    </v>
          </cell>
          <cell r="D2656" t="str">
            <v>AS</v>
          </cell>
          <cell r="E2656" t="str">
            <v>23,36</v>
          </cell>
        </row>
        <row r="2657">
          <cell r="A2657">
            <v>38987</v>
          </cell>
          <cell r="B2657" t="str">
            <v>JOELHO 45 GRAUS, PPR, SOLDAVEL, F/ F, DN 40 MM, PARA AQUA QUENTE E FRIA PREDIAL</v>
          </cell>
          <cell r="C2657" t="str">
            <v xml:space="preserve">UN    </v>
          </cell>
          <cell r="D2657" t="str">
            <v>CR</v>
          </cell>
          <cell r="E2657" t="str">
            <v>5,75</v>
          </cell>
        </row>
        <row r="2658">
          <cell r="A2658">
            <v>38988</v>
          </cell>
          <cell r="B2658" t="str">
            <v>JOELHO 45 GRAUS, PPR, SOLDAVEL, F/ F, DN 50 MM, PARA AQUA QUENTE E FRIA PREDIAL</v>
          </cell>
          <cell r="C2658" t="str">
            <v xml:space="preserve">UN    </v>
          </cell>
          <cell r="D2658" t="str">
            <v>CR</v>
          </cell>
          <cell r="E2658" t="str">
            <v>13,37</v>
          </cell>
        </row>
        <row r="2659">
          <cell r="A2659">
            <v>38989</v>
          </cell>
          <cell r="B2659" t="str">
            <v>JOELHO 45 GRAUS, PPR, SOLDAVEL, F/ F, DN 63 MM, PARA AQUA QUENTE E FRIA PREDIAL</v>
          </cell>
          <cell r="C2659" t="str">
            <v xml:space="preserve">UN    </v>
          </cell>
          <cell r="D2659" t="str">
            <v>CR</v>
          </cell>
          <cell r="E2659" t="str">
            <v>17,77</v>
          </cell>
        </row>
        <row r="2660">
          <cell r="A2660">
            <v>38990</v>
          </cell>
          <cell r="B2660" t="str">
            <v>JOELHO 45 GRAUS, PPR, SOLDAVEL, F/ F, DN 75 MM, PARA AQUA QUENTE E FRIA PREDIAL</v>
          </cell>
          <cell r="C2660" t="str">
            <v xml:space="preserve">UN    </v>
          </cell>
          <cell r="D2660" t="str">
            <v>CR</v>
          </cell>
          <cell r="E2660" t="str">
            <v>46,84</v>
          </cell>
        </row>
        <row r="2661">
          <cell r="A2661">
            <v>38991</v>
          </cell>
          <cell r="B2661" t="str">
            <v>JOELHO 45 GRAUS, PPR, SOLDAVEL, F/ F, DN 90 MM, PARA AQUA QUENTE E FRIA PREDIAL</v>
          </cell>
          <cell r="C2661" t="str">
            <v xml:space="preserve">UN    </v>
          </cell>
          <cell r="D2661" t="str">
            <v>CR</v>
          </cell>
          <cell r="E2661" t="str">
            <v>94,64</v>
          </cell>
        </row>
        <row r="2662">
          <cell r="A2662">
            <v>38913</v>
          </cell>
          <cell r="B2662" t="str">
            <v>JOELHO 90 GRAUS, METALICO, PARA CONEXAO COM ANEL DESLIZANTE EM TUBO PEX, DN 16 MM</v>
          </cell>
          <cell r="C2662" t="str">
            <v xml:space="preserve">UN    </v>
          </cell>
          <cell r="D2662" t="str">
            <v>AS</v>
          </cell>
          <cell r="E2662" t="str">
            <v>10,73</v>
          </cell>
        </row>
        <row r="2663">
          <cell r="A2663">
            <v>38914</v>
          </cell>
          <cell r="B2663" t="str">
            <v>JOELHO 90 GRAUS, METALICO, PARA CONEXAO COM ANEL DESLIZANTE EM TUBO PEX, DN 20 MM</v>
          </cell>
          <cell r="C2663" t="str">
            <v xml:space="preserve">UN    </v>
          </cell>
          <cell r="D2663" t="str">
            <v>AS</v>
          </cell>
          <cell r="E2663" t="str">
            <v>12,45</v>
          </cell>
        </row>
        <row r="2664">
          <cell r="A2664">
            <v>38915</v>
          </cell>
          <cell r="B2664" t="str">
            <v>JOELHO 90 GRAUS, METALICO, PARA CONEXAO COM ANEL DESLIZANTE EM TUBO PEX, DN 25 MM</v>
          </cell>
          <cell r="C2664" t="str">
            <v xml:space="preserve">UN    </v>
          </cell>
          <cell r="D2664" t="str">
            <v>AS</v>
          </cell>
          <cell r="E2664" t="str">
            <v>21,61</v>
          </cell>
        </row>
        <row r="2665">
          <cell r="A2665">
            <v>38916</v>
          </cell>
          <cell r="B2665" t="str">
            <v>JOELHO 90 GRAUS, METALICO, PARA CONEXAO COM ANEL DESLIZANTE EM TUBO PEX, DN 32 MM</v>
          </cell>
          <cell r="C2665" t="str">
            <v xml:space="preserve">UN    </v>
          </cell>
          <cell r="D2665" t="str">
            <v>AS</v>
          </cell>
          <cell r="E2665" t="str">
            <v>28,51</v>
          </cell>
        </row>
        <row r="2666">
          <cell r="A2666">
            <v>39300</v>
          </cell>
          <cell r="B2666" t="str">
            <v>JOELHO 90 GRAUS, PLASTICO, PARA CONEXAO COM CRIMPAGEM EM TUBO PEX, DN 16 MM</v>
          </cell>
          <cell r="C2666" t="str">
            <v xml:space="preserve">UN    </v>
          </cell>
          <cell r="D2666" t="str">
            <v>AS</v>
          </cell>
          <cell r="E2666" t="str">
            <v>9,70</v>
          </cell>
        </row>
        <row r="2667">
          <cell r="A2667">
            <v>39301</v>
          </cell>
          <cell r="B2667" t="str">
            <v>JOELHO 90 GRAUS, PLASTICO, PARA CONEXAO COM CRIMPAGEM EM TUBO PEX, DN 20 MM</v>
          </cell>
          <cell r="C2667" t="str">
            <v xml:space="preserve">UN    </v>
          </cell>
          <cell r="D2667" t="str">
            <v>AS</v>
          </cell>
          <cell r="E2667" t="str">
            <v>13,45</v>
          </cell>
        </row>
        <row r="2668">
          <cell r="A2668">
            <v>39302</v>
          </cell>
          <cell r="B2668" t="str">
            <v>JOELHO 90 GRAUS, PLASTICO, PARA CONEXAO COM CRIMPAGEM EM TUBO PEX, DN 25 MM</v>
          </cell>
          <cell r="C2668" t="str">
            <v xml:space="preserve">UN    </v>
          </cell>
          <cell r="D2668" t="str">
            <v>AS</v>
          </cell>
          <cell r="E2668" t="str">
            <v>16,90</v>
          </cell>
        </row>
        <row r="2669">
          <cell r="A2669">
            <v>39303</v>
          </cell>
          <cell r="B2669" t="str">
            <v>JOELHO 90 GRAUS, PLASTICO, PARA CONEXAO COM CRIMPAGEM EM TUBO PEX, DN 32 MM</v>
          </cell>
          <cell r="C2669" t="str">
            <v xml:space="preserve">UN    </v>
          </cell>
          <cell r="D2669" t="str">
            <v>AS</v>
          </cell>
          <cell r="E2669" t="str">
            <v>29,72</v>
          </cell>
        </row>
        <row r="2670">
          <cell r="A2670">
            <v>38923</v>
          </cell>
          <cell r="B2670" t="str">
            <v>JOELHO 90 GRAUS, ROSCA FEMEA TERMINAL, METALICO, PARA CONEXAO COM ANEL DESLIZANTE EM TUBO PEX, DN 16 MM X 1/2"</v>
          </cell>
          <cell r="C2670" t="str">
            <v xml:space="preserve">UN    </v>
          </cell>
          <cell r="D2670" t="str">
            <v>AS</v>
          </cell>
          <cell r="E2670" t="str">
            <v>9,46</v>
          </cell>
        </row>
        <row r="2671">
          <cell r="A2671">
            <v>38925</v>
          </cell>
          <cell r="B2671" t="str">
            <v>JOELHO 90 GRAUS, ROSCA FEMEA TERMINAL, METALICO, PARA CONEXAO COM ANEL DESLIZANTE EM TUBO PEX, DN 20 MM X 1/2"</v>
          </cell>
          <cell r="C2671" t="str">
            <v xml:space="preserve">UN    </v>
          </cell>
          <cell r="D2671" t="str">
            <v>AS</v>
          </cell>
          <cell r="E2671" t="str">
            <v>10,17</v>
          </cell>
        </row>
        <row r="2672">
          <cell r="A2672">
            <v>38926</v>
          </cell>
          <cell r="B2672" t="str">
            <v>JOELHO 90 GRAUS, ROSCA FEMEA TERMINAL, METALICO, PARA CONEXAO COM ANEL DESLIZANTE EM TUBO PEX, DN 20 MM X 3/4"</v>
          </cell>
          <cell r="C2672" t="str">
            <v xml:space="preserve">UN    </v>
          </cell>
          <cell r="D2672" t="str">
            <v>AS</v>
          </cell>
          <cell r="E2672" t="str">
            <v>14,53</v>
          </cell>
        </row>
        <row r="2673">
          <cell r="A2673">
            <v>38927</v>
          </cell>
          <cell r="B2673" t="str">
            <v>JOELHO 90 GRAUS, ROSCA FEMEA TERMINAL, METALICO, PARA CONEXAO COM ANEL DESLIZANTE EM TUBO PEX, DN 25 MM X 3/4"</v>
          </cell>
          <cell r="C2673" t="str">
            <v xml:space="preserve">UN    </v>
          </cell>
          <cell r="D2673" t="str">
            <v>AS</v>
          </cell>
          <cell r="E2673" t="str">
            <v>15,54</v>
          </cell>
        </row>
        <row r="2674">
          <cell r="A2674">
            <v>39304</v>
          </cell>
          <cell r="B2674" t="str">
            <v>JOELHO 90 GRAUS, ROSCA FEMEA TERMINAL, PLASTICO, PARA CONEXAO COM CRIMPAGEM EM TUBO PEX, DN 16 MM X 1/2"</v>
          </cell>
          <cell r="C2674" t="str">
            <v xml:space="preserve">UN    </v>
          </cell>
          <cell r="D2674" t="str">
            <v>AS</v>
          </cell>
          <cell r="E2674" t="str">
            <v>11,97</v>
          </cell>
        </row>
        <row r="2675">
          <cell r="A2675">
            <v>38924</v>
          </cell>
          <cell r="B2675" t="str">
            <v>JOELHO 90 GRAUS, ROSCA FEMEA TERMINAL, PLASTICO, PARA CONEXAO COM CRIMPAGEM EM TUBO PEX, DN 16 MM X 3/4"</v>
          </cell>
          <cell r="C2675" t="str">
            <v xml:space="preserve">UN    </v>
          </cell>
          <cell r="D2675" t="str">
            <v>AS</v>
          </cell>
          <cell r="E2675" t="str">
            <v>17,06</v>
          </cell>
        </row>
        <row r="2676">
          <cell r="A2676">
            <v>39305</v>
          </cell>
          <cell r="B2676" t="str">
            <v>JOELHO 90 GRAUS, ROSCA FEMEA TERMINAL, PLASTICO, PARA CONEXAO COM CRIMPAGEM EM TUBO PEX, DN 20 MM X 1/2"</v>
          </cell>
          <cell r="C2676" t="str">
            <v xml:space="preserve">UN    </v>
          </cell>
          <cell r="D2676" t="str">
            <v>AS</v>
          </cell>
          <cell r="E2676" t="str">
            <v>15,67</v>
          </cell>
        </row>
        <row r="2677">
          <cell r="A2677">
            <v>39306</v>
          </cell>
          <cell r="B2677" t="str">
            <v>JOELHO 90 GRAUS, ROSCA FEMEA TERMINAL, PLASTICO, PARA CONEXAO COM CRIMPAGEM EM TUBO PEX, DN 20 MM X 3/4"</v>
          </cell>
          <cell r="C2677" t="str">
            <v xml:space="preserve">UN    </v>
          </cell>
          <cell r="D2677" t="str">
            <v>AS</v>
          </cell>
          <cell r="E2677" t="str">
            <v>19,61</v>
          </cell>
        </row>
        <row r="2678">
          <cell r="A2678">
            <v>38928</v>
          </cell>
          <cell r="B2678" t="str">
            <v>JOELHO 90 GRAUS, ROSCA FEMEA TERMINAL, PLASTICO, PARA CONEXAO COM CRIMPAGEM EM TUBO PEX, DN 25 MM X 1/2"</v>
          </cell>
          <cell r="C2678" t="str">
            <v xml:space="preserve">UN    </v>
          </cell>
          <cell r="D2678" t="str">
            <v>AS</v>
          </cell>
          <cell r="E2678" t="str">
            <v>17,22</v>
          </cell>
        </row>
        <row r="2679">
          <cell r="A2679">
            <v>38929</v>
          </cell>
          <cell r="B2679" t="str">
            <v>JOELHO 90 GRAUS, ROSCA FEMEA TERMINAL, PLASTICO, PARA CONEXAO COM CRIMPAGEM EM TUBO PEX, DN 25 MM X 1"</v>
          </cell>
          <cell r="C2679" t="str">
            <v xml:space="preserve">UN    </v>
          </cell>
          <cell r="D2679" t="str">
            <v>AS</v>
          </cell>
          <cell r="E2679" t="str">
            <v>30,54</v>
          </cell>
        </row>
        <row r="2680">
          <cell r="A2680">
            <v>39307</v>
          </cell>
          <cell r="B2680" t="str">
            <v>JOELHO 90 GRAUS, ROSCA FEMEA TERMINAL, PLASTICO, PARA CONEXAO COM CRIMPAGEM EM TUBO PEX, DN 25 MM X 3/4"</v>
          </cell>
          <cell r="C2680" t="str">
            <v xml:space="preserve">UN    </v>
          </cell>
          <cell r="D2680" t="str">
            <v>AS</v>
          </cell>
          <cell r="E2680" t="str">
            <v>22,57</v>
          </cell>
        </row>
        <row r="2681">
          <cell r="A2681">
            <v>38930</v>
          </cell>
          <cell r="B2681" t="str">
            <v>JOELHO 90 GRAUS, ROSCA FEMEA TERMINAL, PLASTICO, PARA CONEXAO COM CRIMPAGEM EM TUBO PEX, DN 32 MM X 1"</v>
          </cell>
          <cell r="C2681" t="str">
            <v xml:space="preserve">UN    </v>
          </cell>
          <cell r="D2681" t="str">
            <v>AS</v>
          </cell>
          <cell r="E2681" t="str">
            <v>38,36</v>
          </cell>
        </row>
        <row r="2682">
          <cell r="A2682">
            <v>38931</v>
          </cell>
          <cell r="B2682" t="str">
            <v>JOELHO 90 GRAUS, ROSCA MACHO TERMINAL, METALICO, PARA CONEXAO COM ANEL DESLIZANTE EM TUBO PEX, DN 16 MM X 1/2"</v>
          </cell>
          <cell r="C2682" t="str">
            <v xml:space="preserve">UN    </v>
          </cell>
          <cell r="D2682" t="str">
            <v>AS</v>
          </cell>
          <cell r="E2682" t="str">
            <v>9,66</v>
          </cell>
        </row>
        <row r="2683">
          <cell r="A2683">
            <v>38932</v>
          </cell>
          <cell r="B2683" t="str">
            <v>JOELHO 90 GRAUS, ROSCA MACHO TERMINAL, METALICO, PARA CONEXAO COM ANEL DESLIZANTE EM TUBO PEX, DN 20 MM X 1/2"</v>
          </cell>
          <cell r="C2683" t="str">
            <v xml:space="preserve">UN    </v>
          </cell>
          <cell r="D2683" t="str">
            <v>AS</v>
          </cell>
          <cell r="E2683" t="str">
            <v>9,76</v>
          </cell>
        </row>
        <row r="2684">
          <cell r="A2684">
            <v>38934</v>
          </cell>
          <cell r="B2684" t="str">
            <v>JOELHO 90 GRAUS, ROSCA MACHO TERMINAL, METALICO, PARA CONEXAO COM ANEL DESLIZANTE EM TUBO PEX, DN 20 MM X 3/4"</v>
          </cell>
          <cell r="C2684" t="str">
            <v xml:space="preserve">UN    </v>
          </cell>
          <cell r="D2684" t="str">
            <v>AS</v>
          </cell>
          <cell r="E2684" t="str">
            <v>14,42</v>
          </cell>
        </row>
        <row r="2685">
          <cell r="A2685">
            <v>38935</v>
          </cell>
          <cell r="B2685" t="str">
            <v>JOELHO 90 GRAUS, ROSCA MACHO TERMINAL, METALICO, PARA CONEXAO COM ANEL DESLIZANTE EM TUBO PEX, DN 25 MM X 3/4"</v>
          </cell>
          <cell r="C2685" t="str">
            <v xml:space="preserve">UN    </v>
          </cell>
          <cell r="D2685" t="str">
            <v>AS</v>
          </cell>
          <cell r="E2685" t="str">
            <v>15,43</v>
          </cell>
        </row>
        <row r="2686">
          <cell r="A2686">
            <v>38936</v>
          </cell>
          <cell r="B2686" t="str">
            <v>JOELHO 90 GRAUS, ROSCA MACHO TERMINAL, PLASTICO, PARA CONEXAO COM CRIMPAGEM EM TUBO PEX, DN 25 MM X 1/2"</v>
          </cell>
          <cell r="C2686" t="str">
            <v xml:space="preserve">UN    </v>
          </cell>
          <cell r="D2686" t="str">
            <v>AS</v>
          </cell>
          <cell r="E2686" t="str">
            <v>16,52</v>
          </cell>
        </row>
        <row r="2687">
          <cell r="A2687">
            <v>38937</v>
          </cell>
          <cell r="B2687" t="str">
            <v>JOELHO 90 GRAUS, ROSCA MACHO TERMINAL, PLASTICO, PARA CONEXAO COM CRIMPAGEM EM TUBO PEX, DN 25 MM X 1"</v>
          </cell>
          <cell r="C2687" t="str">
            <v xml:space="preserve">UN    </v>
          </cell>
          <cell r="D2687" t="str">
            <v>AS</v>
          </cell>
          <cell r="E2687" t="str">
            <v>20,14</v>
          </cell>
        </row>
        <row r="2688">
          <cell r="A2688">
            <v>38938</v>
          </cell>
          <cell r="B2688" t="str">
            <v>JOELHO 90 GRAUS, ROSCA MACHO TERMINAL, PLASTICO, PARA CONEXAO COM CRIMPAGEM EM TUBO PEX, DN 32 MM X 1"</v>
          </cell>
          <cell r="C2688" t="str">
            <v xml:space="preserve">UN    </v>
          </cell>
          <cell r="D2688" t="str">
            <v>AS</v>
          </cell>
          <cell r="E2688" t="str">
            <v>29,94</v>
          </cell>
        </row>
        <row r="2689">
          <cell r="A2689">
            <v>3489</v>
          </cell>
          <cell r="B2689" t="str">
            <v>JOELHO, PVC COM ROSCA E BUCHA LATAO, 90 GRAUS,  3/4", PARA AGUA FRIA PREDIAL</v>
          </cell>
          <cell r="C2689" t="str">
            <v xml:space="preserve">UN    </v>
          </cell>
          <cell r="D2689" t="str">
            <v>CR</v>
          </cell>
          <cell r="E2689" t="str">
            <v>9,51</v>
          </cell>
        </row>
        <row r="2690">
          <cell r="A2690">
            <v>20151</v>
          </cell>
          <cell r="B2690" t="str">
            <v>JOELHO, PVC SERIE R, 45 GRAUS, DN 100 MM, PARA ESGOTO PREDIAL</v>
          </cell>
          <cell r="C2690" t="str">
            <v xml:space="preserve">UN    </v>
          </cell>
          <cell r="D2690" t="str">
            <v>CR</v>
          </cell>
          <cell r="E2690" t="str">
            <v>14,79</v>
          </cell>
        </row>
        <row r="2691">
          <cell r="A2691">
            <v>20152</v>
          </cell>
          <cell r="B2691" t="str">
            <v>JOELHO, PVC SERIE R, 45 GRAUS, DN 150 MM, PARA ESGOTO PREDIAL</v>
          </cell>
          <cell r="C2691" t="str">
            <v xml:space="preserve">UN    </v>
          </cell>
          <cell r="D2691" t="str">
            <v>CR</v>
          </cell>
          <cell r="E2691" t="str">
            <v>51,48</v>
          </cell>
        </row>
        <row r="2692">
          <cell r="A2692">
            <v>20148</v>
          </cell>
          <cell r="B2692" t="str">
            <v>JOELHO, PVC SERIE R, 45 GRAUS, DN 40 MM, PARA ESGOTO PREDIAL</v>
          </cell>
          <cell r="C2692" t="str">
            <v xml:space="preserve">UN    </v>
          </cell>
          <cell r="D2692" t="str">
            <v>CR</v>
          </cell>
          <cell r="E2692" t="str">
            <v>2,94</v>
          </cell>
        </row>
        <row r="2693">
          <cell r="A2693">
            <v>20149</v>
          </cell>
          <cell r="B2693" t="str">
            <v>JOELHO, PVC SERIE R, 45 GRAUS, DN 50 MM, PARA ESGOTO PREDIAL</v>
          </cell>
          <cell r="C2693" t="str">
            <v xml:space="preserve">UN    </v>
          </cell>
          <cell r="D2693" t="str">
            <v>CR</v>
          </cell>
          <cell r="E2693" t="str">
            <v>4,55</v>
          </cell>
        </row>
        <row r="2694">
          <cell r="A2694">
            <v>20150</v>
          </cell>
          <cell r="B2694" t="str">
            <v>JOELHO, PVC SERIE R, 45 GRAUS, DN 75 MM, PARA ESGOTO PREDIAL</v>
          </cell>
          <cell r="C2694" t="str">
            <v xml:space="preserve">UN    </v>
          </cell>
          <cell r="D2694" t="str">
            <v>CR</v>
          </cell>
          <cell r="E2694" t="str">
            <v>10,62</v>
          </cell>
        </row>
        <row r="2695">
          <cell r="A2695">
            <v>20157</v>
          </cell>
          <cell r="B2695" t="str">
            <v>JOELHO, PVC SERIE R, 90 GRAUS, DN 100 MM, PARA ESGOTO PREDIAL</v>
          </cell>
          <cell r="C2695" t="str">
            <v xml:space="preserve">UN    </v>
          </cell>
          <cell r="D2695" t="str">
            <v>CR</v>
          </cell>
          <cell r="E2695" t="str">
            <v>19,96</v>
          </cell>
        </row>
        <row r="2696">
          <cell r="A2696">
            <v>20158</v>
          </cell>
          <cell r="B2696" t="str">
            <v>JOELHO, PVC SERIE R, 90 GRAUS, DN 150 MM, PARA ESGOTO PREDIAL</v>
          </cell>
          <cell r="C2696" t="str">
            <v xml:space="preserve">UN    </v>
          </cell>
          <cell r="D2696" t="str">
            <v>CR</v>
          </cell>
          <cell r="E2696" t="str">
            <v>66,32</v>
          </cell>
        </row>
        <row r="2697">
          <cell r="A2697">
            <v>20154</v>
          </cell>
          <cell r="B2697" t="str">
            <v>JOELHO, PVC SERIE R, 90 GRAUS, DN 40 MM, PARA ESGOTO PREDIAL</v>
          </cell>
          <cell r="C2697" t="str">
            <v xml:space="preserve">UN    </v>
          </cell>
          <cell r="D2697" t="str">
            <v>CR</v>
          </cell>
          <cell r="E2697" t="str">
            <v>3,78</v>
          </cell>
        </row>
        <row r="2698">
          <cell r="A2698">
            <v>20155</v>
          </cell>
          <cell r="B2698" t="str">
            <v>JOELHO, PVC SERIE R, 90 GRAUS, DN 50 MM, PARA ESGOTO PREDIAL</v>
          </cell>
          <cell r="C2698" t="str">
            <v xml:space="preserve">UN    </v>
          </cell>
          <cell r="D2698" t="str">
            <v>CR</v>
          </cell>
          <cell r="E2698" t="str">
            <v>5,66</v>
          </cell>
        </row>
        <row r="2699">
          <cell r="A2699">
            <v>20156</v>
          </cell>
          <cell r="B2699" t="str">
            <v>JOELHO, PVC SERIE R, 90 GRAUS, DN 75 MM, PARA ESGOTO PREDIAL</v>
          </cell>
          <cell r="C2699" t="str">
            <v xml:space="preserve">UN    </v>
          </cell>
          <cell r="D2699" t="str">
            <v>CR</v>
          </cell>
          <cell r="E2699" t="str">
            <v>12,74</v>
          </cell>
        </row>
        <row r="2700">
          <cell r="A2700">
            <v>3512</v>
          </cell>
          <cell r="B2700" t="str">
            <v>JOELHO, PVC SOLDAVEL, 45 GRAUS, 110 MM, PARA AGUA FRIA PREDIAL</v>
          </cell>
          <cell r="C2700" t="str">
            <v xml:space="preserve">UN    </v>
          </cell>
          <cell r="D2700" t="str">
            <v>CR</v>
          </cell>
          <cell r="E2700" t="str">
            <v>149,01</v>
          </cell>
        </row>
        <row r="2701">
          <cell r="A2701">
            <v>3499</v>
          </cell>
          <cell r="B2701" t="str">
            <v>JOELHO, PVC SOLDAVEL, 45 GRAUS, 20 MM, PARA AGUA FRIA PREDIAL</v>
          </cell>
          <cell r="C2701" t="str">
            <v xml:space="preserve">UN    </v>
          </cell>
          <cell r="D2701" t="str">
            <v>CR</v>
          </cell>
          <cell r="E2701" t="str">
            <v>0,63</v>
          </cell>
        </row>
        <row r="2702">
          <cell r="A2702">
            <v>3500</v>
          </cell>
          <cell r="B2702" t="str">
            <v>JOELHO, PVC SOLDAVEL, 45 GRAUS, 25 MM, PARA AGUA FRIA PREDIAL</v>
          </cell>
          <cell r="C2702" t="str">
            <v xml:space="preserve">UN    </v>
          </cell>
          <cell r="D2702" t="str">
            <v>CR</v>
          </cell>
          <cell r="E2702" t="str">
            <v>1,07</v>
          </cell>
        </row>
        <row r="2703">
          <cell r="A2703">
            <v>3501</v>
          </cell>
          <cell r="B2703" t="str">
            <v>JOELHO, PVC SOLDAVEL, 45 GRAUS, 32 MM, PARA AGUA FRIA PREDIAL</v>
          </cell>
          <cell r="C2703" t="str">
            <v xml:space="preserve">UN    </v>
          </cell>
          <cell r="D2703" t="str">
            <v>CR</v>
          </cell>
          <cell r="E2703" t="str">
            <v>3,09</v>
          </cell>
        </row>
        <row r="2704">
          <cell r="A2704">
            <v>3502</v>
          </cell>
          <cell r="B2704" t="str">
            <v>JOELHO, PVC SOLDAVEL, 45 GRAUS, 40 MM, PARA AGUA FRIA PREDIAL</v>
          </cell>
          <cell r="C2704" t="str">
            <v xml:space="preserve">UN    </v>
          </cell>
          <cell r="D2704" t="str">
            <v>CR</v>
          </cell>
          <cell r="E2704" t="str">
            <v>4,40</v>
          </cell>
        </row>
        <row r="2705">
          <cell r="A2705">
            <v>3503</v>
          </cell>
          <cell r="B2705" t="str">
            <v>JOELHO, PVC SOLDAVEL, 45 GRAUS, 50 MM, PARA AGUA FRIA PREDIAL</v>
          </cell>
          <cell r="C2705" t="str">
            <v xml:space="preserve">UN    </v>
          </cell>
          <cell r="D2705" t="str">
            <v>CR</v>
          </cell>
          <cell r="E2705" t="str">
            <v>5,26</v>
          </cell>
        </row>
        <row r="2706">
          <cell r="A2706">
            <v>3477</v>
          </cell>
          <cell r="B2706" t="str">
            <v>JOELHO, PVC SOLDAVEL, 45 GRAUS, 60 MM, PARA AGUA FRIA PREDIAL</v>
          </cell>
          <cell r="C2706" t="str">
            <v xml:space="preserve">UN    </v>
          </cell>
          <cell r="D2706" t="str">
            <v>CR</v>
          </cell>
          <cell r="E2706" t="str">
            <v>20,39</v>
          </cell>
        </row>
        <row r="2707">
          <cell r="A2707">
            <v>3478</v>
          </cell>
          <cell r="B2707" t="str">
            <v>JOELHO, PVC SOLDAVEL, 45 GRAUS, 75 MM, PARA AGUA FRIA PREDIAL</v>
          </cell>
          <cell r="C2707" t="str">
            <v xml:space="preserve">UN    </v>
          </cell>
          <cell r="D2707" t="str">
            <v>CR</v>
          </cell>
          <cell r="E2707" t="str">
            <v>46,87</v>
          </cell>
        </row>
        <row r="2708">
          <cell r="A2708">
            <v>3525</v>
          </cell>
          <cell r="B2708" t="str">
            <v>JOELHO, PVC SOLDAVEL, 45 GRAUS, 85 MM, PARA AGUA FRIA PREDIAL</v>
          </cell>
          <cell r="C2708" t="str">
            <v xml:space="preserve">UN    </v>
          </cell>
          <cell r="D2708" t="str">
            <v>CR</v>
          </cell>
          <cell r="E2708" t="str">
            <v>55,60</v>
          </cell>
        </row>
        <row r="2709">
          <cell r="A2709">
            <v>3511</v>
          </cell>
          <cell r="B2709" t="str">
            <v>JOELHO, PVC SOLDAVEL, 90 GRAUS, 75 MM, PARA AGUA FRIA PREDIAL</v>
          </cell>
          <cell r="C2709" t="str">
            <v xml:space="preserve">UN    </v>
          </cell>
          <cell r="D2709" t="str">
            <v>CR</v>
          </cell>
          <cell r="E2709" t="str">
            <v>65,24</v>
          </cell>
        </row>
        <row r="2710">
          <cell r="A2710">
            <v>38917</v>
          </cell>
          <cell r="B2710" t="str">
            <v>JOELHO, ROSCA FEMEA, COM BASE FIXA, METALICO, PARA CONEXAO COM ANEL DESLIZANTE EM TUBO PEX, DN 16 MM X 1/2"</v>
          </cell>
          <cell r="C2710" t="str">
            <v xml:space="preserve">UN    </v>
          </cell>
          <cell r="D2710" t="str">
            <v>AS</v>
          </cell>
          <cell r="E2710" t="str">
            <v>9,24</v>
          </cell>
        </row>
        <row r="2711">
          <cell r="A2711">
            <v>38919</v>
          </cell>
          <cell r="B2711" t="str">
            <v>JOELHO, ROSCA FEMEA, COM BASE FIXA, METALICO, PARA CONEXAO COM ANEL DESLIZANTE EM TUBO PEX, DN 20 MM X 1/2"</v>
          </cell>
          <cell r="C2711" t="str">
            <v xml:space="preserve">UN    </v>
          </cell>
          <cell r="D2711" t="str">
            <v>AS</v>
          </cell>
          <cell r="E2711" t="str">
            <v>13,75</v>
          </cell>
        </row>
        <row r="2712">
          <cell r="A2712">
            <v>38922</v>
          </cell>
          <cell r="B2712" t="str">
            <v>JOELHO, ROSCA FEMEA, COM BASE FIXA, METALICO, PARA CONEXAO COM ANEL DESLIZANTE EM TUBO PEX, DN 25 MM X 3/4"</v>
          </cell>
          <cell r="C2712" t="str">
            <v xml:space="preserve">UN    </v>
          </cell>
          <cell r="D2712" t="str">
            <v>AS</v>
          </cell>
          <cell r="E2712" t="str">
            <v>17,76</v>
          </cell>
        </row>
        <row r="2713">
          <cell r="A2713">
            <v>38921</v>
          </cell>
          <cell r="B2713" t="str">
            <v>JOELHO, ROSCA FEMEA, COM BASE FIXA, PLASTICO, PARA CONEXAO COM CRIMPAGEM EM TUBO PEX, DN 25 MM X 1/2"</v>
          </cell>
          <cell r="C2713" t="str">
            <v xml:space="preserve">UN    </v>
          </cell>
          <cell r="D2713" t="str">
            <v>AS</v>
          </cell>
          <cell r="E2713" t="str">
            <v>21,96</v>
          </cell>
        </row>
        <row r="2714">
          <cell r="A2714">
            <v>38918</v>
          </cell>
          <cell r="B2714" t="str">
            <v>JOELHO, ROSCA FEMEA, COM BASE FIXA, PLASTICO, PARA CONEXAO POR CRIMPAGEM EM TUBO PEX, DN 16 MM X 3/4"</v>
          </cell>
          <cell r="C2714" t="str">
            <v xml:space="preserve">UN    </v>
          </cell>
          <cell r="D2714" t="str">
            <v>AS</v>
          </cell>
          <cell r="E2714" t="str">
            <v>20,87</v>
          </cell>
        </row>
        <row r="2715">
          <cell r="A2715">
            <v>38920</v>
          </cell>
          <cell r="B2715" t="str">
            <v>JOELHO, ROSCA FEMEA, COM BASE FIXA, PLASTICO, PARA CONEXAO POR CRIMPAGEM EM TUBO PEX, DN 20 MM X 3/4"</v>
          </cell>
          <cell r="C2715" t="str">
            <v xml:space="preserve">UN    </v>
          </cell>
          <cell r="D2715" t="str">
            <v>AS</v>
          </cell>
          <cell r="E2715" t="str">
            <v>26,10</v>
          </cell>
        </row>
        <row r="2716">
          <cell r="A2716">
            <v>3104</v>
          </cell>
          <cell r="B2716" t="str">
            <v>JOGO DE FERRAGENS CROMADAS P/ PORTA DE VIDRO TEMPERADO, UMA FOLHA COMPOSTA: DOBRADICA SUPERIOR (101) E INFERIOR (103),TRINCO (502), FECHADURA (520),CONTRA FECHADURA (531),COM CAPUCHINHO</v>
          </cell>
          <cell r="C2716" t="str">
            <v xml:space="preserve">CJ    </v>
          </cell>
          <cell r="D2716" t="str">
            <v>CR</v>
          </cell>
          <cell r="E2716" t="str">
            <v>378,76</v>
          </cell>
        </row>
        <row r="2717">
          <cell r="A2717">
            <v>12032</v>
          </cell>
          <cell r="B2717" t="str">
            <v>JOGO DE TRANQUETA E ROSETA QUADRADA DE SOBREPOR SEM FUROS, EM LATAO CROMADO, *50 X 50* MM, PARA FECHADURA DE PORTA DE BANHEIRO</v>
          </cell>
          <cell r="C2717" t="str">
            <v xml:space="preserve">JG    </v>
          </cell>
          <cell r="D2717" t="str">
            <v>CR</v>
          </cell>
          <cell r="E2717" t="str">
            <v>46,28</v>
          </cell>
        </row>
        <row r="2718">
          <cell r="A2718">
            <v>12030</v>
          </cell>
          <cell r="B2718" t="str">
            <v>JOGO DE TRANQUETA E ROSETA REDONDA DE SOBREPOR SEM FUROS, EM LATAO CROMADO, DIAMETRO *50* MM, PARA FECHADURA DE PORTA DE BANHEIRO</v>
          </cell>
          <cell r="C2718" t="str">
            <v xml:space="preserve">JG    </v>
          </cell>
          <cell r="D2718" t="str">
            <v>CR</v>
          </cell>
          <cell r="E2718" t="str">
            <v>43,49</v>
          </cell>
        </row>
        <row r="2719">
          <cell r="A2719">
            <v>10908</v>
          </cell>
          <cell r="B2719" t="str">
            <v>JUNCAO DE REDUCAO INVERTIDA, PVC SOLDAVEL, 100 X 50 MM, SERIE NORMAL PARA ESGOTO PREDIAL</v>
          </cell>
          <cell r="C2719" t="str">
            <v xml:space="preserve">UN    </v>
          </cell>
          <cell r="D2719" t="str">
            <v>CR</v>
          </cell>
          <cell r="E2719" t="str">
            <v>11,17</v>
          </cell>
        </row>
        <row r="2720">
          <cell r="A2720">
            <v>10909</v>
          </cell>
          <cell r="B2720" t="str">
            <v>JUNCAO DE REDUCAO INVERTIDA, PVC SOLDAVEL, 100 X 75 MM, SERIE NORMAL PARA ESGOTO PREDIAL</v>
          </cell>
          <cell r="C2720" t="str">
            <v xml:space="preserve">UN    </v>
          </cell>
          <cell r="D2720" t="str">
            <v>CR</v>
          </cell>
          <cell r="E2720" t="str">
            <v>17,82</v>
          </cell>
        </row>
        <row r="2721">
          <cell r="A2721">
            <v>3669</v>
          </cell>
          <cell r="B2721" t="str">
            <v>JUNCAO DE REDUCAO INVERTIDA, PVC SOLDAVEL, 75 X 50 MM, SERIE NORMAL PARA ESGOTO PREDIAL</v>
          </cell>
          <cell r="C2721" t="str">
            <v xml:space="preserve">UN    </v>
          </cell>
          <cell r="D2721" t="str">
            <v>CR</v>
          </cell>
          <cell r="E2721" t="str">
            <v>7,63</v>
          </cell>
        </row>
        <row r="2722">
          <cell r="A2722">
            <v>20138</v>
          </cell>
          <cell r="B2722" t="str">
            <v>JUNCAO DE REDUCAO SIMPLES, COM BOLSA PARA ANEL, PVC LEVE,  150 X 100 MM, PARA ESGOTO PREDIAL</v>
          </cell>
          <cell r="C2722" t="str">
            <v xml:space="preserve">UN    </v>
          </cell>
          <cell r="D2722" t="str">
            <v>CR</v>
          </cell>
          <cell r="E2722" t="str">
            <v>37,94</v>
          </cell>
        </row>
        <row r="2723">
          <cell r="A2723">
            <v>20139</v>
          </cell>
          <cell r="B2723" t="str">
            <v>JUNCAO DUPLA, PVC SERIE R, DN 100 X 100 X 100 MM, PARA ESGOTO PREDIAL</v>
          </cell>
          <cell r="C2723" t="str">
            <v xml:space="preserve">UN    </v>
          </cell>
          <cell r="D2723" t="str">
            <v>CR</v>
          </cell>
          <cell r="E2723" t="str">
            <v>63,75</v>
          </cell>
        </row>
        <row r="2724">
          <cell r="A2724">
            <v>3668</v>
          </cell>
          <cell r="B2724" t="str">
            <v>JUNCAO DUPLA, PVC SOLDAVEL, DN 100 X 100 X 100 MM , SERIE NORMAL PARA ESGOTO PREDIAL</v>
          </cell>
          <cell r="C2724" t="str">
            <v xml:space="preserve">UN    </v>
          </cell>
          <cell r="D2724" t="str">
            <v>CR</v>
          </cell>
          <cell r="E2724" t="str">
            <v>25,27</v>
          </cell>
        </row>
        <row r="2725">
          <cell r="A2725">
            <v>3656</v>
          </cell>
          <cell r="B2725" t="str">
            <v>JUNCAO DUPLA, PVC SOLDAVEL, DN 75 X 75 X 75 MM , SERIE NORMAL PARA ESGOTO PREDIAL</v>
          </cell>
          <cell r="C2725" t="str">
            <v xml:space="preserve">UN    </v>
          </cell>
          <cell r="D2725" t="str">
            <v>CR</v>
          </cell>
          <cell r="E2725" t="str">
            <v>12,53</v>
          </cell>
        </row>
        <row r="2726">
          <cell r="A2726">
            <v>10911</v>
          </cell>
          <cell r="B2726" t="str">
            <v>JUNCAO INVERTIDA, PVC SOLDAVEL, 75 X 75 MM, SERIE NORMAL PARA ESGOTO PREDIAL</v>
          </cell>
          <cell r="C2726" t="str">
            <v xml:space="preserve">UN    </v>
          </cell>
          <cell r="D2726" t="str">
            <v>CR</v>
          </cell>
          <cell r="E2726" t="str">
            <v>13,90</v>
          </cell>
        </row>
        <row r="2727">
          <cell r="A2727">
            <v>3654</v>
          </cell>
          <cell r="B2727" t="str">
            <v>JUNCAO PVC  ROSCAVEL, 45 GRAUS, 1/2", PARA AGUA FRIA PREDIAL</v>
          </cell>
          <cell r="C2727" t="str">
            <v xml:space="preserve">UN    </v>
          </cell>
          <cell r="D2727" t="str">
            <v>CR</v>
          </cell>
          <cell r="E2727" t="str">
            <v>3,31</v>
          </cell>
        </row>
        <row r="2728">
          <cell r="A2728">
            <v>3664</v>
          </cell>
          <cell r="B2728" t="str">
            <v>JUNCAO PVC  ROSCAVEL, 45 GRAUS, 3/4", PARA AGUA FRIA PREDIAL</v>
          </cell>
          <cell r="C2728" t="str">
            <v xml:space="preserve">UN    </v>
          </cell>
          <cell r="D2728" t="str">
            <v>CR</v>
          </cell>
          <cell r="E2728" t="str">
            <v>4,11</v>
          </cell>
        </row>
        <row r="2729">
          <cell r="A2729">
            <v>3657</v>
          </cell>
          <cell r="B2729" t="str">
            <v>JUNCAO PVC, 45 GRAUS, ROSCAVEL, 1 1/4", AGUA FRIA PREDIAL</v>
          </cell>
          <cell r="C2729" t="str">
            <v xml:space="preserve">UN    </v>
          </cell>
          <cell r="D2729" t="str">
            <v>CR</v>
          </cell>
          <cell r="E2729" t="str">
            <v>4,43</v>
          </cell>
        </row>
        <row r="2730">
          <cell r="A2730">
            <v>12625</v>
          </cell>
          <cell r="B2730" t="str">
            <v>JUNCAO PVC, 60 GRAUS, CIRCULAR,  DIAMETRO ENTRE 80 E 100 MM, PARA DRENAGEM PLUVIAL PREDIAL</v>
          </cell>
          <cell r="C2730" t="str">
            <v xml:space="preserve">UN    </v>
          </cell>
          <cell r="D2730" t="str">
            <v>AS</v>
          </cell>
          <cell r="E2730" t="str">
            <v>6,84</v>
          </cell>
        </row>
        <row r="2731">
          <cell r="A2731">
            <v>20136</v>
          </cell>
          <cell r="B2731" t="str">
            <v>JUNCAO SIMPLES, PVC LEVE, 150 MM, PARA ESGOTO PREDIAL</v>
          </cell>
          <cell r="C2731" t="str">
            <v xml:space="preserve">UN    </v>
          </cell>
          <cell r="D2731" t="str">
            <v>CR</v>
          </cell>
          <cell r="E2731" t="str">
            <v>85,63</v>
          </cell>
        </row>
        <row r="2732">
          <cell r="A2732">
            <v>20144</v>
          </cell>
          <cell r="B2732" t="str">
            <v>JUNCAO SIMPLES, PVC SERIE R, DN 100 X 100 MM, PARA ESGOTO PREDIAL</v>
          </cell>
          <cell r="C2732" t="str">
            <v xml:space="preserve">UN    </v>
          </cell>
          <cell r="D2732" t="str">
            <v>CR</v>
          </cell>
          <cell r="E2732" t="str">
            <v>37,61</v>
          </cell>
        </row>
        <row r="2733">
          <cell r="A2733">
            <v>20143</v>
          </cell>
          <cell r="B2733" t="str">
            <v>JUNCAO SIMPLES, PVC SERIE R, DN 100 X 75 MM, PARA ESGOTO PREDIAL</v>
          </cell>
          <cell r="C2733" t="str">
            <v xml:space="preserve">UN    </v>
          </cell>
          <cell r="D2733" t="str">
            <v>CR</v>
          </cell>
          <cell r="E2733" t="str">
            <v>35,13</v>
          </cell>
        </row>
        <row r="2734">
          <cell r="A2734">
            <v>20145</v>
          </cell>
          <cell r="B2734" t="str">
            <v>JUNCAO SIMPLES, PVC SERIE R, DN 150 X 100 MM, PARA ESGOTO PREDIAL</v>
          </cell>
          <cell r="C2734" t="str">
            <v xml:space="preserve">UN    </v>
          </cell>
          <cell r="D2734" t="str">
            <v>CR</v>
          </cell>
          <cell r="E2734" t="str">
            <v>99,69</v>
          </cell>
        </row>
        <row r="2735">
          <cell r="A2735">
            <v>20146</v>
          </cell>
          <cell r="B2735" t="str">
            <v>JUNCAO SIMPLES, PVC SERIE R, DN 150 X 150 MM, PARA ESGOTO PREDIAL</v>
          </cell>
          <cell r="C2735" t="str">
            <v xml:space="preserve">UN    </v>
          </cell>
          <cell r="D2735" t="str">
            <v>CR</v>
          </cell>
          <cell r="E2735" t="str">
            <v>112,41</v>
          </cell>
        </row>
        <row r="2736">
          <cell r="A2736">
            <v>20140</v>
          </cell>
          <cell r="B2736" t="str">
            <v>JUNCAO SIMPLES, PVC SERIE R, DN 40 X 40 MM, PARA ESGOTO PREDIAL</v>
          </cell>
          <cell r="C2736" t="str">
            <v xml:space="preserve">UN    </v>
          </cell>
          <cell r="D2736" t="str">
            <v>CR</v>
          </cell>
          <cell r="E2736" t="str">
            <v>4,47</v>
          </cell>
        </row>
        <row r="2737">
          <cell r="A2737">
            <v>20141</v>
          </cell>
          <cell r="B2737" t="str">
            <v>JUNCAO SIMPLES, PVC SERIE R, DN 50 X 50 MM, PARA ESGOTO PREDIAL</v>
          </cell>
          <cell r="C2737" t="str">
            <v xml:space="preserve">UN    </v>
          </cell>
          <cell r="D2737" t="str">
            <v>CR</v>
          </cell>
          <cell r="E2737" t="str">
            <v>7,85</v>
          </cell>
        </row>
        <row r="2738">
          <cell r="A2738">
            <v>20142</v>
          </cell>
          <cell r="B2738" t="str">
            <v>JUNCAO SIMPLES, PVC SERIE R, DN 75 X 75 MM, PARA ESGOTO PREDIAL</v>
          </cell>
          <cell r="C2738" t="str">
            <v xml:space="preserve">UN    </v>
          </cell>
          <cell r="D2738" t="str">
            <v>CR</v>
          </cell>
          <cell r="E2738" t="str">
            <v>24,04</v>
          </cell>
        </row>
        <row r="2739">
          <cell r="A2739">
            <v>3659</v>
          </cell>
          <cell r="B2739" t="str">
            <v>JUNCAO SIMPLES, PVC, DN 100 X 50 MM, SERIE NORMAL PARA ESGOTO PREDIAL</v>
          </cell>
          <cell r="C2739" t="str">
            <v xml:space="preserve">UN    </v>
          </cell>
          <cell r="D2739" t="str">
            <v>CR</v>
          </cell>
          <cell r="E2739" t="str">
            <v>10,43</v>
          </cell>
        </row>
        <row r="2740">
          <cell r="A2740">
            <v>3660</v>
          </cell>
          <cell r="B2740" t="str">
            <v>JUNCAO SIMPLES, PVC, DN 100 X 75 MM, SERIE NORMAL PARA ESGOTO PREDIAL</v>
          </cell>
          <cell r="C2740" t="str">
            <v xml:space="preserve">UN    </v>
          </cell>
          <cell r="D2740" t="str">
            <v>CR</v>
          </cell>
          <cell r="E2740" t="str">
            <v>15,03</v>
          </cell>
        </row>
        <row r="2741">
          <cell r="A2741">
            <v>3662</v>
          </cell>
          <cell r="B2741" t="str">
            <v>JUNCAO SIMPLES, PVC, DN 50 X 50 MM, SERIE NORMAL PARA ESGOTO PREDIAL</v>
          </cell>
          <cell r="C2741" t="str">
            <v xml:space="preserve">UN    </v>
          </cell>
          <cell r="D2741" t="str">
            <v>CR</v>
          </cell>
          <cell r="E2741" t="str">
            <v>5,67</v>
          </cell>
        </row>
        <row r="2742">
          <cell r="A2742">
            <v>3661</v>
          </cell>
          <cell r="B2742" t="str">
            <v>JUNCAO SIMPLES, PVC, DN 75 X 50 MM, SERIE NORMAL PARA ESGOTO PREDIAL</v>
          </cell>
          <cell r="C2742" t="str">
            <v xml:space="preserve">UN    </v>
          </cell>
          <cell r="D2742" t="str">
            <v>CR</v>
          </cell>
          <cell r="E2742" t="str">
            <v>8,35</v>
          </cell>
        </row>
        <row r="2743">
          <cell r="A2743">
            <v>3658</v>
          </cell>
          <cell r="B2743" t="str">
            <v>JUNCAO SIMPLES, PVC, DN 75 X 75 MM, SERIE NORMAL PARA ESGOTO PREDIAL</v>
          </cell>
          <cell r="C2743" t="str">
            <v xml:space="preserve">UN    </v>
          </cell>
          <cell r="D2743" t="str">
            <v>CR</v>
          </cell>
          <cell r="E2743" t="str">
            <v>10,63</v>
          </cell>
        </row>
        <row r="2744">
          <cell r="A2744">
            <v>3670</v>
          </cell>
          <cell r="B2744" t="str">
            <v>JUNCAO SIMPLES, PVC, 45 GRAUS, DN 100 X 100 MM, SERIE NORMAL PARA ESGOTO PREDIAL</v>
          </cell>
          <cell r="C2744" t="str">
            <v xml:space="preserve">UN    </v>
          </cell>
          <cell r="D2744" t="str">
            <v>CR</v>
          </cell>
          <cell r="E2744" t="str">
            <v>13,87</v>
          </cell>
        </row>
        <row r="2745">
          <cell r="A2745">
            <v>3666</v>
          </cell>
          <cell r="B2745" t="str">
            <v>JUNCAO SIMPLES, PVC, 45 GRAUS, DN 40 X 40 MM, SERIE NORMAL PARA ESGOTO PREDIAL</v>
          </cell>
          <cell r="C2745" t="str">
            <v xml:space="preserve">UN    </v>
          </cell>
          <cell r="D2745" t="str">
            <v>CR</v>
          </cell>
          <cell r="E2745" t="str">
            <v>2,35</v>
          </cell>
        </row>
        <row r="2746">
          <cell r="A2746">
            <v>14157</v>
          </cell>
          <cell r="B2746" t="str">
            <v>JUNCAO 2 GARRAS PARA FITA PERFURADA</v>
          </cell>
          <cell r="C2746" t="str">
            <v xml:space="preserve">UN    </v>
          </cell>
          <cell r="D2746" t="str">
            <v>AS</v>
          </cell>
          <cell r="E2746" t="str">
            <v>0,88</v>
          </cell>
        </row>
        <row r="2747">
          <cell r="A2747">
            <v>3653</v>
          </cell>
          <cell r="B2747" t="str">
            <v>JUNCAO, PVC, 45 GRAUS, JE, BBB, DN 100 MM, PARA REDE COLETORA DE ESGOTO (NBR 10569)</v>
          </cell>
          <cell r="C2747" t="str">
            <v xml:space="preserve">UN    </v>
          </cell>
          <cell r="D2747" t="str">
            <v>AS</v>
          </cell>
          <cell r="E2747" t="str">
            <v>62,70</v>
          </cell>
        </row>
        <row r="2748">
          <cell r="A2748">
            <v>3649</v>
          </cell>
          <cell r="B2748" t="str">
            <v>JUNCAO, PVC, 45 GRAUS, JE, BBB, DN 150 MM, PARA REDE COLETORA DE ESGOTO (NBR 10569)</v>
          </cell>
          <cell r="C2748" t="str">
            <v xml:space="preserve">UN    </v>
          </cell>
          <cell r="D2748" t="str">
            <v>AS</v>
          </cell>
          <cell r="E2748" t="str">
            <v>129,86</v>
          </cell>
        </row>
        <row r="2749">
          <cell r="A2749">
            <v>42696</v>
          </cell>
          <cell r="B2749" t="str">
            <v>JUNCAO, PVC, 45 GRAUS, JE, BBB, DN 150 MM, PARA TUBO CORRUGADO E/OU LISO, REDE COLETORA DE ESGOTO (NBR 10569)</v>
          </cell>
          <cell r="C2749" t="str">
            <v xml:space="preserve">UN    </v>
          </cell>
          <cell r="D2749" t="str">
            <v>AS</v>
          </cell>
          <cell r="E2749" t="str">
            <v>363,34</v>
          </cell>
        </row>
        <row r="2750">
          <cell r="A2750">
            <v>42697</v>
          </cell>
          <cell r="B2750" t="str">
            <v>JUNCAO, PVC, 45 GRAUS, JE, BBB, DN 200 MM, PARA TUBO CORRUGADO E/OU LISO, REDE COLETORA DE ESGOTO (NBR 10569)</v>
          </cell>
          <cell r="C2750" t="str">
            <v xml:space="preserve">UN    </v>
          </cell>
          <cell r="D2750" t="str">
            <v>AS</v>
          </cell>
          <cell r="E2750" t="str">
            <v>547,20</v>
          </cell>
        </row>
        <row r="2751">
          <cell r="A2751">
            <v>42698</v>
          </cell>
          <cell r="B2751" t="str">
            <v>JUNCAO, PVC, 45 GRAUS, JE, BBB, DN 250 MM, PARA TUBO CORRUGADO E/OU LISO, REDE COLETORA DE ESGOTO (NBR 10569)</v>
          </cell>
          <cell r="C2751" t="str">
            <v xml:space="preserve">UN    </v>
          </cell>
          <cell r="D2751" t="str">
            <v>AS</v>
          </cell>
          <cell r="E2751" t="str">
            <v>762,24</v>
          </cell>
        </row>
        <row r="2752">
          <cell r="A2752">
            <v>39875</v>
          </cell>
          <cell r="B2752" t="str">
            <v>JUNTA DE EXPANSAO BRONZE/LATAO (REF 900), PONTA X PONTA, 35 MM</v>
          </cell>
          <cell r="C2752" t="str">
            <v xml:space="preserve">UN    </v>
          </cell>
          <cell r="D2752" t="str">
            <v>AS</v>
          </cell>
          <cell r="E2752" t="str">
            <v>383,31</v>
          </cell>
        </row>
        <row r="2753">
          <cell r="A2753">
            <v>39876</v>
          </cell>
          <cell r="B2753" t="str">
            <v>JUNTA DE EXPANSAO BRONZE/LATAO (REF 900), PONTA X PONTA, 42 MM</v>
          </cell>
          <cell r="C2753" t="str">
            <v xml:space="preserve">UN    </v>
          </cell>
          <cell r="D2753" t="str">
            <v>AS</v>
          </cell>
          <cell r="E2753" t="str">
            <v>479,91</v>
          </cell>
        </row>
        <row r="2754">
          <cell r="A2754">
            <v>39877</v>
          </cell>
          <cell r="B2754" t="str">
            <v>JUNTA DE EXPANSAO BRONZE/LATAO (REF 900), PONTA X PONTA, 54 MM</v>
          </cell>
          <cell r="C2754" t="str">
            <v xml:space="preserve">UN    </v>
          </cell>
          <cell r="D2754" t="str">
            <v>AS</v>
          </cell>
          <cell r="E2754" t="str">
            <v>665,61</v>
          </cell>
        </row>
        <row r="2755">
          <cell r="A2755">
            <v>39878</v>
          </cell>
          <cell r="B2755" t="str">
            <v>JUNTA DE EXPANSAO BRONZE/LATAO (REF 900), PONTA X PONTA, 66 MM</v>
          </cell>
          <cell r="C2755" t="str">
            <v xml:space="preserve">UN    </v>
          </cell>
          <cell r="D2755" t="str">
            <v>AS</v>
          </cell>
          <cell r="E2755" t="str">
            <v>879,16</v>
          </cell>
        </row>
        <row r="2756">
          <cell r="A2756">
            <v>39872</v>
          </cell>
          <cell r="B2756" t="str">
            <v>JUNTA DE EXPANSAO DE COBRE (REF 900), PONTA X PONTA, 15 MM</v>
          </cell>
          <cell r="C2756" t="str">
            <v xml:space="preserve">UN    </v>
          </cell>
          <cell r="D2756" t="str">
            <v>AS</v>
          </cell>
          <cell r="E2756" t="str">
            <v>262,86</v>
          </cell>
        </row>
        <row r="2757">
          <cell r="A2757">
            <v>39873</v>
          </cell>
          <cell r="B2757" t="str">
            <v>JUNTA DE EXPANSAO DE COBRE (REF 900), PONTA X PONTA, 22 MM</v>
          </cell>
          <cell r="C2757" t="str">
            <v xml:space="preserve">UN    </v>
          </cell>
          <cell r="D2757" t="str">
            <v>AS</v>
          </cell>
          <cell r="E2757" t="str">
            <v>304,91</v>
          </cell>
        </row>
        <row r="2758">
          <cell r="A2758">
            <v>39874</v>
          </cell>
          <cell r="B2758" t="str">
            <v>JUNTA DE EXPANSAO DE COBRE (REF 900), PONTA X PONTA, 28 MM</v>
          </cell>
          <cell r="C2758" t="str">
            <v xml:space="preserve">UN    </v>
          </cell>
          <cell r="D2758" t="str">
            <v>AS</v>
          </cell>
          <cell r="E2758" t="str">
            <v>334,90</v>
          </cell>
        </row>
        <row r="2759">
          <cell r="A2759">
            <v>3674</v>
          </cell>
          <cell r="B2759" t="str">
            <v>JUNTA DILATACAO ELASTICA PARA CONCRETO (FUGENBAND) O-12, ATE 5 MCA</v>
          </cell>
          <cell r="C2759" t="str">
            <v xml:space="preserve">M     </v>
          </cell>
          <cell r="D2759" t="str">
            <v>AS</v>
          </cell>
          <cell r="E2759" t="str">
            <v>59,04</v>
          </cell>
        </row>
        <row r="2760">
          <cell r="A2760">
            <v>3681</v>
          </cell>
          <cell r="B2760" t="str">
            <v>JUNTA DILATACAO ELASTICA PARA CONCRETO (FUGENBAND) O-22, ATE 30 MCA</v>
          </cell>
          <cell r="C2760" t="str">
            <v xml:space="preserve">M     </v>
          </cell>
          <cell r="D2760" t="str">
            <v>AS</v>
          </cell>
          <cell r="E2760" t="str">
            <v>87,85</v>
          </cell>
        </row>
        <row r="2761">
          <cell r="A2761">
            <v>3676</v>
          </cell>
          <cell r="B2761" t="str">
            <v>JUNTA DILATACAO ELASTICA PARA CONCRETO (FUGENBAND) O-35/10, ATE 100 MCA</v>
          </cell>
          <cell r="C2761" t="str">
            <v xml:space="preserve">M     </v>
          </cell>
          <cell r="D2761" t="str">
            <v>AS</v>
          </cell>
          <cell r="E2761" t="str">
            <v>330,62</v>
          </cell>
        </row>
        <row r="2762">
          <cell r="A2762">
            <v>3679</v>
          </cell>
          <cell r="B2762" t="str">
            <v>JUNTA DILATACAO ELASTICA PARA CONCRETO (FUGENBAND) O-35/6, ATE 100 MCA</v>
          </cell>
          <cell r="C2762" t="str">
            <v xml:space="preserve">M     </v>
          </cell>
          <cell r="D2762" t="str">
            <v>AS</v>
          </cell>
          <cell r="E2762" t="str">
            <v>273,53</v>
          </cell>
        </row>
        <row r="2763">
          <cell r="A2763">
            <v>3672</v>
          </cell>
          <cell r="B2763" t="str">
            <v>JUNTA PLASTICA DE DILATACAO PARA PISOS, COR CINZA, 10 X 4,5 MM (ALTURA X ESPESSURA)</v>
          </cell>
          <cell r="C2763" t="str">
            <v xml:space="preserve">M     </v>
          </cell>
          <cell r="D2763" t="str">
            <v>AS</v>
          </cell>
          <cell r="E2763" t="str">
            <v>0,93</v>
          </cell>
        </row>
        <row r="2764">
          <cell r="A2764">
            <v>3671</v>
          </cell>
          <cell r="B2764" t="str">
            <v>JUNTA PLASTICA DE DILATACAO PARA PISOS, COR CINZA, 17 X 3 MM (ALTURA X ESPESSURA)</v>
          </cell>
          <cell r="C2764" t="str">
            <v xml:space="preserve">M     </v>
          </cell>
          <cell r="D2764" t="str">
            <v>AS</v>
          </cell>
          <cell r="E2764" t="str">
            <v>0,88</v>
          </cell>
        </row>
        <row r="2765">
          <cell r="A2765">
            <v>3673</v>
          </cell>
          <cell r="B2765" t="str">
            <v>JUNTA PLASTICA DE DILATACAO PARA PISOS, COR CINZA, 27 X 3 MM (ALTURA X ESPESSURA)</v>
          </cell>
          <cell r="C2765" t="str">
            <v xml:space="preserve">M     </v>
          </cell>
          <cell r="D2765" t="str">
            <v>AS</v>
          </cell>
          <cell r="E2765" t="str">
            <v>1,38</v>
          </cell>
        </row>
        <row r="2766">
          <cell r="A2766">
            <v>38394</v>
          </cell>
          <cell r="B2766" t="str">
            <v>KIT ACESSORIOS PARA COMPRESSOR DE AR, 5 PECAS (PISTOLAS PINTURA, LIMPEZA E PULVERIZACAO, CALIBRADOR E MANGUEIRA)</v>
          </cell>
          <cell r="C2766" t="str">
            <v xml:space="preserve">UN    </v>
          </cell>
          <cell r="D2766" t="str">
            <v>CR</v>
          </cell>
          <cell r="E2766" t="str">
            <v>272,83</v>
          </cell>
        </row>
        <row r="2767">
          <cell r="A2767">
            <v>3729</v>
          </cell>
          <cell r="B2767" t="str">
            <v>KIT CAVALETE, PVC, COM REGISTRO, PARA HIDROMETRO, BITOLAS 1/2" OU 3/4" - COMPLETO</v>
          </cell>
          <cell r="C2767" t="str">
            <v xml:space="preserve">UN    </v>
          </cell>
          <cell r="D2767" t="str">
            <v>CR</v>
          </cell>
          <cell r="E2767" t="str">
            <v>55,33</v>
          </cell>
        </row>
        <row r="2768">
          <cell r="A2768">
            <v>39357</v>
          </cell>
          <cell r="B2768" t="str">
            <v>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v>
          </cell>
          <cell r="C2768" t="str">
            <v xml:space="preserve">UN    </v>
          </cell>
          <cell r="D2768" t="str">
            <v>AS</v>
          </cell>
          <cell r="E2768" t="str">
            <v>83,96</v>
          </cell>
        </row>
        <row r="2769">
          <cell r="A2769">
            <v>39358</v>
          </cell>
          <cell r="B2769" t="str">
            <v>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v>
          </cell>
          <cell r="C2769" t="str">
            <v xml:space="preserve">UN    </v>
          </cell>
          <cell r="D2769" t="str">
            <v>AS</v>
          </cell>
          <cell r="E2769" t="str">
            <v>92,07</v>
          </cell>
        </row>
        <row r="2770">
          <cell r="A2770">
            <v>39356</v>
          </cell>
          <cell r="B2770" t="str">
            <v>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v>
          </cell>
          <cell r="C2770" t="str">
            <v xml:space="preserve">UN    </v>
          </cell>
          <cell r="D2770" t="str">
            <v>AS</v>
          </cell>
          <cell r="E2770" t="str">
            <v>157,07</v>
          </cell>
        </row>
        <row r="2771">
          <cell r="A2771">
            <v>39355</v>
          </cell>
          <cell r="B2771" t="str">
            <v>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v>
          </cell>
          <cell r="C2771" t="str">
            <v xml:space="preserve">UN    </v>
          </cell>
          <cell r="D2771" t="str">
            <v>AS</v>
          </cell>
          <cell r="E2771" t="str">
            <v>135,16</v>
          </cell>
        </row>
        <row r="2772">
          <cell r="A2772">
            <v>39353</v>
          </cell>
          <cell r="B2772" t="str">
            <v>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v>
          </cell>
          <cell r="C2772" t="str">
            <v xml:space="preserve">UN    </v>
          </cell>
          <cell r="D2772" t="str">
            <v>AS</v>
          </cell>
          <cell r="E2772" t="str">
            <v>185,36</v>
          </cell>
        </row>
        <row r="2773">
          <cell r="A2773">
            <v>39354</v>
          </cell>
          <cell r="B2773" t="str">
            <v>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v>
          </cell>
          <cell r="C2773" t="str">
            <v xml:space="preserve">UN    </v>
          </cell>
          <cell r="D2773" t="str">
            <v>AS</v>
          </cell>
          <cell r="E2773" t="str">
            <v>184,74</v>
          </cell>
        </row>
        <row r="2774">
          <cell r="A2774">
            <v>39398</v>
          </cell>
          <cell r="B2774" t="str">
            <v>KIT DE ACESSORIOS PARA BANHEIRO EM METAL CROMADO, 5 PECAS</v>
          </cell>
          <cell r="C2774" t="str">
            <v xml:space="preserve">UN    </v>
          </cell>
          <cell r="D2774" t="str">
            <v>CR</v>
          </cell>
          <cell r="E2774" t="str">
            <v>61,95</v>
          </cell>
        </row>
        <row r="2775">
          <cell r="A2775">
            <v>13343</v>
          </cell>
          <cell r="B2775" t="str">
            <v>KIT DE MATERIAIS PARA BRACADEIRA PARA FIXACAO EM POSTE CIRCULAR, CONTEM TRES FIXADORES E UM ROLO DE FITA DE 3 M EM ACO CARBONO</v>
          </cell>
          <cell r="C2775" t="str">
            <v xml:space="preserve">UN    </v>
          </cell>
          <cell r="D2775" t="str">
            <v>AS</v>
          </cell>
          <cell r="E2775" t="str">
            <v>30,91</v>
          </cell>
        </row>
        <row r="2776">
          <cell r="A2776">
            <v>12118</v>
          </cell>
          <cell r="B2776" t="str">
            <v>KIT DE PROTECAO ARSTOP PARA AR CONDICIONADO, TOMADA PADRAO 2P+T 20 A, COM DISJUNTOR UNIPOLAR DIN 20A</v>
          </cell>
          <cell r="C2776" t="str">
            <v xml:space="preserve">UN    </v>
          </cell>
          <cell r="D2776" t="str">
            <v>CR</v>
          </cell>
          <cell r="E2776" t="str">
            <v>14,64</v>
          </cell>
        </row>
        <row r="2777">
          <cell r="A2777">
            <v>39482</v>
          </cell>
          <cell r="B2777" t="str">
            <v>KIT PORTA PRONTA DE MADEIRA, FOLHA LEVE (NBR 15930) DE 60 X 210 CM, E = *35* MM, COM MARCO EM ACO, NUCLEO COLMEIA, CAPA LISA EM HDF, ACABAMENTO MELAMINICO BRANCO (INCLUI MARCO, ALIZARES, DOBRADICAS E FECHADURA)</v>
          </cell>
          <cell r="C2777" t="str">
            <v xml:space="preserve">UN    </v>
          </cell>
          <cell r="D2777" t="str">
            <v>CR</v>
          </cell>
          <cell r="E2777" t="str">
            <v>472,22</v>
          </cell>
        </row>
        <row r="2778">
          <cell r="A2778">
            <v>39486</v>
          </cell>
          <cell r="B2778" t="str">
            <v>KIT PORTA PRONTA DE MADEIRA, FOLHA LEVE (NBR 15930) DE 60 X 210 CM, E = 35 MM, NUCLEO COLMEIA, ESTRUTURA USINADA PARA FECHADURA, CAPA LISA EM HDF, ACABAMENTO EM PRIMER PARA PINTURA (INCLUI MARCO, ALIZARES E DOBRADICAS)</v>
          </cell>
          <cell r="C2778" t="str">
            <v xml:space="preserve">UN    </v>
          </cell>
          <cell r="D2778" t="str">
            <v>CR</v>
          </cell>
          <cell r="E2778" t="str">
            <v>416,04</v>
          </cell>
        </row>
        <row r="2779">
          <cell r="A2779">
            <v>39483</v>
          </cell>
          <cell r="B2779" t="str">
            <v>KIT PORTA PRONTA DE MADEIRA, FOLHA LEVE (NBR 15930) DE 70 X 210 CM, E = *35* MM, COM MARCO EM ACO, NUCLEO COLMEIA, CAPA LISA EM HDF, ACABAMENTO MELAMINICO BRANCO (INCLUI MARCO, ALIZARES, DOBRADICAS E FECHADURA)</v>
          </cell>
          <cell r="C2779" t="str">
            <v xml:space="preserve">UN    </v>
          </cell>
          <cell r="D2779" t="str">
            <v>CR</v>
          </cell>
          <cell r="E2779" t="str">
            <v>450,38</v>
          </cell>
        </row>
        <row r="2780">
          <cell r="A2780">
            <v>39487</v>
          </cell>
          <cell r="B2780" t="str">
            <v>KIT PORTA PRONTA DE MADEIRA, FOLHA LEVE (NBR 15930) DE 70 X 210 CM, E = 35 MM, NUCLEO COLMEIA, ESTRUTURA USINADA PARA FECHADURA, CAPA LISA EM HDF, ACABAMENTO EM PRIMER PARA PINTURA (INCLUI MARCO, ALIZARES E DOBRADICAS)</v>
          </cell>
          <cell r="C2780" t="str">
            <v xml:space="preserve">UN    </v>
          </cell>
          <cell r="D2780" t="str">
            <v>CR</v>
          </cell>
          <cell r="E2780" t="str">
            <v>420,33</v>
          </cell>
        </row>
        <row r="2781">
          <cell r="A2781">
            <v>39484</v>
          </cell>
          <cell r="B2781" t="str">
            <v>KIT PORTA PRONTA DE MADEIRA, FOLHA LEVE (NBR 15930) DE 80 X 210 CM, E = *35* MM, COM MARCO EM ACO, NUCLEO COLMEIA, CAPA LISA EM HDF, ACABAMENTO MELAMINICO BRANCO (INCLUI MARCO, ALIZARES, DOBRADICAS E FECHADURA)</v>
          </cell>
          <cell r="C2781" t="str">
            <v xml:space="preserve">UN    </v>
          </cell>
          <cell r="D2781" t="str">
            <v>CR</v>
          </cell>
          <cell r="E2781" t="str">
            <v>454,68</v>
          </cell>
        </row>
        <row r="2782">
          <cell r="A2782">
            <v>39488</v>
          </cell>
          <cell r="B2782" t="str">
            <v>KIT PORTA PRONTA DE MADEIRA, FOLHA LEVE (NBR 15930) DE 80 X 210 CM, E = 35 MM, NUCLEO COLMEIA, ESTRUTURA USINADA PARA FECHADURA, CAPA LISA EM HDF, ACABAMENTO EM PRIMER PARA PINTURA (INCLUI MARCO, ALIZARES E DOBRADICAS)</v>
          </cell>
          <cell r="C2782" t="str">
            <v xml:space="preserve">UN    </v>
          </cell>
          <cell r="D2782" t="str">
            <v>CR</v>
          </cell>
          <cell r="E2782" t="str">
            <v>424,63</v>
          </cell>
        </row>
        <row r="2783">
          <cell r="A2783">
            <v>39485</v>
          </cell>
          <cell r="B2783" t="str">
            <v>KIT PORTA PRONTA DE MADEIRA, FOLHA LEVE (NBR 15930) DE 90 X 210 CM, E = *35* MM, COM MARCO EM ACO, NUCLEO COLMEIA, CAPA LISA EM HDF, ACABAMENTO MELAMINICO BRANCO (INCLUI MARCO, ALIZARES, DOBRADICAS E FECHADURA)</v>
          </cell>
          <cell r="C2783" t="str">
            <v xml:space="preserve">UN    </v>
          </cell>
          <cell r="D2783" t="str">
            <v>CR</v>
          </cell>
          <cell r="E2783" t="str">
            <v>476,17</v>
          </cell>
        </row>
        <row r="2784">
          <cell r="A2784">
            <v>39489</v>
          </cell>
          <cell r="B2784" t="str">
            <v>KIT PORTA PRONTA DE MADEIRA, FOLHA LEVE (NBR 15930) DE 90 X 210 CM, E = 35 MM, NUCLEO COLMEIA, ESTRUTURA USINADA PARA FECHADURA, CAPA LISA EM HDF, ACABAMENTO EM PRIMER PARA PINTURA (INCLUI MARCO, ALIZARES E DOBRADICAS)</v>
          </cell>
          <cell r="C2784" t="str">
            <v xml:space="preserve">UN    </v>
          </cell>
          <cell r="D2784" t="str">
            <v>CR</v>
          </cell>
          <cell r="E2784" t="str">
            <v>446,12</v>
          </cell>
        </row>
        <row r="2785">
          <cell r="A2785">
            <v>39494</v>
          </cell>
          <cell r="B2785" t="str">
            <v>KIT PORTA PRONTA DE MADEIRA, FOLHA MEDIA (NBR 15930) DE 60 X 210 CM, E = 35 MM, NUCLEO SARRAFEADO, ESTRUTURA USINADA PARA FECHADURA, CAPA LISA EM HDF, ACABAMENTO EM PRIMER PARA PINTURA (INCLUI MARCO, ALIZARES E DOBRADICAS)</v>
          </cell>
          <cell r="C2785" t="str">
            <v xml:space="preserve">UN    </v>
          </cell>
          <cell r="D2785" t="str">
            <v>CR</v>
          </cell>
          <cell r="E2785" t="str">
            <v>455,05</v>
          </cell>
        </row>
        <row r="2786">
          <cell r="A2786">
            <v>39490</v>
          </cell>
          <cell r="B2786" t="str">
            <v>KIT PORTA PRONTA DE MADEIRA, FOLHA MEDIA (NBR 15930) DE 60 X 210 CM, E = 35 MM, NUCLEO SARRAFEADO, ESTRUTURA USINADA PARA FECHADURA, CAPA LISA EM HDF, ACABAMENTO MELAMINICO BRANCO (INCLUI MARCO, ALIZARES E DOBRADICAS)</v>
          </cell>
          <cell r="C2786" t="str">
            <v xml:space="preserve">UN    </v>
          </cell>
          <cell r="D2786" t="str">
            <v>CR</v>
          </cell>
          <cell r="E2786" t="str">
            <v>515,83</v>
          </cell>
        </row>
        <row r="2787">
          <cell r="A2787">
            <v>39495</v>
          </cell>
          <cell r="B2787" t="str">
            <v>KIT PORTA PRONTA DE MADEIRA, FOLHA MEDIA (NBR 15930) DE 70 X 210 CM, E = 35 MM, NUCLEO SARRAFEADO, ESTRUTURA USINADA PARA FECHADURA, CAPA LISA EM HDF, ACABAMENTO EM PRIMER PARA PINTURA (INCLUI MARCO, ALIZARES E DOBRADICAS)</v>
          </cell>
          <cell r="C2787" t="str">
            <v xml:space="preserve">UN    </v>
          </cell>
          <cell r="D2787" t="str">
            <v>CR</v>
          </cell>
          <cell r="E2787" t="str">
            <v>472,22</v>
          </cell>
        </row>
        <row r="2788">
          <cell r="A2788">
            <v>39491</v>
          </cell>
          <cell r="B2788" t="str">
            <v>KIT PORTA PRONTA DE MADEIRA, FOLHA MEDIA (NBR 15930) DE 70 X 210 CM, E = 35 MM, NUCLEO SARRAFEADO, ESTRUTURA USINADA PARA FECHADURA, CAPA LISA EM HDF, ACABAMENTO MELAMINICO BRANCO (INCLUI MARCO, ALIZARES E DOBRADICAS)</v>
          </cell>
          <cell r="C2788" t="str">
            <v xml:space="preserve">UN    </v>
          </cell>
          <cell r="D2788" t="str">
            <v>CR</v>
          </cell>
          <cell r="E2788" t="str">
            <v>532,32</v>
          </cell>
        </row>
        <row r="2789">
          <cell r="A2789">
            <v>39496</v>
          </cell>
          <cell r="B2789" t="str">
            <v>KIT PORTA PRONTA DE MADEIRA, FOLHA MEDIA (NBR 15930) DE 80 X 210 CM, E = 35 MM, NUCLEO SARRAFEADO, ESTRUTURA USINADA PARA FECHADURA, CAPA LISA EM HDF, ACABAMENTO EM PRIMER PARA PINTURA (INCLUI MARCO, ALIZARES E DOBRADICAS)</v>
          </cell>
          <cell r="C2789" t="str">
            <v xml:space="preserve">UN    </v>
          </cell>
          <cell r="D2789" t="str">
            <v>CR</v>
          </cell>
          <cell r="E2789" t="str">
            <v>489,22</v>
          </cell>
        </row>
        <row r="2790">
          <cell r="A2790">
            <v>39492</v>
          </cell>
          <cell r="B2790" t="str">
            <v>KIT PORTA PRONTA DE MADEIRA, FOLHA MEDIA (NBR 15930) DE 80 X 210 CM, E = 35 MM, NUCLEO SARRAFEADO, ESTRUTURA USINADA PARA FECHADURA, CAPA LISA EM HDF, ACABAMENTO MELAMINICO BRANCO (INCLUI MARCO, ALIZARES E DOBRADICAS)</v>
          </cell>
          <cell r="C2790" t="str">
            <v xml:space="preserve">UN    </v>
          </cell>
          <cell r="D2790" t="str">
            <v>CR</v>
          </cell>
          <cell r="E2790" t="str">
            <v>535,58</v>
          </cell>
        </row>
        <row r="2791">
          <cell r="A2791">
            <v>39497</v>
          </cell>
          <cell r="B2791" t="str">
            <v>KIT PORTA PRONTA DE MADEIRA, FOLHA MEDIA (NBR 15930) DE 90 X 210 CM, E = 35 MM, NUCLEO SARRAFEADO, ESTRUTURA USINADA PARA FECHADURA, CAPA LISA EM HDF, ACABAMENTO EM PRIMER PARA PINTURA (INCLUI MARCO, ALIZARES E DOBRADICAS)</v>
          </cell>
          <cell r="C2791" t="str">
            <v xml:space="preserve">UN    </v>
          </cell>
          <cell r="D2791" t="str">
            <v>CR</v>
          </cell>
          <cell r="E2791" t="str">
            <v>506,39</v>
          </cell>
        </row>
        <row r="2792">
          <cell r="A2792">
            <v>39493</v>
          </cell>
          <cell r="B2792" t="str">
            <v>KIT PORTA PRONTA DE MADEIRA, FOLHA MEDIA (NBR 15930) DE 90 X 210 CM, E = 35 MM, NUCLEO SARRAFEADO, ESTRUTURA USINADA PARA FECHADURA, CAPA LISA EM HDF, ACABAMENTO MELAMINICO BRANCO (INCLUI MARCO, ALIZARES E DOBRADICAS)</v>
          </cell>
          <cell r="C2792" t="str">
            <v xml:space="preserve">UN    </v>
          </cell>
          <cell r="D2792" t="str">
            <v>CR</v>
          </cell>
          <cell r="E2792" t="str">
            <v>566,66</v>
          </cell>
        </row>
        <row r="2793">
          <cell r="A2793">
            <v>39500</v>
          </cell>
          <cell r="B2793" t="str">
            <v>KIT PORTA PRONTA DE MADEIRA, FOLHA PESADA (NBR 15930) DE 80 X 210 CM, E = 35 MM, NUCLEO SOLIDO, CAPA LISA EM HDF, ACABAMENTO MELAMINICO BRANCO (INCLUI MARCO, ALIZARES, DOBRADICAS E FECHADURA EXTERNA)</v>
          </cell>
          <cell r="C2793" t="str">
            <v xml:space="preserve">UN    </v>
          </cell>
          <cell r="D2793" t="str">
            <v>CR</v>
          </cell>
          <cell r="E2793" t="str">
            <v>568,52</v>
          </cell>
        </row>
        <row r="2794">
          <cell r="A2794">
            <v>39498</v>
          </cell>
          <cell r="B2794" t="str">
            <v>KIT PORTA PRONTA DE MADEIRA, FOLHA PESADA (NBR 15930) DE 80 X 210 CM, E = 35 MM, NUCLEO SOLIDO, ESTRUTURA USINADA PARA FECHADURA, CAPA LISA EM HDF, ACABAMENTO EM LAMINADO NATURAL COM VERNIZ (INCLUI MARCO, ALIZARES E DOBRADICAS)</v>
          </cell>
          <cell r="C2794" t="str">
            <v xml:space="preserve">UN    </v>
          </cell>
          <cell r="D2794" t="str">
            <v>CR</v>
          </cell>
          <cell r="E2794" t="str">
            <v>632,17</v>
          </cell>
        </row>
        <row r="2795">
          <cell r="A2795">
            <v>39501</v>
          </cell>
          <cell r="B2795" t="str">
            <v>KIT PORTA PRONTA DE MADEIRA, FOLHA PESADA (NBR 15930) DE 90 X 210 CM, E = 35 MM, NUCLEO SOLIDO, CAPA LISA EM HDF, ACABAMENTO MELAMINICO BRANCO (INCLUI MARCO, ALIZARES, DOBRADICAS E FECHADURA EXTERNA)</v>
          </cell>
          <cell r="C2795" t="str">
            <v xml:space="preserve">UN    </v>
          </cell>
          <cell r="D2795" t="str">
            <v>CR</v>
          </cell>
          <cell r="E2795" t="str">
            <v>583,32</v>
          </cell>
        </row>
        <row r="2796">
          <cell r="A2796">
            <v>39499</v>
          </cell>
          <cell r="B2796" t="str">
            <v>KIT PORTA PRONTA DE MADEIRA, FOLHA PESADA (NBR 15930) DE 90 X 210 CM, E = 35 MM, NUCLEO SOLIDO, ESTRUTURA USINADA PARA FECHADURA, CAPA LISA EM HDF, ACABAMENTO EM LAMINADO NATURAL COM VERNIZ (INCLUI MARCO, ALIZARES E DOBRADICAS)</v>
          </cell>
          <cell r="C2796" t="str">
            <v xml:space="preserve">UN    </v>
          </cell>
          <cell r="D2796" t="str">
            <v>CR</v>
          </cell>
          <cell r="E2796" t="str">
            <v>685,79</v>
          </cell>
        </row>
        <row r="2797">
          <cell r="A2797">
            <v>3733</v>
          </cell>
          <cell r="B2797" t="str">
            <v>LADRILHO HIDRAULICO, *20 x 20* CM, E= 2 CM, PADRAO COPACABANA, 2 CORES (PRETO E BRANCO)</v>
          </cell>
          <cell r="C2797" t="str">
            <v xml:space="preserve">M2    </v>
          </cell>
          <cell r="D2797" t="str">
            <v>AS</v>
          </cell>
          <cell r="E2797" t="str">
            <v>48,12</v>
          </cell>
        </row>
        <row r="2798">
          <cell r="A2798">
            <v>3731</v>
          </cell>
          <cell r="B2798" t="str">
            <v>LADRILHO HIDRAULICO, *20 X 20* CM, E= 2 CM, DADOS, COR NATURAL</v>
          </cell>
          <cell r="C2798" t="str">
            <v xml:space="preserve">M2    </v>
          </cell>
          <cell r="D2798" t="str">
            <v>AS</v>
          </cell>
          <cell r="E2798" t="str">
            <v>44,67</v>
          </cell>
        </row>
        <row r="2799">
          <cell r="A2799">
            <v>38137</v>
          </cell>
          <cell r="B2799" t="str">
            <v>LADRILHO HIDRAULICO, *20 X 20* CM, E= 2 CM, RAMPA, NATURAL</v>
          </cell>
          <cell r="C2799" t="str">
            <v xml:space="preserve">M2    </v>
          </cell>
          <cell r="D2799" t="str">
            <v>AS</v>
          </cell>
          <cell r="E2799" t="str">
            <v>44,93</v>
          </cell>
        </row>
        <row r="2800">
          <cell r="A2800">
            <v>38135</v>
          </cell>
          <cell r="B2800" t="str">
            <v>LADRILHO HIDRAULICO, *20 X 20* CM, E= 2 CM, TATIL ALERTA OU DIRECIONAL, AMARELO</v>
          </cell>
          <cell r="C2800" t="str">
            <v xml:space="preserve">M2    </v>
          </cell>
          <cell r="D2800" t="str">
            <v>AS</v>
          </cell>
          <cell r="E2800" t="str">
            <v>56,96</v>
          </cell>
        </row>
        <row r="2801">
          <cell r="A2801">
            <v>38138</v>
          </cell>
          <cell r="B2801" t="str">
            <v>LADRILHO HIDRAULICO, *30 X 30* CM, E= 2 CM, MILANO, NATURAL</v>
          </cell>
          <cell r="C2801" t="str">
            <v xml:space="preserve">M2    </v>
          </cell>
          <cell r="D2801" t="str">
            <v>AS</v>
          </cell>
          <cell r="E2801" t="str">
            <v>44,12</v>
          </cell>
        </row>
        <row r="2802">
          <cell r="A2802">
            <v>3736</v>
          </cell>
          <cell r="B2802" t="str">
            <v>LAJE PRE-MOLDADA CONVENCIONAL (LAJOTAS + VIGOTAS) PARA FORRO, UNIDIRECIONAL, SOBRECARGA DE 100 KG/M2, VAO ATE 4,00 M (SEM COLOCACAO)</v>
          </cell>
          <cell r="C2802" t="str">
            <v xml:space="preserve">M2    </v>
          </cell>
          <cell r="D2802" t="str">
            <v xml:space="preserve">C </v>
          </cell>
          <cell r="E2802" t="str">
            <v>44,50</v>
          </cell>
        </row>
        <row r="2803">
          <cell r="A2803">
            <v>3741</v>
          </cell>
          <cell r="B2803" t="str">
            <v>LAJE PRE-MOLDADA CONVENCIONAL (LAJOTAS + VIGOTAS) PARA FORRO, UNIDIRECIONAL, SOBRECARGA DE 100 KG/M2, VAO ATE 4,50 M (SEM COLOCACAO)</v>
          </cell>
          <cell r="C2803" t="str">
            <v xml:space="preserve">M2    </v>
          </cell>
          <cell r="D2803" t="str">
            <v>CR</v>
          </cell>
          <cell r="E2803" t="str">
            <v>46,38</v>
          </cell>
        </row>
        <row r="2804">
          <cell r="A2804">
            <v>3745</v>
          </cell>
          <cell r="B2804" t="str">
            <v>LAJE PRE-MOLDADA CONVENCIONAL (LAJOTAS + VIGOTAS) PARA FORRO, UNIDIRECIONAL, SOBRECARGA 100 KG/M2, VAO ATE 5,00 M (SEM COLOCACAO)</v>
          </cell>
          <cell r="C2804" t="str">
            <v xml:space="preserve">M2    </v>
          </cell>
          <cell r="D2804" t="str">
            <v>CR</v>
          </cell>
          <cell r="E2804" t="str">
            <v>50,01</v>
          </cell>
        </row>
        <row r="2805">
          <cell r="A2805">
            <v>3743</v>
          </cell>
          <cell r="B2805" t="str">
            <v>LAJE PRE-MOLDADA CONVENCIONAL (LAJOTAS + VIGOTAS) PARA PISO, UNIDIRECIONAL, SOBRECARGA DE 200 KG/M2, VAO ATE 3,50 M (SEM COLOCACAO)</v>
          </cell>
          <cell r="C2805" t="str">
            <v xml:space="preserve">M2    </v>
          </cell>
          <cell r="D2805" t="str">
            <v>CR</v>
          </cell>
          <cell r="E2805" t="str">
            <v>46,22</v>
          </cell>
        </row>
        <row r="2806">
          <cell r="A2806">
            <v>3744</v>
          </cell>
          <cell r="B2806" t="str">
            <v>LAJE PRE-MOLDADA CONVENCIONAL (LAJOTAS + VIGOTAS) PARA PISO, UNIDIRECIONAL, SOBRECARGA DE 200 KG/M2, VAO ATE 4,50 M (SEM COLOCACAO)</v>
          </cell>
          <cell r="C2806" t="str">
            <v xml:space="preserve">M2    </v>
          </cell>
          <cell r="D2806" t="str">
            <v>CR</v>
          </cell>
          <cell r="E2806" t="str">
            <v>50,88</v>
          </cell>
        </row>
        <row r="2807">
          <cell r="A2807">
            <v>3739</v>
          </cell>
          <cell r="B2807" t="str">
            <v>LAJE PRE-MOLDADA CONVENCIONAL (LAJOTAS + VIGOTAS) PARA PISO, UNIDIRECIONAL, SOBRECARGA DE 200 KG/M2, VAO ATE 5,00 M (SEM COLOCACAO)</v>
          </cell>
          <cell r="C2807" t="str">
            <v xml:space="preserve">M2    </v>
          </cell>
          <cell r="D2807" t="str">
            <v>CR</v>
          </cell>
          <cell r="E2807" t="str">
            <v>53,46</v>
          </cell>
        </row>
        <row r="2808">
          <cell r="A2808">
            <v>3737</v>
          </cell>
          <cell r="B2808" t="str">
            <v>LAJE PRE-MOLDADA CONVENCIONAL (LAJOTAS + VIGOTAS) PARA PISO, UNIDIRECIONAL, SOBRECARGA DE 350 KG/M2, VAO ATE 4,50 M (SEM COLOCACAO)</v>
          </cell>
          <cell r="C2808" t="str">
            <v xml:space="preserve">M2    </v>
          </cell>
          <cell r="D2808" t="str">
            <v>CR</v>
          </cell>
          <cell r="E2808" t="str">
            <v>56,05</v>
          </cell>
        </row>
        <row r="2809">
          <cell r="A2809">
            <v>3738</v>
          </cell>
          <cell r="B2809" t="str">
            <v>LAJE PRE-MOLDADA CONVENCIONAL (LAJOTAS + VIGOTAS) PARA PISO, UNIDIRECIONAL, SOBRECARGA DE 350 KG/M2, VAO ATE 5,00 M (SEM COLOCACAO)</v>
          </cell>
          <cell r="C2809" t="str">
            <v xml:space="preserve">M2    </v>
          </cell>
          <cell r="D2809" t="str">
            <v>CR</v>
          </cell>
          <cell r="E2809" t="str">
            <v>64,68</v>
          </cell>
        </row>
        <row r="2810">
          <cell r="A2810">
            <v>3747</v>
          </cell>
          <cell r="B2810" t="str">
            <v>LAJE PRE-MOLDADA CONVENCIONAL (LAJOTAS + VIGOTAS) PARA PISO, UNIDIRECIONAL, SOBRECARGA 350 KG/M2 VAO ATE 3,50 M (SEM COLOCACAO)</v>
          </cell>
          <cell r="C2810" t="str">
            <v xml:space="preserve">M2    </v>
          </cell>
          <cell r="D2810" t="str">
            <v>CR</v>
          </cell>
          <cell r="E2810" t="str">
            <v>50,88</v>
          </cell>
        </row>
        <row r="2811">
          <cell r="A2811">
            <v>11649</v>
          </cell>
          <cell r="B2811" t="str">
            <v>LAJE PRE-MOLDADA DE TRANSICAO EXCENTRICA EM CONCRETO ARMADO, DN 1200 MM, FURO CIRCULAR DN 600 MM, ESPESSURA 12 CM</v>
          </cell>
          <cell r="C2811" t="str">
            <v xml:space="preserve">UN    </v>
          </cell>
          <cell r="D2811" t="str">
            <v>CR</v>
          </cell>
          <cell r="E2811" t="str">
            <v>369,10</v>
          </cell>
        </row>
        <row r="2812">
          <cell r="A2812">
            <v>11650</v>
          </cell>
          <cell r="B2812" t="str">
            <v>LAJE PRE-MOLDADA DE TRANSICAO EXCENTRICA EM CONCRETO ARMADO, DN 1500 MM, FURO CIRCULAR DN 530 MM, ESPESSURA 15 CM</v>
          </cell>
          <cell r="C2812" t="str">
            <v xml:space="preserve">UN    </v>
          </cell>
          <cell r="D2812" t="str">
            <v>CR</v>
          </cell>
          <cell r="E2812" t="str">
            <v>629,12</v>
          </cell>
        </row>
        <row r="2813">
          <cell r="A2813">
            <v>3742</v>
          </cell>
          <cell r="B2813" t="str">
            <v>LAJE PRE-MOLDADA TRELICADA (LAJOTAS + VIGOTAS) PARA FORRO, UNIDIRECIONAL, SOBRECARGA DE 100 KG/M2, VAO ATE 6,00 M (SEM COLOCACAO)</v>
          </cell>
          <cell r="C2813" t="str">
            <v xml:space="preserve">M2    </v>
          </cell>
          <cell r="D2813" t="str">
            <v>CR</v>
          </cell>
          <cell r="E2813" t="str">
            <v>67,09</v>
          </cell>
        </row>
        <row r="2814">
          <cell r="A2814">
            <v>3746</v>
          </cell>
          <cell r="B2814" t="str">
            <v>LAJE PRE-MOLDADA TRELICADA (LAJOTAS + VIGOTAS) PARA PISO, UNIDIRECIONAL, SOBRECARGA DE 200 KG/M2, VAO ATE 6,00 M (SEM COLOCACAO)</v>
          </cell>
          <cell r="C2814" t="str">
            <v xml:space="preserve">M2    </v>
          </cell>
          <cell r="D2814" t="str">
            <v>CR</v>
          </cell>
          <cell r="E2814" t="str">
            <v>78,34</v>
          </cell>
        </row>
        <row r="2815">
          <cell r="A2815">
            <v>21106</v>
          </cell>
          <cell r="B2815" t="str">
            <v>LAMBRI EM ALUMINIO, DE APROXIMADAMENTE 0,6 KG/M, COM APROXIMADAMENTE 168,0 MM DE LARGURA, 6,0 MM DE ALTURA E 6,0 M DE EXTENSAO</v>
          </cell>
          <cell r="C2815" t="str">
            <v xml:space="preserve">KG    </v>
          </cell>
          <cell r="D2815" t="str">
            <v>AS</v>
          </cell>
          <cell r="E2815" t="str">
            <v>236,70</v>
          </cell>
        </row>
        <row r="2816">
          <cell r="A2816">
            <v>3755</v>
          </cell>
          <cell r="B2816" t="str">
            <v>LAMPADA DE LUZ MISTA 160 W, BASE E27 (220 V)</v>
          </cell>
          <cell r="C2816" t="str">
            <v xml:space="preserve">UN    </v>
          </cell>
          <cell r="D2816" t="str">
            <v>CR</v>
          </cell>
          <cell r="E2816" t="str">
            <v>14,99</v>
          </cell>
        </row>
        <row r="2817">
          <cell r="A2817">
            <v>3750</v>
          </cell>
          <cell r="B2817" t="str">
            <v>LAMPADA DE LUZ MISTA 250 W, BASE E27 (220 V)</v>
          </cell>
          <cell r="C2817" t="str">
            <v xml:space="preserve">UN    </v>
          </cell>
          <cell r="D2817" t="str">
            <v>CR</v>
          </cell>
          <cell r="E2817" t="str">
            <v>20,16</v>
          </cell>
        </row>
        <row r="2818">
          <cell r="A2818">
            <v>3756</v>
          </cell>
          <cell r="B2818" t="str">
            <v>LAMPADA DE LUZ MISTA 500 W, BASE E40 (220 V)</v>
          </cell>
          <cell r="C2818" t="str">
            <v xml:space="preserve">UN    </v>
          </cell>
          <cell r="D2818" t="str">
            <v>CR</v>
          </cell>
          <cell r="E2818" t="str">
            <v>37,67</v>
          </cell>
        </row>
        <row r="2819">
          <cell r="A2819">
            <v>39377</v>
          </cell>
          <cell r="B2819" t="str">
            <v>LAMPADA FLUORESCENTE COMPACTA BRANCA 135 W, BASE E40 (127/220 V)</v>
          </cell>
          <cell r="C2819" t="str">
            <v xml:space="preserve">UN    </v>
          </cell>
          <cell r="D2819" t="str">
            <v>CR</v>
          </cell>
          <cell r="E2819" t="str">
            <v>111,58</v>
          </cell>
        </row>
        <row r="2820">
          <cell r="A2820">
            <v>38191</v>
          </cell>
          <cell r="B2820" t="str">
            <v>LAMPADA FLUORESCENTE COMPACTA 2U BRANCA 15 W, BASE E27 (127/220 V)</v>
          </cell>
          <cell r="C2820" t="str">
            <v xml:space="preserve">UN    </v>
          </cell>
          <cell r="D2820" t="str">
            <v>CR</v>
          </cell>
          <cell r="E2820" t="str">
            <v>8,31</v>
          </cell>
        </row>
        <row r="2821">
          <cell r="A2821">
            <v>39381</v>
          </cell>
          <cell r="B2821" t="str">
            <v>LAMPADA FLUORESCENTE COMPACTA 2U/3U BRANCA 9/10 W, BASE E27 (127/220 V)</v>
          </cell>
          <cell r="C2821" t="str">
            <v xml:space="preserve">UN    </v>
          </cell>
          <cell r="D2821" t="str">
            <v>CR</v>
          </cell>
          <cell r="E2821" t="str">
            <v>7,75</v>
          </cell>
        </row>
        <row r="2822">
          <cell r="A2822">
            <v>38780</v>
          </cell>
          <cell r="B2822" t="str">
            <v>LAMPADA FLUORESCENTE COMPACTA 3U BRANCA 20 W, BASE E27 (127/220 V)</v>
          </cell>
          <cell r="C2822" t="str">
            <v xml:space="preserve">UN    </v>
          </cell>
          <cell r="D2822" t="str">
            <v>CR</v>
          </cell>
          <cell r="E2822" t="str">
            <v>9,48</v>
          </cell>
        </row>
        <row r="2823">
          <cell r="A2823">
            <v>38781</v>
          </cell>
          <cell r="B2823" t="str">
            <v>LAMPADA FLUORESCENTE ESPIRAL BRANCA 45 W, BASE E27 (127/220 V)</v>
          </cell>
          <cell r="C2823" t="str">
            <v xml:space="preserve">UN    </v>
          </cell>
          <cell r="D2823" t="str">
            <v>CR</v>
          </cell>
          <cell r="E2823" t="str">
            <v>32,00</v>
          </cell>
        </row>
        <row r="2824">
          <cell r="A2824">
            <v>38192</v>
          </cell>
          <cell r="B2824" t="str">
            <v>LAMPADA FLUORESCENTE ESPIRAL BRANCA 65 W, BASE E27 (127/220 V)</v>
          </cell>
          <cell r="C2824" t="str">
            <v xml:space="preserve">UN    </v>
          </cell>
          <cell r="D2824" t="str">
            <v>CR</v>
          </cell>
          <cell r="E2824" t="str">
            <v>57,91</v>
          </cell>
        </row>
        <row r="2825">
          <cell r="A2825">
            <v>3753</v>
          </cell>
          <cell r="B2825" t="str">
            <v>LAMPADA FLUORESCENTE TUBULAR T10, DE 20 OU 40 W, BIVOLT</v>
          </cell>
          <cell r="C2825" t="str">
            <v xml:space="preserve">UN    </v>
          </cell>
          <cell r="D2825" t="str">
            <v>CR</v>
          </cell>
          <cell r="E2825" t="str">
            <v>5,07</v>
          </cell>
        </row>
        <row r="2826">
          <cell r="A2826">
            <v>38782</v>
          </cell>
          <cell r="B2826" t="str">
            <v>LAMPADA FLUORESCENTE TUBULAR T5 DE 14 W, BIVOLT</v>
          </cell>
          <cell r="C2826" t="str">
            <v xml:space="preserve">UN    </v>
          </cell>
          <cell r="D2826" t="str">
            <v>CR</v>
          </cell>
          <cell r="E2826" t="str">
            <v>6,60</v>
          </cell>
        </row>
        <row r="2827">
          <cell r="A2827">
            <v>38778</v>
          </cell>
          <cell r="B2827" t="str">
            <v>LAMPADA FLUORESCENTE TUBULAR T8 DE 16/18 W, BIVOLT</v>
          </cell>
          <cell r="C2827" t="str">
            <v xml:space="preserve">UN    </v>
          </cell>
          <cell r="D2827" t="str">
            <v>CR</v>
          </cell>
          <cell r="E2827" t="str">
            <v>4,95</v>
          </cell>
        </row>
        <row r="2828">
          <cell r="A2828">
            <v>38779</v>
          </cell>
          <cell r="B2828" t="str">
            <v>LAMPADA FLUORESCENTE TUBULAR T8 DE 32/36 W, BIVOLT</v>
          </cell>
          <cell r="C2828" t="str">
            <v xml:space="preserve">UN    </v>
          </cell>
          <cell r="D2828" t="str">
            <v>CR</v>
          </cell>
          <cell r="E2828" t="str">
            <v>5,25</v>
          </cell>
        </row>
        <row r="2829">
          <cell r="A2829">
            <v>39388</v>
          </cell>
          <cell r="B2829" t="str">
            <v>LAMPADA LED TIPO DICROICA BIVOLT, LUZ BRANCA, 5 W (BASE GU10)</v>
          </cell>
          <cell r="C2829" t="str">
            <v xml:space="preserve">UN    </v>
          </cell>
          <cell r="D2829" t="str">
            <v>CR</v>
          </cell>
          <cell r="E2829" t="str">
            <v>29,92</v>
          </cell>
        </row>
        <row r="2830">
          <cell r="A2830">
            <v>39387</v>
          </cell>
          <cell r="B2830" t="str">
            <v>LAMPADA LED TUBULAR BIVOLT 18/20 W, BASE G13</v>
          </cell>
          <cell r="C2830" t="str">
            <v xml:space="preserve">UN    </v>
          </cell>
          <cell r="D2830" t="str">
            <v>CR</v>
          </cell>
          <cell r="E2830" t="str">
            <v>46,65</v>
          </cell>
        </row>
        <row r="2831">
          <cell r="A2831">
            <v>39386</v>
          </cell>
          <cell r="B2831" t="str">
            <v>LAMPADA LED TUBULAR BIVOLT 9/10 W, BASE G13</v>
          </cell>
          <cell r="C2831" t="str">
            <v xml:space="preserve">UN    </v>
          </cell>
          <cell r="D2831" t="str">
            <v>CR</v>
          </cell>
          <cell r="E2831" t="str">
            <v>32,53</v>
          </cell>
        </row>
        <row r="2832">
          <cell r="A2832">
            <v>38194</v>
          </cell>
          <cell r="B2832" t="str">
            <v>LAMPADA LED 10 W BIVOLT BRANCA, FORMATO TRADICIONAL (BASE E27)</v>
          </cell>
          <cell r="C2832" t="str">
            <v xml:space="preserve">UN    </v>
          </cell>
          <cell r="D2832" t="str">
            <v xml:space="preserve">C </v>
          </cell>
          <cell r="E2832" t="str">
            <v>24,33</v>
          </cell>
        </row>
        <row r="2833">
          <cell r="A2833">
            <v>38193</v>
          </cell>
          <cell r="B2833" t="str">
            <v>LAMPADA LED 6 W BIVOLT BRANCA, FORMATO TRADICIONAL (BASE E27)</v>
          </cell>
          <cell r="C2833" t="str">
            <v xml:space="preserve">UN    </v>
          </cell>
          <cell r="D2833" t="str">
            <v>CR</v>
          </cell>
          <cell r="E2833" t="str">
            <v>21,15</v>
          </cell>
        </row>
        <row r="2834">
          <cell r="A2834">
            <v>12216</v>
          </cell>
          <cell r="B2834" t="str">
            <v>LAMPADA VAPOR DE SODIO OVOIDE 150 W (BASE E40)</v>
          </cell>
          <cell r="C2834" t="str">
            <v xml:space="preserve">UN    </v>
          </cell>
          <cell r="D2834" t="str">
            <v>CR</v>
          </cell>
          <cell r="E2834" t="str">
            <v>28,96</v>
          </cell>
        </row>
        <row r="2835">
          <cell r="A2835">
            <v>3757</v>
          </cell>
          <cell r="B2835" t="str">
            <v>LAMPADA VAPOR DE SODIO OVOIDE 250 W (BASE E40)</v>
          </cell>
          <cell r="C2835" t="str">
            <v xml:space="preserve">UN    </v>
          </cell>
          <cell r="D2835" t="str">
            <v>CR</v>
          </cell>
          <cell r="E2835" t="str">
            <v>33,48</v>
          </cell>
        </row>
        <row r="2836">
          <cell r="A2836">
            <v>3758</v>
          </cell>
          <cell r="B2836" t="str">
            <v>LAMPADA VAPOR DE SODIO OVOIDE 400 W (BASE E40)</v>
          </cell>
          <cell r="C2836" t="str">
            <v xml:space="preserve">UN    </v>
          </cell>
          <cell r="D2836" t="str">
            <v>CR</v>
          </cell>
          <cell r="E2836" t="str">
            <v>39,04</v>
          </cell>
        </row>
        <row r="2837">
          <cell r="A2837">
            <v>12214</v>
          </cell>
          <cell r="B2837" t="str">
            <v>LAMPADA VAPOR MERCURIO 125 W (BASE E27)</v>
          </cell>
          <cell r="C2837" t="str">
            <v xml:space="preserve">UN    </v>
          </cell>
          <cell r="D2837" t="str">
            <v>CR</v>
          </cell>
          <cell r="E2837" t="str">
            <v>13,37</v>
          </cell>
        </row>
        <row r="2838">
          <cell r="A2838">
            <v>3749</v>
          </cell>
          <cell r="B2838" t="str">
            <v>LAMPADA VAPOR MERCURIO 250 W (BASE E40)</v>
          </cell>
          <cell r="C2838" t="str">
            <v xml:space="preserve">UN    </v>
          </cell>
          <cell r="D2838" t="str">
            <v xml:space="preserve">C </v>
          </cell>
          <cell r="E2838" t="str">
            <v>23,83</v>
          </cell>
        </row>
        <row r="2839">
          <cell r="A2839">
            <v>3751</v>
          </cell>
          <cell r="B2839" t="str">
            <v>LAMPADA VAPOR MERCURIO 400 W (BASE E40)</v>
          </cell>
          <cell r="C2839" t="str">
            <v xml:space="preserve">UN    </v>
          </cell>
          <cell r="D2839" t="str">
            <v>CR</v>
          </cell>
          <cell r="E2839" t="str">
            <v>32,52</v>
          </cell>
        </row>
        <row r="2840">
          <cell r="A2840">
            <v>39376</v>
          </cell>
          <cell r="B2840" t="str">
            <v>LAMPADA VAPOR METALICO OVOIDE 150 W, BASE E27/E40</v>
          </cell>
          <cell r="C2840" t="str">
            <v xml:space="preserve">UN    </v>
          </cell>
          <cell r="D2840" t="str">
            <v>CR</v>
          </cell>
          <cell r="E2840" t="str">
            <v>27,41</v>
          </cell>
        </row>
        <row r="2841">
          <cell r="A2841">
            <v>3752</v>
          </cell>
          <cell r="B2841" t="str">
            <v>LAMPADA VAPOR METALICO TUBULAR 400 W (BASE E40)</v>
          </cell>
          <cell r="C2841" t="str">
            <v xml:space="preserve">UN    </v>
          </cell>
          <cell r="D2841" t="str">
            <v>CR</v>
          </cell>
          <cell r="E2841" t="str">
            <v>53,64</v>
          </cell>
        </row>
        <row r="2842">
          <cell r="A2842">
            <v>746</v>
          </cell>
          <cell r="B2842" t="str">
            <v>LAVADORA DE ALTA PRESSAO (LAVA-JATO) PARA AGUA FRIA, PRESSAO DE OPERACAO ENTRE 1400 E 1900 LIB/POL2, VAZAO MAXIMA ENTRE  400 E 700 L/H</v>
          </cell>
          <cell r="C2842" t="str">
            <v xml:space="preserve">UN    </v>
          </cell>
          <cell r="D2842" t="str">
            <v xml:space="preserve">C </v>
          </cell>
          <cell r="E2842" t="str">
            <v>4.203,08</v>
          </cell>
        </row>
        <row r="2843">
          <cell r="A2843">
            <v>36521</v>
          </cell>
          <cell r="B2843" t="str">
            <v>LAVATORIO DE CANTO LOUCA BRANCA SUSPENSO *40 X 30* CM</v>
          </cell>
          <cell r="C2843" t="str">
            <v xml:space="preserve">UN    </v>
          </cell>
          <cell r="D2843" t="str">
            <v>CR</v>
          </cell>
          <cell r="E2843" t="str">
            <v>102,30</v>
          </cell>
        </row>
        <row r="2844">
          <cell r="A2844">
            <v>36794</v>
          </cell>
          <cell r="B2844" t="str">
            <v>LAVATORIO LOUCA BRANCA COM COLUNA *44 X 35,5* CM</v>
          </cell>
          <cell r="C2844" t="str">
            <v xml:space="preserve">UN    </v>
          </cell>
          <cell r="D2844" t="str">
            <v>CR</v>
          </cell>
          <cell r="E2844" t="str">
            <v>104,29</v>
          </cell>
        </row>
        <row r="2845">
          <cell r="A2845">
            <v>10426</v>
          </cell>
          <cell r="B2845" t="str">
            <v>LAVATORIO LOUCA BRANCA COM COLUNA *54 X 44* CM</v>
          </cell>
          <cell r="C2845" t="str">
            <v xml:space="preserve">UN    </v>
          </cell>
          <cell r="D2845" t="str">
            <v>CR</v>
          </cell>
          <cell r="E2845" t="str">
            <v>150,20</v>
          </cell>
        </row>
        <row r="2846">
          <cell r="A2846">
            <v>10425</v>
          </cell>
          <cell r="B2846" t="str">
            <v>LAVATORIO LOUCA BRANCA SUSPENSO *40 X 30* CM</v>
          </cell>
          <cell r="C2846" t="str">
            <v xml:space="preserve">UN    </v>
          </cell>
          <cell r="D2846" t="str">
            <v>CR</v>
          </cell>
          <cell r="E2846" t="str">
            <v>66,24</v>
          </cell>
        </row>
        <row r="2847">
          <cell r="A2847">
            <v>10431</v>
          </cell>
          <cell r="B2847" t="str">
            <v>LAVATORIO LOUCA COR COM COLUNA *54 X 44* CM</v>
          </cell>
          <cell r="C2847" t="str">
            <v xml:space="preserve">UN    </v>
          </cell>
          <cell r="D2847" t="str">
            <v>CR</v>
          </cell>
          <cell r="E2847" t="str">
            <v>164,78</v>
          </cell>
        </row>
        <row r="2848">
          <cell r="A2848">
            <v>10429</v>
          </cell>
          <cell r="B2848" t="str">
            <v>LAVATORIO LOUCA COR SUSPENSO *40 X 30* CM</v>
          </cell>
          <cell r="C2848" t="str">
            <v xml:space="preserve">UN    </v>
          </cell>
          <cell r="D2848" t="str">
            <v>CR</v>
          </cell>
          <cell r="E2848" t="str">
            <v>79,00</v>
          </cell>
        </row>
        <row r="2849">
          <cell r="A2849">
            <v>20269</v>
          </cell>
          <cell r="B2849" t="str">
            <v>LAVATORIO/CUBA DE EMBUTIR OVAL LOUCA BRANCA SEM LADRAO *50 X 35* CM</v>
          </cell>
          <cell r="C2849" t="str">
            <v xml:space="preserve">UN    </v>
          </cell>
          <cell r="D2849" t="str">
            <v>CR</v>
          </cell>
          <cell r="E2849" t="str">
            <v>65,11</v>
          </cell>
        </row>
        <row r="2850">
          <cell r="A2850">
            <v>20270</v>
          </cell>
          <cell r="B2850" t="str">
            <v>LAVATORIO/CUBA DE EMBUTIR OVAL LOUCA COR SEM LADRAO *50 X 35* CM</v>
          </cell>
          <cell r="C2850" t="str">
            <v xml:space="preserve">UN    </v>
          </cell>
          <cell r="D2850" t="str">
            <v>CR</v>
          </cell>
          <cell r="E2850" t="str">
            <v>70,90</v>
          </cell>
        </row>
        <row r="2851">
          <cell r="A2851">
            <v>11696</v>
          </cell>
          <cell r="B2851" t="str">
            <v>LAVATORIO/CUBA DE SOBREPOR OVAL PEQUENA LOUCA BRANCA SEM LADRAO *31 X 44*</v>
          </cell>
          <cell r="C2851" t="str">
            <v xml:space="preserve">UN    </v>
          </cell>
          <cell r="D2851" t="str">
            <v>CR</v>
          </cell>
          <cell r="E2851" t="str">
            <v>103,58</v>
          </cell>
        </row>
        <row r="2852">
          <cell r="A2852">
            <v>10427</v>
          </cell>
          <cell r="B2852" t="str">
            <v>LAVATORIO/CUBA DE SOBREPOR RETANGULAR LOUCA BRANCA COM LADRAO *52 X 45* CM</v>
          </cell>
          <cell r="C2852" t="str">
            <v xml:space="preserve">UN    </v>
          </cell>
          <cell r="D2852" t="str">
            <v>CR</v>
          </cell>
          <cell r="E2852" t="str">
            <v>185,72</v>
          </cell>
        </row>
        <row r="2853">
          <cell r="A2853">
            <v>10428</v>
          </cell>
          <cell r="B2853" t="str">
            <v>LAVATORIO/CUBA DE SOBREPOR RETANGULAR LOUCA COR COM LADRAO *52 X 45* CM</v>
          </cell>
          <cell r="C2853" t="str">
            <v xml:space="preserve">UN    </v>
          </cell>
          <cell r="D2853" t="str">
            <v>CR</v>
          </cell>
          <cell r="E2853" t="str">
            <v>188,49</v>
          </cell>
        </row>
        <row r="2854">
          <cell r="A2854">
            <v>2354</v>
          </cell>
          <cell r="B2854" t="str">
            <v>LEITURISTA OU CADASTRISTA DE REDES DE AGUA E ESGOTO</v>
          </cell>
          <cell r="C2854" t="str">
            <v xml:space="preserve">H     </v>
          </cell>
          <cell r="D2854" t="str">
            <v>CR</v>
          </cell>
          <cell r="E2854" t="str">
            <v>9,80</v>
          </cell>
        </row>
        <row r="2855">
          <cell r="A2855">
            <v>40932</v>
          </cell>
          <cell r="B2855" t="str">
            <v>LEITURISTA OU CADASTRISTA DE REDES DE AGUA E ESGOTO (MENSALISTA)</v>
          </cell>
          <cell r="C2855" t="str">
            <v xml:space="preserve">MES   </v>
          </cell>
          <cell r="D2855" t="str">
            <v>CR</v>
          </cell>
          <cell r="E2855" t="str">
            <v>1.740,16</v>
          </cell>
        </row>
        <row r="2856">
          <cell r="A2856">
            <v>10853</v>
          </cell>
          <cell r="B2856" t="str">
            <v>LETRA ACO INOX (AISI 304), CHAPA NUM. 22, RECORTADO, H= 20 CM (SEM RELEVO)</v>
          </cell>
          <cell r="C2856" t="str">
            <v xml:space="preserve">UN    </v>
          </cell>
          <cell r="D2856" t="str">
            <v>CR</v>
          </cell>
          <cell r="E2856" t="str">
            <v>70,99</v>
          </cell>
        </row>
        <row r="2857">
          <cell r="A2857">
            <v>5093</v>
          </cell>
          <cell r="B2857" t="str">
            <v>LEVANTADOR DE JANELA GUILHOTINA, EM LATAO CROMADO</v>
          </cell>
          <cell r="C2857" t="str">
            <v xml:space="preserve">PAR   </v>
          </cell>
          <cell r="D2857" t="str">
            <v>CR</v>
          </cell>
          <cell r="E2857" t="str">
            <v>14,71</v>
          </cell>
        </row>
        <row r="2858">
          <cell r="A2858">
            <v>37768</v>
          </cell>
          <cell r="B2858" t="str">
            <v>LIMPADORA A SUCCAO, TANQUE 12000 L, BASCULAMENTO HIDRAULICO, BOMBA 12 M3/MIN 95% VACUO (INCLUI MONTAGEM, NAO INCLUI CAMINHAO)</v>
          </cell>
          <cell r="C2858" t="str">
            <v xml:space="preserve">UN    </v>
          </cell>
          <cell r="D2858" t="str">
            <v>AS</v>
          </cell>
          <cell r="E2858" t="str">
            <v>98.500,00</v>
          </cell>
        </row>
        <row r="2859">
          <cell r="A2859">
            <v>37773</v>
          </cell>
          <cell r="B2859" t="str">
            <v>LIMPADORA DE SUCCAO TANQUE 7000 L, BOMBA 12 M3/MIN 95% VACUO (INCLUI MONTAGEM, NAO INCLUI CAMINHAO)</v>
          </cell>
          <cell r="C2859" t="str">
            <v xml:space="preserve">UN    </v>
          </cell>
          <cell r="D2859" t="str">
            <v>AS</v>
          </cell>
          <cell r="E2859" t="str">
            <v>83.643,10</v>
          </cell>
        </row>
        <row r="2860">
          <cell r="A2860">
            <v>37769</v>
          </cell>
          <cell r="B2860" t="str">
            <v>LIMPADORA DE SUCCAO, TANQUE 11000 L, BOMBA 340 M3/MIN (INCLUI MONTAGEM, NAO INCLUI CAMINHAO)</v>
          </cell>
          <cell r="C2860" t="str">
            <v xml:space="preserve">UN    </v>
          </cell>
          <cell r="D2860" t="str">
            <v>AS</v>
          </cell>
          <cell r="E2860" t="str">
            <v>140.029,09</v>
          </cell>
        </row>
        <row r="2861">
          <cell r="A2861">
            <v>37770</v>
          </cell>
          <cell r="B2861" t="str">
            <v>LIMPADORA DE SUCCAO, TANQUE 5500 L, BOMBA 60M3/MIN, VACUO 500 MBAR (INCLUI MONTAGEM, NAO INCLUI CAMINHAO)</v>
          </cell>
          <cell r="C2861" t="str">
            <v xml:space="preserve">UN    </v>
          </cell>
          <cell r="D2861" t="str">
            <v>AS</v>
          </cell>
          <cell r="E2861" t="str">
            <v>237.651,71</v>
          </cell>
        </row>
        <row r="2862">
          <cell r="A2862">
            <v>38382</v>
          </cell>
          <cell r="B2862" t="str">
            <v>LINHA DE PEDREIRO LISA 100 M</v>
          </cell>
          <cell r="C2862" t="str">
            <v xml:space="preserve">UN    </v>
          </cell>
          <cell r="D2862" t="str">
            <v>CR</v>
          </cell>
          <cell r="E2862" t="str">
            <v>9,93</v>
          </cell>
        </row>
        <row r="2863">
          <cell r="A2863">
            <v>6091</v>
          </cell>
          <cell r="B2863" t="str">
            <v>LIQUIDO PARA BRILHO PAREDES INTERNAS</v>
          </cell>
          <cell r="C2863" t="str">
            <v xml:space="preserve">L     </v>
          </cell>
          <cell r="D2863" t="str">
            <v>CR</v>
          </cell>
          <cell r="E2863" t="str">
            <v>11,46</v>
          </cell>
        </row>
        <row r="2864">
          <cell r="A2864">
            <v>38383</v>
          </cell>
          <cell r="B2864" t="str">
            <v>LIXA D'AGUA EM FOLHA, GRAO 100</v>
          </cell>
          <cell r="C2864" t="str">
            <v xml:space="preserve">UN    </v>
          </cell>
          <cell r="D2864" t="str">
            <v>CR</v>
          </cell>
          <cell r="E2864" t="str">
            <v>1,86</v>
          </cell>
        </row>
        <row r="2865">
          <cell r="A2865">
            <v>3768</v>
          </cell>
          <cell r="B2865" t="str">
            <v>LIXA EM FOLHA PARA FERRO, NUMERO 150</v>
          </cell>
          <cell r="C2865" t="str">
            <v xml:space="preserve">UN    </v>
          </cell>
          <cell r="D2865" t="str">
            <v>CR</v>
          </cell>
          <cell r="E2865" t="str">
            <v>2,75</v>
          </cell>
        </row>
        <row r="2866">
          <cell r="A2866">
            <v>3767</v>
          </cell>
          <cell r="B2866" t="str">
            <v>LIXA EM FOLHA PARA PAREDE OU MADEIRA, NUMERO 120 (COR VERMELHA)</v>
          </cell>
          <cell r="C2866" t="str">
            <v xml:space="preserve">UN    </v>
          </cell>
          <cell r="D2866" t="str">
            <v>CR</v>
          </cell>
          <cell r="E2866" t="str">
            <v>0,65</v>
          </cell>
        </row>
        <row r="2867">
          <cell r="A2867">
            <v>13192</v>
          </cell>
          <cell r="B2867" t="str">
            <v>LIXADEIRA ELETRICA ANGULAR PARA CONCRETO, POTENCIA 1.400 W, PRATO DIAMANTADO DE 5''</v>
          </cell>
          <cell r="C2867" t="str">
            <v xml:space="preserve">UN    </v>
          </cell>
          <cell r="D2867" t="str">
            <v>CR</v>
          </cell>
          <cell r="E2867" t="str">
            <v>5.763,65</v>
          </cell>
        </row>
        <row r="2868">
          <cell r="A2868">
            <v>38413</v>
          </cell>
          <cell r="B2868" t="str">
            <v>LIXADEIRA ELETRICA ANGULAR, PARA DISCO DE 7 " (180 MM), POTENCIA DE 2.200 W, *5.000* RPM, 220 V</v>
          </cell>
          <cell r="C2868" t="str">
            <v xml:space="preserve">UN    </v>
          </cell>
          <cell r="D2868" t="str">
            <v>CR</v>
          </cell>
          <cell r="E2868" t="str">
            <v>953,22</v>
          </cell>
        </row>
        <row r="2869">
          <cell r="A2869">
            <v>42440</v>
          </cell>
          <cell r="B2869" t="str">
            <v>LIXEIRA DUPLA, COM CAPACIDADE VOLUMETRICA DE 60L*, FABRICADA EM TUBO DE ACO CARBONO, CESTOS EM CHAPA DE ACO E PINTURA NO PROCESSO ELETROSTATICO - PARA ACADEMIA AO AR LIVRE / ACADEMIA DA TERCEIRA IDADE - ATI</v>
          </cell>
          <cell r="C2869" t="str">
            <v xml:space="preserve">UN    </v>
          </cell>
          <cell r="D2869" t="str">
            <v>AS</v>
          </cell>
          <cell r="E2869" t="str">
            <v>702,04</v>
          </cell>
        </row>
        <row r="2870">
          <cell r="A2870">
            <v>20193</v>
          </cell>
          <cell r="B2870" t="str">
            <v>LOCACAO DE ANDAIME METALICO TIPO FACHADEIRO, LARGURA DE 1,20 M, ALTURA POR PECA DE 2,0 M, INCLUINDO SAPATAS E ITENS NECESSARIOS A INSTALACAO</v>
          </cell>
          <cell r="C2870" t="str">
            <v>M2XMES</v>
          </cell>
          <cell r="D2870" t="str">
            <v>CR</v>
          </cell>
          <cell r="E2870" t="str">
            <v>4,83</v>
          </cell>
        </row>
        <row r="2871">
          <cell r="A2871">
            <v>10527</v>
          </cell>
          <cell r="B2871" t="str">
            <v>LOCACAO DE ANDAIME METALICO TUBULAR DE ENCAIXE, TIPO DE TORRE, COM LARGURA DE 1 ATE 1,5 M E ALTURA DE *1,00* M</v>
          </cell>
          <cell r="C2871" t="str">
            <v xml:space="preserve">MXMES </v>
          </cell>
          <cell r="D2871" t="str">
            <v xml:space="preserve">C </v>
          </cell>
          <cell r="E2871" t="str">
            <v>14,50</v>
          </cell>
        </row>
        <row r="2872">
          <cell r="A2872">
            <v>41805</v>
          </cell>
          <cell r="B2872" t="str">
            <v>LOCACAO DE ANDAIME SUSPENSO OU BALANCIM MANUAL, CAPACIDADE DE CARGA TOTAL DE APROXIMADAMENTE 250 KG/M2, PLATAFORMA DE 1,50 M X 0,80 M (C X L), CABO DE 45 M</v>
          </cell>
          <cell r="C2872" t="str">
            <v xml:space="preserve">MES   </v>
          </cell>
          <cell r="D2872" t="str">
            <v xml:space="preserve">C </v>
          </cell>
          <cell r="E2872" t="str">
            <v>577,80</v>
          </cell>
        </row>
        <row r="2873">
          <cell r="A2873">
            <v>40271</v>
          </cell>
          <cell r="B2873" t="str">
            <v>LOCACAO DE APRUMADOR METALICO DE PILAR, COM ALTURA E ANGULO REGULAVEIS, EXTENSAO DE *1,50* A *2,80* M</v>
          </cell>
          <cell r="C2873" t="str">
            <v xml:space="preserve">MES   </v>
          </cell>
          <cell r="D2873" t="str">
            <v>CR</v>
          </cell>
          <cell r="E2873" t="str">
            <v>9,42</v>
          </cell>
        </row>
        <row r="2874">
          <cell r="A2874">
            <v>40287</v>
          </cell>
          <cell r="B2874" t="str">
            <v>LOCACAO DE BARRA DE ANCORAGEM DE 0,80 A 1,20 M DE EXTENSAO, COM ROSCA DE 5/8", INCLUINDO PORCA E FLANGE</v>
          </cell>
          <cell r="C2874" t="str">
            <v xml:space="preserve">MES   </v>
          </cell>
          <cell r="D2874" t="str">
            <v>CR</v>
          </cell>
          <cell r="E2874" t="str">
            <v>3,62</v>
          </cell>
        </row>
        <row r="2875">
          <cell r="A2875">
            <v>40295</v>
          </cell>
          <cell r="B2875" t="str">
            <v>LOCACAO DE BOMBA MANUAL PARA TESTE HIDROSTATICO ATE 30 BAR</v>
          </cell>
          <cell r="C2875" t="str">
            <v xml:space="preserve">H     </v>
          </cell>
          <cell r="D2875" t="str">
            <v>AS</v>
          </cell>
          <cell r="E2875" t="str">
            <v>1,97</v>
          </cell>
        </row>
        <row r="2876">
          <cell r="A2876">
            <v>745</v>
          </cell>
          <cell r="B2876" t="str">
            <v>LOCACAO DE BOMBA MANUAL PARA TESTE HIDROSTATICO ATE 60 BAR</v>
          </cell>
          <cell r="C2876" t="str">
            <v xml:space="preserve">H     </v>
          </cell>
          <cell r="D2876" t="str">
            <v>AS</v>
          </cell>
          <cell r="E2876" t="str">
            <v>2,09</v>
          </cell>
        </row>
        <row r="2877">
          <cell r="A2877">
            <v>4084</v>
          </cell>
          <cell r="B2877" t="str">
            <v>LOCACAO DE BOMBA SUBMERSIVEL PARA DRENAGEM E ESGOTAMENTO, MOTOR ELETRICO TRIFASICO, POTENCIA DE 1 CV, DIAMETRO DE RECALQUE DE 2". FAIXA DE OPERACAO: Q=25 M3/H (+ OU - 1 M3/H) E AMT=2 M; Q=12 M3/H (+ OU - 2 M3/H) E AMT = 12 M (+ OU - 2 M)</v>
          </cell>
          <cell r="C2877" t="str">
            <v xml:space="preserve">H     </v>
          </cell>
          <cell r="D2877" t="str">
            <v>CR</v>
          </cell>
          <cell r="E2877" t="str">
            <v>2,07</v>
          </cell>
        </row>
        <row r="2878">
          <cell r="A2878">
            <v>743</v>
          </cell>
          <cell r="B2878" t="str">
            <v>LOCACAO DE BOMBA SUBMERSIVEL PARA DRENAGEM E ESGOTAMENTO, MOTOR ELETRICO TRIFASICO, POTENCIA DE 2 CV, DIAMETRO DE RECALQUE DE 2". FAIXA DE OPERACAO: Q=35 M3/H (+ OU - 3 M3/H) E AMT=2 M; Q=13 M3/H (+ OU - 3 M3/H) E AMT = 17 M (+ OU - 3 M)</v>
          </cell>
          <cell r="C2878" t="str">
            <v xml:space="preserve">H     </v>
          </cell>
          <cell r="D2878" t="str">
            <v xml:space="preserve">C </v>
          </cell>
          <cell r="E2878" t="str">
            <v>2,07</v>
          </cell>
        </row>
        <row r="2879">
          <cell r="A2879">
            <v>40293</v>
          </cell>
          <cell r="B2879" t="str">
            <v>LOCACAO DE BOMBA SUBMERSIVEL PARA DRENAGEM E ESGOTAMENTO, MOTOR ELETRICO TRIFASICO, POTENCIA DE 2 CV, DIAMETRO DE RECALQUE DE 3". FAIXA DE OPERACAO: Q=70 M3/H (+ OU - 2 M3/H) E AMT=2 M; Q=9,5 M3/H (+ OU - 3,5 M3/H) E AMT = 10 M (+ OU - 2 M)</v>
          </cell>
          <cell r="C2879" t="str">
            <v xml:space="preserve">H     </v>
          </cell>
          <cell r="D2879" t="str">
            <v>CR</v>
          </cell>
          <cell r="E2879" t="str">
            <v>2,48</v>
          </cell>
        </row>
        <row r="2880">
          <cell r="A2880">
            <v>40294</v>
          </cell>
          <cell r="B2880" t="str">
            <v>LOCACAO DE BOMBA SUBMERSIVEL PARA DRENAGEM E ESGOTAMENTO, MOTOR ELETRICO TRIFASICO, POTENCIA DE 3 CV, DIAMETRO DE RECALQUE DE 2". FAIXA DE OPERACAO: Q=84 M3/H (+ OU - 2,5 M3/H) E AMT=2 M; Q=9,1 M3/H (+ OU - 2 M3/H) E AMT = 12 M (+ OU - 2 M)</v>
          </cell>
          <cell r="C2880" t="str">
            <v xml:space="preserve">H     </v>
          </cell>
          <cell r="D2880" t="str">
            <v>CR</v>
          </cell>
          <cell r="E2880" t="str">
            <v>2,07</v>
          </cell>
        </row>
        <row r="2881">
          <cell r="A2881">
            <v>4085</v>
          </cell>
          <cell r="B2881" t="str">
            <v>LOCACAO DE BOMBA SUBMERSIVEL PARA DRENAGEM E ESGOTAMENTO, MOTOR ELETRICO TRIFASICO, POTENCIA DE 4 CV, DIAMETRO DE RECALQUE DE 3". FAIXA DE OPERACAO: Q=60 M3/H (+ OU - 1 M3/H) E AMT=2 M; Q=11 M3/H (+ OU - 1 M3/H) E AMT = 23 M (+ OU - 1 M)</v>
          </cell>
          <cell r="C2881" t="str">
            <v xml:space="preserve">H     </v>
          </cell>
          <cell r="D2881" t="str">
            <v>CR</v>
          </cell>
          <cell r="E2881" t="str">
            <v>2,89</v>
          </cell>
        </row>
        <row r="2882">
          <cell r="A2882">
            <v>10775</v>
          </cell>
          <cell r="B2882" t="str">
            <v>LOCACAO DE CONTAINER 2,30  X  6,00 M, ALT. 2,50 M, COM 1 SANITARIO, PARA ESCRITORIO, COMPLETO, SEM DIVISORIAS INTERNAS</v>
          </cell>
          <cell r="C2882" t="str">
            <v xml:space="preserve">MES   </v>
          </cell>
          <cell r="D2882" t="str">
            <v>AS</v>
          </cell>
          <cell r="E2882" t="str">
            <v>515,00</v>
          </cell>
        </row>
        <row r="2883">
          <cell r="A2883">
            <v>10776</v>
          </cell>
          <cell r="B2883" t="str">
            <v>LOCACAO DE CONTAINER 2,30  X  6,00 M, ALT. 2,50 M, PARA ESCRITORIO, SEM DIVISORIAS INTERNAS E SEM SANITARIO</v>
          </cell>
          <cell r="C2883" t="str">
            <v xml:space="preserve">MES   </v>
          </cell>
          <cell r="D2883" t="str">
            <v>AS</v>
          </cell>
          <cell r="E2883" t="str">
            <v>402,34</v>
          </cell>
        </row>
        <row r="2884">
          <cell r="A2884">
            <v>10779</v>
          </cell>
          <cell r="B2884" t="str">
            <v>LOCACAO DE CONTAINER 2,30 X 4,30 M, ALT. 2,50 M, P/ SANITARIO, C/ 5 BACIAS, 1 LAVATORIO E 4 MICTORIOS</v>
          </cell>
          <cell r="C2884" t="str">
            <v xml:space="preserve">MES   </v>
          </cell>
          <cell r="D2884" t="str">
            <v>AS</v>
          </cell>
          <cell r="E2884" t="str">
            <v>643,75</v>
          </cell>
        </row>
        <row r="2885">
          <cell r="A2885">
            <v>10777</v>
          </cell>
          <cell r="B2885" t="str">
            <v>LOCACAO DE CONTAINER 2,30 X 4,30 M, ALT. 2,50 M, PARA SANITARIO, COM 3 BACIAS, 4 CHUVEIROS, 1 LAVATORIO E 1 MICTORIO</v>
          </cell>
          <cell r="C2885" t="str">
            <v xml:space="preserve">MES   </v>
          </cell>
          <cell r="D2885" t="str">
            <v>AS</v>
          </cell>
          <cell r="E2885" t="str">
            <v>584,73</v>
          </cell>
        </row>
        <row r="2886">
          <cell r="A2886">
            <v>10778</v>
          </cell>
          <cell r="B2886" t="str">
            <v>LOCACAO DE CONTAINER 2,30 X 6,00 M, ALT. 2,50 M,  PARA SANITARIO,  COM 4 BACIAS, 8 CHUVEIROS,1 LAVATORIO E 1 MICTORIO</v>
          </cell>
          <cell r="C2886" t="str">
            <v xml:space="preserve">MES   </v>
          </cell>
          <cell r="D2886" t="str">
            <v>AS</v>
          </cell>
          <cell r="E2886" t="str">
            <v>643,75</v>
          </cell>
        </row>
        <row r="2887">
          <cell r="A2887">
            <v>40339</v>
          </cell>
          <cell r="B2887" t="str">
            <v>LOCACAO DE CRUZETA PARA ESCORA METALICA</v>
          </cell>
          <cell r="C2887" t="str">
            <v xml:space="preserve">MES   </v>
          </cell>
          <cell r="D2887" t="str">
            <v>CR</v>
          </cell>
          <cell r="E2887" t="str">
            <v>3,62</v>
          </cell>
        </row>
        <row r="2888">
          <cell r="A2888">
            <v>3355</v>
          </cell>
          <cell r="B2888" t="str">
            <v>LOCACAO DE ELEVADOR DE CARGA A CABO, CABINE SEMI FECHADA *2,0* X *1,5* X *2,0* M, CAPACIDADE DE CARGA 1000 KG, TORRE  *2,38* X *2,21* X 15 M, GUINCHO DE EMBREAGEM, FREIO DE SEGURANCA, LIMITADOR DE VELOCIDADE E CANCELA</v>
          </cell>
          <cell r="C2888" t="str">
            <v xml:space="preserve">H     </v>
          </cell>
          <cell r="D2888" t="str">
            <v>AS</v>
          </cell>
          <cell r="E2888" t="str">
            <v>20,70</v>
          </cell>
        </row>
        <row r="2889">
          <cell r="A2889">
            <v>39814</v>
          </cell>
          <cell r="B2889" t="str">
            <v>LOCACAO DE ELEVADOR DE CREMALHEIRA CABINE SIMPLES FECHADA 1,5 X 2,5 X 2,35 M (UMA POR TORRE), CAPACIDADE DE CARGA *1200* KG (15 PESSOAS), TORRE DE 24 M (16 MODULOS), 16 PARADAS, FREIO DE SEGURANCA, LIMITADOR DE CARGA</v>
          </cell>
          <cell r="C2889" t="str">
            <v xml:space="preserve">H     </v>
          </cell>
          <cell r="D2889" t="str">
            <v>AS</v>
          </cell>
          <cell r="E2889" t="str">
            <v>38,81</v>
          </cell>
        </row>
        <row r="2890">
          <cell r="A2890">
            <v>10749</v>
          </cell>
          <cell r="B2890" t="str">
            <v>LOCACAO DE ESCORA METALICA TELESCOPICA, COM ALTURA REGULAVEL DE *1,80* A *3,20* M, COM CAPACIDADE DE CARGA DE NO MINIMO 1000 KGF (10 KN), INCLUSO TRIPE E FORCADO</v>
          </cell>
          <cell r="C2890" t="str">
            <v xml:space="preserve">MES   </v>
          </cell>
          <cell r="D2890" t="str">
            <v>CR</v>
          </cell>
          <cell r="E2890" t="str">
            <v>6,64</v>
          </cell>
        </row>
        <row r="2891">
          <cell r="A2891">
            <v>40290</v>
          </cell>
          <cell r="B2891" t="str">
            <v>LOCACAO DE FORMA PLASTICA PARA LAJE NERVURADA, DIMENSOES *60* X *60* X *16* CM</v>
          </cell>
          <cell r="C2891" t="str">
            <v xml:space="preserve">MES   </v>
          </cell>
          <cell r="D2891" t="str">
            <v>CR</v>
          </cell>
          <cell r="E2891" t="str">
            <v>9,57</v>
          </cell>
        </row>
        <row r="2892">
          <cell r="A2892">
            <v>7252</v>
          </cell>
          <cell r="B2892" t="str">
            <v>LOCACAO DE NIVEL OPTICO, COM PRECISAO DE 0,7 MM, AUMENTO DE 32X</v>
          </cell>
          <cell r="C2892" t="str">
            <v xml:space="preserve">H     </v>
          </cell>
          <cell r="D2892" t="str">
            <v>AS</v>
          </cell>
          <cell r="E2892" t="str">
            <v>2,25</v>
          </cell>
        </row>
        <row r="2893">
          <cell r="A2893">
            <v>4778</v>
          </cell>
          <cell r="B2893" t="str">
            <v>LOCACAO DE PERFURATRIZ PNEUMATICA DE PESO MEDIO, * 18 * KG, PARA ROCHA</v>
          </cell>
          <cell r="C2893" t="str">
            <v xml:space="preserve">H     </v>
          </cell>
          <cell r="D2893" t="str">
            <v>AS</v>
          </cell>
          <cell r="E2893" t="str">
            <v>2,70</v>
          </cell>
        </row>
        <row r="2894">
          <cell r="A2894">
            <v>4780</v>
          </cell>
          <cell r="B2894" t="str">
            <v>LOCACAO DE PERFURATRIZ PNEUMATICA DE PESO MEDIO, * 24 * KG, PARA ROCHA</v>
          </cell>
          <cell r="C2894" t="str">
            <v xml:space="preserve">H     </v>
          </cell>
          <cell r="D2894" t="str">
            <v>AS</v>
          </cell>
          <cell r="E2894" t="str">
            <v>2,92</v>
          </cell>
        </row>
        <row r="2895">
          <cell r="A2895">
            <v>10809</v>
          </cell>
          <cell r="B2895" t="str">
            <v>LOCACAO DE TALHA ELETRICA 3 T, VELOCIDADE  2,1 M / MIN, POTENCIA 1,3 KW</v>
          </cell>
          <cell r="C2895" t="str">
            <v xml:space="preserve">H     </v>
          </cell>
          <cell r="D2895" t="str">
            <v>AS</v>
          </cell>
          <cell r="E2895" t="str">
            <v>1,03</v>
          </cell>
        </row>
        <row r="2896">
          <cell r="A2896">
            <v>10811</v>
          </cell>
          <cell r="B2896" t="str">
            <v>LOCACAO DE TALHA MANUAL DE CORRENTE, CAPACIDADE DE 2 T COM ELEVACAO DE 3 M</v>
          </cell>
          <cell r="C2896" t="str">
            <v xml:space="preserve">H     </v>
          </cell>
          <cell r="D2896" t="str">
            <v>AS</v>
          </cell>
          <cell r="E2896" t="str">
            <v>0,88</v>
          </cell>
        </row>
        <row r="2897">
          <cell r="A2897">
            <v>7247</v>
          </cell>
          <cell r="B2897" t="str">
            <v>LOCACAO DE TEODOLITO ELETRONICO, PRECISAO ANGULAR DE 5 A 7 SEGUNDOS, INCLUINDO TRIPE</v>
          </cell>
          <cell r="C2897" t="str">
            <v xml:space="preserve">H     </v>
          </cell>
          <cell r="D2897" t="str">
            <v>AS</v>
          </cell>
          <cell r="E2897" t="str">
            <v>2,25</v>
          </cell>
        </row>
        <row r="2898">
          <cell r="A2898">
            <v>40291</v>
          </cell>
          <cell r="B2898" t="str">
            <v>LOCACAO DE TORRE METALICA COMPLETA PARA UMA CARGA DE 8 TF (80 KN)  E PE DIREITO DE 6 M, INCLUINDO MODULOS , DIAGONAIS, SAPATAS E FORCADOS</v>
          </cell>
          <cell r="C2898" t="str">
            <v xml:space="preserve">MES   </v>
          </cell>
          <cell r="D2898" t="str">
            <v>CR</v>
          </cell>
          <cell r="E2898" t="str">
            <v>505,82</v>
          </cell>
        </row>
        <row r="2899">
          <cell r="A2899">
            <v>40275</v>
          </cell>
          <cell r="B2899" t="str">
            <v>LOCACAO DE VIGA SANDUICHE METALICA VAZADA PARA TRAVAMENTO DE PILARES, ALTURA DE *8* CM, LARGURA DE *6* CM E EXTENSAO DE 2 M</v>
          </cell>
          <cell r="C2899" t="str">
            <v xml:space="preserve">MES   </v>
          </cell>
          <cell r="D2899" t="str">
            <v>CR</v>
          </cell>
          <cell r="E2899" t="str">
            <v>14,50</v>
          </cell>
        </row>
        <row r="2900">
          <cell r="A2900">
            <v>3777</v>
          </cell>
          <cell r="B2900" t="str">
            <v>LONA PLASTICA PRETA, E= 150 MICRA</v>
          </cell>
          <cell r="C2900" t="str">
            <v xml:space="preserve">M2    </v>
          </cell>
          <cell r="D2900" t="str">
            <v xml:space="preserve">C </v>
          </cell>
          <cell r="E2900" t="str">
            <v>0,90</v>
          </cell>
        </row>
        <row r="2901">
          <cell r="A2901">
            <v>3798</v>
          </cell>
          <cell r="B2901" t="str">
            <v>LUMINARIA ABERTA P/ ILUMINACAO PUBLICA, TIPO X-57 PETERCO OU EQUIV</v>
          </cell>
          <cell r="C2901" t="str">
            <v xml:space="preserve">UN    </v>
          </cell>
          <cell r="D2901" t="str">
            <v>AS</v>
          </cell>
          <cell r="E2901" t="str">
            <v>40,47</v>
          </cell>
        </row>
        <row r="2902">
          <cell r="A2902">
            <v>38769</v>
          </cell>
          <cell r="B2902" t="str">
            <v>LUMINARIA ARANDELA TIPO MEIA-LUA COM VIDRO FOSCO *30 X 15* CM, PARA 1 LAMPADA, BASE E27, POTENCIA MAXIMA 40/60 W (NAO INCLUI LAMPADA)</v>
          </cell>
          <cell r="C2902" t="str">
            <v xml:space="preserve">UN    </v>
          </cell>
          <cell r="D2902" t="str">
            <v>AS</v>
          </cell>
          <cell r="E2902" t="str">
            <v>31,60</v>
          </cell>
        </row>
        <row r="2903">
          <cell r="A2903">
            <v>39510</v>
          </cell>
          <cell r="B2903" t="str">
            <v>LUMINARIA DE EMBUTIR EM CHAPA DE ACO PARA 2 LAMPADAS FLUORESCENTES DE 14 W COM REFLETOR E ALETAS EM ALUMINIO, COMPLETA (INCLUI REATOR E LAMPADAS)</v>
          </cell>
          <cell r="C2903" t="str">
            <v xml:space="preserve">UN    </v>
          </cell>
          <cell r="D2903" t="str">
            <v>AS</v>
          </cell>
          <cell r="E2903" t="str">
            <v>127,91</v>
          </cell>
        </row>
        <row r="2904">
          <cell r="A2904">
            <v>38776</v>
          </cell>
          <cell r="B2904" t="str">
            <v>LUMINARIA DE EMBUTIR EM CHAPA DE ACO PARA 4 LAMPADAS FLUORESCENTES DE 14 W *60 X 60 CM* ALETADA (NAO INCLUI REATOR E LAMPADAS)</v>
          </cell>
          <cell r="C2904" t="str">
            <v xml:space="preserve">UN    </v>
          </cell>
          <cell r="D2904" t="str">
            <v>AS</v>
          </cell>
          <cell r="E2904" t="str">
            <v>135,75</v>
          </cell>
        </row>
        <row r="2905">
          <cell r="A2905">
            <v>38774</v>
          </cell>
          <cell r="B2905" t="str">
            <v>LUMINARIA DE EMERGENCIA 30 LEDS, POTENCIA 2 W, BATERIA DE LITIO, AUTONOMIA DE 6 HORAS</v>
          </cell>
          <cell r="C2905" t="str">
            <v xml:space="preserve">UN    </v>
          </cell>
          <cell r="D2905" t="str">
            <v>CR</v>
          </cell>
          <cell r="E2905" t="str">
            <v>61,13</v>
          </cell>
        </row>
        <row r="2906">
          <cell r="A2906">
            <v>42247</v>
          </cell>
          <cell r="B2906" t="str">
            <v>LUMINARIA DE LED PARA ILUMINACAO PUBLICA, DE 138 W ATE 180 W, INVOLUCRO EM ALUMINIO OU ACO INOX</v>
          </cell>
          <cell r="C2906" t="str">
            <v xml:space="preserve">UN    </v>
          </cell>
          <cell r="D2906" t="str">
            <v>CR</v>
          </cell>
          <cell r="E2906" t="str">
            <v>2.086,27</v>
          </cell>
        </row>
        <row r="2907">
          <cell r="A2907">
            <v>42248</v>
          </cell>
          <cell r="B2907" t="str">
            <v>LUMINARIA DE LED PARA ILUMINACAO PUBLICA, DE 181 W ATE 239 W, INVOLUCRO EM ALUMINIO OU ACO INOX</v>
          </cell>
          <cell r="C2907" t="str">
            <v xml:space="preserve">UN    </v>
          </cell>
          <cell r="D2907" t="str">
            <v>CR</v>
          </cell>
          <cell r="E2907" t="str">
            <v>2.423,36</v>
          </cell>
        </row>
        <row r="2908">
          <cell r="A2908">
            <v>42249</v>
          </cell>
          <cell r="B2908" t="str">
            <v>LUMINARIA DE LED PARA ILUMINACAO PUBLICA, DE 240 W ATE 350 W, INVOLUCRO EM ALUMINIO OU ACO INOX</v>
          </cell>
          <cell r="C2908" t="str">
            <v xml:space="preserve">UN    </v>
          </cell>
          <cell r="D2908" t="str">
            <v>CR</v>
          </cell>
          <cell r="E2908" t="str">
            <v>4.014,65</v>
          </cell>
        </row>
        <row r="2909">
          <cell r="A2909">
            <v>42244</v>
          </cell>
          <cell r="B2909" t="str">
            <v>LUMINARIA DE LED PARA ILUMINACAO PUBLICA, DE 33 W ATE 50 W, INVOLUCRO EM ALUMINIO OU ACO INOX</v>
          </cell>
          <cell r="C2909" t="str">
            <v xml:space="preserve">UN    </v>
          </cell>
          <cell r="D2909" t="str">
            <v>CR</v>
          </cell>
          <cell r="E2909" t="str">
            <v>626,98</v>
          </cell>
        </row>
        <row r="2910">
          <cell r="A2910">
            <v>42245</v>
          </cell>
          <cell r="B2910" t="str">
            <v>LUMINARIA DE LED PARA ILUMINACAO PUBLICA, DE 51 W ATE 67 W, INVOLUCRO EM ALUMINIO OU ACO INOX</v>
          </cell>
          <cell r="C2910" t="str">
            <v xml:space="preserve">UN    </v>
          </cell>
          <cell r="D2910" t="str">
            <v>CR</v>
          </cell>
          <cell r="E2910" t="str">
            <v>1.156,95</v>
          </cell>
        </row>
        <row r="2911">
          <cell r="A2911">
            <v>42246</v>
          </cell>
          <cell r="B2911" t="str">
            <v>LUMINARIA DE LED PARA ILUMINACAO PUBLICA, DE 68 W ATE 97 W, INVOLUCRO EM ALUMINIO OU ACO INOX</v>
          </cell>
          <cell r="C2911" t="str">
            <v xml:space="preserve">UN    </v>
          </cell>
          <cell r="D2911" t="str">
            <v>CR</v>
          </cell>
          <cell r="E2911" t="str">
            <v>1.280,69</v>
          </cell>
        </row>
        <row r="2912">
          <cell r="A2912">
            <v>42977</v>
          </cell>
          <cell r="B2912" t="str">
            <v>LUMINARIA DE LED PARA ILUMINACAO PUBLICA, DE 98 W  ATE 137 W, INVOLUCRO EM ALUMINIO OU ACO INOX (COLETADO CAIXA)</v>
          </cell>
          <cell r="C2912" t="str">
            <v xml:space="preserve">UN    </v>
          </cell>
          <cell r="D2912" t="str">
            <v>CR</v>
          </cell>
          <cell r="E2912" t="str">
            <v>787,63</v>
          </cell>
        </row>
        <row r="2913">
          <cell r="A2913">
            <v>42243</v>
          </cell>
          <cell r="B2913" t="str">
            <v>LUMINARIA DE LED PARA ILUMINACAO PUBLICA, DE 98 W ATE 137 W, INVOLUCRO EM ALUMINIO OU ACO INOX</v>
          </cell>
          <cell r="C2913" t="str">
            <v xml:space="preserve">UN    </v>
          </cell>
          <cell r="D2913" t="str">
            <v>CR</v>
          </cell>
          <cell r="E2913" t="str">
            <v>1.544,28</v>
          </cell>
        </row>
        <row r="2914">
          <cell r="A2914">
            <v>38889</v>
          </cell>
          <cell r="B2914" t="str">
            <v>LUMINARIA DE SOBREPOR EM CHAPA DE ACO COM ALETAS PLASTICAS, PARA 1 LAMPADA, BASE E27, POTENCIA MAXIMA 40/60 W (NAO INCLUI LAMPADA)</v>
          </cell>
          <cell r="C2914" t="str">
            <v xml:space="preserve">UN    </v>
          </cell>
          <cell r="D2914" t="str">
            <v>AS</v>
          </cell>
          <cell r="E2914" t="str">
            <v>24,22</v>
          </cell>
        </row>
        <row r="2915">
          <cell r="A2915">
            <v>38784</v>
          </cell>
          <cell r="B2915" t="str">
            <v>LUMINARIA DE SOBREPOR EM CHAPA DE ACO COM ALETAS PLASTICAS, PARA 2 LAMPADAS, BASE E27, POTENCIA MAXIMA 40/60 W (NAO INCLUI LAMPADAS)</v>
          </cell>
          <cell r="C2915" t="str">
            <v xml:space="preserve">UN    </v>
          </cell>
          <cell r="D2915" t="str">
            <v>AS</v>
          </cell>
          <cell r="E2915" t="str">
            <v>32,41</v>
          </cell>
        </row>
        <row r="2916">
          <cell r="A2916">
            <v>3788</v>
          </cell>
          <cell r="B2916" t="str">
            <v>LUMINARIA DE SOBREPOR EM CHAPA DE ACO PARA 1 LAMPADA FLUORESCENTE DE *18* W, ALETADA, COMPLETA (LAMPADA E REATOR INCLUSOS)</v>
          </cell>
          <cell r="C2916" t="str">
            <v xml:space="preserve">UN    </v>
          </cell>
          <cell r="D2916" t="str">
            <v>AS</v>
          </cell>
          <cell r="E2916" t="str">
            <v>33,77</v>
          </cell>
        </row>
        <row r="2917">
          <cell r="A2917">
            <v>12230</v>
          </cell>
          <cell r="B2917" t="str">
            <v>LUMINARIA DE SOBREPOR EM CHAPA DE ACO PARA 1 LAMPADA FLUORESCENTE DE *18* W, PERFIL COMERCIAL (NAO INCLUI REATOR E LAMPADA)</v>
          </cell>
          <cell r="C2917" t="str">
            <v xml:space="preserve">UN    </v>
          </cell>
          <cell r="D2917" t="str">
            <v>AS</v>
          </cell>
          <cell r="E2917" t="str">
            <v>8,68</v>
          </cell>
        </row>
        <row r="2918">
          <cell r="A2918">
            <v>3780</v>
          </cell>
          <cell r="B2918" t="str">
            <v>LUMINARIA DE SOBREPOR EM CHAPA DE ACO PARA 1 LAMPADA FLUORESCENTE DE *36* W, ALETADA, COMPLETA (LAMPADA E REATOR INCLUSOS)</v>
          </cell>
          <cell r="C2918" t="str">
            <v xml:space="preserve">UN    </v>
          </cell>
          <cell r="D2918" t="str">
            <v>AS</v>
          </cell>
          <cell r="E2918" t="str">
            <v>49,83</v>
          </cell>
        </row>
        <row r="2919">
          <cell r="A2919">
            <v>12231</v>
          </cell>
          <cell r="B2919" t="str">
            <v>LUMINARIA DE SOBREPOR EM CHAPA DE ACO PARA 1 LAMPADA FLUORESCENTE DE *36* W, PERFIL COMERCIAL (NAO INCLUI REATOR E LAMPADA)</v>
          </cell>
          <cell r="C2919" t="str">
            <v xml:space="preserve">UN    </v>
          </cell>
          <cell r="D2919" t="str">
            <v>AS</v>
          </cell>
          <cell r="E2919" t="str">
            <v>14,44</v>
          </cell>
        </row>
        <row r="2920">
          <cell r="A2920">
            <v>3811</v>
          </cell>
          <cell r="B2920" t="str">
            <v>LUMINARIA DE SOBREPOR EM CHAPA DE ACO PARA 2 LAMPADAS FLUORESCENTES DE *18* W, ALETADA, COMPLETA (LAMPADAS E REATOR INCLUSOS)</v>
          </cell>
          <cell r="C2920" t="str">
            <v xml:space="preserve">UN    </v>
          </cell>
          <cell r="D2920" t="str">
            <v>AS</v>
          </cell>
          <cell r="E2920" t="str">
            <v>46,80</v>
          </cell>
        </row>
        <row r="2921">
          <cell r="A2921">
            <v>12232</v>
          </cell>
          <cell r="B2921" t="str">
            <v>LUMINARIA DE SOBREPOR EM CHAPA DE ACO PARA 2 LAMPADAS FLUORESCENTES DE *18* W, PERFIL COMERCIAL (NAO INCLUI REATOR E LAMPADAS)</v>
          </cell>
          <cell r="C2921" t="str">
            <v xml:space="preserve">UN    </v>
          </cell>
          <cell r="D2921" t="str">
            <v>AS</v>
          </cell>
          <cell r="E2921" t="str">
            <v>15,13</v>
          </cell>
        </row>
        <row r="2922">
          <cell r="A2922">
            <v>3799</v>
          </cell>
          <cell r="B2922" t="str">
            <v>LUMINARIA DE SOBREPOR EM CHAPA DE ACO PARA 2 LAMPADAS FLUORESCENTES DE *36* W, ALETADA, COMPLETA (LAMPADAS E REATOR INCLUSOS)</v>
          </cell>
          <cell r="C2922" t="str">
            <v xml:space="preserve">UN    </v>
          </cell>
          <cell r="D2922" t="str">
            <v>AS</v>
          </cell>
          <cell r="E2922" t="str">
            <v>66,19</v>
          </cell>
        </row>
        <row r="2923">
          <cell r="A2923">
            <v>12239</v>
          </cell>
          <cell r="B2923" t="str">
            <v>LUMINARIA DE SOBREPOR EM CHAPA DE ACO PARA 2 LAMPADAS FLUORESCENTES DE *36* W, PERFIL COMERCIAL (NAO INCLUI REATOR E LAMPADAS)</v>
          </cell>
          <cell r="C2923" t="str">
            <v xml:space="preserve">UN    </v>
          </cell>
          <cell r="D2923" t="str">
            <v>AS</v>
          </cell>
          <cell r="E2923" t="str">
            <v>19,81</v>
          </cell>
        </row>
        <row r="2924">
          <cell r="A2924">
            <v>38773</v>
          </cell>
          <cell r="B2924" t="str">
            <v>LUMINARIA DE TETO PLAFON/PLAFONIER EM PLASTICO COM BASE E27, POTENCIA MAXIMA 60 W (NAO INCLUI LAMPADA)</v>
          </cell>
          <cell r="C2924" t="str">
            <v xml:space="preserve">UN    </v>
          </cell>
          <cell r="D2924" t="str">
            <v>AS</v>
          </cell>
          <cell r="E2924" t="str">
            <v>3,17</v>
          </cell>
        </row>
        <row r="2925">
          <cell r="A2925">
            <v>12271</v>
          </cell>
          <cell r="B2925" t="str">
            <v>LUMINARIA DUPLA P/SINALIZACAO, TIPO WETZEL AS-2/110 OU EQUIV</v>
          </cell>
          <cell r="C2925" t="str">
            <v xml:space="preserve">UN    </v>
          </cell>
          <cell r="D2925" t="str">
            <v>AS</v>
          </cell>
          <cell r="E2925" t="str">
            <v>177,23</v>
          </cell>
        </row>
        <row r="2926">
          <cell r="A2926">
            <v>38785</v>
          </cell>
          <cell r="B2926" t="str">
            <v>LUMINARIA HERMETICA IP-65 PARA 2 DUAS LAMPADAS DE 14/16/18/20 W (NAO INCLUI REATOR E LAMPADAS)</v>
          </cell>
          <cell r="C2926" t="str">
            <v xml:space="preserve">UN    </v>
          </cell>
          <cell r="D2926" t="str">
            <v>AS</v>
          </cell>
          <cell r="E2926" t="str">
            <v>83,91</v>
          </cell>
        </row>
        <row r="2927">
          <cell r="A2927">
            <v>38786</v>
          </cell>
          <cell r="B2927" t="str">
            <v>LUMINARIA HERMETICA IP-65 PARA 2 DUAS LAMPADAS DE 28/32/36/40 W (NAO INCLUI REATOR E LAMPADAS)</v>
          </cell>
          <cell r="C2927" t="str">
            <v xml:space="preserve">UN    </v>
          </cell>
          <cell r="D2927" t="str">
            <v>AS</v>
          </cell>
          <cell r="E2927" t="str">
            <v>103,36</v>
          </cell>
        </row>
        <row r="2928">
          <cell r="A2928">
            <v>39385</v>
          </cell>
          <cell r="B2928" t="str">
            <v>LUMINARIA LED PLAFON REDONDO DE SOBREPOR BIVOLT 12/13 W,  D = *17* CM</v>
          </cell>
          <cell r="C2928" t="str">
            <v xml:space="preserve">UN    </v>
          </cell>
          <cell r="D2928" t="str">
            <v>CR</v>
          </cell>
          <cell r="E2928" t="str">
            <v>55,91</v>
          </cell>
        </row>
        <row r="2929">
          <cell r="A2929">
            <v>39389</v>
          </cell>
          <cell r="B2929" t="str">
            <v>LUMINARIA LED REFLETOR RETANGULAR BIVOLT, LUZ BRANCA, 10 W</v>
          </cell>
          <cell r="C2929" t="str">
            <v xml:space="preserve">UN    </v>
          </cell>
          <cell r="D2929" t="str">
            <v>CR</v>
          </cell>
          <cell r="E2929" t="str">
            <v>60,66</v>
          </cell>
        </row>
        <row r="2930">
          <cell r="A2930">
            <v>39390</v>
          </cell>
          <cell r="B2930" t="str">
            <v>LUMINARIA LED REFLETOR RETANGULAR BIVOLT, LUZ BRANCA, 30 W</v>
          </cell>
          <cell r="C2930" t="str">
            <v xml:space="preserve">UN    </v>
          </cell>
          <cell r="D2930" t="str">
            <v>CR</v>
          </cell>
          <cell r="E2930" t="str">
            <v>127,15</v>
          </cell>
        </row>
        <row r="2931">
          <cell r="A2931">
            <v>39391</v>
          </cell>
          <cell r="B2931" t="str">
            <v>LUMINARIA LED REFLETOR RETANGULAR BIVOLT, LUZ BRANCA, 50 W</v>
          </cell>
          <cell r="C2931" t="str">
            <v xml:space="preserve">UN    </v>
          </cell>
          <cell r="D2931" t="str">
            <v>CR</v>
          </cell>
          <cell r="E2931" t="str">
            <v>142,75</v>
          </cell>
        </row>
        <row r="2932">
          <cell r="A2932">
            <v>3803</v>
          </cell>
          <cell r="B2932" t="str">
            <v>LUMINARIA PLAFON REDONDO COM VIDRO FOSCO DIAMETRO *25* CM, PARA 1 LAMPADA, BASE E27, POTENCIA MAXIMA 40/60 W (NAO INCLUI LAMPADA)</v>
          </cell>
          <cell r="C2932" t="str">
            <v xml:space="preserve">UN    </v>
          </cell>
          <cell r="D2932" t="str">
            <v>AS</v>
          </cell>
          <cell r="E2932" t="str">
            <v>29,97</v>
          </cell>
        </row>
        <row r="2933">
          <cell r="A2933">
            <v>38770</v>
          </cell>
          <cell r="B2933" t="str">
            <v>LUMINARIA PLAFON REDONDO COM VIDRO FOSCO DIAMETRO *30* CM, PARA 2 LAMPADAS, BASE E27, POTENCIA MAXIMA 40/60 W (NAO INCLUI LAMPADAS)</v>
          </cell>
          <cell r="C2933" t="str">
            <v xml:space="preserve">UN    </v>
          </cell>
          <cell r="D2933" t="str">
            <v>AS</v>
          </cell>
          <cell r="E2933" t="str">
            <v>34,70</v>
          </cell>
        </row>
        <row r="2934">
          <cell r="A2934">
            <v>12267</v>
          </cell>
          <cell r="B2934" t="str">
            <v>LUMINARIA PROVA DE TEMPO PETERCO Y.31/1</v>
          </cell>
          <cell r="C2934" t="str">
            <v xml:space="preserve">UN    </v>
          </cell>
          <cell r="D2934" t="str">
            <v>AS</v>
          </cell>
          <cell r="E2934" t="str">
            <v>101,69</v>
          </cell>
        </row>
        <row r="2935">
          <cell r="A2935">
            <v>43068</v>
          </cell>
          <cell r="B2935" t="str">
            <v>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v>
          </cell>
          <cell r="C2935" t="str">
            <v xml:space="preserve">UN    </v>
          </cell>
          <cell r="D2935" t="str">
            <v>CR</v>
          </cell>
          <cell r="E2935" t="str">
            <v>54,63</v>
          </cell>
        </row>
        <row r="2936">
          <cell r="A2936">
            <v>43265</v>
          </cell>
          <cell r="B2936" t="str">
            <v>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v>
          </cell>
          <cell r="C2936" t="str">
            <v xml:space="preserve">UN    </v>
          </cell>
          <cell r="D2936" t="str">
            <v>CR</v>
          </cell>
          <cell r="E2936" t="str">
            <v>174,83</v>
          </cell>
        </row>
        <row r="2937">
          <cell r="A2937">
            <v>12266</v>
          </cell>
          <cell r="B2937" t="str">
            <v>LUMINARIA SPOT DE SOBREPOR EM ALUMINIO COM ALETA PLASTICA PARA 1 LAMPADA, BASE E27, POTENCIA MAXIMA 40/60 W (NAO INCLUI LAMPADA)</v>
          </cell>
          <cell r="C2937" t="str">
            <v xml:space="preserve">UN    </v>
          </cell>
          <cell r="D2937" t="str">
            <v>AS</v>
          </cell>
          <cell r="E2937" t="str">
            <v>52,05</v>
          </cell>
        </row>
        <row r="2938">
          <cell r="A2938">
            <v>39378</v>
          </cell>
          <cell r="B2938" t="str">
            <v>LUMINARIA SPOT DE SOBREPOR EM ALUMINIO COM ALETA PLASTICA PARA 2 LAMPADAS, BASE E27, POTENCIA MAXIMA 40/60 W (NAO INCLUI LAMPADA)</v>
          </cell>
          <cell r="C2938" t="str">
            <v xml:space="preserve">UN    </v>
          </cell>
          <cell r="D2938" t="str">
            <v>AS</v>
          </cell>
          <cell r="E2938" t="str">
            <v>36,90</v>
          </cell>
        </row>
        <row r="2939">
          <cell r="A2939">
            <v>43543</v>
          </cell>
          <cell r="B2939" t="str">
            <v>LUMINARIA TIPO TARTARUGA A PROVA DE TEMPO, GASES, VAPOR E PO, EM ALUMINIO, COM GRADE, BASE E27, POTENCIA MAXIMA 100 W - REF Y 25/1 (NAO INCLUI LAMPADA)</v>
          </cell>
          <cell r="C2939" t="str">
            <v xml:space="preserve">UN    </v>
          </cell>
          <cell r="D2939" t="str">
            <v>AS</v>
          </cell>
          <cell r="E2939" t="str">
            <v>76,88</v>
          </cell>
        </row>
        <row r="2940">
          <cell r="A2940">
            <v>38775</v>
          </cell>
          <cell r="B2940" t="str">
            <v>LUMINARIA TIPO TARTARUGA PARA AREA EXTERNA EM ALUMINIO, COM GRADE, PARA 1 LAMPADA, BASE E27, POTENCIA MAXIMA 40/60 W (NAO INCLUI LAMPADA)</v>
          </cell>
          <cell r="C2940" t="str">
            <v xml:space="preserve">UN    </v>
          </cell>
          <cell r="D2940" t="str">
            <v>AS</v>
          </cell>
          <cell r="E2940" t="str">
            <v>39,12</v>
          </cell>
        </row>
        <row r="2941">
          <cell r="A2941">
            <v>21119</v>
          </cell>
          <cell r="B2941" t="str">
            <v>LUVA CPVC, SOLDAVEL, 15 MM, PARA AGUA QUENTE PREDIAL</v>
          </cell>
          <cell r="C2941" t="str">
            <v xml:space="preserve">UN    </v>
          </cell>
          <cell r="D2941" t="str">
            <v>CR</v>
          </cell>
          <cell r="E2941" t="str">
            <v>2,00</v>
          </cell>
        </row>
        <row r="2942">
          <cell r="A2942">
            <v>37974</v>
          </cell>
          <cell r="B2942" t="str">
            <v>LUVA CPVC, SOLDAVEL, 22 MM, PARA AGUA QUENTE PREDIAL</v>
          </cell>
          <cell r="C2942" t="str">
            <v xml:space="preserve">UN    </v>
          </cell>
          <cell r="D2942" t="str">
            <v>CR</v>
          </cell>
          <cell r="E2942" t="str">
            <v>2,98</v>
          </cell>
        </row>
        <row r="2943">
          <cell r="A2943">
            <v>37975</v>
          </cell>
          <cell r="B2943" t="str">
            <v>LUVA CPVC, SOLDAVEL, 28 MM, PARA AGUA QUENTE PREDIAL</v>
          </cell>
          <cell r="C2943" t="str">
            <v xml:space="preserve">UN    </v>
          </cell>
          <cell r="D2943" t="str">
            <v>CR</v>
          </cell>
          <cell r="E2943" t="str">
            <v>6,05</v>
          </cell>
        </row>
        <row r="2944">
          <cell r="A2944">
            <v>37976</v>
          </cell>
          <cell r="B2944" t="str">
            <v>LUVA CPVC, SOLDAVEL, 35 MM, PARA AGUA QUENTE PREDIAL</v>
          </cell>
          <cell r="C2944" t="str">
            <v xml:space="preserve">UN    </v>
          </cell>
          <cell r="D2944" t="str">
            <v>CR</v>
          </cell>
          <cell r="E2944" t="str">
            <v>12,42</v>
          </cell>
        </row>
        <row r="2945">
          <cell r="A2945">
            <v>37977</v>
          </cell>
          <cell r="B2945" t="str">
            <v>LUVA CPVC, SOLDAVEL, 42 MM, PARA AGUA QUENTE PREDIAL</v>
          </cell>
          <cell r="C2945" t="str">
            <v xml:space="preserve">UN    </v>
          </cell>
          <cell r="D2945" t="str">
            <v>CR</v>
          </cell>
          <cell r="E2945" t="str">
            <v>17,08</v>
          </cell>
        </row>
        <row r="2946">
          <cell r="A2946">
            <v>37978</v>
          </cell>
          <cell r="B2946" t="str">
            <v>LUVA CPVC, SOLDAVEL, 54 MM, PARA AGUA QUENTE PREDIAL</v>
          </cell>
          <cell r="C2946" t="str">
            <v xml:space="preserve">UN    </v>
          </cell>
          <cell r="D2946" t="str">
            <v>CR</v>
          </cell>
          <cell r="E2946" t="str">
            <v>34,62</v>
          </cell>
        </row>
        <row r="2947">
          <cell r="A2947">
            <v>37979</v>
          </cell>
          <cell r="B2947" t="str">
            <v>LUVA CPVC, SOLDAVEL, 73 MM, PARA AGUA QUENTE PREDIAL</v>
          </cell>
          <cell r="C2947" t="str">
            <v xml:space="preserve">UN    </v>
          </cell>
          <cell r="D2947" t="str">
            <v>CR</v>
          </cell>
          <cell r="E2947" t="str">
            <v>148,72</v>
          </cell>
        </row>
        <row r="2948">
          <cell r="A2948">
            <v>37980</v>
          </cell>
          <cell r="B2948" t="str">
            <v>LUVA CPVC, SOLDAVEL, 89 MM, PARA AGUA QUENTE PREDIAL</v>
          </cell>
          <cell r="C2948" t="str">
            <v xml:space="preserve">UN    </v>
          </cell>
          <cell r="D2948" t="str">
            <v>CR</v>
          </cell>
          <cell r="E2948" t="str">
            <v>167,14</v>
          </cell>
        </row>
        <row r="2949">
          <cell r="A2949">
            <v>36147</v>
          </cell>
          <cell r="B2949" t="str">
            <v>LUVA DE BORRACHA ISOLANTE PARA ALTA TENSAO, RESISTENTE A OZONIO, TENSAO DE ENSAIO 2,5 KV (PAR)</v>
          </cell>
          <cell r="C2949" t="str">
            <v xml:space="preserve">PAR   </v>
          </cell>
          <cell r="D2949" t="str">
            <v>CR</v>
          </cell>
          <cell r="E2949" t="str">
            <v>309,22</v>
          </cell>
        </row>
        <row r="2950">
          <cell r="A2950">
            <v>12731</v>
          </cell>
          <cell r="B2950" t="str">
            <v>LUVA DE COBRE (REF 600) SEM ANEL DE SOLDA, BOLSA X BOLSA, 104 MM</v>
          </cell>
          <cell r="C2950" t="str">
            <v xml:space="preserve">UN    </v>
          </cell>
          <cell r="D2950" t="str">
            <v>AS</v>
          </cell>
          <cell r="E2950" t="str">
            <v>218,75</v>
          </cell>
        </row>
        <row r="2951">
          <cell r="A2951">
            <v>12723</v>
          </cell>
          <cell r="B2951" t="str">
            <v>LUVA DE COBRE (REF 600) SEM ANEL DE SOLDA, BOLSA X BOLSA, 15 MM</v>
          </cell>
          <cell r="C2951" t="str">
            <v xml:space="preserve">UN    </v>
          </cell>
          <cell r="D2951" t="str">
            <v>AS</v>
          </cell>
          <cell r="E2951" t="str">
            <v>1,69</v>
          </cell>
        </row>
        <row r="2952">
          <cell r="A2952">
            <v>12724</v>
          </cell>
          <cell r="B2952" t="str">
            <v>LUVA DE COBRE (REF 600) SEM ANEL DE SOLDA, BOLSA X BOLSA, 22 MM</v>
          </cell>
          <cell r="C2952" t="str">
            <v xml:space="preserve">UN    </v>
          </cell>
          <cell r="D2952" t="str">
            <v>AS</v>
          </cell>
          <cell r="E2952" t="str">
            <v>3,26</v>
          </cell>
        </row>
        <row r="2953">
          <cell r="A2953">
            <v>12725</v>
          </cell>
          <cell r="B2953" t="str">
            <v>LUVA DE COBRE (REF 600) SEM ANEL DE SOLDA, BOLSA X BOLSA, 28 MM</v>
          </cell>
          <cell r="C2953" t="str">
            <v xml:space="preserve">UN    </v>
          </cell>
          <cell r="D2953" t="str">
            <v>AS</v>
          </cell>
          <cell r="E2953" t="str">
            <v>6,54</v>
          </cell>
        </row>
        <row r="2954">
          <cell r="A2954">
            <v>12726</v>
          </cell>
          <cell r="B2954" t="str">
            <v>LUVA DE COBRE (REF 600) SEM ANEL DE SOLDA, BOLSA X BOLSA, 35 MM</v>
          </cell>
          <cell r="C2954" t="str">
            <v xml:space="preserve">UN    </v>
          </cell>
          <cell r="D2954" t="str">
            <v>AS</v>
          </cell>
          <cell r="E2954" t="str">
            <v>14,43</v>
          </cell>
        </row>
        <row r="2955">
          <cell r="A2955">
            <v>12727</v>
          </cell>
          <cell r="B2955" t="str">
            <v>LUVA DE COBRE (REF 600) SEM ANEL DE SOLDA, BOLSA X BOLSA, 42 MM</v>
          </cell>
          <cell r="C2955" t="str">
            <v xml:space="preserve">UN    </v>
          </cell>
          <cell r="D2955" t="str">
            <v>AS</v>
          </cell>
          <cell r="E2955" t="str">
            <v>18,30</v>
          </cell>
        </row>
        <row r="2956">
          <cell r="A2956">
            <v>12728</v>
          </cell>
          <cell r="B2956" t="str">
            <v>LUVA DE COBRE (REF 600) SEM ANEL DE SOLDA, BOLSA X BOLSA, 54 MM</v>
          </cell>
          <cell r="C2956" t="str">
            <v xml:space="preserve">UN    </v>
          </cell>
          <cell r="D2956" t="str">
            <v>AS</v>
          </cell>
          <cell r="E2956" t="str">
            <v>29,89</v>
          </cell>
        </row>
        <row r="2957">
          <cell r="A2957">
            <v>12729</v>
          </cell>
          <cell r="B2957" t="str">
            <v>LUVA DE COBRE (REF 600) SEM ANEL DE SOLDA, BOLSA X BOLSA, 66 MM</v>
          </cell>
          <cell r="C2957" t="str">
            <v xml:space="preserve">UN    </v>
          </cell>
          <cell r="D2957" t="str">
            <v>AS</v>
          </cell>
          <cell r="E2957" t="str">
            <v>97,98</v>
          </cell>
        </row>
        <row r="2958">
          <cell r="A2958">
            <v>12730</v>
          </cell>
          <cell r="B2958" t="str">
            <v>LUVA DE COBRE (REF 600) SEM ANEL DE SOLDA, BOLSA X BOLSA, 79 MM</v>
          </cell>
          <cell r="C2958" t="str">
            <v xml:space="preserve">UN    </v>
          </cell>
          <cell r="D2958" t="str">
            <v>AS</v>
          </cell>
          <cell r="E2958" t="str">
            <v>150,02</v>
          </cell>
        </row>
        <row r="2959">
          <cell r="A2959">
            <v>3840</v>
          </cell>
          <cell r="B2959" t="str">
            <v>LUVA DE CORRER DEFOFO, PVC, JE, DN 100 MM</v>
          </cell>
          <cell r="C2959" t="str">
            <v xml:space="preserve">UN    </v>
          </cell>
          <cell r="D2959" t="str">
            <v>AS</v>
          </cell>
          <cell r="E2959" t="str">
            <v>36,20</v>
          </cell>
        </row>
        <row r="2960">
          <cell r="A2960">
            <v>3838</v>
          </cell>
          <cell r="B2960" t="str">
            <v>LUVA DE CORRER DEFOFO, PVC, JE, DN 150 MM</v>
          </cell>
          <cell r="C2960" t="str">
            <v xml:space="preserve">UN    </v>
          </cell>
          <cell r="D2960" t="str">
            <v>AS</v>
          </cell>
          <cell r="E2960" t="str">
            <v>79,90</v>
          </cell>
        </row>
        <row r="2961">
          <cell r="A2961">
            <v>3844</v>
          </cell>
          <cell r="B2961" t="str">
            <v>LUVA DE CORRER DEFOFO, PVC, JE, DN 200 MM</v>
          </cell>
          <cell r="C2961" t="str">
            <v xml:space="preserve">UN    </v>
          </cell>
          <cell r="D2961" t="str">
            <v>AS</v>
          </cell>
          <cell r="E2961" t="str">
            <v>142,52</v>
          </cell>
        </row>
        <row r="2962">
          <cell r="A2962">
            <v>3839</v>
          </cell>
          <cell r="B2962" t="str">
            <v>LUVA DE CORRER DEFOFO, PVC, JE, DN 250 MM</v>
          </cell>
          <cell r="C2962" t="str">
            <v xml:space="preserve">UN    </v>
          </cell>
          <cell r="D2962" t="str">
            <v>AS</v>
          </cell>
          <cell r="E2962" t="str">
            <v>259,60</v>
          </cell>
        </row>
        <row r="2963">
          <cell r="A2963">
            <v>3843</v>
          </cell>
          <cell r="B2963" t="str">
            <v>LUVA DE CORRER DEFOFO, PVC, JE, DN 300 MM</v>
          </cell>
          <cell r="C2963" t="str">
            <v xml:space="preserve">UN    </v>
          </cell>
          <cell r="D2963" t="str">
            <v>AS</v>
          </cell>
          <cell r="E2963" t="str">
            <v>356,30</v>
          </cell>
        </row>
        <row r="2964">
          <cell r="A2964">
            <v>3900</v>
          </cell>
          <cell r="B2964" t="str">
            <v>LUVA DE CORRER PARA TUBO ROSCAVEL, PVC, 1 1/2", PARA AGUA FRIA PREDIAL</v>
          </cell>
          <cell r="C2964" t="str">
            <v xml:space="preserve">UN    </v>
          </cell>
          <cell r="D2964" t="str">
            <v>CR</v>
          </cell>
          <cell r="E2964" t="str">
            <v>29,85</v>
          </cell>
        </row>
        <row r="2965">
          <cell r="A2965">
            <v>3846</v>
          </cell>
          <cell r="B2965" t="str">
            <v>LUVA DE CORRER PARA TUBO ROSCAVEL, PVC, 1/2", PARA AGUA FRIA PREDIAL</v>
          </cell>
          <cell r="C2965" t="str">
            <v xml:space="preserve">UN    </v>
          </cell>
          <cell r="D2965" t="str">
            <v>CR</v>
          </cell>
          <cell r="E2965" t="str">
            <v>9,40</v>
          </cell>
        </row>
        <row r="2966">
          <cell r="A2966">
            <v>3886</v>
          </cell>
          <cell r="B2966" t="str">
            <v>LUVA DE CORRER PARA TUBO ROSCAVEL, PVC, 3/4", PARA AGUA FRIA PREDIAL</v>
          </cell>
          <cell r="C2966" t="str">
            <v xml:space="preserve">UN    </v>
          </cell>
          <cell r="D2966" t="str">
            <v>CR</v>
          </cell>
          <cell r="E2966" t="str">
            <v>9,90</v>
          </cell>
        </row>
        <row r="2967">
          <cell r="A2967">
            <v>3854</v>
          </cell>
          <cell r="B2967" t="str">
            <v>LUVA DE CORRER PARA TUBO SOLDAVEL, PVC, 20 MM, PARA AGUA FRIA PREDIAL</v>
          </cell>
          <cell r="C2967" t="str">
            <v xml:space="preserve">UN    </v>
          </cell>
          <cell r="D2967" t="str">
            <v>CR</v>
          </cell>
          <cell r="E2967" t="str">
            <v>5,50</v>
          </cell>
        </row>
        <row r="2968">
          <cell r="A2968">
            <v>3873</v>
          </cell>
          <cell r="B2968" t="str">
            <v>LUVA DE CORRER PARA TUBO SOLDAVEL, PVC, 25 MM, PARA AGUA FRIA PREDIAL</v>
          </cell>
          <cell r="C2968" t="str">
            <v xml:space="preserve">UN    </v>
          </cell>
          <cell r="D2968" t="str">
            <v>CR</v>
          </cell>
          <cell r="E2968" t="str">
            <v>7,29</v>
          </cell>
        </row>
        <row r="2969">
          <cell r="A2969">
            <v>38021</v>
          </cell>
          <cell r="B2969" t="str">
            <v>LUVA DE CORRER PARA TUBO SOLDAVEL, PVC, 32 MM, PARA AGUA FRIA PREDIAL</v>
          </cell>
          <cell r="C2969" t="str">
            <v xml:space="preserve">UN    </v>
          </cell>
          <cell r="D2969" t="str">
            <v>CR</v>
          </cell>
          <cell r="E2969" t="str">
            <v>17,43</v>
          </cell>
        </row>
        <row r="2970">
          <cell r="A2970">
            <v>3847</v>
          </cell>
          <cell r="B2970" t="str">
            <v>LUVA DE CORRER PARA TUBO SOLDAVEL, PVC, 50 MM, PARA AGUA FRIA PREDIAL</v>
          </cell>
          <cell r="C2970" t="str">
            <v xml:space="preserve">UN    </v>
          </cell>
          <cell r="D2970" t="str">
            <v>CR</v>
          </cell>
          <cell r="E2970" t="str">
            <v>19,78</v>
          </cell>
        </row>
        <row r="2971">
          <cell r="A2971">
            <v>38022</v>
          </cell>
          <cell r="B2971" t="str">
            <v>LUVA DE CORRER PARA TUBO SOLDAVEL, PVC, 60 MM, PARA AGUA FRIA PREDIAL</v>
          </cell>
          <cell r="C2971" t="str">
            <v xml:space="preserve">UN    </v>
          </cell>
          <cell r="D2971" t="str">
            <v>CR</v>
          </cell>
          <cell r="E2971" t="str">
            <v>30,90</v>
          </cell>
        </row>
        <row r="2972">
          <cell r="A2972">
            <v>3833</v>
          </cell>
          <cell r="B2972" t="str">
            <v>LUVA DE CORRER PVC, JE, DN 100 MM, PARA REDE COLETORA DE ESGOTO (NBR 10569)</v>
          </cell>
          <cell r="C2972" t="str">
            <v xml:space="preserve">UN    </v>
          </cell>
          <cell r="D2972" t="str">
            <v>AS</v>
          </cell>
          <cell r="E2972" t="str">
            <v>13,15</v>
          </cell>
        </row>
        <row r="2973">
          <cell r="A2973">
            <v>3835</v>
          </cell>
          <cell r="B2973" t="str">
            <v>LUVA DE CORRER PVC, JE, DN 150 MM, PARA REDE COLETORA DE ESGOTO (NBR 10569)</v>
          </cell>
          <cell r="C2973" t="str">
            <v xml:space="preserve">UN    </v>
          </cell>
          <cell r="D2973" t="str">
            <v>AS</v>
          </cell>
          <cell r="E2973" t="str">
            <v>42,83</v>
          </cell>
        </row>
        <row r="2974">
          <cell r="A2974">
            <v>3836</v>
          </cell>
          <cell r="B2974" t="str">
            <v>LUVA DE CORRER PVC, JE, DN 200 MM, PARA REDE COLETORA DE ESGOTO (NBR 10569)</v>
          </cell>
          <cell r="C2974" t="str">
            <v xml:space="preserve">UN    </v>
          </cell>
          <cell r="D2974" t="str">
            <v>AS</v>
          </cell>
          <cell r="E2974" t="str">
            <v>92,20</v>
          </cell>
        </row>
        <row r="2975">
          <cell r="A2975">
            <v>3830</v>
          </cell>
          <cell r="B2975" t="str">
            <v>LUVA DE CORRER PVC, JE, DN 250 MM, PARA REDE COLETORA DE ESGOTO (NBR 10569)</v>
          </cell>
          <cell r="C2975" t="str">
            <v xml:space="preserve">UN    </v>
          </cell>
          <cell r="D2975" t="str">
            <v>AS</v>
          </cell>
          <cell r="E2975" t="str">
            <v>150,75</v>
          </cell>
        </row>
        <row r="2976">
          <cell r="A2976">
            <v>3831</v>
          </cell>
          <cell r="B2976" t="str">
            <v>LUVA DE CORRER PVC, JE, DN 300 MM, PARA REDE COLETORA DE ESGOTO (NBR 10569)</v>
          </cell>
          <cell r="C2976" t="str">
            <v xml:space="preserve">UN    </v>
          </cell>
          <cell r="D2976" t="str">
            <v>AS</v>
          </cell>
          <cell r="E2976" t="str">
            <v>251,99</v>
          </cell>
        </row>
        <row r="2977">
          <cell r="A2977">
            <v>37981</v>
          </cell>
          <cell r="B2977" t="str">
            <v>LUVA DE CORRER, CPVC, SOLDAVEL, 15 MM, PARA AGUA QUENTE PREDIAL</v>
          </cell>
          <cell r="C2977" t="str">
            <v xml:space="preserve">UN    </v>
          </cell>
          <cell r="D2977" t="str">
            <v>CR</v>
          </cell>
          <cell r="E2977" t="str">
            <v>6,82</v>
          </cell>
        </row>
        <row r="2978">
          <cell r="A2978">
            <v>37982</v>
          </cell>
          <cell r="B2978" t="str">
            <v>LUVA DE CORRER, CPVC, SOLDAVEL, 22 MM, PARA AGUA QUENTE PREDIAL</v>
          </cell>
          <cell r="C2978" t="str">
            <v xml:space="preserve">UN    </v>
          </cell>
          <cell r="D2978" t="str">
            <v>CR</v>
          </cell>
          <cell r="E2978" t="str">
            <v>10,35</v>
          </cell>
        </row>
        <row r="2979">
          <cell r="A2979">
            <v>37983</v>
          </cell>
          <cell r="B2979" t="str">
            <v>LUVA DE CORRER, CPVC, SOLDAVEL, 28 MM, PARA AGUA QUENTE PREDIAL</v>
          </cell>
          <cell r="C2979" t="str">
            <v xml:space="preserve">UN    </v>
          </cell>
          <cell r="D2979" t="str">
            <v>CR</v>
          </cell>
          <cell r="E2979" t="str">
            <v>14,49</v>
          </cell>
        </row>
        <row r="2980">
          <cell r="A2980">
            <v>37984</v>
          </cell>
          <cell r="B2980" t="str">
            <v>LUVA DE CORRER, CPVC, SOLDAVEL, 35 MM, PARA AGUA QUENTE PREDIAL</v>
          </cell>
          <cell r="C2980" t="str">
            <v xml:space="preserve">UN    </v>
          </cell>
          <cell r="D2980" t="str">
            <v>CR</v>
          </cell>
          <cell r="E2980" t="str">
            <v>25,03</v>
          </cell>
        </row>
        <row r="2981">
          <cell r="A2981">
            <v>37985</v>
          </cell>
          <cell r="B2981" t="str">
            <v>LUVA DE CORRER, CPVC, SOLDAVEL, 42 MM, PARA AGUA QUENTE PREDIAL</v>
          </cell>
          <cell r="C2981" t="str">
            <v xml:space="preserve">UN    </v>
          </cell>
          <cell r="D2981" t="str">
            <v>CR</v>
          </cell>
          <cell r="E2981" t="str">
            <v>35,04</v>
          </cell>
        </row>
        <row r="2982">
          <cell r="A2982">
            <v>3826</v>
          </cell>
          <cell r="B2982" t="str">
            <v>LUVA DE CORRER, PVC PBA, JE, DN 100 / DE 110 MM, PARA REDE AGUA (NBR 10351)</v>
          </cell>
          <cell r="C2982" t="str">
            <v xml:space="preserve">UN    </v>
          </cell>
          <cell r="D2982" t="str">
            <v>AS</v>
          </cell>
          <cell r="E2982" t="str">
            <v>35,92</v>
          </cell>
        </row>
        <row r="2983">
          <cell r="A2983">
            <v>3825</v>
          </cell>
          <cell r="B2983" t="str">
            <v>LUVA DE CORRER, PVC PBA, JE, DN 50 / DE 60 MM, PARA REDE AGUA (NBR 10351)</v>
          </cell>
          <cell r="C2983" t="str">
            <v xml:space="preserve">UN    </v>
          </cell>
          <cell r="D2983" t="str">
            <v>AS</v>
          </cell>
          <cell r="E2983" t="str">
            <v>10,33</v>
          </cell>
        </row>
        <row r="2984">
          <cell r="A2984">
            <v>3827</v>
          </cell>
          <cell r="B2984" t="str">
            <v>LUVA DE CORRER, PVC PBA, JE, DN 75 / DE 85 MM, PARA REDE AGUA (NBR 10351)</v>
          </cell>
          <cell r="C2984" t="str">
            <v xml:space="preserve">UN    </v>
          </cell>
          <cell r="D2984" t="str">
            <v>AS</v>
          </cell>
          <cell r="E2984" t="str">
            <v>22,57</v>
          </cell>
        </row>
        <row r="2985">
          <cell r="A2985">
            <v>20165</v>
          </cell>
          <cell r="B2985" t="str">
            <v>LUVA DE CORRER, PVC SERIE REFORCADA - R, 100 MM, PARA ESGOTO PREDIAL</v>
          </cell>
          <cell r="C2985" t="str">
            <v xml:space="preserve">UN    </v>
          </cell>
          <cell r="D2985" t="str">
            <v>CR</v>
          </cell>
          <cell r="E2985" t="str">
            <v>16,54</v>
          </cell>
        </row>
        <row r="2986">
          <cell r="A2986">
            <v>20166</v>
          </cell>
          <cell r="B2986" t="str">
            <v>LUVA DE CORRER, PVC SERIE REFORCADA - R, 150 MM, PARA ESGOTO PREDIAL</v>
          </cell>
          <cell r="C2986" t="str">
            <v xml:space="preserve">UN    </v>
          </cell>
          <cell r="D2986" t="str">
            <v>CR</v>
          </cell>
          <cell r="E2986" t="str">
            <v>53,45</v>
          </cell>
        </row>
        <row r="2987">
          <cell r="A2987">
            <v>20164</v>
          </cell>
          <cell r="B2987" t="str">
            <v>LUVA DE CORRER, PVC SERIE REFORCADA - R, 75 MM, PARA ESGOTO PREDIAL</v>
          </cell>
          <cell r="C2987" t="str">
            <v xml:space="preserve">UN    </v>
          </cell>
          <cell r="D2987" t="str">
            <v>CR</v>
          </cell>
          <cell r="E2987" t="str">
            <v>8,73</v>
          </cell>
        </row>
        <row r="2988">
          <cell r="A2988">
            <v>3893</v>
          </cell>
          <cell r="B2988" t="str">
            <v>LUVA DE CORRER, PVC, DN 100 MM, PARA ESGOTO PREDIAL</v>
          </cell>
          <cell r="C2988" t="str">
            <v xml:space="preserve">UN    </v>
          </cell>
          <cell r="D2988" t="str">
            <v>CR</v>
          </cell>
          <cell r="E2988" t="str">
            <v>10,84</v>
          </cell>
        </row>
        <row r="2989">
          <cell r="A2989">
            <v>3848</v>
          </cell>
          <cell r="B2989" t="str">
            <v>LUVA DE CORRER, PVC, DN 50 MM, PARA ESGOTO PREDIAL</v>
          </cell>
          <cell r="C2989" t="str">
            <v xml:space="preserve">UN    </v>
          </cell>
          <cell r="D2989" t="str">
            <v>CR</v>
          </cell>
          <cell r="E2989" t="str">
            <v>6,58</v>
          </cell>
        </row>
        <row r="2990">
          <cell r="A2990">
            <v>3895</v>
          </cell>
          <cell r="B2990" t="str">
            <v>LUVA DE CORRER, PVC, DN 75 MM, PARA ESGOTO PREDIAL</v>
          </cell>
          <cell r="C2990" t="str">
            <v xml:space="preserve">UN    </v>
          </cell>
          <cell r="D2990" t="str">
            <v>CR</v>
          </cell>
          <cell r="E2990" t="str">
            <v>7,16</v>
          </cell>
        </row>
        <row r="2991">
          <cell r="A2991">
            <v>12404</v>
          </cell>
          <cell r="B2991" t="str">
            <v>LUVA DE FERRO GALVANIZADO, COM ROSCA BSP MACHO/FEMEA, DE 3/4"</v>
          </cell>
          <cell r="C2991" t="str">
            <v xml:space="preserve">UN    </v>
          </cell>
          <cell r="D2991" t="str">
            <v>CR</v>
          </cell>
          <cell r="E2991" t="str">
            <v>5,58</v>
          </cell>
        </row>
        <row r="2992">
          <cell r="A2992">
            <v>3939</v>
          </cell>
          <cell r="B2992" t="str">
            <v>LUVA DE FERRO GALVANIZADO, COM ROSCA BSP, DE 1 1/2"</v>
          </cell>
          <cell r="C2992" t="str">
            <v xml:space="preserve">UN    </v>
          </cell>
          <cell r="D2992" t="str">
            <v>CR</v>
          </cell>
          <cell r="E2992" t="str">
            <v>11,50</v>
          </cell>
        </row>
        <row r="2993">
          <cell r="A2993">
            <v>3911</v>
          </cell>
          <cell r="B2993" t="str">
            <v>LUVA DE FERRO GALVANIZADO, COM ROSCA BSP, DE 1 1/4"</v>
          </cell>
          <cell r="C2993" t="str">
            <v xml:space="preserve">UN    </v>
          </cell>
          <cell r="D2993" t="str">
            <v>CR</v>
          </cell>
          <cell r="E2993" t="str">
            <v>9,40</v>
          </cell>
        </row>
        <row r="2994">
          <cell r="A2994">
            <v>3908</v>
          </cell>
          <cell r="B2994" t="str">
            <v>LUVA DE FERRO GALVANIZADO, COM ROSCA BSP, DE 1/2"</v>
          </cell>
          <cell r="C2994" t="str">
            <v xml:space="preserve">UN    </v>
          </cell>
          <cell r="D2994" t="str">
            <v>CR</v>
          </cell>
          <cell r="E2994" t="str">
            <v>3,04</v>
          </cell>
        </row>
        <row r="2995">
          <cell r="A2995">
            <v>3910</v>
          </cell>
          <cell r="B2995" t="str">
            <v>LUVA DE FERRO GALVANIZADO, COM ROSCA BSP, DE 1"</v>
          </cell>
          <cell r="C2995" t="str">
            <v xml:space="preserve">UN    </v>
          </cell>
          <cell r="D2995" t="str">
            <v>CR</v>
          </cell>
          <cell r="E2995" t="str">
            <v>6,72</v>
          </cell>
        </row>
        <row r="2996">
          <cell r="A2996">
            <v>3913</v>
          </cell>
          <cell r="B2996" t="str">
            <v>LUVA DE FERRO GALVANIZADO, COM ROSCA BSP, DE 2 1/2"</v>
          </cell>
          <cell r="C2996" t="str">
            <v xml:space="preserve">UN    </v>
          </cell>
          <cell r="D2996" t="str">
            <v>CR</v>
          </cell>
          <cell r="E2996" t="str">
            <v>32,14</v>
          </cell>
        </row>
        <row r="2997">
          <cell r="A2997">
            <v>3912</v>
          </cell>
          <cell r="B2997" t="str">
            <v>LUVA DE FERRO GALVANIZADO, COM ROSCA BSP, DE 2"</v>
          </cell>
          <cell r="C2997" t="str">
            <v xml:space="preserve">UN    </v>
          </cell>
          <cell r="D2997" t="str">
            <v>CR</v>
          </cell>
          <cell r="E2997" t="str">
            <v>17,62</v>
          </cell>
        </row>
        <row r="2998">
          <cell r="A2998">
            <v>3909</v>
          </cell>
          <cell r="B2998" t="str">
            <v>LUVA DE FERRO GALVANIZADO, COM ROSCA BSP, DE 3/4"</v>
          </cell>
          <cell r="C2998" t="str">
            <v xml:space="preserve">UN    </v>
          </cell>
          <cell r="D2998" t="str">
            <v>CR</v>
          </cell>
          <cell r="E2998" t="str">
            <v>4,13</v>
          </cell>
        </row>
        <row r="2999">
          <cell r="A2999">
            <v>3914</v>
          </cell>
          <cell r="B2999" t="str">
            <v>LUVA DE FERRO GALVANIZADO, COM ROSCA BSP, DE 3"</v>
          </cell>
          <cell r="C2999" t="str">
            <v xml:space="preserve">UN    </v>
          </cell>
          <cell r="D2999" t="str">
            <v>CR</v>
          </cell>
          <cell r="E2999" t="str">
            <v>48,49</v>
          </cell>
        </row>
        <row r="3000">
          <cell r="A3000">
            <v>3915</v>
          </cell>
          <cell r="B3000" t="str">
            <v>LUVA DE FERRO GALVANIZADO, COM ROSCA BSP, DE 4"</v>
          </cell>
          <cell r="C3000" t="str">
            <v xml:space="preserve">UN    </v>
          </cell>
          <cell r="D3000" t="str">
            <v>CR</v>
          </cell>
          <cell r="E3000" t="str">
            <v>76,47</v>
          </cell>
        </row>
        <row r="3001">
          <cell r="A3001">
            <v>3916</v>
          </cell>
          <cell r="B3001" t="str">
            <v>LUVA DE FERRO GALVANIZADO, COM ROSCA BSP, DE 5"</v>
          </cell>
          <cell r="C3001" t="str">
            <v xml:space="preserve">UN    </v>
          </cell>
          <cell r="D3001" t="str">
            <v>CR</v>
          </cell>
          <cell r="E3001" t="str">
            <v>139,32</v>
          </cell>
        </row>
        <row r="3002">
          <cell r="A3002">
            <v>3917</v>
          </cell>
          <cell r="B3002" t="str">
            <v>LUVA DE FERRO GALVANIZADO, COM ROSCA BSP, DE 6"</v>
          </cell>
          <cell r="C3002" t="str">
            <v xml:space="preserve">UN    </v>
          </cell>
          <cell r="D3002" t="str">
            <v>CR</v>
          </cell>
          <cell r="E3002" t="str">
            <v>229,80</v>
          </cell>
        </row>
        <row r="3003">
          <cell r="A3003">
            <v>1904</v>
          </cell>
          <cell r="B3003" t="str">
            <v>LUVA DE PRESSAO, EM PVC, DE 20 MM, PARA ELETRODUTO FLEXIVEL</v>
          </cell>
          <cell r="C3003" t="str">
            <v xml:space="preserve">UN    </v>
          </cell>
          <cell r="D3003" t="str">
            <v>CR</v>
          </cell>
          <cell r="E3003" t="str">
            <v>0,66</v>
          </cell>
        </row>
        <row r="3004">
          <cell r="A3004">
            <v>1899</v>
          </cell>
          <cell r="B3004" t="str">
            <v>LUVA DE PRESSAO, EM PVC, DE 25 MM, PARA ELETRODUTO FLEXIVEL</v>
          </cell>
          <cell r="C3004" t="str">
            <v xml:space="preserve">UN    </v>
          </cell>
          <cell r="D3004" t="str">
            <v>CR</v>
          </cell>
          <cell r="E3004" t="str">
            <v>0,74</v>
          </cell>
        </row>
        <row r="3005">
          <cell r="A3005">
            <v>1900</v>
          </cell>
          <cell r="B3005" t="str">
            <v>LUVA DE PRESSAO, EM PVC, DE 32 MM, PARA ELETRODUTO FLEXIVEL</v>
          </cell>
          <cell r="C3005" t="str">
            <v xml:space="preserve">UN    </v>
          </cell>
          <cell r="D3005" t="str">
            <v>CR</v>
          </cell>
          <cell r="E3005" t="str">
            <v>1,21</v>
          </cell>
        </row>
        <row r="3006">
          <cell r="A3006">
            <v>12407</v>
          </cell>
          <cell r="B3006" t="str">
            <v>LUVA DE REDUCAO DE FERRO GALVANIZADO, COM ROSCA BSP MACHO/FEMEA, DE 1 1/2" X 1"</v>
          </cell>
          <cell r="C3006" t="str">
            <v xml:space="preserve">UN    </v>
          </cell>
          <cell r="D3006" t="str">
            <v>CR</v>
          </cell>
          <cell r="E3006" t="str">
            <v>17,39</v>
          </cell>
        </row>
        <row r="3007">
          <cell r="A3007">
            <v>12408</v>
          </cell>
          <cell r="B3007" t="str">
            <v>LUVA DE REDUCAO DE FERRO GALVANIZADO, COM ROSCA BSP MACHO/FEMEA, DE 1" X 1/2"</v>
          </cell>
          <cell r="C3007" t="str">
            <v xml:space="preserve">UN    </v>
          </cell>
          <cell r="D3007" t="str">
            <v>CR</v>
          </cell>
          <cell r="E3007" t="str">
            <v>9,82</v>
          </cell>
        </row>
        <row r="3008">
          <cell r="A3008">
            <v>12409</v>
          </cell>
          <cell r="B3008" t="str">
            <v>LUVA DE REDUCAO DE FERRO GALVANIZADO, COM ROSCA BSP MACHO/FEMEA, DE 1" X 3/4"</v>
          </cell>
          <cell r="C3008" t="str">
            <v xml:space="preserve">UN    </v>
          </cell>
          <cell r="D3008" t="str">
            <v>CR</v>
          </cell>
          <cell r="E3008" t="str">
            <v>9,82</v>
          </cell>
        </row>
        <row r="3009">
          <cell r="A3009">
            <v>12410</v>
          </cell>
          <cell r="B3009" t="str">
            <v>LUVA DE REDUCAO DE FERRO GALVANIZADO, COM ROSCA BSP MACHO/FEMEA, DE 3/4" X 1/2"</v>
          </cell>
          <cell r="C3009" t="str">
            <v xml:space="preserve">UN    </v>
          </cell>
          <cell r="D3009" t="str">
            <v>CR</v>
          </cell>
          <cell r="E3009" t="str">
            <v>6,76</v>
          </cell>
        </row>
        <row r="3010">
          <cell r="A3010">
            <v>3936</v>
          </cell>
          <cell r="B3010" t="str">
            <v>LUVA DE REDUCAO DE FERRO GALVANIZADO, COM ROSCA BSP, DE 1 1/2" X 1 1/4"</v>
          </cell>
          <cell r="C3010" t="str">
            <v xml:space="preserve">UN    </v>
          </cell>
          <cell r="D3010" t="str">
            <v>CR</v>
          </cell>
          <cell r="E3010" t="str">
            <v>12,22</v>
          </cell>
        </row>
        <row r="3011">
          <cell r="A3011">
            <v>3922</v>
          </cell>
          <cell r="B3011" t="str">
            <v>LUVA DE REDUCAO DE FERRO GALVANIZADO, COM ROSCA BSP, DE 1 1/2" X 1/2"</v>
          </cell>
          <cell r="C3011" t="str">
            <v xml:space="preserve">UN    </v>
          </cell>
          <cell r="D3011" t="str">
            <v>CR</v>
          </cell>
          <cell r="E3011" t="str">
            <v>11,24</v>
          </cell>
        </row>
        <row r="3012">
          <cell r="A3012">
            <v>3924</v>
          </cell>
          <cell r="B3012" t="str">
            <v>LUVA DE REDUCAO DE FERRO GALVANIZADO, COM ROSCA BSP, DE 1 1/2" X 1"</v>
          </cell>
          <cell r="C3012" t="str">
            <v xml:space="preserve">UN    </v>
          </cell>
          <cell r="D3012" t="str">
            <v>CR</v>
          </cell>
          <cell r="E3012" t="str">
            <v>12,22</v>
          </cell>
        </row>
        <row r="3013">
          <cell r="A3013">
            <v>3923</v>
          </cell>
          <cell r="B3013" t="str">
            <v>LUVA DE REDUCAO DE FERRO GALVANIZADO, COM ROSCA BSP, DE 1 1/2" X 3/4"</v>
          </cell>
          <cell r="C3013" t="str">
            <v xml:space="preserve">UN    </v>
          </cell>
          <cell r="D3013" t="str">
            <v>CR</v>
          </cell>
          <cell r="E3013" t="str">
            <v>12,22</v>
          </cell>
        </row>
        <row r="3014">
          <cell r="A3014">
            <v>3937</v>
          </cell>
          <cell r="B3014" t="str">
            <v>LUVA DE REDUCAO DE FERRO GALVANIZADO, COM ROSCA BSP, DE 1 1/4" X 1/2"</v>
          </cell>
          <cell r="C3014" t="str">
            <v xml:space="preserve">UN    </v>
          </cell>
          <cell r="D3014" t="str">
            <v>CR</v>
          </cell>
          <cell r="E3014" t="str">
            <v>10,08</v>
          </cell>
        </row>
        <row r="3015">
          <cell r="A3015">
            <v>3921</v>
          </cell>
          <cell r="B3015" t="str">
            <v>LUVA DE REDUCAO DE FERRO GALVANIZADO, COM ROSCA BSP, DE 1 1/4" X 1"</v>
          </cell>
          <cell r="C3015" t="str">
            <v xml:space="preserve">UN    </v>
          </cell>
          <cell r="D3015" t="str">
            <v>CR</v>
          </cell>
          <cell r="E3015" t="str">
            <v>10,09</v>
          </cell>
        </row>
        <row r="3016">
          <cell r="A3016">
            <v>3920</v>
          </cell>
          <cell r="B3016" t="str">
            <v>LUVA DE REDUCAO DE FERRO GALVANIZADO, COM ROSCA BSP, DE 1 1/4" X 3/4"</v>
          </cell>
          <cell r="C3016" t="str">
            <v xml:space="preserve">UN    </v>
          </cell>
          <cell r="D3016" t="str">
            <v>CR</v>
          </cell>
          <cell r="E3016" t="str">
            <v>10,08</v>
          </cell>
        </row>
        <row r="3017">
          <cell r="A3017">
            <v>3938</v>
          </cell>
          <cell r="B3017" t="str">
            <v>LUVA DE REDUCAO DE FERRO GALVANIZADO, COM ROSCA BSP, DE 1" X 1/2"</v>
          </cell>
          <cell r="C3017" t="str">
            <v xml:space="preserve">UN    </v>
          </cell>
          <cell r="D3017" t="str">
            <v>CR</v>
          </cell>
          <cell r="E3017" t="str">
            <v>6,65</v>
          </cell>
        </row>
        <row r="3018">
          <cell r="A3018">
            <v>3919</v>
          </cell>
          <cell r="B3018" t="str">
            <v>LUVA DE REDUCAO DE FERRO GALVANIZADO, COM ROSCA BSP, DE 1" X 3/4"</v>
          </cell>
          <cell r="C3018" t="str">
            <v xml:space="preserve">UN    </v>
          </cell>
          <cell r="D3018" t="str">
            <v>CR</v>
          </cell>
          <cell r="E3018" t="str">
            <v>6,77</v>
          </cell>
        </row>
        <row r="3019">
          <cell r="A3019">
            <v>3927</v>
          </cell>
          <cell r="B3019" t="str">
            <v>LUVA DE REDUCAO DE FERRO GALVANIZADO, COM ROSCA BSP, DE 2 1/2" X 1 1/2"</v>
          </cell>
          <cell r="C3019" t="str">
            <v xml:space="preserve">UN    </v>
          </cell>
          <cell r="D3019" t="str">
            <v>CR</v>
          </cell>
          <cell r="E3019" t="str">
            <v>34,32</v>
          </cell>
        </row>
        <row r="3020">
          <cell r="A3020">
            <v>3928</v>
          </cell>
          <cell r="B3020" t="str">
            <v>LUVA DE REDUCAO DE FERRO GALVANIZADO, COM ROSCA BSP, DE 2 1/2" X 2"</v>
          </cell>
          <cell r="C3020" t="str">
            <v xml:space="preserve">UN    </v>
          </cell>
          <cell r="D3020" t="str">
            <v>CR</v>
          </cell>
          <cell r="E3020" t="str">
            <v>34,32</v>
          </cell>
        </row>
        <row r="3021">
          <cell r="A3021">
            <v>3926</v>
          </cell>
          <cell r="B3021" t="str">
            <v>LUVA DE REDUCAO DE FERRO GALVANIZADO, COM ROSCA BSP, DE 2" X 1 1/2"</v>
          </cell>
          <cell r="C3021" t="str">
            <v xml:space="preserve">UN    </v>
          </cell>
          <cell r="D3021" t="str">
            <v>CR</v>
          </cell>
          <cell r="E3021" t="str">
            <v>19,57</v>
          </cell>
        </row>
        <row r="3022">
          <cell r="A3022">
            <v>3935</v>
          </cell>
          <cell r="B3022" t="str">
            <v>LUVA DE REDUCAO DE FERRO GALVANIZADO, COM ROSCA BSP, DE 2" X 1 1/4"</v>
          </cell>
          <cell r="C3022" t="str">
            <v xml:space="preserve">UN    </v>
          </cell>
          <cell r="D3022" t="str">
            <v>CR</v>
          </cell>
          <cell r="E3022" t="str">
            <v>19,57</v>
          </cell>
        </row>
        <row r="3023">
          <cell r="A3023">
            <v>3925</v>
          </cell>
          <cell r="B3023" t="str">
            <v>LUVA DE REDUCAO DE FERRO GALVANIZADO, COM ROSCA BSP, DE 2" X 1"</v>
          </cell>
          <cell r="C3023" t="str">
            <v xml:space="preserve">UN    </v>
          </cell>
          <cell r="D3023" t="str">
            <v>CR</v>
          </cell>
          <cell r="E3023" t="str">
            <v>19,57</v>
          </cell>
        </row>
        <row r="3024">
          <cell r="A3024">
            <v>12406</v>
          </cell>
          <cell r="B3024" t="str">
            <v>LUVA DE REDUCAO DE FERRO GALVANIZADO, COM ROSCA BSP, DE 3/4" X 1/2"</v>
          </cell>
          <cell r="C3024" t="str">
            <v xml:space="preserve">UN    </v>
          </cell>
          <cell r="D3024" t="str">
            <v>CR</v>
          </cell>
          <cell r="E3024" t="str">
            <v>4,80</v>
          </cell>
        </row>
        <row r="3025">
          <cell r="A3025">
            <v>3929</v>
          </cell>
          <cell r="B3025" t="str">
            <v>LUVA DE REDUCAO DE FERRO GALVANIZADO, COM ROSCA BSP, DE 3" X 1 1/2"</v>
          </cell>
          <cell r="C3025" t="str">
            <v xml:space="preserve">UN    </v>
          </cell>
          <cell r="D3025" t="str">
            <v>CR</v>
          </cell>
          <cell r="E3025" t="str">
            <v>52,30</v>
          </cell>
        </row>
        <row r="3026">
          <cell r="A3026">
            <v>3931</v>
          </cell>
          <cell r="B3026" t="str">
            <v>LUVA DE REDUCAO DE FERRO GALVANIZADO, COM ROSCA BSP, DE 3" X 2 1/2"</v>
          </cell>
          <cell r="C3026" t="str">
            <v xml:space="preserve">UN    </v>
          </cell>
          <cell r="D3026" t="str">
            <v>CR</v>
          </cell>
          <cell r="E3026" t="str">
            <v>52,30</v>
          </cell>
        </row>
        <row r="3027">
          <cell r="A3027">
            <v>3930</v>
          </cell>
          <cell r="B3027" t="str">
            <v>LUVA DE REDUCAO DE FERRO GALVANIZADO, COM ROSCA BSP, DE 3" X 2"</v>
          </cell>
          <cell r="C3027" t="str">
            <v xml:space="preserve">UN    </v>
          </cell>
          <cell r="D3027" t="str">
            <v>CR</v>
          </cell>
          <cell r="E3027" t="str">
            <v>52,30</v>
          </cell>
        </row>
        <row r="3028">
          <cell r="A3028">
            <v>3932</v>
          </cell>
          <cell r="B3028" t="str">
            <v>LUVA DE REDUCAO DE FERRO GALVANIZADO, COM ROSCA BSP, DE 4" X 2 1/2"</v>
          </cell>
          <cell r="C3028" t="str">
            <v xml:space="preserve">UN    </v>
          </cell>
          <cell r="D3028" t="str">
            <v>CR</v>
          </cell>
          <cell r="E3028" t="str">
            <v>90,30</v>
          </cell>
        </row>
        <row r="3029">
          <cell r="A3029">
            <v>3933</v>
          </cell>
          <cell r="B3029" t="str">
            <v>LUVA DE REDUCAO DE FERRO GALVANIZADO, COM ROSCA BSP, DE 4" X 2"</v>
          </cell>
          <cell r="C3029" t="str">
            <v xml:space="preserve">UN    </v>
          </cell>
          <cell r="D3029" t="str">
            <v>CR</v>
          </cell>
          <cell r="E3029" t="str">
            <v>90,30</v>
          </cell>
        </row>
        <row r="3030">
          <cell r="A3030">
            <v>3934</v>
          </cell>
          <cell r="B3030" t="str">
            <v>LUVA DE REDUCAO DE FERRO GALVANIZADO, COM ROSCA BSP, DE 4" X 3"</v>
          </cell>
          <cell r="C3030" t="str">
            <v xml:space="preserve">UN    </v>
          </cell>
          <cell r="D3030" t="str">
            <v>CR</v>
          </cell>
          <cell r="E3030" t="str">
            <v>90,30</v>
          </cell>
        </row>
        <row r="3031">
          <cell r="A3031">
            <v>40355</v>
          </cell>
          <cell r="B3031" t="str">
            <v>LUVA DE REDUCAO EM ACO CARBONO, COM ENCAIXE PARA SOLDA DN SW, PRESSAO 3.000 LBS,  3/4 " X 1/2"</v>
          </cell>
          <cell r="C3031" t="str">
            <v xml:space="preserve">UN    </v>
          </cell>
          <cell r="D3031" t="str">
            <v>AS</v>
          </cell>
          <cell r="E3031" t="str">
            <v>7,12</v>
          </cell>
        </row>
        <row r="3032">
          <cell r="A3032">
            <v>40364</v>
          </cell>
          <cell r="B3032" t="str">
            <v>LUVA DE REDUCAO EM ACO CARBONO, COM ENCAIXE PARA SOLDA DN SW, PRESSAO 3.000 LBS, DN 1 1/2" X 1 1/4"</v>
          </cell>
          <cell r="C3032" t="str">
            <v xml:space="preserve">UN    </v>
          </cell>
          <cell r="D3032" t="str">
            <v>AS</v>
          </cell>
          <cell r="E3032" t="str">
            <v>33,35</v>
          </cell>
        </row>
        <row r="3033">
          <cell r="A3033">
            <v>40361</v>
          </cell>
          <cell r="B3033" t="str">
            <v>LUVA DE REDUCAO EM ACO CARBONO, COM ENCAIXE PARA SOLDA DN SW, PRESSAO 3.000 LBS, DN 1 1/4"  X 1"</v>
          </cell>
          <cell r="C3033" t="str">
            <v xml:space="preserve">UN    </v>
          </cell>
          <cell r="D3033" t="str">
            <v>AS</v>
          </cell>
          <cell r="E3033" t="str">
            <v>26,08</v>
          </cell>
        </row>
        <row r="3034">
          <cell r="A3034">
            <v>40358</v>
          </cell>
          <cell r="B3034" t="str">
            <v>LUVA DE REDUCAO EM ACO CARBONO, COM ENCAIXE PARA SOLDA DN SW, PRESSAO 3.000 LBS, DN 1" X 3/4"</v>
          </cell>
          <cell r="C3034" t="str">
            <v xml:space="preserve">UN    </v>
          </cell>
          <cell r="D3034" t="str">
            <v>AS</v>
          </cell>
          <cell r="E3034" t="str">
            <v>9,94</v>
          </cell>
        </row>
        <row r="3035">
          <cell r="A3035">
            <v>40370</v>
          </cell>
          <cell r="B3035" t="str">
            <v>LUVA DE REDUCAO EM ACO CARBONO, COM ENCAIXE PARA SOLDA DN SW, PRESSAO 3.000 LBS, DN 2 1/2" X 2"</v>
          </cell>
          <cell r="C3035" t="str">
            <v xml:space="preserve">UN    </v>
          </cell>
          <cell r="D3035" t="str">
            <v>AS</v>
          </cell>
          <cell r="E3035" t="str">
            <v>105,84</v>
          </cell>
        </row>
        <row r="3036">
          <cell r="A3036">
            <v>40367</v>
          </cell>
          <cell r="B3036" t="str">
            <v>LUVA DE REDUCAO EM ACO CARBONO, COM ENCAIXE PARA SOLDA DN SW, PRESSAO 3.000 LBS, DN 2" X 1 1/2"</v>
          </cell>
          <cell r="C3036" t="str">
            <v xml:space="preserve">UN    </v>
          </cell>
          <cell r="D3036" t="str">
            <v>AS</v>
          </cell>
          <cell r="E3036" t="str">
            <v>52,60</v>
          </cell>
        </row>
        <row r="3037">
          <cell r="A3037">
            <v>40373</v>
          </cell>
          <cell r="B3037" t="str">
            <v>LUVA DE REDUCAO EM ACO CARBONO, COM ENCAIXE PARA SOLDA DN SW, PRESSAO 3.000 LBS, DN 3" X 2 1/2"</v>
          </cell>
          <cell r="C3037" t="str">
            <v xml:space="preserve">UN    </v>
          </cell>
          <cell r="D3037" t="str">
            <v>AS</v>
          </cell>
          <cell r="E3037" t="str">
            <v>143,12</v>
          </cell>
        </row>
        <row r="3038">
          <cell r="A3038">
            <v>38947</v>
          </cell>
          <cell r="B3038" t="str">
            <v>LUVA DE REDUCAO PARA TUBO PEX, METALICA, PARA CONEXAO COM ANEL DESLIZANTE, DN 20 X 16 MM</v>
          </cell>
          <cell r="C3038" t="str">
            <v xml:space="preserve">UN    </v>
          </cell>
          <cell r="D3038" t="str">
            <v>AS</v>
          </cell>
          <cell r="E3038" t="str">
            <v>5,44</v>
          </cell>
        </row>
        <row r="3039">
          <cell r="A3039">
            <v>38948</v>
          </cell>
          <cell r="B3039" t="str">
            <v>LUVA DE REDUCAO PARA TUBO PEX, METALICA, PARA CONEXAO COM ANEL DESLIZANTE, DN 25 X 16 MM</v>
          </cell>
          <cell r="C3039" t="str">
            <v xml:space="preserve">UN    </v>
          </cell>
          <cell r="D3039" t="str">
            <v>AS</v>
          </cell>
          <cell r="E3039" t="str">
            <v>8,67</v>
          </cell>
        </row>
        <row r="3040">
          <cell r="A3040">
            <v>38949</v>
          </cell>
          <cell r="B3040" t="str">
            <v>LUVA DE REDUCAO PARA TUBO PEX, METALICA, PARA CONEXAO COM ANEL DESLIZANTE, DN 25 X 20 MM</v>
          </cell>
          <cell r="C3040" t="str">
            <v xml:space="preserve">UN    </v>
          </cell>
          <cell r="D3040" t="str">
            <v>AS</v>
          </cell>
          <cell r="E3040" t="str">
            <v>9,62</v>
          </cell>
        </row>
        <row r="3041">
          <cell r="A3041">
            <v>38951</v>
          </cell>
          <cell r="B3041" t="str">
            <v>LUVA DE REDUCAO PARA TUBO PEX, METALICA, PARA CONEXAO COM ANEL DESLIZANTE, DN 32 X 25 MM</v>
          </cell>
          <cell r="C3041" t="str">
            <v xml:space="preserve">UN    </v>
          </cell>
          <cell r="D3041" t="str">
            <v>AS</v>
          </cell>
          <cell r="E3041" t="str">
            <v>15,22</v>
          </cell>
        </row>
        <row r="3042">
          <cell r="A3042">
            <v>39312</v>
          </cell>
          <cell r="B3042" t="str">
            <v>LUVA DE REDUCAO PARA TUBO PEX, PLASTICA, PARA CONEXAO COM CRIMPAGEM, DN 20 X 16 MM</v>
          </cell>
          <cell r="C3042" t="str">
            <v xml:space="preserve">UN    </v>
          </cell>
          <cell r="D3042" t="str">
            <v>AS</v>
          </cell>
          <cell r="E3042" t="str">
            <v>11,81</v>
          </cell>
        </row>
        <row r="3043">
          <cell r="A3043">
            <v>39313</v>
          </cell>
          <cell r="B3043" t="str">
            <v>LUVA DE REDUCAO PARA TUBO PEX, PLASTICA, PARA CONEXAO COM CRIMPAGEM, DN 25 X 16 MM</v>
          </cell>
          <cell r="C3043" t="str">
            <v xml:space="preserve">UN    </v>
          </cell>
          <cell r="D3043" t="str">
            <v>AS</v>
          </cell>
          <cell r="E3043" t="str">
            <v>15,41</v>
          </cell>
        </row>
        <row r="3044">
          <cell r="A3044">
            <v>38950</v>
          </cell>
          <cell r="B3044" t="str">
            <v>LUVA DE REDUCAO PARA TUBO PEX, PLASTICA, PARA CONEXAO COM CRIMPAGEM, DN 32 X 20 MM</v>
          </cell>
          <cell r="C3044" t="str">
            <v xml:space="preserve">UN    </v>
          </cell>
          <cell r="D3044" t="str">
            <v>AS</v>
          </cell>
          <cell r="E3044" t="str">
            <v>23,19</v>
          </cell>
        </row>
        <row r="3045">
          <cell r="A3045">
            <v>39314</v>
          </cell>
          <cell r="B3045" t="str">
            <v>LUVA DE REDUCAO PARA TUBO PEX, PLASTICA, PARA CONEXAO COM CRIMPAGEM, DN 32 X 25 MM</v>
          </cell>
          <cell r="C3045" t="str">
            <v xml:space="preserve">UN    </v>
          </cell>
          <cell r="D3045" t="str">
            <v>AS</v>
          </cell>
          <cell r="E3045" t="str">
            <v>24,47</v>
          </cell>
        </row>
        <row r="3046">
          <cell r="A3046">
            <v>3907</v>
          </cell>
          <cell r="B3046" t="str">
            <v>LUVA DE REDUCAO ROSCAVEL, PVC, 1" X 3/4", PARA AGUA FRIA PREDIAL</v>
          </cell>
          <cell r="C3046" t="str">
            <v xml:space="preserve">UN    </v>
          </cell>
          <cell r="D3046" t="str">
            <v>CR</v>
          </cell>
          <cell r="E3046" t="str">
            <v>3,09</v>
          </cell>
        </row>
        <row r="3047">
          <cell r="A3047">
            <v>3889</v>
          </cell>
          <cell r="B3047" t="str">
            <v>LUVA DE REDUCAO ROSCAVEL, PVC, 3/4" X 1/2", PARA AGUA FRIA PREDIAL</v>
          </cell>
          <cell r="C3047" t="str">
            <v xml:space="preserve">UN    </v>
          </cell>
          <cell r="D3047" t="str">
            <v>CR</v>
          </cell>
          <cell r="E3047" t="str">
            <v>2,36</v>
          </cell>
        </row>
        <row r="3048">
          <cell r="A3048">
            <v>3868</v>
          </cell>
          <cell r="B3048" t="str">
            <v>LUVA DE REDUCAO SOLDAVEL, PVC, 25 MM X 20 MM, PARA AGUA FRIA PREDIAL</v>
          </cell>
          <cell r="C3048" t="str">
            <v xml:space="preserve">UN    </v>
          </cell>
          <cell r="D3048" t="str">
            <v>CR</v>
          </cell>
          <cell r="E3048" t="str">
            <v>0,91</v>
          </cell>
        </row>
        <row r="3049">
          <cell r="A3049">
            <v>3869</v>
          </cell>
          <cell r="B3049" t="str">
            <v>LUVA DE REDUCAO SOLDAVEL, PVC, 32 MM X 25 MM, PARA AGUA FRIA PREDIAL</v>
          </cell>
          <cell r="C3049" t="str">
            <v xml:space="preserve">UN    </v>
          </cell>
          <cell r="D3049" t="str">
            <v>CR</v>
          </cell>
          <cell r="E3049" t="str">
            <v>2,62</v>
          </cell>
        </row>
        <row r="3050">
          <cell r="A3050">
            <v>3872</v>
          </cell>
          <cell r="B3050" t="str">
            <v>LUVA DE REDUCAO SOLDAVEL, PVC, 40 MM X 32 MM, PARA AGUA FRIA PREDIAL</v>
          </cell>
          <cell r="C3050" t="str">
            <v xml:space="preserve">UN    </v>
          </cell>
          <cell r="D3050" t="str">
            <v>CR</v>
          </cell>
          <cell r="E3050" t="str">
            <v>3,19</v>
          </cell>
        </row>
        <row r="3051">
          <cell r="A3051">
            <v>3850</v>
          </cell>
          <cell r="B3051" t="str">
            <v>LUVA DE REDUCAO SOLDAVEL, PVC, 60 MM X 50 MM, PARA AGUA FRIA PREDIAL</v>
          </cell>
          <cell r="C3051" t="str">
            <v xml:space="preserve">UN    </v>
          </cell>
          <cell r="D3051" t="str">
            <v>CR</v>
          </cell>
          <cell r="E3051" t="str">
            <v>8,22</v>
          </cell>
        </row>
        <row r="3052">
          <cell r="A3052">
            <v>38023</v>
          </cell>
          <cell r="B3052" t="str">
            <v>LUVA DE REDUCAO, PVC, SOLDAVEL, 50 X 25 MM, PARA AGUA FRIA PREDIAL</v>
          </cell>
          <cell r="C3052" t="str">
            <v xml:space="preserve">UN    </v>
          </cell>
          <cell r="D3052" t="str">
            <v>CR</v>
          </cell>
          <cell r="E3052" t="str">
            <v>3,46</v>
          </cell>
        </row>
        <row r="3053">
          <cell r="A3053">
            <v>37986</v>
          </cell>
          <cell r="B3053" t="str">
            <v>LUVA DE TRANSICAO DE CPVC X PVC, SOLDAVEL, 22 X 25 MM, PARA AGUA QUENTE</v>
          </cell>
          <cell r="C3053" t="str">
            <v xml:space="preserve">UN    </v>
          </cell>
          <cell r="D3053" t="str">
            <v>CR</v>
          </cell>
          <cell r="E3053" t="str">
            <v>2,34</v>
          </cell>
        </row>
        <row r="3054">
          <cell r="A3054">
            <v>37987</v>
          </cell>
          <cell r="B3054" t="str">
            <v>LUVA DE TRANSICAO, CPVC, SOLDAVEL, 42 MM X 1 1/2", PARA AGUA QUENTE</v>
          </cell>
          <cell r="C3054" t="str">
            <v xml:space="preserve">UN    </v>
          </cell>
          <cell r="D3054" t="str">
            <v>CR</v>
          </cell>
          <cell r="E3054" t="str">
            <v>174,90</v>
          </cell>
        </row>
        <row r="3055">
          <cell r="A3055">
            <v>37988</v>
          </cell>
          <cell r="B3055" t="str">
            <v>LUVA DE TRANSICAO, CPVC, SOLDAVEL, 54 MM X 2", PARA AGUA QUENTE PREDIAL</v>
          </cell>
          <cell r="C3055" t="str">
            <v xml:space="preserve">UN    </v>
          </cell>
          <cell r="D3055" t="str">
            <v>CR</v>
          </cell>
          <cell r="E3055" t="str">
            <v>285,29</v>
          </cell>
        </row>
        <row r="3056">
          <cell r="A3056">
            <v>21120</v>
          </cell>
          <cell r="B3056" t="str">
            <v>LUVA DE TRANSICAO, CPVC, 15 MM X 1/2", PARA AGUA QUENTE PREDIAL</v>
          </cell>
          <cell r="C3056" t="str">
            <v xml:space="preserve">UN    </v>
          </cell>
          <cell r="D3056" t="str">
            <v>CR</v>
          </cell>
          <cell r="E3056" t="str">
            <v>14,22</v>
          </cell>
        </row>
        <row r="3057">
          <cell r="A3057">
            <v>39318</v>
          </cell>
          <cell r="B3057" t="str">
            <v>LUVA DE TRANSICAO, CPVC, 22 MM X 1/2", PARA AGUA QUENTE</v>
          </cell>
          <cell r="C3057" t="str">
            <v xml:space="preserve">UN    </v>
          </cell>
          <cell r="D3057" t="str">
            <v>CR</v>
          </cell>
          <cell r="E3057" t="str">
            <v>11,72</v>
          </cell>
        </row>
        <row r="3058">
          <cell r="A3058">
            <v>20162</v>
          </cell>
          <cell r="B3058" t="str">
            <v>LUVA DUPLA, PVC LEVE, DN 150 MM</v>
          </cell>
          <cell r="C3058" t="str">
            <v xml:space="preserve">UN    </v>
          </cell>
          <cell r="D3058" t="str">
            <v>CR</v>
          </cell>
          <cell r="E3058" t="str">
            <v>11,49</v>
          </cell>
        </row>
        <row r="3059">
          <cell r="A3059">
            <v>40366</v>
          </cell>
          <cell r="B3059" t="str">
            <v>LUVA EM ACO CARBONO, SOLDAVEL, PRESSAO 3.000 LBS, DN 1 1/2"</v>
          </cell>
          <cell r="C3059" t="str">
            <v xml:space="preserve">UN    </v>
          </cell>
          <cell r="D3059" t="str">
            <v>AS</v>
          </cell>
          <cell r="E3059" t="str">
            <v>26,02</v>
          </cell>
        </row>
        <row r="3060">
          <cell r="A3060">
            <v>40363</v>
          </cell>
          <cell r="B3060" t="str">
            <v>LUVA EM ACO CARBONO, SOLDAVEL, PRESSAO 3.000 LBS, DN 1 1/4"</v>
          </cell>
          <cell r="C3060" t="str">
            <v xml:space="preserve">UN    </v>
          </cell>
          <cell r="D3060" t="str">
            <v>AS</v>
          </cell>
          <cell r="E3060" t="str">
            <v>20,35</v>
          </cell>
        </row>
        <row r="3061">
          <cell r="A3061">
            <v>40354</v>
          </cell>
          <cell r="B3061" t="str">
            <v>LUVA EM ACO CARBONO, SOLDAVEL, PRESSAO 3.000 LBS, DN 1/2"</v>
          </cell>
          <cell r="C3061" t="str">
            <v xml:space="preserve">UN    </v>
          </cell>
          <cell r="D3061" t="str">
            <v>AS</v>
          </cell>
          <cell r="E3061" t="str">
            <v>8,86</v>
          </cell>
        </row>
        <row r="3062">
          <cell r="A3062">
            <v>40360</v>
          </cell>
          <cell r="B3062" t="str">
            <v>LUVA EM ACO CARBONO, SOLDAVEL, PRESSAO 3.000 LBS, DN 1"</v>
          </cell>
          <cell r="C3062" t="str">
            <v xml:space="preserve">UN    </v>
          </cell>
          <cell r="D3062" t="str">
            <v>AS</v>
          </cell>
          <cell r="E3062" t="str">
            <v>13,34</v>
          </cell>
        </row>
        <row r="3063">
          <cell r="A3063">
            <v>40372</v>
          </cell>
          <cell r="B3063" t="str">
            <v>LUVA EM ACO CARBONO, SOLDAVEL, PRESSAO 3.000 LBS, DN 2 1/2"</v>
          </cell>
          <cell r="C3063" t="str">
            <v xml:space="preserve">UN    </v>
          </cell>
          <cell r="D3063" t="str">
            <v>AS</v>
          </cell>
          <cell r="E3063" t="str">
            <v>82,39</v>
          </cell>
        </row>
        <row r="3064">
          <cell r="A3064">
            <v>40369</v>
          </cell>
          <cell r="B3064" t="str">
            <v>LUVA EM ACO CARBONO, SOLDAVEL, PRESSAO 3.000 LBS, DN 2"</v>
          </cell>
          <cell r="C3064" t="str">
            <v xml:space="preserve">UN    </v>
          </cell>
          <cell r="D3064" t="str">
            <v>AS</v>
          </cell>
          <cell r="E3064" t="str">
            <v>41,00</v>
          </cell>
        </row>
        <row r="3065">
          <cell r="A3065">
            <v>40357</v>
          </cell>
          <cell r="B3065" t="str">
            <v>LUVA EM ACO CARBONO, SOLDAVEL, PRESSAO 3.000 LBS, DN 3/4"</v>
          </cell>
          <cell r="C3065" t="str">
            <v xml:space="preserve">UN    </v>
          </cell>
          <cell r="D3065" t="str">
            <v>AS</v>
          </cell>
          <cell r="E3065" t="str">
            <v>9,94</v>
          </cell>
        </row>
        <row r="3066">
          <cell r="A3066">
            <v>40375</v>
          </cell>
          <cell r="B3066" t="str">
            <v>LUVA EM ACO CARBONO, SOLDAVEL, PRESSAO 3.000 LBS, DN 3"</v>
          </cell>
          <cell r="C3066" t="str">
            <v xml:space="preserve">UN    </v>
          </cell>
          <cell r="D3066" t="str">
            <v>AS</v>
          </cell>
          <cell r="E3066" t="str">
            <v>111,53</v>
          </cell>
        </row>
        <row r="3067">
          <cell r="A3067">
            <v>1893</v>
          </cell>
          <cell r="B3067" t="str">
            <v>LUVA EM PVC RIGIDO ROSCAVEL, DE 1 1/2", PARA ELETRODUTO</v>
          </cell>
          <cell r="C3067" t="str">
            <v xml:space="preserve">UN    </v>
          </cell>
          <cell r="D3067" t="str">
            <v>CR</v>
          </cell>
          <cell r="E3067" t="str">
            <v>2,48</v>
          </cell>
        </row>
        <row r="3068">
          <cell r="A3068">
            <v>1902</v>
          </cell>
          <cell r="B3068" t="str">
            <v>LUVA EM PVC RIGIDO ROSCAVEL, DE 1 1/4", PARA ELETRODUTO</v>
          </cell>
          <cell r="C3068" t="str">
            <v xml:space="preserve">UN    </v>
          </cell>
          <cell r="D3068" t="str">
            <v>CR</v>
          </cell>
          <cell r="E3068" t="str">
            <v>1,81</v>
          </cell>
        </row>
        <row r="3069">
          <cell r="A3069">
            <v>1901</v>
          </cell>
          <cell r="B3069" t="str">
            <v>LUVA EM PVC RIGIDO ROSCAVEL, DE 1/2", PARA ELETRODUTO</v>
          </cell>
          <cell r="C3069" t="str">
            <v xml:space="preserve">UN    </v>
          </cell>
          <cell r="D3069" t="str">
            <v>CR</v>
          </cell>
          <cell r="E3069" t="str">
            <v>0,56</v>
          </cell>
        </row>
        <row r="3070">
          <cell r="A3070">
            <v>1892</v>
          </cell>
          <cell r="B3070" t="str">
            <v>LUVA EM PVC RIGIDO ROSCAVEL, DE 1", PARA ELETRODUTO</v>
          </cell>
          <cell r="C3070" t="str">
            <v xml:space="preserve">UN    </v>
          </cell>
          <cell r="D3070" t="str">
            <v>CR</v>
          </cell>
          <cell r="E3070" t="str">
            <v>1,16</v>
          </cell>
        </row>
        <row r="3071">
          <cell r="A3071">
            <v>1907</v>
          </cell>
          <cell r="B3071" t="str">
            <v>LUVA EM PVC RIGIDO ROSCAVEL, DE 2 1/2", PARA ELETRODUTO</v>
          </cell>
          <cell r="C3071" t="str">
            <v xml:space="preserve">UN    </v>
          </cell>
          <cell r="D3071" t="str">
            <v>CR</v>
          </cell>
          <cell r="E3071" t="str">
            <v>8,00</v>
          </cell>
        </row>
        <row r="3072">
          <cell r="A3072">
            <v>1894</v>
          </cell>
          <cell r="B3072" t="str">
            <v>LUVA EM PVC RIGIDO ROSCAVEL, DE 2", PARA ELETRODUTO</v>
          </cell>
          <cell r="C3072" t="str">
            <v xml:space="preserve">UN    </v>
          </cell>
          <cell r="D3072" t="str">
            <v>CR</v>
          </cell>
          <cell r="E3072" t="str">
            <v>3,60</v>
          </cell>
        </row>
        <row r="3073">
          <cell r="A3073">
            <v>1891</v>
          </cell>
          <cell r="B3073" t="str">
            <v>LUVA EM PVC RIGIDO ROSCAVEL, DE 3/4", PARA ELETRODUTO</v>
          </cell>
          <cell r="C3073" t="str">
            <v xml:space="preserve">UN    </v>
          </cell>
          <cell r="D3073" t="str">
            <v>CR</v>
          </cell>
          <cell r="E3073" t="str">
            <v>0,83</v>
          </cell>
        </row>
        <row r="3074">
          <cell r="A3074">
            <v>1896</v>
          </cell>
          <cell r="B3074" t="str">
            <v>LUVA EM PVC RIGIDO ROSCAVEL, DE 3", PARA ELETRODUTO</v>
          </cell>
          <cell r="C3074" t="str">
            <v xml:space="preserve">UN    </v>
          </cell>
          <cell r="D3074" t="str">
            <v>CR</v>
          </cell>
          <cell r="E3074" t="str">
            <v>10,75</v>
          </cell>
        </row>
        <row r="3075">
          <cell r="A3075">
            <v>1895</v>
          </cell>
          <cell r="B3075" t="str">
            <v>LUVA EM PVC RIGIDO ROSCAVEL, DE 4", PARA ELETRODUTO</v>
          </cell>
          <cell r="C3075" t="str">
            <v xml:space="preserve">UN    </v>
          </cell>
          <cell r="D3075" t="str">
            <v>CR</v>
          </cell>
          <cell r="E3075" t="str">
            <v>18,88</v>
          </cell>
        </row>
        <row r="3076">
          <cell r="A3076">
            <v>2641</v>
          </cell>
          <cell r="B3076" t="str">
            <v>LUVA PARA ELETRODUTO, EM ACO GALVANIZADO ELETROLITICO, DIAMETRO DE 100 MM (4")</v>
          </cell>
          <cell r="C3076" t="str">
            <v xml:space="preserve">UN    </v>
          </cell>
          <cell r="D3076" t="str">
            <v>AS</v>
          </cell>
          <cell r="E3076" t="str">
            <v>24,86</v>
          </cell>
        </row>
        <row r="3077">
          <cell r="A3077">
            <v>2636</v>
          </cell>
          <cell r="B3077" t="str">
            <v>LUVA PARA ELETRODUTO, EM ACO GALVANIZADO ELETROLITICO, DIAMETRO DE 15 MM (1/2")</v>
          </cell>
          <cell r="C3077" t="str">
            <v xml:space="preserve">UN    </v>
          </cell>
          <cell r="D3077" t="str">
            <v>AS</v>
          </cell>
          <cell r="E3077" t="str">
            <v>1,60</v>
          </cell>
        </row>
        <row r="3078">
          <cell r="A3078">
            <v>2637</v>
          </cell>
          <cell r="B3078" t="str">
            <v>LUVA PARA ELETRODUTO, EM ACO GALVANIZADO ELETROLITICO, DIAMETRO DE 20 MM (3/4")</v>
          </cell>
          <cell r="C3078" t="str">
            <v xml:space="preserve">UN    </v>
          </cell>
          <cell r="D3078" t="str">
            <v>AS</v>
          </cell>
          <cell r="E3078" t="str">
            <v>1,70</v>
          </cell>
        </row>
        <row r="3079">
          <cell r="A3079">
            <v>2638</v>
          </cell>
          <cell r="B3079" t="str">
            <v>LUVA PARA ELETRODUTO, EM ACO GALVANIZADO ELETROLITICO, DIAMETRO DE 25 MM (1")</v>
          </cell>
          <cell r="C3079" t="str">
            <v xml:space="preserve">UN    </v>
          </cell>
          <cell r="D3079" t="str">
            <v>AS</v>
          </cell>
          <cell r="E3079" t="str">
            <v>1,98</v>
          </cell>
        </row>
        <row r="3080">
          <cell r="A3080">
            <v>2639</v>
          </cell>
          <cell r="B3080" t="str">
            <v>LUVA PARA ELETRODUTO, EM ACO GALVANIZADO ELETROLITICO, DIAMETRO DE 32 MM (1 1/4")</v>
          </cell>
          <cell r="C3080" t="str">
            <v xml:space="preserve">UN    </v>
          </cell>
          <cell r="D3080" t="str">
            <v>AS</v>
          </cell>
          <cell r="E3080" t="str">
            <v>3,51</v>
          </cell>
        </row>
        <row r="3081">
          <cell r="A3081">
            <v>2644</v>
          </cell>
          <cell r="B3081" t="str">
            <v>LUVA PARA ELETRODUTO, EM ACO GALVANIZADO ELETROLITICO, DIAMETRO DE 40 MM (1 1/2")</v>
          </cell>
          <cell r="C3081" t="str">
            <v xml:space="preserve">UN    </v>
          </cell>
          <cell r="D3081" t="str">
            <v>AS</v>
          </cell>
          <cell r="E3081" t="str">
            <v>5,08</v>
          </cell>
        </row>
        <row r="3082">
          <cell r="A3082">
            <v>2643</v>
          </cell>
          <cell r="B3082" t="str">
            <v>LUVA PARA ELETRODUTO, EM ACO GALVANIZADO ELETROLITICO, DIAMETRO DE 50 MM (2")</v>
          </cell>
          <cell r="C3082" t="str">
            <v xml:space="preserve">UN    </v>
          </cell>
          <cell r="D3082" t="str">
            <v>AS</v>
          </cell>
          <cell r="E3082" t="str">
            <v>7,09</v>
          </cell>
        </row>
        <row r="3083">
          <cell r="A3083">
            <v>2640</v>
          </cell>
          <cell r="B3083" t="str">
            <v>LUVA PARA ELETRODUTO, EM ACO GALVANIZADO ELETROLITICO, DIAMETRO DE 65 MM (2 1/2")</v>
          </cell>
          <cell r="C3083" t="str">
            <v xml:space="preserve">UN    </v>
          </cell>
          <cell r="D3083" t="str">
            <v>AS</v>
          </cell>
          <cell r="E3083" t="str">
            <v>10,34</v>
          </cell>
        </row>
        <row r="3084">
          <cell r="A3084">
            <v>2642</v>
          </cell>
          <cell r="B3084" t="str">
            <v>LUVA PARA ELETRODUTO, EM ACO GALVANIZADO ELETROLITICO, DIAMETRO DE 80 MM (3")</v>
          </cell>
          <cell r="C3084" t="str">
            <v xml:space="preserve">UN    </v>
          </cell>
          <cell r="D3084" t="str">
            <v>AS</v>
          </cell>
          <cell r="E3084" t="str">
            <v>15,75</v>
          </cell>
        </row>
        <row r="3085">
          <cell r="A3085">
            <v>38943</v>
          </cell>
          <cell r="B3085" t="str">
            <v>LUVA PARA TUBO PEX, METALICO, PARA CONEXAO COM ANEL DESLIZANTE, DN 16 MM</v>
          </cell>
          <cell r="C3085" t="str">
            <v xml:space="preserve">UN    </v>
          </cell>
          <cell r="D3085" t="str">
            <v>AS</v>
          </cell>
          <cell r="E3085" t="str">
            <v>4,01</v>
          </cell>
        </row>
        <row r="3086">
          <cell r="A3086">
            <v>38944</v>
          </cell>
          <cell r="B3086" t="str">
            <v>LUVA PARA TUBO PEX, METALICO, PARA CONEXAO COM ANEL DESLIZANTE, DN 20 MM</v>
          </cell>
          <cell r="C3086" t="str">
            <v xml:space="preserve">UN    </v>
          </cell>
          <cell r="D3086" t="str">
            <v>AS</v>
          </cell>
          <cell r="E3086" t="str">
            <v>6,20</v>
          </cell>
        </row>
        <row r="3087">
          <cell r="A3087">
            <v>38945</v>
          </cell>
          <cell r="B3087" t="str">
            <v>LUVA PARA TUBO PEX, METALICO, PARA CONEXAO COM ANEL DESLIZANTE, DN 25 MM</v>
          </cell>
          <cell r="C3087" t="str">
            <v xml:space="preserve">UN    </v>
          </cell>
          <cell r="D3087" t="str">
            <v>AS</v>
          </cell>
          <cell r="E3087" t="str">
            <v>12,58</v>
          </cell>
        </row>
        <row r="3088">
          <cell r="A3088">
            <v>38946</v>
          </cell>
          <cell r="B3088" t="str">
            <v>LUVA PARA TUBO PEX, METALICO, PARA CONEXAO COM ANEL DESLIZANTE, DN 32 MM</v>
          </cell>
          <cell r="C3088" t="str">
            <v xml:space="preserve">UN    </v>
          </cell>
          <cell r="D3088" t="str">
            <v>AS</v>
          </cell>
          <cell r="E3088" t="str">
            <v>18,76</v>
          </cell>
        </row>
        <row r="3089">
          <cell r="A3089">
            <v>39308</v>
          </cell>
          <cell r="B3089" t="str">
            <v>LUVA PARA TUBO PEX, PLASTICA, PARA CONEXAO COM CRIMPAGEM, DN 16 MM</v>
          </cell>
          <cell r="C3089" t="str">
            <v xml:space="preserve">UN    </v>
          </cell>
          <cell r="D3089" t="str">
            <v>AS</v>
          </cell>
          <cell r="E3089" t="str">
            <v>8,18</v>
          </cell>
        </row>
        <row r="3090">
          <cell r="A3090">
            <v>39309</v>
          </cell>
          <cell r="B3090" t="str">
            <v>LUVA PARA TUBO PEX, PLASTICA, PARA CONEXAO COM CRIMPAGEM, DN 20 MM</v>
          </cell>
          <cell r="C3090" t="str">
            <v xml:space="preserve">UN    </v>
          </cell>
          <cell r="D3090" t="str">
            <v>AS</v>
          </cell>
          <cell r="E3090" t="str">
            <v>11,83</v>
          </cell>
        </row>
        <row r="3091">
          <cell r="A3091">
            <v>39310</v>
          </cell>
          <cell r="B3091" t="str">
            <v>LUVA PARA TUBO PEX, PLASTICA, PARA CONEXAO COM CRIMPAGEM, DN 25 MM</v>
          </cell>
          <cell r="C3091" t="str">
            <v xml:space="preserve">UN    </v>
          </cell>
          <cell r="D3091" t="str">
            <v>AS</v>
          </cell>
          <cell r="E3091" t="str">
            <v>17,93</v>
          </cell>
        </row>
        <row r="3092">
          <cell r="A3092">
            <v>39311</v>
          </cell>
          <cell r="B3092" t="str">
            <v>LUVA PARA TUBO PEX, PLASTICA, PARA CONEXAO COM CRIMPAGEM, DN 32 MM</v>
          </cell>
          <cell r="C3092" t="str">
            <v xml:space="preserve">UN    </v>
          </cell>
          <cell r="D3092" t="str">
            <v>AS</v>
          </cell>
          <cell r="E3092" t="str">
            <v>26,95</v>
          </cell>
        </row>
        <row r="3093">
          <cell r="A3093">
            <v>39855</v>
          </cell>
          <cell r="B3093" t="str">
            <v>LUVA PASSANTE DE COBRE (REF 601) SEM ANEL DE SOLDA, BOLSA 15 MM</v>
          </cell>
          <cell r="C3093" t="str">
            <v xml:space="preserve">UN    </v>
          </cell>
          <cell r="D3093" t="str">
            <v>AS</v>
          </cell>
          <cell r="E3093" t="str">
            <v>1,71</v>
          </cell>
        </row>
        <row r="3094">
          <cell r="A3094">
            <v>39856</v>
          </cell>
          <cell r="B3094" t="str">
            <v>LUVA PASSANTE DE COBRE (REF 601) SEM ANEL DE SOLDA, BOLSA 22 MM</v>
          </cell>
          <cell r="C3094" t="str">
            <v xml:space="preserve">UN    </v>
          </cell>
          <cell r="D3094" t="str">
            <v>AS</v>
          </cell>
          <cell r="E3094" t="str">
            <v>4,04</v>
          </cell>
        </row>
        <row r="3095">
          <cell r="A3095">
            <v>39857</v>
          </cell>
          <cell r="B3095" t="str">
            <v>LUVA PASSANTE DE COBRE (REF 601) SEM ANEL DE SOLDA, BOLSA 28 MM</v>
          </cell>
          <cell r="C3095" t="str">
            <v xml:space="preserve">UN    </v>
          </cell>
          <cell r="D3095" t="str">
            <v>AS</v>
          </cell>
          <cell r="E3095" t="str">
            <v>6,54</v>
          </cell>
        </row>
        <row r="3096">
          <cell r="A3096">
            <v>39858</v>
          </cell>
          <cell r="B3096" t="str">
            <v>LUVA PASSANTE DE COBRE (REF 601) SEM ANEL DE SOLDA, BOLSA 35 MM</v>
          </cell>
          <cell r="C3096" t="str">
            <v xml:space="preserve">UN    </v>
          </cell>
          <cell r="D3096" t="str">
            <v>AS</v>
          </cell>
          <cell r="E3096" t="str">
            <v>14,51</v>
          </cell>
        </row>
        <row r="3097">
          <cell r="A3097">
            <v>39859</v>
          </cell>
          <cell r="B3097" t="str">
            <v>LUVA PASSANTE DE COBRE (REF 601) SEM ANEL DE SOLDA, BOLSA 42 MM</v>
          </cell>
          <cell r="C3097" t="str">
            <v xml:space="preserve">UN    </v>
          </cell>
          <cell r="D3097" t="str">
            <v>AS</v>
          </cell>
          <cell r="E3097" t="str">
            <v>22,36</v>
          </cell>
        </row>
        <row r="3098">
          <cell r="A3098">
            <v>39860</v>
          </cell>
          <cell r="B3098" t="str">
            <v>LUVA PASSANTE DE COBRE (REF 601) SEM ANEL DE SOLDA, BOLSA 54 MM</v>
          </cell>
          <cell r="C3098" t="str">
            <v xml:space="preserve">UN    </v>
          </cell>
          <cell r="D3098" t="str">
            <v>AS</v>
          </cell>
          <cell r="E3098" t="str">
            <v>34,32</v>
          </cell>
        </row>
        <row r="3099">
          <cell r="A3099">
            <v>39861</v>
          </cell>
          <cell r="B3099" t="str">
            <v>LUVA PASSANTE DE COBRE (REF 601) SEM ANEL DE SOLDA, BOLSA 66 MM</v>
          </cell>
          <cell r="C3099" t="str">
            <v xml:space="preserve">UN    </v>
          </cell>
          <cell r="D3099" t="str">
            <v>AS</v>
          </cell>
          <cell r="E3099" t="str">
            <v>97,98</v>
          </cell>
        </row>
        <row r="3100">
          <cell r="A3100">
            <v>38447</v>
          </cell>
          <cell r="B3100" t="str">
            <v>LUVA PPR, SOLDAVEL, DN 110 MM, PARA AGUA QUENTE PREDIAL</v>
          </cell>
          <cell r="C3100" t="str">
            <v xml:space="preserve">UN    </v>
          </cell>
          <cell r="D3100" t="str">
            <v>CR</v>
          </cell>
          <cell r="E3100" t="str">
            <v>79,84</v>
          </cell>
        </row>
        <row r="3101">
          <cell r="A3101">
            <v>36320</v>
          </cell>
          <cell r="B3101" t="str">
            <v>LUVA PPR, SOLDAVEL, DN 20 MM, PARA AGUA QUENTE PREDIAL</v>
          </cell>
          <cell r="C3101" t="str">
            <v xml:space="preserve">UN    </v>
          </cell>
          <cell r="D3101" t="str">
            <v>CR</v>
          </cell>
          <cell r="E3101" t="str">
            <v>1,15</v>
          </cell>
        </row>
        <row r="3102">
          <cell r="A3102">
            <v>36324</v>
          </cell>
          <cell r="B3102" t="str">
            <v>LUVA PPR, SOLDAVEL, DN 25 MM, PARA AGUA QUENTE PREDIAL</v>
          </cell>
          <cell r="C3102" t="str">
            <v xml:space="preserve">UN    </v>
          </cell>
          <cell r="D3102" t="str">
            <v>CR</v>
          </cell>
          <cell r="E3102" t="str">
            <v>1,75</v>
          </cell>
        </row>
        <row r="3103">
          <cell r="A3103">
            <v>38441</v>
          </cell>
          <cell r="B3103" t="str">
            <v>LUVA PPR, SOLDAVEL, DN 32 MM, PARA AGUA QUENTE PREDIAL</v>
          </cell>
          <cell r="C3103" t="str">
            <v xml:space="preserve">UN    </v>
          </cell>
          <cell r="D3103" t="str">
            <v>CR</v>
          </cell>
          <cell r="E3103" t="str">
            <v>2,30</v>
          </cell>
        </row>
        <row r="3104">
          <cell r="A3104">
            <v>38442</v>
          </cell>
          <cell r="B3104" t="str">
            <v>LUVA PPR, SOLDAVEL, DN 40 MM, PARA AGUA QUENTE PREDIAL</v>
          </cell>
          <cell r="C3104" t="str">
            <v xml:space="preserve">UN    </v>
          </cell>
          <cell r="D3104" t="str">
            <v>CR</v>
          </cell>
          <cell r="E3104" t="str">
            <v>5,85</v>
          </cell>
        </row>
        <row r="3105">
          <cell r="A3105">
            <v>38443</v>
          </cell>
          <cell r="B3105" t="str">
            <v>LUVA PPR, SOLDAVEL, DN 50 MM, PARA AGUA QUENTE PREDIAL</v>
          </cell>
          <cell r="C3105" t="str">
            <v xml:space="preserve">UN    </v>
          </cell>
          <cell r="D3105" t="str">
            <v>CR</v>
          </cell>
          <cell r="E3105" t="str">
            <v>8,84</v>
          </cell>
        </row>
        <row r="3106">
          <cell r="A3106">
            <v>38444</v>
          </cell>
          <cell r="B3106" t="str">
            <v>LUVA PPR, SOLDAVEL, DN 63 MM, PARA AGUA QUENTE PREDIAL</v>
          </cell>
          <cell r="C3106" t="str">
            <v xml:space="preserve">UN    </v>
          </cell>
          <cell r="D3106" t="str">
            <v>CR</v>
          </cell>
          <cell r="E3106" t="str">
            <v>13,16</v>
          </cell>
        </row>
        <row r="3107">
          <cell r="A3107">
            <v>38445</v>
          </cell>
          <cell r="B3107" t="str">
            <v>LUVA PPR, SOLDAVEL, DN 75 MM, PARA AGUA QUENTE PREDIAL</v>
          </cell>
          <cell r="C3107" t="str">
            <v xml:space="preserve">UN    </v>
          </cell>
          <cell r="D3107" t="str">
            <v>CR</v>
          </cell>
          <cell r="E3107" t="str">
            <v>30,91</v>
          </cell>
        </row>
        <row r="3108">
          <cell r="A3108">
            <v>38446</v>
          </cell>
          <cell r="B3108" t="str">
            <v>LUVA PPR, SOLDAVEL, DN 90 MM, PARA AGUA QUENTE PREDIAL</v>
          </cell>
          <cell r="C3108" t="str">
            <v xml:space="preserve">UN    </v>
          </cell>
          <cell r="D3108" t="str">
            <v>CR</v>
          </cell>
          <cell r="E3108" t="str">
            <v>49,89</v>
          </cell>
        </row>
        <row r="3109">
          <cell r="A3109">
            <v>3867</v>
          </cell>
          <cell r="B3109" t="str">
            <v>LUVA PVC SOLDAVEL, 110 MM, PARA AGUA FRIA PREDIAL</v>
          </cell>
          <cell r="C3109" t="str">
            <v xml:space="preserve">UN    </v>
          </cell>
          <cell r="D3109" t="str">
            <v>CR</v>
          </cell>
          <cell r="E3109" t="str">
            <v>55,20</v>
          </cell>
        </row>
        <row r="3110">
          <cell r="A3110">
            <v>3861</v>
          </cell>
          <cell r="B3110" t="str">
            <v>LUVA PVC SOLDAVEL, 20 MM, PARA AGUA FRIA PREDIAL</v>
          </cell>
          <cell r="C3110" t="str">
            <v xml:space="preserve">UN    </v>
          </cell>
          <cell r="D3110" t="str">
            <v>CR</v>
          </cell>
          <cell r="E3110" t="str">
            <v>0,46</v>
          </cell>
        </row>
        <row r="3111">
          <cell r="A3111">
            <v>3904</v>
          </cell>
          <cell r="B3111" t="str">
            <v>LUVA PVC SOLDAVEL, 25 MM, PARA AGUA FRIA PREDIAL</v>
          </cell>
          <cell r="C3111" t="str">
            <v xml:space="preserve">UN    </v>
          </cell>
          <cell r="D3111" t="str">
            <v>CR</v>
          </cell>
          <cell r="E3111" t="str">
            <v>0,56</v>
          </cell>
        </row>
        <row r="3112">
          <cell r="A3112">
            <v>3903</v>
          </cell>
          <cell r="B3112" t="str">
            <v>LUVA PVC SOLDAVEL, 32 MM, PARA AGUA FRIA PREDIAL</v>
          </cell>
          <cell r="C3112" t="str">
            <v xml:space="preserve">UN    </v>
          </cell>
          <cell r="D3112" t="str">
            <v>CR</v>
          </cell>
          <cell r="E3112" t="str">
            <v>1,37</v>
          </cell>
        </row>
        <row r="3113">
          <cell r="A3113">
            <v>3862</v>
          </cell>
          <cell r="B3113" t="str">
            <v>LUVA PVC SOLDAVEL, 40 MM, PARA AGUA FRIA PREDIAL</v>
          </cell>
          <cell r="C3113" t="str">
            <v xml:space="preserve">UN    </v>
          </cell>
          <cell r="D3113" t="str">
            <v>CR</v>
          </cell>
          <cell r="E3113" t="str">
            <v>2,79</v>
          </cell>
        </row>
        <row r="3114">
          <cell r="A3114">
            <v>3863</v>
          </cell>
          <cell r="B3114" t="str">
            <v>LUVA PVC SOLDAVEL, 50 MM, PARA AGUA FRIA PREDIAL</v>
          </cell>
          <cell r="C3114" t="str">
            <v xml:space="preserve">UN    </v>
          </cell>
          <cell r="D3114" t="str">
            <v>CR</v>
          </cell>
          <cell r="E3114" t="str">
            <v>3,28</v>
          </cell>
        </row>
        <row r="3115">
          <cell r="A3115">
            <v>3864</v>
          </cell>
          <cell r="B3115" t="str">
            <v>LUVA PVC SOLDAVEL, 60 MM, PARA AGUA FRIA PREDIAL</v>
          </cell>
          <cell r="C3115" t="str">
            <v xml:space="preserve">UN    </v>
          </cell>
          <cell r="D3115" t="str">
            <v>CR</v>
          </cell>
          <cell r="E3115" t="str">
            <v>8,54</v>
          </cell>
        </row>
        <row r="3116">
          <cell r="A3116">
            <v>3865</v>
          </cell>
          <cell r="B3116" t="str">
            <v>LUVA PVC SOLDAVEL, 75 MM, PARA AGUA FRIA PREDIAL</v>
          </cell>
          <cell r="C3116" t="str">
            <v xml:space="preserve">UN    </v>
          </cell>
          <cell r="D3116" t="str">
            <v>CR</v>
          </cell>
          <cell r="E3116" t="str">
            <v>14,87</v>
          </cell>
        </row>
        <row r="3117">
          <cell r="A3117">
            <v>3866</v>
          </cell>
          <cell r="B3117" t="str">
            <v>LUVA PVC SOLDAVEL, 85 MM, PARA AGUA FRIA PREDIAL</v>
          </cell>
          <cell r="C3117" t="str">
            <v xml:space="preserve">UN    </v>
          </cell>
          <cell r="D3117" t="str">
            <v>CR</v>
          </cell>
          <cell r="E3117" t="str">
            <v>34,03</v>
          </cell>
        </row>
        <row r="3118">
          <cell r="A3118">
            <v>3902</v>
          </cell>
          <cell r="B3118" t="str">
            <v>LUVA PVC, ROSCAVEL,  2 1/2",  AGUA FRIA PREDIAL</v>
          </cell>
          <cell r="C3118" t="str">
            <v xml:space="preserve">UN    </v>
          </cell>
          <cell r="D3118" t="str">
            <v>CR</v>
          </cell>
          <cell r="E3118" t="str">
            <v>16,54</v>
          </cell>
        </row>
        <row r="3119">
          <cell r="A3119">
            <v>3878</v>
          </cell>
          <cell r="B3119" t="str">
            <v>LUVA PVC, ROSCAVEL, 1 1/2",  AGUA FRIA PREDIAL</v>
          </cell>
          <cell r="C3119" t="str">
            <v xml:space="preserve">UN    </v>
          </cell>
          <cell r="D3119" t="str">
            <v>CR</v>
          </cell>
          <cell r="E3119" t="str">
            <v>5,22</v>
          </cell>
        </row>
        <row r="3120">
          <cell r="A3120">
            <v>3877</v>
          </cell>
          <cell r="B3120" t="str">
            <v>LUVA PVC, ROSCAVEL, 1 1/4", AGUA FRIA PREDIAL</v>
          </cell>
          <cell r="C3120" t="str">
            <v xml:space="preserve">UN    </v>
          </cell>
          <cell r="D3120" t="str">
            <v>CR</v>
          </cell>
          <cell r="E3120" t="str">
            <v>4,77</v>
          </cell>
        </row>
        <row r="3121">
          <cell r="A3121">
            <v>3879</v>
          </cell>
          <cell r="B3121" t="str">
            <v>LUVA PVC, ROSCAVEL, 2",  AGUA FRIA PREDIAL</v>
          </cell>
          <cell r="C3121" t="str">
            <v xml:space="preserve">UN    </v>
          </cell>
          <cell r="D3121" t="str">
            <v>CR</v>
          </cell>
          <cell r="E3121" t="str">
            <v>10,54</v>
          </cell>
        </row>
        <row r="3122">
          <cell r="A3122">
            <v>3880</v>
          </cell>
          <cell r="B3122" t="str">
            <v>LUVA PVC, ROSCAVEL, 3", AGUA FRIA PREDIAL</v>
          </cell>
          <cell r="C3122" t="str">
            <v xml:space="preserve">UN    </v>
          </cell>
          <cell r="D3122" t="str">
            <v>CR</v>
          </cell>
          <cell r="E3122" t="str">
            <v>23,79</v>
          </cell>
        </row>
        <row r="3123">
          <cell r="A3123">
            <v>12892</v>
          </cell>
          <cell r="B3123" t="str">
            <v>LUVA RASPA DE COURO, CANO CURTO (PUNHO *7* CM)</v>
          </cell>
          <cell r="C3123" t="str">
            <v xml:space="preserve">PAR   </v>
          </cell>
          <cell r="D3123" t="str">
            <v>CR</v>
          </cell>
          <cell r="E3123" t="str">
            <v>10,75</v>
          </cell>
        </row>
        <row r="3124">
          <cell r="A3124">
            <v>3883</v>
          </cell>
          <cell r="B3124" t="str">
            <v>LUVA ROSCAVEL, PVC, 1/2", AGUA FRIA PREDIAL</v>
          </cell>
          <cell r="C3124" t="str">
            <v xml:space="preserve">UN    </v>
          </cell>
          <cell r="D3124" t="str">
            <v>CR</v>
          </cell>
          <cell r="E3124" t="str">
            <v>1,10</v>
          </cell>
        </row>
        <row r="3125">
          <cell r="A3125">
            <v>3876</v>
          </cell>
          <cell r="B3125" t="str">
            <v>LUVA ROSCAVEL, PVC, 1", AGUA FRIA PREDIAL</v>
          </cell>
          <cell r="C3125" t="str">
            <v xml:space="preserve">UN    </v>
          </cell>
          <cell r="D3125" t="str">
            <v>CR</v>
          </cell>
          <cell r="E3125" t="str">
            <v>2,75</v>
          </cell>
        </row>
        <row r="3126">
          <cell r="A3126">
            <v>3884</v>
          </cell>
          <cell r="B3126" t="str">
            <v>LUVA ROSCAVEL, PVC, 3/4", AGUA FRIA PREDIAL</v>
          </cell>
          <cell r="C3126" t="str">
            <v xml:space="preserve">UN    </v>
          </cell>
          <cell r="D3126" t="str">
            <v>CR</v>
          </cell>
          <cell r="E3126" t="str">
            <v>1,64</v>
          </cell>
        </row>
        <row r="3127">
          <cell r="A3127">
            <v>3837</v>
          </cell>
          <cell r="B3127" t="str">
            <v>LUVA SIMPLES, PVC PBA, JE, DN 100 / DE 110 MM, PARA REDE AGUA (NBR 10351)</v>
          </cell>
          <cell r="C3127" t="str">
            <v xml:space="preserve">UN    </v>
          </cell>
          <cell r="D3127" t="str">
            <v>AS</v>
          </cell>
          <cell r="E3127" t="str">
            <v>31,18</v>
          </cell>
        </row>
        <row r="3128">
          <cell r="A3128">
            <v>3845</v>
          </cell>
          <cell r="B3128" t="str">
            <v>LUVA SIMPLES, PVC PBA, JE, DN 50 / DE 60 MM, PARA REDE AGUA (NBR 10351)</v>
          </cell>
          <cell r="C3128" t="str">
            <v xml:space="preserve">UN    </v>
          </cell>
          <cell r="D3128" t="str">
            <v>AS</v>
          </cell>
          <cell r="E3128" t="str">
            <v>11,39</v>
          </cell>
        </row>
        <row r="3129">
          <cell r="A3129">
            <v>11045</v>
          </cell>
          <cell r="B3129" t="str">
            <v>LUVA SIMPLES, PVC PBA, JE, DN 75 / DE 85 MM, PARA REDE AGUA (NBR 10351)</v>
          </cell>
          <cell r="C3129" t="str">
            <v xml:space="preserve">UN    </v>
          </cell>
          <cell r="D3129" t="str">
            <v>AS</v>
          </cell>
          <cell r="E3129" t="str">
            <v>21,97</v>
          </cell>
        </row>
        <row r="3130">
          <cell r="A3130">
            <v>20170</v>
          </cell>
          <cell r="B3130" t="str">
            <v>LUVA SIMPLES, PVC SERIE REFORCADA - R, 100 MM, PARA ESGOTO PREDIAL</v>
          </cell>
          <cell r="C3130" t="str">
            <v xml:space="preserve">UN    </v>
          </cell>
          <cell r="D3130" t="str">
            <v>CR</v>
          </cell>
          <cell r="E3130" t="str">
            <v>9,31</v>
          </cell>
        </row>
        <row r="3131">
          <cell r="A3131">
            <v>20171</v>
          </cell>
          <cell r="B3131" t="str">
            <v>LUVA SIMPLES, PVC SERIE REFORCADA - R, 150 MM, PARA ESGOTO PREDIAL</v>
          </cell>
          <cell r="C3131" t="str">
            <v xml:space="preserve">UN    </v>
          </cell>
          <cell r="D3131" t="str">
            <v>CR</v>
          </cell>
          <cell r="E3131" t="str">
            <v>27,65</v>
          </cell>
        </row>
        <row r="3132">
          <cell r="A3132">
            <v>20167</v>
          </cell>
          <cell r="B3132" t="str">
            <v>LUVA SIMPLES, PVC SERIE REFORCADA - R, 40 MM, PARA ESGOTO PREDIAL</v>
          </cell>
          <cell r="C3132" t="str">
            <v xml:space="preserve">UN    </v>
          </cell>
          <cell r="D3132" t="str">
            <v>CR</v>
          </cell>
          <cell r="E3132" t="str">
            <v>3,46</v>
          </cell>
        </row>
        <row r="3133">
          <cell r="A3133">
            <v>20168</v>
          </cell>
          <cell r="B3133" t="str">
            <v>LUVA SIMPLES, PVC SERIE REFORCADA - R, 50 MM, PARA ESGOTO PREDIAL</v>
          </cell>
          <cell r="C3133" t="str">
            <v xml:space="preserve">UN    </v>
          </cell>
          <cell r="D3133" t="str">
            <v>CR</v>
          </cell>
          <cell r="E3133" t="str">
            <v>5,42</v>
          </cell>
        </row>
        <row r="3134">
          <cell r="A3134">
            <v>20169</v>
          </cell>
          <cell r="B3134" t="str">
            <v>LUVA SIMPLES, PVC SERIE REFORCADA - R, 75 MM, PARA ESGOTO PREDIAL</v>
          </cell>
          <cell r="C3134" t="str">
            <v xml:space="preserve">UN    </v>
          </cell>
          <cell r="D3134" t="str">
            <v>CR</v>
          </cell>
          <cell r="E3134" t="str">
            <v>7,68</v>
          </cell>
        </row>
        <row r="3135">
          <cell r="A3135">
            <v>3899</v>
          </cell>
          <cell r="B3135" t="str">
            <v>LUVA SIMPLES, PVC, SOLDAVEL, DN 100 MM, SERIE NORMAL, PARA ESGOTO PREDIAL</v>
          </cell>
          <cell r="C3135" t="str">
            <v xml:space="preserve">UN    </v>
          </cell>
          <cell r="D3135" t="str">
            <v>CR</v>
          </cell>
          <cell r="E3135" t="str">
            <v>4,06</v>
          </cell>
        </row>
        <row r="3136">
          <cell r="A3136">
            <v>38676</v>
          </cell>
          <cell r="B3136" t="str">
            <v>LUVA SIMPLES, PVC, SOLDAVEL, DN 150 MM, SERIE NORMAL, PARA ESGOTO PREDIAL</v>
          </cell>
          <cell r="C3136" t="str">
            <v xml:space="preserve">UN    </v>
          </cell>
          <cell r="D3136" t="str">
            <v>CR</v>
          </cell>
          <cell r="E3136" t="str">
            <v>19,68</v>
          </cell>
        </row>
        <row r="3137">
          <cell r="A3137">
            <v>3897</v>
          </cell>
          <cell r="B3137" t="str">
            <v>LUVA SIMPLES, PVC, SOLDAVEL, DN 40 MM, SERIE NORMAL, PARA ESGOTO PREDIAL</v>
          </cell>
          <cell r="C3137" t="str">
            <v xml:space="preserve">UN    </v>
          </cell>
          <cell r="D3137" t="str">
            <v>CR</v>
          </cell>
          <cell r="E3137" t="str">
            <v>0,85</v>
          </cell>
        </row>
        <row r="3138">
          <cell r="A3138">
            <v>3875</v>
          </cell>
          <cell r="B3138" t="str">
            <v>LUVA SIMPLES, PVC, SOLDAVEL, DN 50 MM, SERIE NORMAL, PARA ESGOTO PREDIAL</v>
          </cell>
          <cell r="C3138" t="str">
            <v xml:space="preserve">UN    </v>
          </cell>
          <cell r="D3138" t="str">
            <v>CR</v>
          </cell>
          <cell r="E3138" t="str">
            <v>1,85</v>
          </cell>
        </row>
        <row r="3139">
          <cell r="A3139">
            <v>3898</v>
          </cell>
          <cell r="B3139" t="str">
            <v>LUVA SIMPLES, PVC, SOLDAVEL, DN 75 MM, SERIE NORMAL, PARA ESGOTO PREDIAL</v>
          </cell>
          <cell r="C3139" t="str">
            <v xml:space="preserve">UN    </v>
          </cell>
          <cell r="D3139" t="str">
            <v>CR</v>
          </cell>
          <cell r="E3139" t="str">
            <v>3,50</v>
          </cell>
        </row>
        <row r="3140">
          <cell r="A3140">
            <v>3855</v>
          </cell>
          <cell r="B3140" t="str">
            <v>LUVA SOLDAVEL COM BUCHA DE LATAO, PVC, 20 MM X 1/2"</v>
          </cell>
          <cell r="C3140" t="str">
            <v xml:space="preserve">UN    </v>
          </cell>
          <cell r="D3140" t="str">
            <v>CR</v>
          </cell>
          <cell r="E3140" t="str">
            <v>3,65</v>
          </cell>
        </row>
        <row r="3141">
          <cell r="A3141">
            <v>3874</v>
          </cell>
          <cell r="B3141" t="str">
            <v>LUVA SOLDAVEL COM BUCHA DE LATAO, PVC, 25 MM X 1/2"</v>
          </cell>
          <cell r="C3141" t="str">
            <v xml:space="preserve">UN    </v>
          </cell>
          <cell r="D3141" t="str">
            <v>CR</v>
          </cell>
          <cell r="E3141" t="str">
            <v>3,88</v>
          </cell>
        </row>
        <row r="3142">
          <cell r="A3142">
            <v>3870</v>
          </cell>
          <cell r="B3142" t="str">
            <v>LUVA SOLDAVEL COM BUCHA DE LATAO, PVC, 25 MM X 3/4"</v>
          </cell>
          <cell r="C3142" t="str">
            <v xml:space="preserve">UN    </v>
          </cell>
          <cell r="D3142" t="str">
            <v>CR</v>
          </cell>
          <cell r="E3142" t="str">
            <v>4,81</v>
          </cell>
        </row>
        <row r="3143">
          <cell r="A3143">
            <v>38678</v>
          </cell>
          <cell r="B3143" t="str">
            <v>LUVA SOLDAVEL COM BUCHA DE LATAO, PVC, 32 MM X 1"</v>
          </cell>
          <cell r="C3143" t="str">
            <v xml:space="preserve">UN    </v>
          </cell>
          <cell r="D3143" t="str">
            <v>CR</v>
          </cell>
          <cell r="E3143" t="str">
            <v>13,10</v>
          </cell>
        </row>
        <row r="3144">
          <cell r="A3144">
            <v>3859</v>
          </cell>
          <cell r="B3144" t="str">
            <v>LUVA SOLDAVEL COM ROSCA, PVC, 20 MM X 1/2", PARA AGUA FRIA PREDIAL</v>
          </cell>
          <cell r="C3144" t="str">
            <v xml:space="preserve">UN    </v>
          </cell>
          <cell r="D3144" t="str">
            <v>CR</v>
          </cell>
          <cell r="E3144" t="str">
            <v>0,97</v>
          </cell>
        </row>
        <row r="3145">
          <cell r="A3145">
            <v>3856</v>
          </cell>
          <cell r="B3145" t="str">
            <v>LUVA SOLDAVEL COM ROSCA, PVC, 25 MM X 1/2", PARA AGUA FRIA PREDIAL</v>
          </cell>
          <cell r="C3145" t="str">
            <v xml:space="preserve">UN    </v>
          </cell>
          <cell r="D3145" t="str">
            <v>CR</v>
          </cell>
          <cell r="E3145" t="str">
            <v>1,23</v>
          </cell>
        </row>
        <row r="3146">
          <cell r="A3146">
            <v>3906</v>
          </cell>
          <cell r="B3146" t="str">
            <v>LUVA SOLDAVEL COM ROSCA, PVC, 25 MM X 3/4", PARA AGUA FRIA PREDIAL</v>
          </cell>
          <cell r="C3146" t="str">
            <v xml:space="preserve">UN    </v>
          </cell>
          <cell r="D3146" t="str">
            <v>CR</v>
          </cell>
          <cell r="E3146" t="str">
            <v>1,16</v>
          </cell>
        </row>
        <row r="3147">
          <cell r="A3147">
            <v>3860</v>
          </cell>
          <cell r="B3147" t="str">
            <v>LUVA SOLDAVEL COM ROSCA, PVC, 32 MM X 1", PARA AGUA FRIA PREDIAL</v>
          </cell>
          <cell r="C3147" t="str">
            <v xml:space="preserve">UN    </v>
          </cell>
          <cell r="D3147" t="str">
            <v>CR</v>
          </cell>
          <cell r="E3147" t="str">
            <v>3,81</v>
          </cell>
        </row>
        <row r="3148">
          <cell r="A3148">
            <v>3905</v>
          </cell>
          <cell r="B3148" t="str">
            <v>LUVA SOLDAVEL COM ROSCA, PVC, 40 MM X 1 1/4", PARA AGUA FRIA PREDIAL</v>
          </cell>
          <cell r="C3148" t="str">
            <v xml:space="preserve">UN    </v>
          </cell>
          <cell r="D3148" t="str">
            <v>CR</v>
          </cell>
          <cell r="E3148" t="str">
            <v>8,43</v>
          </cell>
        </row>
        <row r="3149">
          <cell r="A3149">
            <v>3871</v>
          </cell>
          <cell r="B3149" t="str">
            <v>LUVA SOLDAVEL COM ROSCA, PVC, 50 MM X 1 1/2", PARA AGUA FRIA PREDIAL</v>
          </cell>
          <cell r="C3149" t="str">
            <v xml:space="preserve">UN    </v>
          </cell>
          <cell r="D3149" t="str">
            <v>CR</v>
          </cell>
          <cell r="E3149" t="str">
            <v>17,50</v>
          </cell>
        </row>
        <row r="3150">
          <cell r="A3150">
            <v>37429</v>
          </cell>
          <cell r="B3150" t="str">
            <v>LUVA, PEAD PE 100,  DE 400 MM, PARA ELETROFUSAO</v>
          </cell>
          <cell r="C3150" t="str">
            <v xml:space="preserve">UN    </v>
          </cell>
          <cell r="D3150" t="str">
            <v>AS</v>
          </cell>
          <cell r="E3150" t="str">
            <v>1.845,66</v>
          </cell>
        </row>
        <row r="3151">
          <cell r="A3151">
            <v>37426</v>
          </cell>
          <cell r="B3151" t="str">
            <v>LUVA, PEAD PE 100,  DE 63 MM, PARA ELETROFUSAO</v>
          </cell>
          <cell r="C3151" t="str">
            <v xml:space="preserve">UN    </v>
          </cell>
          <cell r="D3151" t="str">
            <v>AS</v>
          </cell>
          <cell r="E3151" t="str">
            <v>17,75</v>
          </cell>
        </row>
        <row r="3152">
          <cell r="A3152">
            <v>37427</v>
          </cell>
          <cell r="B3152" t="str">
            <v>LUVA, PEAD PE 100, DE 125 MM, PARA ELETROFUSAO</v>
          </cell>
          <cell r="C3152" t="str">
            <v xml:space="preserve">UN    </v>
          </cell>
          <cell r="D3152" t="str">
            <v>AS</v>
          </cell>
          <cell r="E3152" t="str">
            <v>42,35</v>
          </cell>
        </row>
        <row r="3153">
          <cell r="A3153">
            <v>37424</v>
          </cell>
          <cell r="B3153" t="str">
            <v>LUVA, PEAD PE 100, DE 20 MM, PARA ELETROFUSAO</v>
          </cell>
          <cell r="C3153" t="str">
            <v xml:space="preserve">UN    </v>
          </cell>
          <cell r="D3153" t="str">
            <v>AS</v>
          </cell>
          <cell r="E3153" t="str">
            <v>8,16</v>
          </cell>
        </row>
        <row r="3154">
          <cell r="A3154">
            <v>37428</v>
          </cell>
          <cell r="B3154" t="str">
            <v>LUVA, PEAD PE 100, DE 200 MM, PARA ELETROFUSAO</v>
          </cell>
          <cell r="C3154" t="str">
            <v xml:space="preserve">UN    </v>
          </cell>
          <cell r="D3154" t="str">
            <v>AS</v>
          </cell>
          <cell r="E3154" t="str">
            <v>145,95</v>
          </cell>
        </row>
        <row r="3155">
          <cell r="A3155">
            <v>37425</v>
          </cell>
          <cell r="B3155" t="str">
            <v>LUVA, PEAD PE 100, DE 32 MM, PARA ELETROFUSAO</v>
          </cell>
          <cell r="C3155" t="str">
            <v xml:space="preserve">UN    </v>
          </cell>
          <cell r="D3155" t="str">
            <v>AS</v>
          </cell>
          <cell r="E3155" t="str">
            <v>8,79</v>
          </cell>
        </row>
        <row r="3156">
          <cell r="A3156">
            <v>11519</v>
          </cell>
          <cell r="B3156" t="str">
            <v>MACANETA ALAVANCA, RETA OU CURVA, MACICA, CROMADA, COMPRIMENTO DE 10 A 16 CM, ACABAMENTO PADRAO MEDIO - SOMENTE MACANETAS</v>
          </cell>
          <cell r="C3156" t="str">
            <v xml:space="preserve">PAR   </v>
          </cell>
          <cell r="D3156" t="str">
            <v>CR</v>
          </cell>
          <cell r="E3156" t="str">
            <v>28,41</v>
          </cell>
        </row>
        <row r="3157">
          <cell r="A3157">
            <v>11520</v>
          </cell>
          <cell r="B3157" t="str">
            <v>MACANETA ALAVANCA, RETA SIMPLES / OCA, CROMADA, COMPRIMENTO DE 10 A 16 CM, ACABAMENTO PADRAO POPULAR - SOMENTE MACANETAS</v>
          </cell>
          <cell r="C3157" t="str">
            <v xml:space="preserve">PAR   </v>
          </cell>
          <cell r="D3157" t="str">
            <v>CR</v>
          </cell>
          <cell r="E3157" t="str">
            <v>11,26</v>
          </cell>
        </row>
        <row r="3158">
          <cell r="A3158">
            <v>11518</v>
          </cell>
          <cell r="B3158" t="str">
            <v>MACANETA TIPO BOLA, CROMADA,  DIAMETRO APROXIMADO DE *2 1/2*", (SOMENTE MACANETAS)</v>
          </cell>
          <cell r="C3158" t="str">
            <v xml:space="preserve">PAR   </v>
          </cell>
          <cell r="D3158" t="str">
            <v>CR</v>
          </cell>
          <cell r="E3158" t="str">
            <v>32,78</v>
          </cell>
        </row>
        <row r="3159">
          <cell r="A3159">
            <v>38473</v>
          </cell>
          <cell r="B3159" t="str">
            <v>MACARICO DE SOLDA 201 PARA EXTENSAO GLP OU ACETILENO</v>
          </cell>
          <cell r="C3159" t="str">
            <v xml:space="preserve">UN    </v>
          </cell>
          <cell r="D3159" t="str">
            <v>CR</v>
          </cell>
          <cell r="E3159" t="str">
            <v>132,82</v>
          </cell>
        </row>
        <row r="3160">
          <cell r="A3160">
            <v>4244</v>
          </cell>
          <cell r="B3160" t="str">
            <v>MACARIQUEIRO</v>
          </cell>
          <cell r="C3160" t="str">
            <v xml:space="preserve">H     </v>
          </cell>
          <cell r="D3160" t="str">
            <v>CR</v>
          </cell>
          <cell r="E3160" t="str">
            <v>14,49</v>
          </cell>
        </row>
        <row r="3161">
          <cell r="A3161">
            <v>40977</v>
          </cell>
          <cell r="B3161" t="str">
            <v>MACARIQUEIRO (MENSALISTA)</v>
          </cell>
          <cell r="C3161" t="str">
            <v xml:space="preserve">MES   </v>
          </cell>
          <cell r="D3161" t="str">
            <v>CR</v>
          </cell>
          <cell r="E3161" t="str">
            <v>2.570,06</v>
          </cell>
        </row>
        <row r="3162">
          <cell r="A3162">
            <v>2742</v>
          </cell>
          <cell r="B3162" t="str">
            <v>MADEIRA ROLICA SEM TRATAMENTO, EUCALIPTO OU EQUIVALENTE DA REGIAO, H = 3 M, D = 12 A 15 CM (PARA ESCORAMENTO)</v>
          </cell>
          <cell r="C3162" t="str">
            <v xml:space="preserve">M     </v>
          </cell>
          <cell r="D3162" t="str">
            <v>AS</v>
          </cell>
          <cell r="E3162" t="str">
            <v>2,30</v>
          </cell>
        </row>
        <row r="3163">
          <cell r="A3163">
            <v>2748</v>
          </cell>
          <cell r="B3163" t="str">
            <v>MADEIRA ROLICA SEM TRATAMENTO, EUCALIPTO OU EQUIVALENTE DA REGIAO, H = 3 M, D = 16 A 19 CM (PARA ESCORAMENTO)</v>
          </cell>
          <cell r="C3163" t="str">
            <v xml:space="preserve">M     </v>
          </cell>
          <cell r="D3163" t="str">
            <v>AS</v>
          </cell>
          <cell r="E3163" t="str">
            <v>6,74</v>
          </cell>
        </row>
        <row r="3164">
          <cell r="A3164">
            <v>2736</v>
          </cell>
          <cell r="B3164" t="str">
            <v>MADEIRA ROLICA SEM TRATAMENTO, EUCALIPTO OU EQUIVALENTE DA REGIAO, H = 3 M, D = 20 A 24 CM (PARA ESCORAMENTO)</v>
          </cell>
          <cell r="C3164" t="str">
            <v xml:space="preserve">M     </v>
          </cell>
          <cell r="D3164" t="str">
            <v>AS</v>
          </cell>
          <cell r="E3164" t="str">
            <v>9,41</v>
          </cell>
        </row>
        <row r="3165">
          <cell r="A3165">
            <v>2745</v>
          </cell>
          <cell r="B3165" t="str">
            <v>MADEIRA ROLICA SEM TRATAMENTO, EUCALIPTO OU EQUIVALENTE DA REGIAO, H = 3 M, D = 8 A 11 CM (PARA ESCORAMENTO)</v>
          </cell>
          <cell r="C3165" t="str">
            <v xml:space="preserve">M     </v>
          </cell>
          <cell r="D3165" t="str">
            <v>AS</v>
          </cell>
          <cell r="E3165" t="str">
            <v>1,90</v>
          </cell>
        </row>
        <row r="3166">
          <cell r="A3166">
            <v>2751</v>
          </cell>
          <cell r="B3166" t="str">
            <v>MADEIRA ROLICA SEM TRATAMENTO, EUCALIPTO OU EQUIVALENTE DA REGIAO, H = 6 M, D = 12 A 15 CM (PARA ESCORAMENTO)</v>
          </cell>
          <cell r="C3166" t="str">
            <v xml:space="preserve">M     </v>
          </cell>
          <cell r="D3166" t="str">
            <v>AS</v>
          </cell>
          <cell r="E3166" t="str">
            <v>2,43</v>
          </cell>
        </row>
        <row r="3167">
          <cell r="A3167">
            <v>14439</v>
          </cell>
          <cell r="B3167" t="str">
            <v>MADEIRA ROLICA SEM TRATAMENTO, EUCALIPTO OU EQUIVALENTE DA REGIAO, H = 6 M, D = 8 A 11 CM (PARA ESCORAMENTO)</v>
          </cell>
          <cell r="C3167" t="str">
            <v xml:space="preserve">M     </v>
          </cell>
          <cell r="D3167" t="str">
            <v>AS</v>
          </cell>
          <cell r="E3167" t="str">
            <v>2,15</v>
          </cell>
        </row>
        <row r="3168">
          <cell r="A3168">
            <v>2731</v>
          </cell>
          <cell r="B3168" t="str">
            <v>MADEIRA ROLICA TRATADA, EUCALIPTO OU EQUIVALENTE DA REGIAO, H = 12 M, D = 20 A 24 CM (PARA POSTE)</v>
          </cell>
          <cell r="C3168" t="str">
            <v xml:space="preserve">M     </v>
          </cell>
          <cell r="D3168" t="str">
            <v>AS</v>
          </cell>
          <cell r="E3168" t="str">
            <v>56,59</v>
          </cell>
        </row>
        <row r="3169">
          <cell r="A3169">
            <v>21138</v>
          </cell>
          <cell r="B3169" t="str">
            <v>MADEIRA ROLICA TRATADA, EUCALIPTO OU EQUIVALENTE DA REGIAO, H = 2,2 M, D = 8 A 11 CM (PARA CERCA)</v>
          </cell>
          <cell r="C3169" t="str">
            <v xml:space="preserve">M     </v>
          </cell>
          <cell r="D3169" t="str">
            <v>AS</v>
          </cell>
          <cell r="E3169" t="str">
            <v>6,14</v>
          </cell>
        </row>
        <row r="3170">
          <cell r="A3170">
            <v>2747</v>
          </cell>
          <cell r="B3170" t="str">
            <v>MADEIRA ROLICA TRATADA, EUCALIPTO OU EQUIVALENTE DA REGIAO, H = 2,20 M, D = 16 A 19 CM (PARA CERCA)</v>
          </cell>
          <cell r="C3170" t="str">
            <v xml:space="preserve">M     </v>
          </cell>
          <cell r="D3170" t="str">
            <v>AS</v>
          </cell>
          <cell r="E3170" t="str">
            <v>15,17</v>
          </cell>
        </row>
        <row r="3171">
          <cell r="A3171">
            <v>4115</v>
          </cell>
          <cell r="B3171" t="str">
            <v>MADEIRA ROLICA TRATADA, EUCALIPTO OU EQUIVALENTE DA REGIAO, H = 3 M, D = 12 A 15 CM</v>
          </cell>
          <cell r="C3171" t="str">
            <v xml:space="preserve">M     </v>
          </cell>
          <cell r="D3171" t="str">
            <v>AS</v>
          </cell>
          <cell r="E3171" t="str">
            <v>11,88</v>
          </cell>
        </row>
        <row r="3172">
          <cell r="A3172">
            <v>2729</v>
          </cell>
          <cell r="B3172" t="str">
            <v>MADEIRA ROLICA TRATADA, EUCALIPTO OU EQUIVALENTE DA REGIAO, H = 3 M, D = 4 A 7 CM (PARA CAIBRO)</v>
          </cell>
          <cell r="C3172" t="str">
            <v xml:space="preserve">UN    </v>
          </cell>
          <cell r="D3172" t="str">
            <v>AS</v>
          </cell>
          <cell r="E3172" t="str">
            <v>14,30</v>
          </cell>
        </row>
        <row r="3173">
          <cell r="A3173">
            <v>4119</v>
          </cell>
          <cell r="B3173" t="str">
            <v>MADEIRA ROLICA TRATADA, EUCALIPTO OU EQUIVALENTE DA REGIAO, H = 6 M, D = 16 A 19 CM</v>
          </cell>
          <cell r="C3173" t="str">
            <v xml:space="preserve">M     </v>
          </cell>
          <cell r="D3173" t="str">
            <v>AS</v>
          </cell>
          <cell r="E3173" t="str">
            <v>23,90</v>
          </cell>
        </row>
        <row r="3174">
          <cell r="A3174">
            <v>2794</v>
          </cell>
          <cell r="B3174" t="str">
            <v>MADEIRA ROLICA TRATADA, EUCALIPTO OU EQUIVALENTE DA REGIAO, H = 6,5 M, D = 25 A 29 CM</v>
          </cell>
          <cell r="C3174" t="str">
            <v xml:space="preserve">M     </v>
          </cell>
          <cell r="D3174" t="str">
            <v>AS</v>
          </cell>
          <cell r="E3174" t="str">
            <v>59,01</v>
          </cell>
        </row>
        <row r="3175">
          <cell r="A3175">
            <v>2788</v>
          </cell>
          <cell r="B3175" t="str">
            <v>MADEIRA ROLICA TRATADA, EUCALIPTO OU EQUIVALENTE DA REGIAO, H = 6,5 M, D = 30 A 34 CM</v>
          </cell>
          <cell r="C3175" t="str">
            <v xml:space="preserve">M     </v>
          </cell>
          <cell r="D3175" t="str">
            <v>AS</v>
          </cell>
          <cell r="E3175" t="str">
            <v>119,31</v>
          </cell>
        </row>
        <row r="3176">
          <cell r="A3176">
            <v>4006</v>
          </cell>
          <cell r="B3176" t="str">
            <v>MADEIRA SERRADA NAO APARELHADA DE PINUS, MISTA OU EQUIVALENTE DA REGIAO</v>
          </cell>
          <cell r="C3176" t="str">
            <v xml:space="preserve">M3    </v>
          </cell>
          <cell r="D3176" t="str">
            <v>CR</v>
          </cell>
          <cell r="E3176" t="str">
            <v>1.645,15</v>
          </cell>
        </row>
        <row r="3177">
          <cell r="A3177">
            <v>36151</v>
          </cell>
          <cell r="B3177" t="str">
            <v>MANGOTE DE SEGURANCA EM RASPA DE COURO</v>
          </cell>
          <cell r="C3177" t="str">
            <v xml:space="preserve">UN    </v>
          </cell>
          <cell r="D3177" t="str">
            <v>CR</v>
          </cell>
          <cell r="E3177" t="str">
            <v>23,90</v>
          </cell>
        </row>
        <row r="3178">
          <cell r="A3178">
            <v>37457</v>
          </cell>
          <cell r="B3178" t="str">
            <v>MANGUEIRA CRISTAL PARA NIVEL, LISA, PVC TRANSPARENTE, 3/8" X1,5 MM</v>
          </cell>
          <cell r="C3178" t="str">
            <v xml:space="preserve">M     </v>
          </cell>
          <cell r="D3178" t="str">
            <v>AS</v>
          </cell>
          <cell r="E3178" t="str">
            <v>2,04</v>
          </cell>
        </row>
        <row r="3179">
          <cell r="A3179">
            <v>37456</v>
          </cell>
          <cell r="B3179" t="str">
            <v>MANGUEIRA CRISTAL PARA NIVEL, LISA, PVC TRANSPARENTE, 5/16" X1 MM</v>
          </cell>
          <cell r="C3179" t="str">
            <v xml:space="preserve">M     </v>
          </cell>
          <cell r="D3179" t="str">
            <v>AS</v>
          </cell>
          <cell r="E3179" t="str">
            <v>1,07</v>
          </cell>
        </row>
        <row r="3180">
          <cell r="A3180">
            <v>37461</v>
          </cell>
          <cell r="B3180" t="str">
            <v>MANGUEIRA CRISTAL TRANCADA, PVC COM REFORCO, COM PRESSAO DE TRABALHO (PT) 250 LBS/POL2, DE 3/4" X *2,8* MM</v>
          </cell>
          <cell r="C3180" t="str">
            <v xml:space="preserve">M     </v>
          </cell>
          <cell r="D3180" t="str">
            <v>AS</v>
          </cell>
          <cell r="E3180" t="str">
            <v>7,57</v>
          </cell>
        </row>
        <row r="3181">
          <cell r="A3181">
            <v>37460</v>
          </cell>
          <cell r="B3181" t="str">
            <v>MANGUEIRA CRISTAL TRANCADA, PVC COM REFORCO, PRESSAO DE TRABALHO (PT) 250 LBS/POL2, DE 1" X *3,4* MM</v>
          </cell>
          <cell r="C3181" t="str">
            <v xml:space="preserve">M     </v>
          </cell>
          <cell r="D3181" t="str">
            <v>AS</v>
          </cell>
          <cell r="E3181" t="str">
            <v>10,34</v>
          </cell>
        </row>
        <row r="3182">
          <cell r="A3182">
            <v>37458</v>
          </cell>
          <cell r="B3182" t="str">
            <v>MANGUEIRA CRISTAL, LISA, PVC TRANSPARENTE, 1/2" X 2 MM</v>
          </cell>
          <cell r="C3182" t="str">
            <v xml:space="preserve">M     </v>
          </cell>
          <cell r="D3182" t="str">
            <v>AS</v>
          </cell>
          <cell r="E3182" t="str">
            <v>3,03</v>
          </cell>
        </row>
        <row r="3183">
          <cell r="A3183">
            <v>37454</v>
          </cell>
          <cell r="B3183" t="str">
            <v>MANGUEIRA CRISTAL, LISA, PVC TRANSPARENTE, 1/4" X1 MM</v>
          </cell>
          <cell r="C3183" t="str">
            <v xml:space="preserve">M     </v>
          </cell>
          <cell r="D3183" t="str">
            <v>AS</v>
          </cell>
          <cell r="E3183" t="str">
            <v>0,79</v>
          </cell>
        </row>
        <row r="3184">
          <cell r="A3184">
            <v>37455</v>
          </cell>
          <cell r="B3184" t="str">
            <v>MANGUEIRA CRISTAL, LISA, PVC TRANSPARENTE, 1/4" X1,5 MM</v>
          </cell>
          <cell r="C3184" t="str">
            <v xml:space="preserve">M     </v>
          </cell>
          <cell r="D3184" t="str">
            <v>AS</v>
          </cell>
          <cell r="E3184" t="str">
            <v>1,33</v>
          </cell>
        </row>
        <row r="3185">
          <cell r="A3185">
            <v>37459</v>
          </cell>
          <cell r="B3185" t="str">
            <v>MANGUEIRA CRISTAL, LISA, PVC TRANSPARENTE, 3/4" X 2 MM</v>
          </cell>
          <cell r="C3185" t="str">
            <v xml:space="preserve">M     </v>
          </cell>
          <cell r="D3185" t="str">
            <v>AS</v>
          </cell>
          <cell r="E3185" t="str">
            <v>4,25</v>
          </cell>
        </row>
        <row r="3186">
          <cell r="A3186">
            <v>21029</v>
          </cell>
          <cell r="B3186" t="str">
            <v>MANGUEIRA DE INCENDIO, TIPO 1, DE 1 1/2", COMPRIMENTO = 15 M, TECIDO EM FIO DE POLIESTER E TUBO INTERNO EM BORRACHA SINTETICA, COM UNIOES ENGATE RAPIDO</v>
          </cell>
          <cell r="C3186" t="str">
            <v xml:space="preserve">UN    </v>
          </cell>
          <cell r="D3186" t="str">
            <v xml:space="preserve">C </v>
          </cell>
          <cell r="E3186" t="str">
            <v>246,50</v>
          </cell>
        </row>
        <row r="3187">
          <cell r="A3187">
            <v>21030</v>
          </cell>
          <cell r="B3187" t="str">
            <v>MANGUEIRA DE INCENDIO, TIPO 1, DE 1 1/2", COMPRIMENTO = 20 M, TECIDO EM FIO DE POLIESTER E TUBO INTERNO EM BORRACHA SINTETICA, COM UNIOES ENGATE RAPIDO</v>
          </cell>
          <cell r="C3187" t="str">
            <v xml:space="preserve">UN    </v>
          </cell>
          <cell r="D3187" t="str">
            <v>CR</v>
          </cell>
          <cell r="E3187" t="str">
            <v>303,85</v>
          </cell>
        </row>
        <row r="3188">
          <cell r="A3188">
            <v>21031</v>
          </cell>
          <cell r="B3188" t="str">
            <v>MANGUEIRA DE INCENDIO, TIPO 1, DE 1 1/2", COMPRIMENTO = 25 M, TECIDO EM FIO DE POLIESTER E TUBO INTERNO EM BORRACHA SINTETICA, COM UNIOES ENGATE RAPIDO</v>
          </cell>
          <cell r="C3188" t="str">
            <v xml:space="preserve">UN    </v>
          </cell>
          <cell r="D3188" t="str">
            <v>CR</v>
          </cell>
          <cell r="E3188" t="str">
            <v>378,29</v>
          </cell>
        </row>
        <row r="3189">
          <cell r="A3189">
            <v>21032</v>
          </cell>
          <cell r="B3189" t="str">
            <v>MANGUEIRA DE INCENDIO, TIPO 1, DE 1 1/2", COMPRIMENTO = 30 M, TECIDO EM FIO DE POLIESTER E TUBO INTERNO EM BORRACHA SINTETICA, COM UNIOES ENGATE RAPIDO</v>
          </cell>
          <cell r="C3189" t="str">
            <v xml:space="preserve">UN    </v>
          </cell>
          <cell r="D3189" t="str">
            <v>CR</v>
          </cell>
          <cell r="E3189" t="str">
            <v>403,91</v>
          </cell>
        </row>
        <row r="3190">
          <cell r="A3190">
            <v>37527</v>
          </cell>
          <cell r="B3190" t="str">
            <v>MANGUEIRA DE INCENDIO, TIPO 2, DE 1 1/2", COMPRIMENTO = 15 M, TECIDO EM FIO DE POLIESTER E TUBO INTERNO EM BORRACHA SINTETICA, COM UNIOES ENGATE RAPIDO</v>
          </cell>
          <cell r="C3190" t="str">
            <v xml:space="preserve">UN    </v>
          </cell>
          <cell r="D3190" t="str">
            <v>CR</v>
          </cell>
          <cell r="E3190" t="str">
            <v>364,86</v>
          </cell>
        </row>
        <row r="3191">
          <cell r="A3191">
            <v>37528</v>
          </cell>
          <cell r="B3191" t="str">
            <v>MANGUEIRA DE INCENDIO, TIPO 2, DE 1 1/2", COMPRIMENTO = 20 M, TECIDO EM FIO DE POLIESTER E TUBO INTERNO EM BORRACHA SINTETICA, COM UNIOES</v>
          </cell>
          <cell r="C3191" t="str">
            <v xml:space="preserve">UN    </v>
          </cell>
          <cell r="D3191" t="str">
            <v>CR</v>
          </cell>
          <cell r="E3191" t="str">
            <v>435,03</v>
          </cell>
        </row>
        <row r="3192">
          <cell r="A3192">
            <v>37529</v>
          </cell>
          <cell r="B3192" t="str">
            <v>MANGUEIRA DE INCENDIO, TIPO 2, DE 1 1/2", COMPRIMENTO = 25 M, TECIDO EM FIO DE POLIESTER E TUBO INTERNO EM BORRACHA SINTETICA, COM UNIOES</v>
          </cell>
          <cell r="C3192" t="str">
            <v xml:space="preserve">UN    </v>
          </cell>
          <cell r="D3192" t="str">
            <v>CR</v>
          </cell>
          <cell r="E3192" t="str">
            <v>439,30</v>
          </cell>
        </row>
        <row r="3193">
          <cell r="A3193">
            <v>37530</v>
          </cell>
          <cell r="B3193" t="str">
            <v>MANGUEIRA DE INCENDIO, TIPO 2, DE 1 1/2", COMPRIMENTO = 30 M, TECIDO EM FIO DE POLIESTER E TUBO INTERNO EM BORRACHA SINTETICA, COM UNIOES</v>
          </cell>
          <cell r="C3193" t="str">
            <v xml:space="preserve">UN    </v>
          </cell>
          <cell r="D3193" t="str">
            <v>CR</v>
          </cell>
          <cell r="E3193" t="str">
            <v>573,53</v>
          </cell>
        </row>
        <row r="3194">
          <cell r="A3194">
            <v>21034</v>
          </cell>
          <cell r="B3194" t="str">
            <v>MANGUEIRA DE INCENDIO, TIPO 2, DE 2 1/2", COMPRIMENTO = 15 M, TECIDO EM FIO DE POLIESTER E TUBO INTERNO EM BORRACHA SINTETICA, COM UNIOES ENGATE RAPIDO</v>
          </cell>
          <cell r="C3194" t="str">
            <v xml:space="preserve">UN    </v>
          </cell>
          <cell r="D3194" t="str">
            <v>CR</v>
          </cell>
          <cell r="E3194" t="str">
            <v>489,33</v>
          </cell>
        </row>
        <row r="3195">
          <cell r="A3195">
            <v>37531</v>
          </cell>
          <cell r="B3195" t="str">
            <v>MANGUEIRA DE INCENDIO, TIPO 2, DE 2 1/2", COMPRIMENTO = 20 M, TECIDO EM FIO DE POLIESTER E TUBO INTERNO EM BORRACHA SINTETICA, COM UNIOES</v>
          </cell>
          <cell r="C3195" t="str">
            <v xml:space="preserve">UN    </v>
          </cell>
          <cell r="D3195" t="str">
            <v>CR</v>
          </cell>
          <cell r="E3195" t="str">
            <v>616,25</v>
          </cell>
        </row>
        <row r="3196">
          <cell r="A3196">
            <v>21036</v>
          </cell>
          <cell r="B3196" t="str">
            <v>MANGUEIRA DE INCENDIO, TIPO 2, DE 2 1/2", COMPRIMENTO = 25 M, TECIDO EM FIO DE POLIESTER E TUBO INTERNO EM BORRACHA SINTETICA, COM UNIOES ENGATE RAPIDO</v>
          </cell>
          <cell r="C3196" t="str">
            <v xml:space="preserve">UN    </v>
          </cell>
          <cell r="D3196" t="str">
            <v>CR</v>
          </cell>
          <cell r="E3196" t="str">
            <v>749,26</v>
          </cell>
        </row>
        <row r="3197">
          <cell r="A3197">
            <v>21037</v>
          </cell>
          <cell r="B3197" t="str">
            <v>MANGUEIRA DE INCENDIO, TIPO 2, DE 2 1/2", COMPRIMENTO = 30 M, TECIDO EM FIO DE POLIESTER E TUBO INTERNO EM BORRACHA SINTETICA, COM UNIOES ENGATE RAPIDO</v>
          </cell>
          <cell r="C3197" t="str">
            <v xml:space="preserve">UN    </v>
          </cell>
          <cell r="D3197" t="str">
            <v>CR</v>
          </cell>
          <cell r="E3197" t="str">
            <v>854,20</v>
          </cell>
        </row>
        <row r="3198">
          <cell r="A3198">
            <v>20185</v>
          </cell>
          <cell r="B3198" t="str">
            <v>MANGUEIRA DE PVC FLEXIVEL,TIPO FLAT/ACHATADA, COR LARANJA, D = 1 1/2" (40 MM), PARA CONDUCAO DE AGUA, SERVICOS LEVES E MEDIOS</v>
          </cell>
          <cell r="C3198" t="str">
            <v xml:space="preserve">M     </v>
          </cell>
          <cell r="D3198" t="str">
            <v>AS</v>
          </cell>
          <cell r="E3198" t="str">
            <v>12,30</v>
          </cell>
        </row>
        <row r="3199">
          <cell r="A3199">
            <v>20260</v>
          </cell>
          <cell r="B3199" t="str">
            <v>MANGUEIRA PARA GAS - GLP, PVC, TRANCADA, DIAMETRO DE 3/8", COMPRIMENTO DE 1M (NORMATIZADA)</v>
          </cell>
          <cell r="C3199" t="str">
            <v xml:space="preserve">UN    </v>
          </cell>
          <cell r="D3199" t="str">
            <v>AS</v>
          </cell>
          <cell r="E3199" t="str">
            <v>9,89</v>
          </cell>
        </row>
        <row r="3200">
          <cell r="A3200">
            <v>37523</v>
          </cell>
          <cell r="B3200" t="str">
            <v>MANIPULADOR TELESCOPICO, POTENCIA DE 101 HP, CAPACIDADE DE CARGA DE 3.500 KG, ALTURA MAXIMA DE ELEVACAO DE 12 M</v>
          </cell>
          <cell r="C3200" t="str">
            <v xml:space="preserve">UN    </v>
          </cell>
          <cell r="D3200" t="str">
            <v>AS</v>
          </cell>
          <cell r="E3200" t="str">
            <v>377.259,43</v>
          </cell>
        </row>
        <row r="3201">
          <cell r="A3201">
            <v>37515</v>
          </cell>
          <cell r="B3201" t="str">
            <v>MANIPULADOR TELESCOPICO, POTENCIA DE 85 HP, CAPACIDADE DE CARGA DE 3.500 KG, ALTURA MAXIMA DE ELEVACAO DE 12,3 M</v>
          </cell>
          <cell r="C3201" t="str">
            <v xml:space="preserve">UN    </v>
          </cell>
          <cell r="D3201" t="str">
            <v>AS</v>
          </cell>
          <cell r="E3201" t="str">
            <v>335.402,93</v>
          </cell>
        </row>
        <row r="3202">
          <cell r="A3202">
            <v>12899</v>
          </cell>
          <cell r="B3202" t="str">
            <v>MANOMETRO COM CAIXA EM ACO PINTADO, ESCALA *10* KGF/CM2 (*10* BAR), DIAMETRO NOMINAL DE *63* MM, CONEXAO DE 1/4"</v>
          </cell>
          <cell r="C3202" t="str">
            <v xml:space="preserve">UN    </v>
          </cell>
          <cell r="D3202" t="str">
            <v>AS</v>
          </cell>
          <cell r="E3202" t="str">
            <v>97,71</v>
          </cell>
        </row>
        <row r="3203">
          <cell r="A3203">
            <v>12898</v>
          </cell>
          <cell r="B3203" t="str">
            <v>MANOMETRO COM CAIXA EM ACO PINTADO, ESCALA *10* KGF/CM2 (*10* BAR), DIAMETRO NOMINAL DE 100 MM, CONEXAO DE 1/2"</v>
          </cell>
          <cell r="C3203" t="str">
            <v xml:space="preserve">UN    </v>
          </cell>
          <cell r="D3203" t="str">
            <v>AS</v>
          </cell>
          <cell r="E3203" t="str">
            <v>155,00</v>
          </cell>
        </row>
        <row r="3204">
          <cell r="A3204">
            <v>42528</v>
          </cell>
          <cell r="B3204" t="str">
            <v>MANTA ALUMINIZADA NAS DUAS FACES, PARA SUBCOBERTURA,  E = *2* MM</v>
          </cell>
          <cell r="C3204" t="str">
            <v xml:space="preserve">M2    </v>
          </cell>
          <cell r="D3204" t="str">
            <v>CR</v>
          </cell>
          <cell r="E3204" t="str">
            <v>6,38</v>
          </cell>
        </row>
        <row r="3205">
          <cell r="A3205">
            <v>39696</v>
          </cell>
          <cell r="B3205" t="str">
            <v>MANTA ALUMINIZADA 1 FACE PARA SUBCOBERTURA, E = *1* MM</v>
          </cell>
          <cell r="C3205" t="str">
            <v xml:space="preserve">M2    </v>
          </cell>
          <cell r="D3205" t="str">
            <v xml:space="preserve">C </v>
          </cell>
          <cell r="E3205" t="str">
            <v>4,49</v>
          </cell>
        </row>
        <row r="3206">
          <cell r="A3206">
            <v>39700</v>
          </cell>
          <cell r="B3206" t="str">
            <v>MANTA ANTIRRUIDO DE POLIESTER (PET) PARA CONTRAPISO E = *8* MM</v>
          </cell>
          <cell r="C3206" t="str">
            <v xml:space="preserve">M2    </v>
          </cell>
          <cell r="D3206" t="str">
            <v>AS</v>
          </cell>
          <cell r="E3206" t="str">
            <v>19,68</v>
          </cell>
        </row>
        <row r="3207">
          <cell r="A3207">
            <v>11621</v>
          </cell>
          <cell r="B3207" t="str">
            <v>MANTA ASFALTICA ELASTOMERICA EM POLIESTER ALUMINIZADA 3 MM, TIPO III, CLASSE B (NBR 9952)</v>
          </cell>
          <cell r="C3207" t="str">
            <v xml:space="preserve">M2    </v>
          </cell>
          <cell r="D3207" t="str">
            <v>AS</v>
          </cell>
          <cell r="E3207" t="str">
            <v>39,17</v>
          </cell>
        </row>
        <row r="3208">
          <cell r="A3208">
            <v>4014</v>
          </cell>
          <cell r="B3208" t="str">
            <v>MANTA ASFALTICA ELASTOMERICA EM POLIESTER 3 MM, TIPO III, CLASSE B, ACABAMENTO PP (NBR 9952)</v>
          </cell>
          <cell r="C3208" t="str">
            <v xml:space="preserve">M2    </v>
          </cell>
          <cell r="D3208" t="str">
            <v>AS</v>
          </cell>
          <cell r="E3208" t="str">
            <v>40,52</v>
          </cell>
        </row>
        <row r="3209">
          <cell r="A3209">
            <v>4015</v>
          </cell>
          <cell r="B3209" t="str">
            <v>MANTA ASFALTICA ELASTOMERICA EM POLIESTER 4 MM, TIPO III, CLASSE B, ACABAMENTO PP (NBR 9952)</v>
          </cell>
          <cell r="C3209" t="str">
            <v xml:space="preserve">M2    </v>
          </cell>
          <cell r="D3209" t="str">
            <v>AS</v>
          </cell>
          <cell r="E3209" t="str">
            <v>49,76</v>
          </cell>
        </row>
        <row r="3210">
          <cell r="A3210">
            <v>4017</v>
          </cell>
          <cell r="B3210" t="str">
            <v>MANTA ASFALTICA ELASTOMERICA EM POLIESTER 5 MM, TIPO III, CLASSE B, ACABAMENTO PP (NBR 9952)</v>
          </cell>
          <cell r="C3210" t="str">
            <v xml:space="preserve">M2    </v>
          </cell>
          <cell r="D3210" t="str">
            <v>AS</v>
          </cell>
          <cell r="E3210" t="str">
            <v>72,41</v>
          </cell>
        </row>
        <row r="3211">
          <cell r="A3211">
            <v>4016</v>
          </cell>
          <cell r="B3211" t="str">
            <v>MANTA ASFALTICA ELASTOMERICA TIPO GLASS 3 MM, TIPO II, CLASSE C, ACABAMENTO PP (NBR 9952)</v>
          </cell>
          <cell r="C3211" t="str">
            <v xml:space="preserve">M2    </v>
          </cell>
          <cell r="D3211" t="str">
            <v>AS</v>
          </cell>
          <cell r="E3211" t="str">
            <v>28,60</v>
          </cell>
        </row>
        <row r="3212">
          <cell r="A3212">
            <v>39699</v>
          </cell>
          <cell r="B3212" t="str">
            <v>MANTA DE BORRACHA ANTIRRUIDO 5 MM</v>
          </cell>
          <cell r="C3212" t="str">
            <v xml:space="preserve">M2    </v>
          </cell>
          <cell r="D3212" t="str">
            <v>CR</v>
          </cell>
          <cell r="E3212" t="str">
            <v>11,10</v>
          </cell>
        </row>
        <row r="3213">
          <cell r="A3213">
            <v>38544</v>
          </cell>
          <cell r="B3213" t="str">
            <v>MANTA DE POLIETILENO EXPANDIDO (PEBD) ANTICHAMAS, E = 8 MM</v>
          </cell>
          <cell r="C3213" t="str">
            <v xml:space="preserve">M2    </v>
          </cell>
          <cell r="D3213" t="str">
            <v>AS</v>
          </cell>
          <cell r="E3213" t="str">
            <v>7,34</v>
          </cell>
        </row>
        <row r="3214">
          <cell r="A3214">
            <v>38545</v>
          </cell>
          <cell r="B3214" t="str">
            <v>MANTA DE POLIETILENO EXPANDIDO (PEBD), E = 5 MM</v>
          </cell>
          <cell r="C3214" t="str">
            <v xml:space="preserve">M2    </v>
          </cell>
          <cell r="D3214" t="str">
            <v>AS</v>
          </cell>
          <cell r="E3214" t="str">
            <v>4,71</v>
          </cell>
        </row>
        <row r="3215">
          <cell r="A3215">
            <v>42527</v>
          </cell>
          <cell r="B3215" t="str">
            <v>MANTA DE POLIETILENO EXPANDIDO, COM 1 FACE METALIZADA PARA SUBCOBERTURA,  E = *5* MM</v>
          </cell>
          <cell r="C3215" t="str">
            <v xml:space="preserve">M2    </v>
          </cell>
          <cell r="D3215" t="str">
            <v>CR</v>
          </cell>
          <cell r="E3215" t="str">
            <v>16,87</v>
          </cell>
        </row>
        <row r="3216">
          <cell r="A3216">
            <v>39323</v>
          </cell>
          <cell r="B3216" t="str">
            <v>MANTA GEOTEXTIL TECIDO DE LAMINETES DE POLIPROPILENO, RESISTENCIA A TRACAO = *25* KN/M</v>
          </cell>
          <cell r="C3216" t="str">
            <v xml:space="preserve">M2    </v>
          </cell>
          <cell r="D3216" t="str">
            <v>AS</v>
          </cell>
          <cell r="E3216" t="str">
            <v>17,99</v>
          </cell>
        </row>
        <row r="3217">
          <cell r="A3217">
            <v>626</v>
          </cell>
          <cell r="B3217" t="str">
            <v>MANTA LIQUIDA DE BASE ASFALTICA MODIFICADA COM A ADICAO DE ELASTOMEROS DILUIDOS EM SOLVENTE ORGANICO, APLICACAO A FRIO (MEMBRANA IMPERMEABILIZANTE ASFASTICA)</v>
          </cell>
          <cell r="C3217" t="str">
            <v xml:space="preserve">KG    </v>
          </cell>
          <cell r="D3217" t="str">
            <v xml:space="preserve">C </v>
          </cell>
          <cell r="E3217" t="str">
            <v>13,88</v>
          </cell>
        </row>
        <row r="3218">
          <cell r="A3218">
            <v>25860</v>
          </cell>
          <cell r="B3218" t="str">
            <v>MANTA TERMOPLASTICA, PEAD, GEOMEMBRANA LISA, E = 0,50 MM ( NBR 15352)</v>
          </cell>
          <cell r="C3218" t="str">
            <v xml:space="preserve">M2    </v>
          </cell>
          <cell r="D3218" t="str">
            <v>AS</v>
          </cell>
          <cell r="E3218" t="str">
            <v>9,31</v>
          </cell>
        </row>
        <row r="3219">
          <cell r="A3219">
            <v>25861</v>
          </cell>
          <cell r="B3219" t="str">
            <v>MANTA TERMOPLASTICA, PEAD, GEOMEMBRANA LISA, E = 0,75 MM ( NBR 15352)</v>
          </cell>
          <cell r="C3219" t="str">
            <v xml:space="preserve">M2    </v>
          </cell>
          <cell r="D3219" t="str">
            <v>AS</v>
          </cell>
          <cell r="E3219" t="str">
            <v>14,05</v>
          </cell>
        </row>
        <row r="3220">
          <cell r="A3220">
            <v>25862</v>
          </cell>
          <cell r="B3220" t="str">
            <v>MANTA TERMOPLASTICA, PEAD, GEOMEMBRANA LISA, E = 0,80 MM ( NBR 15352)</v>
          </cell>
          <cell r="C3220" t="str">
            <v xml:space="preserve">M2    </v>
          </cell>
          <cell r="D3220" t="str">
            <v>AS</v>
          </cell>
          <cell r="E3220" t="str">
            <v>14,92</v>
          </cell>
        </row>
        <row r="3221">
          <cell r="A3221">
            <v>25863</v>
          </cell>
          <cell r="B3221" t="str">
            <v>MANTA TERMOPLASTICA, PEAD, GEOMEMBRANA LISA, E = 1,00 MM ( NBR 15352)</v>
          </cell>
          <cell r="C3221" t="str">
            <v xml:space="preserve">M2    </v>
          </cell>
          <cell r="D3221" t="str">
            <v>AS</v>
          </cell>
          <cell r="E3221" t="str">
            <v>18,65</v>
          </cell>
        </row>
        <row r="3222">
          <cell r="A3222">
            <v>25864</v>
          </cell>
          <cell r="B3222" t="str">
            <v>MANTA TERMOPLASTICA, PEAD, GEOMEMBRANA LISA, E = 1,50 MM ( NBR 15352)</v>
          </cell>
          <cell r="C3222" t="str">
            <v xml:space="preserve">M2    </v>
          </cell>
          <cell r="D3222" t="str">
            <v>AS</v>
          </cell>
          <cell r="E3222" t="str">
            <v>27,96</v>
          </cell>
        </row>
        <row r="3223">
          <cell r="A3223">
            <v>25865</v>
          </cell>
          <cell r="B3223" t="str">
            <v>MANTA TERMOPLASTICA, PEAD, GEOMEMBRANA LISA, E = 2,00 MM ( NBR 15352)</v>
          </cell>
          <cell r="C3223" t="str">
            <v xml:space="preserve">M2    </v>
          </cell>
          <cell r="D3223" t="str">
            <v>AS</v>
          </cell>
          <cell r="E3223" t="str">
            <v>37,46</v>
          </cell>
        </row>
        <row r="3224">
          <cell r="A3224">
            <v>25866</v>
          </cell>
          <cell r="B3224" t="str">
            <v>MANTA TERMOPLASTICA, PEAD, GEOMEMBRANA LISA, E = 2,50 MM ( NBR 15352)</v>
          </cell>
          <cell r="C3224" t="str">
            <v xml:space="preserve">M2    </v>
          </cell>
          <cell r="D3224" t="str">
            <v>AS</v>
          </cell>
          <cell r="E3224" t="str">
            <v>46,52</v>
          </cell>
        </row>
        <row r="3225">
          <cell r="A3225">
            <v>25868</v>
          </cell>
          <cell r="B3225" t="str">
            <v>MANTA TERMOPLASTICA, PEAD, GEOMEMBRANA TEXTURIZADA EM AMBAS AS FACES, E = 0,50 MM (NBR 15352)</v>
          </cell>
          <cell r="C3225" t="str">
            <v xml:space="preserve">M2    </v>
          </cell>
          <cell r="D3225" t="str">
            <v>AS</v>
          </cell>
          <cell r="E3225" t="str">
            <v>10,38</v>
          </cell>
        </row>
        <row r="3226">
          <cell r="A3226">
            <v>25869</v>
          </cell>
          <cell r="B3226" t="str">
            <v>MANTA TERMOPLASTICA, PEAD, GEOMEMBRANA TEXTURIZADA EM AMBAS AS FACES, E = 0,75 MM (NBR 15352)</v>
          </cell>
          <cell r="C3226" t="str">
            <v xml:space="preserve">M2    </v>
          </cell>
          <cell r="D3226" t="str">
            <v>AS</v>
          </cell>
          <cell r="E3226" t="str">
            <v>14,66</v>
          </cell>
        </row>
        <row r="3227">
          <cell r="A3227">
            <v>25870</v>
          </cell>
          <cell r="B3227" t="str">
            <v>MANTA TERMOPLASTICA, PEAD, GEOMEMBRANA TEXTURIZADA EM AMBAS AS FACES, E = 0,80 MM (NBR 15352)</v>
          </cell>
          <cell r="C3227" t="str">
            <v xml:space="preserve">M2    </v>
          </cell>
          <cell r="D3227" t="str">
            <v>AS</v>
          </cell>
          <cell r="E3227" t="str">
            <v>16,61</v>
          </cell>
        </row>
        <row r="3228">
          <cell r="A3228">
            <v>25871</v>
          </cell>
          <cell r="B3228" t="str">
            <v>MANTA TERMOPLASTICA, PEAD, GEOMEMBRANA TEXTURIZADA EM AMBAS AS FACES, E = 1,00 MM (NBR 15352)</v>
          </cell>
          <cell r="C3228" t="str">
            <v xml:space="preserve">M2    </v>
          </cell>
          <cell r="D3228" t="str">
            <v>AS</v>
          </cell>
          <cell r="E3228" t="str">
            <v>20,40</v>
          </cell>
        </row>
        <row r="3229">
          <cell r="A3229">
            <v>25867</v>
          </cell>
          <cell r="B3229" t="str">
            <v>MANTA TERMOPLASTICA, PEAD, GEOMEMBRANA TEXTURIZADA EM AMBAS AS FACES, E = 1,50 MM (NBR 15352)</v>
          </cell>
          <cell r="C3229" t="str">
            <v xml:space="preserve">M2    </v>
          </cell>
          <cell r="D3229" t="str">
            <v>AS</v>
          </cell>
          <cell r="E3229" t="str">
            <v>30,20</v>
          </cell>
        </row>
        <row r="3230">
          <cell r="A3230">
            <v>25872</v>
          </cell>
          <cell r="B3230" t="str">
            <v>MANTA TERMOPLASTICA, PEAD, GEOMEMBRANA TEXTURIZADA EM AMBAS AS FACES, E = 2,00 MM (NBR 15352)</v>
          </cell>
          <cell r="C3230" t="str">
            <v xml:space="preserve">M2    </v>
          </cell>
          <cell r="D3230" t="str">
            <v>AS</v>
          </cell>
          <cell r="E3230" t="str">
            <v>40,81</v>
          </cell>
        </row>
        <row r="3231">
          <cell r="A3231">
            <v>25873</v>
          </cell>
          <cell r="B3231" t="str">
            <v>MANTA TERMOPLASTICA, PEAD, GEOMEMBRANA TEXTURIZADA EM AMBAS AS FACES, E = 2,50 MM (NBR 15352)</v>
          </cell>
          <cell r="C3231" t="str">
            <v xml:space="preserve">M2    </v>
          </cell>
          <cell r="D3231" t="str">
            <v>AS</v>
          </cell>
          <cell r="E3231" t="str">
            <v>50,90</v>
          </cell>
        </row>
        <row r="3232">
          <cell r="A3232">
            <v>40637</v>
          </cell>
          <cell r="B3232" t="str">
            <v>MAQUINA DEMARCADORA DE FAIXA DE TRAFEGO A FRIO, AUTOPROPELIDA, MOTOR DIESEL 38 HP</v>
          </cell>
          <cell r="C3232" t="str">
            <v xml:space="preserve">UN    </v>
          </cell>
          <cell r="D3232" t="str">
            <v>AS</v>
          </cell>
          <cell r="E3232" t="str">
            <v>505.925,24</v>
          </cell>
        </row>
        <row r="3233">
          <cell r="A3233">
            <v>13836</v>
          </cell>
          <cell r="B3233" t="str">
            <v>MAQUINA EXTRUSORA DE CONCRETO PARA GUIAS E SARJETAS, COM MOTOR A DIESEL DE 14 CV</v>
          </cell>
          <cell r="C3233" t="str">
            <v xml:space="preserve">UN    </v>
          </cell>
          <cell r="D3233" t="str">
            <v>AS</v>
          </cell>
          <cell r="E3233" t="str">
            <v>58.739,81</v>
          </cell>
        </row>
        <row r="3234">
          <cell r="A3234">
            <v>14534</v>
          </cell>
          <cell r="B3234" t="str">
            <v>MAQUINA MANUAL TIPO PRENSA PARA PRODUCAO DE BLOCOS E PAVIMENTOS DE CONCRETO, COM MOTOR ELETRICO TRIFASICO PARA VIBRACAO, POTENCIA TOTAL INSTALADA DE 1,5 KW</v>
          </cell>
          <cell r="C3234" t="str">
            <v xml:space="preserve">UN    </v>
          </cell>
          <cell r="D3234" t="str">
            <v>AS</v>
          </cell>
          <cell r="E3234" t="str">
            <v>24.590,04</v>
          </cell>
        </row>
        <row r="3235">
          <cell r="A3235">
            <v>14619</v>
          </cell>
          <cell r="B3235" t="str">
            <v>MAQUINA PARA CORTE COM DISCO ABRASIVO DE DIAMETRO DE 18'' (450 MM), COM MOTOR ELETRICO TRIFASICO DE 10 CV</v>
          </cell>
          <cell r="C3235" t="str">
            <v xml:space="preserve">UN    </v>
          </cell>
          <cell r="D3235" t="str">
            <v>CR</v>
          </cell>
          <cell r="E3235" t="str">
            <v>16.292,26</v>
          </cell>
        </row>
        <row r="3236">
          <cell r="A3236">
            <v>14535</v>
          </cell>
          <cell r="B3236" t="str">
            <v>MAQUINA TIPO PRENSA HIDRAULICA, PARA FABRICACAO DE TUBOS DE CONCRETO PARA AGUAS PLUVIAIS, DN 200 A DN 600 MM X 1000 MM DE COMPRIMENTO, COM MOTOR PRINCIPAL DE 20 CV</v>
          </cell>
          <cell r="C3236" t="str">
            <v xml:space="preserve">UN    </v>
          </cell>
          <cell r="D3236" t="str">
            <v>AS</v>
          </cell>
          <cell r="E3236" t="str">
            <v>244.058,49</v>
          </cell>
        </row>
        <row r="3237">
          <cell r="A3237">
            <v>39813</v>
          </cell>
          <cell r="B3237" t="str">
            <v>MAQUINA TIPO VASO/TANQUE/JATO DE PRESSAO PORTATIL PARA JATEAMENTO, CONTROLE AUTOMATICO E REMOTO, CAMARA DE 1 SAIDA, 280 L, DIAM. *670* MM, BICO JATO CURTO VENTURI DE 5/16", MANGUEIRA DE 1" DE 10 M, COMPLETA (VALVULAS POP UP E DOSADORA, FUNDO CONICO ETC)</v>
          </cell>
          <cell r="C3237" t="str">
            <v xml:space="preserve">UN    </v>
          </cell>
          <cell r="D3237" t="str">
            <v>AS</v>
          </cell>
          <cell r="E3237" t="str">
            <v>17.291,87</v>
          </cell>
        </row>
        <row r="3238">
          <cell r="A3238">
            <v>40403</v>
          </cell>
          <cell r="B3238" t="str">
            <v>MAQUINA TRANSFORMADORA MONOFASICA PARA SOLDA ELETRICA, TENSAO DE 220 V, FREQUENCIA DE 60 HZ, FAIXA DE CORRENTE ENTRE 80 A (+/- 10 A) E 250 A, POTENCIA ENTRE 14,00 KVA E 15,0 KVA, CICLO DE TRABALHO ENTRE 10% E 20% A 250 A</v>
          </cell>
          <cell r="C3238" t="str">
            <v xml:space="preserve">UN    </v>
          </cell>
          <cell r="D3238" t="str">
            <v>CR</v>
          </cell>
          <cell r="E3238" t="str">
            <v>667,87</v>
          </cell>
        </row>
        <row r="3239">
          <cell r="A3239">
            <v>12868</v>
          </cell>
          <cell r="B3239" t="str">
            <v>MARCENEIRO</v>
          </cell>
          <cell r="C3239" t="str">
            <v xml:space="preserve">H     </v>
          </cell>
          <cell r="D3239" t="str">
            <v>CR</v>
          </cell>
          <cell r="E3239" t="str">
            <v>15,13</v>
          </cell>
        </row>
        <row r="3240">
          <cell r="A3240">
            <v>40916</v>
          </cell>
          <cell r="B3240" t="str">
            <v>MARCENEIRO (MENSALISTA)</v>
          </cell>
          <cell r="C3240" t="str">
            <v xml:space="preserve">MES   </v>
          </cell>
          <cell r="D3240" t="str">
            <v>CR</v>
          </cell>
          <cell r="E3240" t="str">
            <v>2.684,66</v>
          </cell>
        </row>
        <row r="3241">
          <cell r="A3241">
            <v>4755</v>
          </cell>
          <cell r="B3241" t="str">
            <v>MARMORISTA / GRANITEIRO</v>
          </cell>
          <cell r="C3241" t="str">
            <v xml:space="preserve">H     </v>
          </cell>
          <cell r="D3241" t="str">
            <v>CR</v>
          </cell>
          <cell r="E3241" t="str">
            <v>15,13</v>
          </cell>
        </row>
        <row r="3242">
          <cell r="A3242">
            <v>41067</v>
          </cell>
          <cell r="B3242" t="str">
            <v>MARMORISTA / GRANITEIRO (MENSALISTA)</v>
          </cell>
          <cell r="C3242" t="str">
            <v xml:space="preserve">MES   </v>
          </cell>
          <cell r="D3242" t="str">
            <v>CR</v>
          </cell>
          <cell r="E3242" t="str">
            <v>2.685,45</v>
          </cell>
        </row>
        <row r="3243">
          <cell r="A3243">
            <v>38463</v>
          </cell>
          <cell r="B3243" t="str">
            <v>MARTELO DE SOLDADOR/PICADOR DE SOLDA</v>
          </cell>
          <cell r="C3243" t="str">
            <v xml:space="preserve">UN    </v>
          </cell>
          <cell r="D3243" t="str">
            <v>CR</v>
          </cell>
          <cell r="E3243" t="str">
            <v>32,26</v>
          </cell>
        </row>
        <row r="3244">
          <cell r="A3244">
            <v>40703</v>
          </cell>
          <cell r="B3244" t="str">
            <v>MARTELO DEMOLIDOR ELETRICO, COM POTENCIA DE 2.000 W, FREQUENCIA DE 1.000 IMPACTOS POR MINUTO, FORÇA DE IMPACTO ENTRE 60 E 65 J, PESO DE 30 KG</v>
          </cell>
          <cell r="C3244" t="str">
            <v xml:space="preserve">UN    </v>
          </cell>
          <cell r="D3244" t="str">
            <v xml:space="preserve">C </v>
          </cell>
          <cell r="E3244" t="str">
            <v>8.433,00</v>
          </cell>
        </row>
        <row r="3245">
          <cell r="A3245">
            <v>14531</v>
          </cell>
          <cell r="B3245" t="str">
            <v>MARTELO DEMOLIDOR PNEUMATICO MANUAL, COM REDUCAO DE VIBRACAO, PESO DE 21 KG</v>
          </cell>
          <cell r="C3245" t="str">
            <v xml:space="preserve">UN    </v>
          </cell>
          <cell r="D3245" t="str">
            <v>CR</v>
          </cell>
          <cell r="E3245" t="str">
            <v>15.722,29</v>
          </cell>
        </row>
        <row r="3246">
          <cell r="A3246">
            <v>36533</v>
          </cell>
          <cell r="B3246" t="str">
            <v>MARTELO DEMOLIDOR PNEUMATICO MANUAL, COM REDUCAO DE VIBRACAO, PESO DE 31,5 KG</v>
          </cell>
          <cell r="C3246" t="str">
            <v xml:space="preserve">UN    </v>
          </cell>
          <cell r="D3246" t="str">
            <v>CR</v>
          </cell>
          <cell r="E3246" t="str">
            <v>18.092,33</v>
          </cell>
        </row>
        <row r="3247">
          <cell r="A3247">
            <v>11616</v>
          </cell>
          <cell r="B3247" t="str">
            <v>MARTELO DEMOLIDOR PNEUMATICO MANUAL, PADRAO, PESO DE 32 KG</v>
          </cell>
          <cell r="C3247" t="str">
            <v xml:space="preserve">UN    </v>
          </cell>
          <cell r="D3247" t="str">
            <v>CR</v>
          </cell>
          <cell r="E3247" t="str">
            <v>17.087,94</v>
          </cell>
        </row>
        <row r="3248">
          <cell r="A3248">
            <v>41898</v>
          </cell>
          <cell r="B3248" t="str">
            <v>MARTELO DEMOLIDOR PNEUMATICO MANUAL, PESO  DE 28 KG, COM SILENCIADOR</v>
          </cell>
          <cell r="C3248" t="str">
            <v xml:space="preserve">UN    </v>
          </cell>
          <cell r="D3248" t="str">
            <v>CR</v>
          </cell>
          <cell r="E3248" t="str">
            <v>19.226,26</v>
          </cell>
        </row>
        <row r="3249">
          <cell r="A3249">
            <v>13447</v>
          </cell>
          <cell r="B3249" t="str">
            <v>MARTELO PERFURADOR PNEUMATICO MANUAL, DE SUPERFICIE, COM AVANCO DE COLUNA, PESO DE 22 KG</v>
          </cell>
          <cell r="C3249" t="str">
            <v xml:space="preserve">UN    </v>
          </cell>
          <cell r="D3249" t="str">
            <v>CR</v>
          </cell>
          <cell r="E3249" t="str">
            <v>35.377,64</v>
          </cell>
        </row>
        <row r="3250">
          <cell r="A3250">
            <v>14529</v>
          </cell>
          <cell r="B3250" t="str">
            <v>MARTELO PERFURADOR PNEUMATICO MANUAL, HASTE 25 X 75 MM, 21 KG</v>
          </cell>
          <cell r="C3250" t="str">
            <v xml:space="preserve">UN    </v>
          </cell>
          <cell r="D3250" t="str">
            <v>CR</v>
          </cell>
          <cell r="E3250" t="str">
            <v>19.785,81</v>
          </cell>
        </row>
        <row r="3251">
          <cell r="A3251">
            <v>10747</v>
          </cell>
          <cell r="B3251" t="str">
            <v>MARTELO PERFURADOR PNEUMATICO MANUAL, PESO DE 25 KG, COM SILENCIADOR</v>
          </cell>
          <cell r="C3251" t="str">
            <v xml:space="preserve">UN    </v>
          </cell>
          <cell r="D3251" t="str">
            <v>CR</v>
          </cell>
          <cell r="E3251" t="str">
            <v>19.412,91</v>
          </cell>
        </row>
        <row r="3252">
          <cell r="A3252">
            <v>36141</v>
          </cell>
          <cell r="B3252" t="str">
            <v>MASCARA DE SEGURANCA PARA SOLDA COM ESCUDO DE CELERON E CARNEIRA DE PLASTICO COM REGULAGEM</v>
          </cell>
          <cell r="C3252" t="str">
            <v xml:space="preserve">UN    </v>
          </cell>
          <cell r="D3252" t="str">
            <v>CR</v>
          </cell>
          <cell r="E3252" t="str">
            <v>32,26</v>
          </cell>
        </row>
        <row r="3253">
          <cell r="A3253">
            <v>39434</v>
          </cell>
          <cell r="B3253" t="str">
            <v>MASSA DE REJUNTE EM PO PARA DRYWALL, A BASE DE GESSO, SECAGEM RAPIDA, PARA TRATAMENTO DE JUNTAS DE CHAPA DE GESSO (COM ADICAO DE AGUA)</v>
          </cell>
          <cell r="C3253" t="str">
            <v xml:space="preserve">KG    </v>
          </cell>
          <cell r="D3253" t="str">
            <v>AS</v>
          </cell>
          <cell r="E3253" t="str">
            <v>4,18</v>
          </cell>
        </row>
        <row r="3254">
          <cell r="A3254">
            <v>39433</v>
          </cell>
          <cell r="B3254" t="str">
            <v>MASSA DE REJUNTE PRONTA PARA TRATAMENTO DE JUNTAS DE CHAPA DE GESSO PARA DRYWALL, SEM ADICAO DE AGUA</v>
          </cell>
          <cell r="C3254" t="str">
            <v xml:space="preserve">KG    </v>
          </cell>
          <cell r="D3254" t="str">
            <v>AS</v>
          </cell>
          <cell r="E3254" t="str">
            <v>3,00</v>
          </cell>
        </row>
        <row r="3255">
          <cell r="A3255">
            <v>4049</v>
          </cell>
          <cell r="B3255" t="str">
            <v>MASSA EPOXI BICOMPONENTE (MASSA + CATALIZADOR)</v>
          </cell>
          <cell r="C3255" t="str">
            <v xml:space="preserve">L     </v>
          </cell>
          <cell r="D3255" t="str">
            <v>CR</v>
          </cell>
          <cell r="E3255" t="str">
            <v>46,92</v>
          </cell>
        </row>
        <row r="3256">
          <cell r="A3256">
            <v>38120</v>
          </cell>
          <cell r="B3256" t="str">
            <v>MASSA EPOXI BICOMPONENTE PARA REPAROS</v>
          </cell>
          <cell r="C3256" t="str">
            <v xml:space="preserve">KG    </v>
          </cell>
          <cell r="D3256" t="str">
            <v>CR</v>
          </cell>
          <cell r="E3256" t="str">
            <v>98,78</v>
          </cell>
        </row>
        <row r="3257">
          <cell r="A3257">
            <v>38877</v>
          </cell>
          <cell r="B3257" t="str">
            <v>MASSA PARA TEXTURA LISA DE BASE ACRILICA, USO INTERNO E EXTERNO</v>
          </cell>
          <cell r="C3257" t="str">
            <v xml:space="preserve">KG    </v>
          </cell>
          <cell r="D3257" t="str">
            <v>CR</v>
          </cell>
          <cell r="E3257" t="str">
            <v>6,33</v>
          </cell>
        </row>
        <row r="3258">
          <cell r="A3258">
            <v>34546</v>
          </cell>
          <cell r="B3258" t="str">
            <v>MASSA PARA TEXTURA RUSTICA DE BASE ACRILICA, COR BRANCA, USO INTERNO E EXTERNO</v>
          </cell>
          <cell r="C3258" t="str">
            <v xml:space="preserve">KG    </v>
          </cell>
          <cell r="D3258" t="str">
            <v>CR</v>
          </cell>
          <cell r="E3258" t="str">
            <v>6,38</v>
          </cell>
        </row>
        <row r="3259">
          <cell r="A3259">
            <v>10498</v>
          </cell>
          <cell r="B3259" t="str">
            <v>MASSA PARA VIDRO</v>
          </cell>
          <cell r="C3259" t="str">
            <v xml:space="preserve">KG    </v>
          </cell>
          <cell r="D3259" t="str">
            <v>CR</v>
          </cell>
          <cell r="E3259" t="str">
            <v>6,61</v>
          </cell>
        </row>
        <row r="3260">
          <cell r="A3260">
            <v>4823</v>
          </cell>
          <cell r="B3260" t="str">
            <v>MASSA PLASTICA PARA MARMORE/GRANITO</v>
          </cell>
          <cell r="C3260" t="str">
            <v xml:space="preserve">KG    </v>
          </cell>
          <cell r="D3260" t="str">
            <v>CR</v>
          </cell>
          <cell r="E3260" t="str">
            <v>32,22</v>
          </cell>
        </row>
        <row r="3261">
          <cell r="A3261">
            <v>12357</v>
          </cell>
          <cell r="B3261" t="str">
            <v>MASTRO SIMPLES GALVANIZADO DIAMETRO NOMINAL 1 1/2", COMPRIMENTO 3 M</v>
          </cell>
          <cell r="C3261" t="str">
            <v xml:space="preserve">UN    </v>
          </cell>
          <cell r="D3261" t="str">
            <v>CR</v>
          </cell>
          <cell r="E3261" t="str">
            <v>152,06</v>
          </cell>
        </row>
        <row r="3262">
          <cell r="A3262">
            <v>12358</v>
          </cell>
          <cell r="B3262" t="str">
            <v>MASTRO SIMPLES GALVANIZADO DIAMETRO NOMINAL 2", COMPRIMENTO 3 M</v>
          </cell>
          <cell r="C3262" t="str">
            <v xml:space="preserve">UN    </v>
          </cell>
          <cell r="D3262" t="str">
            <v>CR</v>
          </cell>
          <cell r="E3262" t="str">
            <v>171,04</v>
          </cell>
        </row>
        <row r="3263">
          <cell r="A3263">
            <v>11079</v>
          </cell>
          <cell r="B3263" t="str">
            <v>MATERIAL FILTRANTE (PEDREGULHO) 0,6 A 25,46 MM (POSTO PEDREIRA/FORNECEDOR, SEM FRETE)</v>
          </cell>
          <cell r="C3263" t="str">
            <v xml:space="preserve">M3    </v>
          </cell>
          <cell r="D3263" t="str">
            <v>CR</v>
          </cell>
          <cell r="E3263" t="str">
            <v>998,08</v>
          </cell>
        </row>
        <row r="3264">
          <cell r="A3264">
            <v>11082</v>
          </cell>
          <cell r="B3264" t="str">
            <v>MATERIAL FILTRANTE (PEDREGULHO) 38 A 25,4 MM (POSTO PEDREIRA/FORNECEDOR, SEM FRETE)</v>
          </cell>
          <cell r="C3264" t="str">
            <v xml:space="preserve">M3    </v>
          </cell>
          <cell r="D3264" t="str">
            <v>CR</v>
          </cell>
          <cell r="E3264" t="str">
            <v>1.018,28</v>
          </cell>
        </row>
        <row r="3265">
          <cell r="A3265">
            <v>4058</v>
          </cell>
          <cell r="B3265" t="str">
            <v>MECANICO DE EQUIPAMENTOS PESADOS</v>
          </cell>
          <cell r="C3265" t="str">
            <v xml:space="preserve">H     </v>
          </cell>
          <cell r="D3265" t="str">
            <v>CR</v>
          </cell>
          <cell r="E3265" t="str">
            <v>16,22</v>
          </cell>
        </row>
        <row r="3266">
          <cell r="A3266">
            <v>40974</v>
          </cell>
          <cell r="B3266" t="str">
            <v>MECANICO DE EQUIPAMENTOS PESADOS (MENSALISTA)</v>
          </cell>
          <cell r="C3266" t="str">
            <v xml:space="preserve">MES   </v>
          </cell>
          <cell r="D3266" t="str">
            <v>CR</v>
          </cell>
          <cell r="E3266" t="str">
            <v>2.878,10</v>
          </cell>
        </row>
        <row r="3267">
          <cell r="A3267">
            <v>34794</v>
          </cell>
          <cell r="B3267" t="str">
            <v>MECANICO DE REFRIGERACAO</v>
          </cell>
          <cell r="C3267" t="str">
            <v xml:space="preserve">H     </v>
          </cell>
          <cell r="D3267" t="str">
            <v>CR</v>
          </cell>
          <cell r="E3267" t="str">
            <v>16,86</v>
          </cell>
        </row>
        <row r="3268">
          <cell r="A3268">
            <v>40925</v>
          </cell>
          <cell r="B3268" t="str">
            <v>MECANICO DE REFRIGERACAO (MENSALISTA)</v>
          </cell>
          <cell r="C3268" t="str">
            <v xml:space="preserve">MES   </v>
          </cell>
          <cell r="D3268" t="str">
            <v>CR</v>
          </cell>
          <cell r="E3268" t="str">
            <v>2.991,35</v>
          </cell>
        </row>
        <row r="3269">
          <cell r="A3269">
            <v>13741</v>
          </cell>
          <cell r="B3269" t="str">
            <v>MEDIDOR DE NIVEL ESTATICO E DINAMICO PARA POCO, COMPRIMENTO DE 200 M</v>
          </cell>
          <cell r="C3269" t="str">
            <v xml:space="preserve">UN    </v>
          </cell>
          <cell r="D3269" t="str">
            <v>CR</v>
          </cell>
          <cell r="E3269" t="str">
            <v>1.625,50</v>
          </cell>
        </row>
        <row r="3270">
          <cell r="A3270">
            <v>3288</v>
          </cell>
          <cell r="B3270" t="str">
            <v>MEIA CANA DE MADEIRA CEDRINHO OU EQUIVALENTE DA REGIAO, ACABAMENTO PARA FORRO PAULISTA, *2,5 X 2,5* CM</v>
          </cell>
          <cell r="C3270" t="str">
            <v xml:space="preserve">M     </v>
          </cell>
          <cell r="D3270" t="str">
            <v xml:space="preserve">C </v>
          </cell>
          <cell r="E3270" t="str">
            <v>4,11</v>
          </cell>
        </row>
        <row r="3271">
          <cell r="A3271">
            <v>13587</v>
          </cell>
          <cell r="B3271" t="str">
            <v>MEIA CANA DE MADEIRA PINUS OU EQUIVALENTE DA REGIAO, ACABAMENTO PARA FORRO PAULISTA, *2,5 X 2,5* CM</v>
          </cell>
          <cell r="C3271" t="str">
            <v xml:space="preserve">M     </v>
          </cell>
          <cell r="D3271" t="str">
            <v>CR</v>
          </cell>
          <cell r="E3271" t="str">
            <v>2,48</v>
          </cell>
        </row>
        <row r="3272">
          <cell r="A3272">
            <v>38598</v>
          </cell>
          <cell r="B3272" t="str">
            <v>MEIA CANALETA CONCRETO ESTRUTURAL 14 X 19 X 19 CM, FBK 14 MPA (NBR 6136)</v>
          </cell>
          <cell r="C3272" t="str">
            <v xml:space="preserve">UN    </v>
          </cell>
          <cell r="D3272" t="str">
            <v>CR</v>
          </cell>
          <cell r="E3272" t="str">
            <v>2,41</v>
          </cell>
        </row>
        <row r="3273">
          <cell r="A3273">
            <v>38595</v>
          </cell>
          <cell r="B3273" t="str">
            <v>MEIA CANALETA CONCRETO ESTRUTURAL 14 X 19 X 19 CM, FBK 4,5 MPA (NBR 6136)</v>
          </cell>
          <cell r="C3273" t="str">
            <v xml:space="preserve">UN    </v>
          </cell>
          <cell r="D3273" t="str">
            <v>CR</v>
          </cell>
          <cell r="E3273" t="str">
            <v>1,66</v>
          </cell>
        </row>
        <row r="3274">
          <cell r="A3274">
            <v>38592</v>
          </cell>
          <cell r="B3274" t="str">
            <v>MEIO BLOCO CONCRETO ESTRUTURAL 14 X 19 X 14 CM, FBK 14 MPA (NBR 6136)</v>
          </cell>
          <cell r="C3274" t="str">
            <v xml:space="preserve">UN    </v>
          </cell>
          <cell r="D3274" t="str">
            <v>CR</v>
          </cell>
          <cell r="E3274" t="str">
            <v>2,18</v>
          </cell>
        </row>
        <row r="3275">
          <cell r="A3275">
            <v>38588</v>
          </cell>
          <cell r="B3275" t="str">
            <v>MEIO BLOCO CONCRETO ESTRUTURAL 14 X 19 X 14 CM, FBK 4,5 MPA (NBR 6136)</v>
          </cell>
          <cell r="C3275" t="str">
            <v xml:space="preserve">UN    </v>
          </cell>
          <cell r="D3275" t="str">
            <v>CR</v>
          </cell>
          <cell r="E3275" t="str">
            <v>1,37</v>
          </cell>
        </row>
        <row r="3276">
          <cell r="A3276">
            <v>38593</v>
          </cell>
          <cell r="B3276" t="str">
            <v>MEIO BLOCO CONCRETO ESTRUTURAL 14 X 19 X 19 CM, FBK 14 MPA (NBR 6136)</v>
          </cell>
          <cell r="C3276" t="str">
            <v xml:space="preserve">UN    </v>
          </cell>
          <cell r="D3276" t="str">
            <v>CR</v>
          </cell>
          <cell r="E3276" t="str">
            <v>2,34</v>
          </cell>
        </row>
        <row r="3277">
          <cell r="A3277">
            <v>38589</v>
          </cell>
          <cell r="B3277" t="str">
            <v>MEIO BLOCO CONCRETO ESTRUTURAL 14 X 19 X 19 CM, FBK 4,5 MPA (NBR 6136)</v>
          </cell>
          <cell r="C3277" t="str">
            <v xml:space="preserve">UN    </v>
          </cell>
          <cell r="D3277" t="str">
            <v>CR</v>
          </cell>
          <cell r="E3277" t="str">
            <v>1,67</v>
          </cell>
        </row>
        <row r="3278">
          <cell r="A3278">
            <v>38594</v>
          </cell>
          <cell r="B3278" t="str">
            <v>MEIO BLOCO CONCRETO ESTRUTURAL 14 X 19 X 34 CM, FBK 14 MPA (NBR 6136)</v>
          </cell>
          <cell r="C3278" t="str">
            <v xml:space="preserve">UN    </v>
          </cell>
          <cell r="D3278" t="str">
            <v>CR</v>
          </cell>
          <cell r="E3278" t="str">
            <v>3,47</v>
          </cell>
        </row>
        <row r="3279">
          <cell r="A3279">
            <v>34787</v>
          </cell>
          <cell r="B3279" t="str">
            <v>MEIO BLOCO ESTRUTURAL CERAMICO 14 X 19 X 14 CM, 4,0 MPA (NBR 15270)</v>
          </cell>
          <cell r="C3279" t="str">
            <v xml:space="preserve">UN    </v>
          </cell>
          <cell r="D3279" t="str">
            <v>CR</v>
          </cell>
          <cell r="E3279" t="str">
            <v>1,01</v>
          </cell>
        </row>
        <row r="3280">
          <cell r="A3280">
            <v>34788</v>
          </cell>
          <cell r="B3280" t="str">
            <v>MEIO BLOCO ESTRUTURAL CERAMICO 14 X 19 X 14 CM, 6,0 MPA (NBR 15270)</v>
          </cell>
          <cell r="C3280" t="str">
            <v xml:space="preserve">UN    </v>
          </cell>
          <cell r="D3280" t="str">
            <v>CR</v>
          </cell>
          <cell r="E3280" t="str">
            <v>1,02</v>
          </cell>
        </row>
        <row r="3281">
          <cell r="A3281">
            <v>34784</v>
          </cell>
          <cell r="B3281" t="str">
            <v>MEIO BLOCO ESTRUTURAL CERAMICO 14 X 19 X 19 CM, 4,0 MPA (NBR 15270)</v>
          </cell>
          <cell r="C3281" t="str">
            <v xml:space="preserve">UN    </v>
          </cell>
          <cell r="D3281" t="str">
            <v>CR</v>
          </cell>
          <cell r="E3281" t="str">
            <v>1,12</v>
          </cell>
        </row>
        <row r="3282">
          <cell r="A3282">
            <v>34781</v>
          </cell>
          <cell r="B3282" t="str">
            <v>MEIO BLOCO ESTRUTURAL CERAMICO 14 X 19 X 19 CM, 6,0 MPA (NBR 15270)</v>
          </cell>
          <cell r="C3282" t="str">
            <v xml:space="preserve">UN    </v>
          </cell>
          <cell r="D3282" t="str">
            <v>CR</v>
          </cell>
          <cell r="E3282" t="str">
            <v>1,27</v>
          </cell>
        </row>
        <row r="3283">
          <cell r="A3283">
            <v>34773</v>
          </cell>
          <cell r="B3283" t="str">
            <v>MEIO BLOCO VEDACAO CONCRETO APARENTE 14 X 19 X 19 CM  (CLASSE C - NBR 6136)</v>
          </cell>
          <cell r="C3283" t="str">
            <v xml:space="preserve">UN    </v>
          </cell>
          <cell r="D3283" t="str">
            <v>CR</v>
          </cell>
          <cell r="E3283" t="str">
            <v>1,73</v>
          </cell>
        </row>
        <row r="3284">
          <cell r="A3284">
            <v>34769</v>
          </cell>
          <cell r="B3284" t="str">
            <v>MEIO BLOCO VEDACAO CONCRETO APARENTE 19 X 19 X 19 CM (CLASSE C - NBR 6136)</v>
          </cell>
          <cell r="C3284" t="str">
            <v xml:space="preserve">UN    </v>
          </cell>
          <cell r="D3284" t="str">
            <v>CR</v>
          </cell>
          <cell r="E3284" t="str">
            <v>2,01</v>
          </cell>
        </row>
        <row r="3285">
          <cell r="A3285">
            <v>34763</v>
          </cell>
          <cell r="B3285" t="str">
            <v>MEIO BLOCO VEDACAO CONCRETO APARENTE 9  X 19 X 19 CM (CLASSE C - NBR 6136)</v>
          </cell>
          <cell r="C3285" t="str">
            <v xml:space="preserve">UN    </v>
          </cell>
          <cell r="D3285" t="str">
            <v>CR</v>
          </cell>
          <cell r="E3285" t="str">
            <v>1,16</v>
          </cell>
        </row>
        <row r="3286">
          <cell r="A3286">
            <v>34774</v>
          </cell>
          <cell r="B3286" t="str">
            <v>MEIO BLOCO VEDACAO CONCRETO 14 X 19 X 19 CM (CLASSE C - NBR 6136)</v>
          </cell>
          <cell r="C3286" t="str">
            <v xml:space="preserve">UN    </v>
          </cell>
          <cell r="D3286" t="str">
            <v>CR</v>
          </cell>
          <cell r="E3286" t="str">
            <v>1,55</v>
          </cell>
        </row>
        <row r="3287">
          <cell r="A3287">
            <v>34771</v>
          </cell>
          <cell r="B3287" t="str">
            <v>MEIO BLOCO VEDACAO CONCRETO 19 X 19 X 19 CM (CLASSE C - NBR 6136)</v>
          </cell>
          <cell r="C3287" t="str">
            <v xml:space="preserve">UN    </v>
          </cell>
          <cell r="D3287" t="str">
            <v>CR</v>
          </cell>
          <cell r="E3287" t="str">
            <v>1,78</v>
          </cell>
        </row>
        <row r="3288">
          <cell r="A3288">
            <v>34764</v>
          </cell>
          <cell r="B3288" t="str">
            <v>MEIO BLOCO VEDACAO CONCRETO 9 X 19 X 19 CM (CLASSE C - NBR 6136)</v>
          </cell>
          <cell r="C3288" t="str">
            <v xml:space="preserve">UN    </v>
          </cell>
          <cell r="D3288" t="str">
            <v>CR</v>
          </cell>
          <cell r="E3288" t="str">
            <v>1,09</v>
          </cell>
        </row>
        <row r="3289">
          <cell r="A3289">
            <v>4062</v>
          </cell>
          <cell r="B3289" t="str">
            <v>MEIO-FIO OU GUIA DE CONCRETO, PRE-MOLDADO, COMP 1 M, *30 X 15* CM (H X L)</v>
          </cell>
          <cell r="C3289" t="str">
            <v xml:space="preserve">UN    </v>
          </cell>
          <cell r="D3289" t="str">
            <v>AS</v>
          </cell>
          <cell r="E3289" t="str">
            <v>20,62</v>
          </cell>
        </row>
        <row r="3290">
          <cell r="A3290">
            <v>4059</v>
          </cell>
          <cell r="B3290" t="str">
            <v>MEIO-FIO OU GUIA DE CONCRETO, PRE-MOLDADO, COMP 1 M, *30 X 15/ 12* CM (H X L1/L2)</v>
          </cell>
          <cell r="C3290" t="str">
            <v xml:space="preserve">M     </v>
          </cell>
          <cell r="D3290" t="str">
            <v>AS</v>
          </cell>
          <cell r="E3290" t="str">
            <v>25,00</v>
          </cell>
        </row>
        <row r="3291">
          <cell r="A3291">
            <v>4061</v>
          </cell>
          <cell r="B3291" t="str">
            <v>MEIO-FIO OU GUIA DE CONCRETO, PRE-MOLDADO, COMP 80 CM, *45 X 18 /12* CM (H X L1/L2)</v>
          </cell>
          <cell r="C3291" t="str">
            <v xml:space="preserve">UN    </v>
          </cell>
          <cell r="D3291" t="str">
            <v>AS</v>
          </cell>
          <cell r="E3291" t="str">
            <v>20,00</v>
          </cell>
        </row>
        <row r="3292">
          <cell r="A3292">
            <v>41315</v>
          </cell>
          <cell r="B3292" t="str">
            <v>MEMBRANA IMPERMEABILIZANTE A BASE DE POLIUREIA, BICOMPONENTE, APLICACAO A FRIO</v>
          </cell>
          <cell r="C3292" t="str">
            <v xml:space="preserve">KG    </v>
          </cell>
          <cell r="D3292" t="str">
            <v>CR</v>
          </cell>
          <cell r="E3292" t="str">
            <v>61,64</v>
          </cell>
        </row>
        <row r="3293">
          <cell r="A3293">
            <v>43148</v>
          </cell>
          <cell r="B3293" t="str">
            <v>MEMBRANA IMPERMEABILIZANTE A BASE DE POLIURETANO</v>
          </cell>
          <cell r="C3293" t="str">
            <v xml:space="preserve">KG    </v>
          </cell>
          <cell r="D3293" t="str">
            <v>CR</v>
          </cell>
          <cell r="E3293" t="str">
            <v>41,84</v>
          </cell>
        </row>
        <row r="3294">
          <cell r="A3294">
            <v>43147</v>
          </cell>
          <cell r="B3294" t="str">
            <v>MEMBRANA IMPERMEABILIZANTE ACRILICA MONOCOMPONENTE</v>
          </cell>
          <cell r="C3294" t="str">
            <v xml:space="preserve">KG    </v>
          </cell>
          <cell r="D3294" t="str">
            <v>CR</v>
          </cell>
          <cell r="E3294" t="str">
            <v>16,20</v>
          </cell>
        </row>
        <row r="3295">
          <cell r="A3295">
            <v>10608</v>
          </cell>
          <cell r="B3295" t="str">
            <v>MESA VIBRATORIA COM DIMENSOES DE 2,0 X 1,0 M, COM MOTOR ELETRICO DE 2 POLOS E POTENCIA DE 3 CV</v>
          </cell>
          <cell r="C3295" t="str">
            <v xml:space="preserve">UN    </v>
          </cell>
          <cell r="D3295" t="str">
            <v>AS</v>
          </cell>
          <cell r="E3295" t="str">
            <v>8.402,98</v>
          </cell>
        </row>
        <row r="3296">
          <cell r="A3296">
            <v>4069</v>
          </cell>
          <cell r="B3296" t="str">
            <v>MESTRE DE OBRAS</v>
          </cell>
          <cell r="C3296" t="str">
            <v xml:space="preserve">H     </v>
          </cell>
          <cell r="D3296" t="str">
            <v>CR</v>
          </cell>
          <cell r="E3296" t="str">
            <v>30,12</v>
          </cell>
        </row>
        <row r="3297">
          <cell r="A3297">
            <v>40819</v>
          </cell>
          <cell r="B3297" t="str">
            <v>MESTRE DE OBRAS (MENSALISTA)</v>
          </cell>
          <cell r="C3297" t="str">
            <v xml:space="preserve">MES   </v>
          </cell>
          <cell r="D3297" t="str">
            <v>CR</v>
          </cell>
          <cell r="E3297" t="str">
            <v>5.340,03</v>
          </cell>
        </row>
        <row r="3298">
          <cell r="A3298">
            <v>34361</v>
          </cell>
          <cell r="B3298" t="str">
            <v>METACAULIM DE ALTA REATIVIDADE/CAULIM CALCINADO</v>
          </cell>
          <cell r="C3298" t="str">
            <v xml:space="preserve">KG    </v>
          </cell>
          <cell r="D3298" t="str">
            <v>CR</v>
          </cell>
          <cell r="E3298" t="str">
            <v>11,79</v>
          </cell>
        </row>
        <row r="3299">
          <cell r="A3299">
            <v>36512</v>
          </cell>
          <cell r="B3299" t="str">
            <v>MICRO-TRATOR CORTADOR DE GRAMA COM LARGURA DO CORTE DE 107 CM, COM  2 LAMINAS E DESCARTE LATERAL</v>
          </cell>
          <cell r="C3299" t="str">
            <v xml:space="preserve">UN    </v>
          </cell>
          <cell r="D3299" t="str">
            <v>CR</v>
          </cell>
          <cell r="E3299" t="str">
            <v>10.535,03</v>
          </cell>
        </row>
        <row r="3300">
          <cell r="A3300">
            <v>25972</v>
          </cell>
          <cell r="B3300" t="str">
            <v>MICROESFERAS DE VIDRO PARA SINALIZACAO HORIZONTAL VIARIA, TIPO I-B (PREMIX) - NBR 16184</v>
          </cell>
          <cell r="C3300" t="str">
            <v xml:space="preserve">KG    </v>
          </cell>
          <cell r="D3300" t="str">
            <v>CR</v>
          </cell>
          <cell r="E3300" t="str">
            <v>8,66</v>
          </cell>
        </row>
        <row r="3301">
          <cell r="A3301">
            <v>25973</v>
          </cell>
          <cell r="B3301" t="str">
            <v>MICROESFERAS DE VIDRO PARA SINALIZACAO HORIZONTAL VIARIA, TIPO II-A (DROP-ON) - NBR 16184</v>
          </cell>
          <cell r="C3301" t="str">
            <v xml:space="preserve">KG    </v>
          </cell>
          <cell r="D3301" t="str">
            <v>CR</v>
          </cell>
          <cell r="E3301" t="str">
            <v>8,66</v>
          </cell>
        </row>
        <row r="3302">
          <cell r="A3302">
            <v>11697</v>
          </cell>
          <cell r="B3302" t="str">
            <v>MICTORIO COLETIVO ACO INOX (AISI 304), E = 0,8 MM, DE *100 X 40 X 30* CM (C X A X P)</v>
          </cell>
          <cell r="C3302" t="str">
            <v xml:space="preserve">UN    </v>
          </cell>
          <cell r="D3302" t="str">
            <v>CR</v>
          </cell>
          <cell r="E3302" t="str">
            <v>485,75</v>
          </cell>
        </row>
        <row r="3303">
          <cell r="A3303">
            <v>11698</v>
          </cell>
          <cell r="B3303" t="str">
            <v>MICTORIO COLETIVO ACO INOX (AISI 304), E = 0,8 MM, DE *100 X 50 X 35* CM (C X A X P)</v>
          </cell>
          <cell r="C3303" t="str">
            <v xml:space="preserve">UN    </v>
          </cell>
          <cell r="D3303" t="str">
            <v>CR</v>
          </cell>
          <cell r="E3303" t="str">
            <v>579,48</v>
          </cell>
        </row>
        <row r="3304">
          <cell r="A3304">
            <v>11699</v>
          </cell>
          <cell r="B3304" t="str">
            <v>MICTORIO INDIVIDUAL ACO INOX (AISI 304), E = 0,8 MM, DE *50  X 45  X 35* (C X A X P)</v>
          </cell>
          <cell r="C3304" t="str">
            <v xml:space="preserve">UN    </v>
          </cell>
          <cell r="D3304" t="str">
            <v>CR</v>
          </cell>
          <cell r="E3304" t="str">
            <v>640,46</v>
          </cell>
        </row>
        <row r="3305">
          <cell r="A3305">
            <v>10432</v>
          </cell>
          <cell r="B3305" t="str">
            <v>MICTORIO SIFONADO LOUCA BRANCA SEM COMPLEMENTOS</v>
          </cell>
          <cell r="C3305" t="str">
            <v xml:space="preserve">UN    </v>
          </cell>
          <cell r="D3305" t="str">
            <v>CR</v>
          </cell>
          <cell r="E3305" t="str">
            <v>230,74</v>
          </cell>
        </row>
        <row r="3306">
          <cell r="A3306">
            <v>10430</v>
          </cell>
          <cell r="B3306" t="str">
            <v>MICTORIO SIFONADO LOUCA COR SEM COMPLEMENTOS</v>
          </cell>
          <cell r="C3306" t="str">
            <v xml:space="preserve">UN    </v>
          </cell>
          <cell r="D3306" t="str">
            <v>CR</v>
          </cell>
          <cell r="E3306" t="str">
            <v>248,51</v>
          </cell>
        </row>
        <row r="3307">
          <cell r="A3307">
            <v>37514</v>
          </cell>
          <cell r="B3307" t="str">
            <v>MINICARREGADEIRA SOBRE RODAS, POTENCIA LIQUIDA DE *47* HP, CAPACIDADE NOMINAL DE OPERACAO DE *646* KG</v>
          </cell>
          <cell r="C3307" t="str">
            <v xml:space="preserve">UN    </v>
          </cell>
          <cell r="D3307" t="str">
            <v>AS</v>
          </cell>
          <cell r="E3307" t="str">
            <v>148.371,38</v>
          </cell>
        </row>
        <row r="3308">
          <cell r="A3308">
            <v>37519</v>
          </cell>
          <cell r="B3308" t="str">
            <v>MINICARREGADEIRA SOBRE RODAS, POTENCIA LIQUIDA DE *72* HP, CAPACIDADE NOMINAL DE OPERACAO DE *1200* KG</v>
          </cell>
          <cell r="C3308" t="str">
            <v xml:space="preserve">UN    </v>
          </cell>
          <cell r="D3308" t="str">
            <v>AS</v>
          </cell>
          <cell r="E3308" t="str">
            <v>228.980,57</v>
          </cell>
        </row>
        <row r="3309">
          <cell r="A3309">
            <v>37520</v>
          </cell>
          <cell r="B3309" t="str">
            <v>MINIESCAVADEIRA SOBRE ESTEIRAS, POTENCIA LIQUIDA DE *30* HP, PESO OPERACIONAL DE *3.500* KG</v>
          </cell>
          <cell r="C3309" t="str">
            <v xml:space="preserve">UN    </v>
          </cell>
          <cell r="D3309" t="str">
            <v>AS</v>
          </cell>
          <cell r="E3309" t="str">
            <v>225.226,79</v>
          </cell>
        </row>
        <row r="3310">
          <cell r="A3310">
            <v>37521</v>
          </cell>
          <cell r="B3310" t="str">
            <v>MINIESCAVADEIRA SOBRE ESTEIRAS, POTENCIA LIQUIDA DE *42* HP, PESO OPERACIONAL DE *4.500* KG</v>
          </cell>
          <cell r="C3310" t="str">
            <v xml:space="preserve">UN    </v>
          </cell>
          <cell r="D3310" t="str">
            <v>AS</v>
          </cell>
          <cell r="E3310" t="str">
            <v>274.776,68</v>
          </cell>
        </row>
        <row r="3311">
          <cell r="A3311">
            <v>37522</v>
          </cell>
          <cell r="B3311" t="str">
            <v>MINIESCAVADEIRA SOBRE ESTEIRAS, POTENCIA LIQUIDA DE *42* HP, PESO OPERACIONAL DE *5.300* KG</v>
          </cell>
          <cell r="C3311" t="str">
            <v xml:space="preserve">UN    </v>
          </cell>
          <cell r="D3311" t="str">
            <v>AS</v>
          </cell>
          <cell r="E3311" t="str">
            <v>283.043,55</v>
          </cell>
        </row>
        <row r="3312">
          <cell r="A3312">
            <v>21109</v>
          </cell>
          <cell r="B3312" t="str">
            <v>MINUTERIA ELETRONICA COLETIVA COM POTENCIA MAXIMA RESISTIVA PARA LAMPADAS FLUORESCENTES DE *300* W ( 110 V ) / *600* W ( 110 V )</v>
          </cell>
          <cell r="C3312" t="str">
            <v xml:space="preserve">UN    </v>
          </cell>
          <cell r="D3312" t="str">
            <v>CR</v>
          </cell>
          <cell r="E3312" t="str">
            <v>60,51</v>
          </cell>
        </row>
        <row r="3313">
          <cell r="A3313">
            <v>36800</v>
          </cell>
          <cell r="B3313" t="str">
            <v>MISTURADOR BASE PARA CHUVEIRO/BANHEIRA, 1/2 " OU 3/4 ", SOLDAVEL OU ROSCAVEL</v>
          </cell>
          <cell r="C3313" t="str">
            <v xml:space="preserve">UN    </v>
          </cell>
          <cell r="D3313" t="str">
            <v>CR</v>
          </cell>
          <cell r="E3313" t="str">
            <v>82,54</v>
          </cell>
        </row>
        <row r="3314">
          <cell r="A3314">
            <v>11769</v>
          </cell>
          <cell r="B3314" t="str">
            <v>MISTURADOR CROMADO DE MESA BICA BAIXA PARA LAVATORIO (REF 1875)</v>
          </cell>
          <cell r="C3314" t="str">
            <v xml:space="preserve">UN    </v>
          </cell>
          <cell r="D3314" t="str">
            <v>CR</v>
          </cell>
          <cell r="E3314" t="str">
            <v>202,28</v>
          </cell>
        </row>
        <row r="3315">
          <cell r="A3315">
            <v>36793</v>
          </cell>
          <cell r="B3315" t="str">
            <v>MISTURADOR CROMADO DE PAREDE PARA LAVATORIO (REF 1178)</v>
          </cell>
          <cell r="C3315" t="str">
            <v xml:space="preserve">UN    </v>
          </cell>
          <cell r="D3315" t="str">
            <v>CR</v>
          </cell>
          <cell r="E3315" t="str">
            <v>327,50</v>
          </cell>
        </row>
        <row r="3316">
          <cell r="A3316">
            <v>37546</v>
          </cell>
          <cell r="B3316" t="str">
            <v>MISTURADOR DE ARGAMASSA, EIXO HORIZONTAL, CAPACIDADE DE MISTURA 160 KG, MOTOR ELETRICO TRIFASICO 220/380 V, POTENCIA 3 CV</v>
          </cell>
          <cell r="C3316" t="str">
            <v xml:space="preserve">UN    </v>
          </cell>
          <cell r="D3316" t="str">
            <v>CR</v>
          </cell>
          <cell r="E3316" t="str">
            <v>9.793,30</v>
          </cell>
        </row>
        <row r="3317">
          <cell r="A3317">
            <v>37544</v>
          </cell>
          <cell r="B3317" t="str">
            <v>MISTURADOR DE ARGAMASSA, EIXO HORIZONTAL, CAPACIDADE DE MISTURA 300 KG, MOTOR ELETRICO TRIFASICO 220/380 V, POTENCIA 5 CV</v>
          </cell>
          <cell r="C3317" t="str">
            <v xml:space="preserve">UN    </v>
          </cell>
          <cell r="D3317" t="str">
            <v>CR</v>
          </cell>
          <cell r="E3317" t="str">
            <v>10.358,07</v>
          </cell>
        </row>
        <row r="3318">
          <cell r="A3318">
            <v>37545</v>
          </cell>
          <cell r="B3318" t="str">
            <v>MISTURADOR DE ARGAMASSA, EIXO HORIZONTAL, CAPACIDADE DE MISTURA 600 KG, MOTOR ELETRICO TRIFASICO 220/380 V, POTENCIA 7,5 CV</v>
          </cell>
          <cell r="C3318" t="str">
            <v xml:space="preserve">UN    </v>
          </cell>
          <cell r="D3318" t="str">
            <v>CR</v>
          </cell>
          <cell r="E3318" t="str">
            <v>12.324,71</v>
          </cell>
        </row>
        <row r="3319">
          <cell r="A3319">
            <v>11771</v>
          </cell>
          <cell r="B3319" t="str">
            <v>MISTURADOR DE PAREDE CROMADO PARA COZINHA BICA MOVEL COM AREJADOR (REF 1258)</v>
          </cell>
          <cell r="C3319" t="str">
            <v xml:space="preserve">UN    </v>
          </cell>
          <cell r="D3319" t="str">
            <v>CR</v>
          </cell>
          <cell r="E3319" t="str">
            <v>250,90</v>
          </cell>
        </row>
        <row r="3320">
          <cell r="A3320">
            <v>39919</v>
          </cell>
          <cell r="B3320" t="str">
            <v>MISTURADOR DUPLO HORIZONTAL DE ALTA TURBULENCIA, CAPACIDADE / VOLUME 2 X 500 LITROS, MOTORES ELETRICOS MINIMO 5 CV CADA,  PARA NATA CIMENTO, ARGAMASSA E OUTROS</v>
          </cell>
          <cell r="C3320" t="str">
            <v xml:space="preserve">UN    </v>
          </cell>
          <cell r="D3320" t="str">
            <v>CR</v>
          </cell>
          <cell r="E3320" t="str">
            <v>49.020,91</v>
          </cell>
        </row>
        <row r="3321">
          <cell r="A3321">
            <v>38385</v>
          </cell>
          <cell r="B3321" t="str">
            <v>MISTURADOR MANUAL DE TINTAS PARA FURADEIRA, HASTE METALICA *60* CM, COM HELICE  (MEXEDOR DE TINTA)</v>
          </cell>
          <cell r="C3321" t="str">
            <v xml:space="preserve">UN    </v>
          </cell>
          <cell r="D3321" t="str">
            <v>CR</v>
          </cell>
          <cell r="E3321" t="str">
            <v>40,69</v>
          </cell>
        </row>
        <row r="3322">
          <cell r="A3322">
            <v>37587</v>
          </cell>
          <cell r="B3322" t="str">
            <v>MISTURADOR MONOCOMANDO PARA CHUVEIRO, BASE BRUTA E ACABAMENTO CROMADO</v>
          </cell>
          <cell r="C3322" t="str">
            <v xml:space="preserve">UN    </v>
          </cell>
          <cell r="D3322" t="str">
            <v>CR</v>
          </cell>
          <cell r="E3322" t="str">
            <v>228,21</v>
          </cell>
        </row>
        <row r="3323">
          <cell r="A3323">
            <v>11561</v>
          </cell>
          <cell r="B3323" t="str">
            <v>MOLA AEREA FECHA PORTA, PARA PORTAS COM LARGURA ATE 110 CM</v>
          </cell>
          <cell r="C3323" t="str">
            <v xml:space="preserve">UN    </v>
          </cell>
          <cell r="D3323" t="str">
            <v>CR</v>
          </cell>
          <cell r="E3323" t="str">
            <v>153,30</v>
          </cell>
        </row>
        <row r="3324">
          <cell r="A3324">
            <v>11560</v>
          </cell>
          <cell r="B3324" t="str">
            <v>MOLA AEREA FECHA PORTA, PARA PORTAS COM LARGURA ATE 95 CM</v>
          </cell>
          <cell r="C3324" t="str">
            <v xml:space="preserve">UN    </v>
          </cell>
          <cell r="D3324" t="str">
            <v>CR</v>
          </cell>
          <cell r="E3324" t="str">
            <v>130,48</v>
          </cell>
        </row>
        <row r="3325">
          <cell r="A3325">
            <v>11499</v>
          </cell>
          <cell r="B3325" t="str">
            <v>MOLA HIDRAULICA DE PISO P/ VIDRO TEMPERADO 10MM</v>
          </cell>
          <cell r="C3325" t="str">
            <v xml:space="preserve">UN    </v>
          </cell>
          <cell r="D3325" t="str">
            <v>CR</v>
          </cell>
          <cell r="E3325" t="str">
            <v>1.130,28</v>
          </cell>
        </row>
        <row r="3326">
          <cell r="A3326">
            <v>34761</v>
          </cell>
          <cell r="B3326" t="str">
            <v>MONTADOR DE ELETROELETRONICOS</v>
          </cell>
          <cell r="C3326" t="str">
            <v xml:space="preserve">H     </v>
          </cell>
          <cell r="D3326" t="str">
            <v>CR</v>
          </cell>
          <cell r="E3326" t="str">
            <v>14,96</v>
          </cell>
        </row>
        <row r="3327">
          <cell r="A3327">
            <v>40924</v>
          </cell>
          <cell r="B3327" t="str">
            <v>MONTADOR DE ELETROELETRONICOS (MENSALISTA)</v>
          </cell>
          <cell r="C3327" t="str">
            <v xml:space="preserve">MES   </v>
          </cell>
          <cell r="D3327" t="str">
            <v>CR</v>
          </cell>
          <cell r="E3327" t="str">
            <v>2.653,94</v>
          </cell>
        </row>
        <row r="3328">
          <cell r="A3328">
            <v>25957</v>
          </cell>
          <cell r="B3328" t="str">
            <v>MONTADOR DE ESTRUTURAS METALICAS</v>
          </cell>
          <cell r="C3328" t="str">
            <v xml:space="preserve">H     </v>
          </cell>
          <cell r="D3328" t="str">
            <v>CR</v>
          </cell>
          <cell r="E3328" t="str">
            <v>10,14</v>
          </cell>
        </row>
        <row r="3329">
          <cell r="A3329">
            <v>40983</v>
          </cell>
          <cell r="B3329" t="str">
            <v>MONTADOR DE ESTRUTURAS METALICAS (MENSALISTA)</v>
          </cell>
          <cell r="C3329" t="str">
            <v xml:space="preserve">MES   </v>
          </cell>
          <cell r="D3329" t="str">
            <v>CR</v>
          </cell>
          <cell r="E3329" t="str">
            <v>1.799,49</v>
          </cell>
        </row>
        <row r="3330">
          <cell r="A3330">
            <v>2437</v>
          </cell>
          <cell r="B3330" t="str">
            <v>MONTADOR DE MAQUINAS</v>
          </cell>
          <cell r="C3330" t="str">
            <v xml:space="preserve">H     </v>
          </cell>
          <cell r="D3330" t="str">
            <v>CR</v>
          </cell>
          <cell r="E3330" t="str">
            <v>16,67</v>
          </cell>
        </row>
        <row r="3331">
          <cell r="A3331">
            <v>40921</v>
          </cell>
          <cell r="B3331" t="str">
            <v>MONTADOR DE MAQUINAS (MENSALISTA)</v>
          </cell>
          <cell r="C3331" t="str">
            <v xml:space="preserve">MES   </v>
          </cell>
          <cell r="D3331" t="str">
            <v>CR</v>
          </cell>
          <cell r="E3331" t="str">
            <v>2.958,30</v>
          </cell>
        </row>
        <row r="3332">
          <cell r="A3332">
            <v>14252</v>
          </cell>
          <cell r="B3332" t="str">
            <v>MOTOBOMBA AUTOESCORVANTE MOTOR A GASOLINA, POTENCIA 6,0HP, BOCAIS 3" X 3", HM/Q = 5 MCA / 24 M3/H A 52,5 MCA / 5,0 M3/H</v>
          </cell>
          <cell r="C3332" t="str">
            <v xml:space="preserve">UN    </v>
          </cell>
          <cell r="D3332" t="str">
            <v>CR</v>
          </cell>
          <cell r="E3332" t="str">
            <v>1.968,89</v>
          </cell>
        </row>
        <row r="3333">
          <cell r="A3333">
            <v>730</v>
          </cell>
          <cell r="B3333" t="str">
            <v>MOTOBOMBA AUTOESCORVANTE MOTOR ELETRICO TRIFASICO 7,4HP BOCA DIAMETRO DE SUCCAO X RECLAQUE: 2"X2", HM/ Q = 10 M / 73,5 M3/H A 28 M / 8,2 M3 /H</v>
          </cell>
          <cell r="C3333" t="str">
            <v xml:space="preserve">UN    </v>
          </cell>
          <cell r="D3333" t="str">
            <v>CR</v>
          </cell>
          <cell r="E3333" t="str">
            <v>5.260,51</v>
          </cell>
        </row>
        <row r="3334">
          <cell r="A3334">
            <v>723</v>
          </cell>
          <cell r="B3334" t="str">
            <v>MOTOBOMBA AUTOESCORVANTE POTENCIA 5,42 HP, BOCAIS SUCCAO X RECALQUE 2" X 2", A GASOLINA, DIAMETRO DO ROTOR 122 MM HM/Q = 6 MCA / 33,0 M3/H A 28 MCA / 8,0 M3/H</v>
          </cell>
          <cell r="C3334" t="str">
            <v xml:space="preserve">UN    </v>
          </cell>
          <cell r="D3334" t="str">
            <v>CR</v>
          </cell>
          <cell r="E3334" t="str">
            <v>2.614,66</v>
          </cell>
        </row>
        <row r="3335">
          <cell r="A3335">
            <v>36502</v>
          </cell>
          <cell r="B3335" t="str">
            <v>MOTOBOMBA CENTRIFUGA, MOTOR A GASOLINA, POTENCIA 5,42 HP, BOCAIS 1 1/2" X 1", DIAMETRO ROTOR 143 MM HM/Q = 6 MCA / 16,8 M3/H A 38 MCA / 6,6 M3/H</v>
          </cell>
          <cell r="C3335" t="str">
            <v xml:space="preserve">UN    </v>
          </cell>
          <cell r="D3335" t="str">
            <v>CR</v>
          </cell>
          <cell r="E3335" t="str">
            <v>2.457,47</v>
          </cell>
        </row>
        <row r="3336">
          <cell r="A3336">
            <v>36503</v>
          </cell>
          <cell r="B3336" t="str">
            <v>MOTOBOMBA TRASH (PARA AGUA SUJA) AUTO ESCORVANTE, MOTOR GASOLINA DE 6,41 HP, DIAMETROS DE SUCCAO X RECALQUE: 3" X 3", HM/Q: 10/60 A 23/0</v>
          </cell>
          <cell r="C3336" t="str">
            <v xml:space="preserve">UN    </v>
          </cell>
          <cell r="D3336" t="str">
            <v>CR</v>
          </cell>
          <cell r="E3336" t="str">
            <v>3.030,35</v>
          </cell>
        </row>
        <row r="3337">
          <cell r="A3337">
            <v>4090</v>
          </cell>
          <cell r="B3337" t="str">
            <v>MOTONIVELADORA POTENCIA BASICA LIQUIDA (PRIMEIRA MARCHA) 125 HP , PESO BRUTO 13843 KG, LARGURA DA LAMINA DE 3,7 M</v>
          </cell>
          <cell r="C3337" t="str">
            <v xml:space="preserve">UN    </v>
          </cell>
          <cell r="D3337" t="str">
            <v>AS</v>
          </cell>
          <cell r="E3337" t="str">
            <v>551.000,00</v>
          </cell>
        </row>
        <row r="3338">
          <cell r="A3338">
            <v>13227</v>
          </cell>
          <cell r="B3338" t="str">
            <v>MOTONIVELADORA POTENCIA BASICA LIQUIDA (PRIMEIRA MARCHA) 171 HP, PESO BRUTO 14768 KG, LARGURA DA LAMINA DE 3,7 M</v>
          </cell>
          <cell r="C3338" t="str">
            <v xml:space="preserve">UN    </v>
          </cell>
          <cell r="D3338" t="str">
            <v>AS</v>
          </cell>
          <cell r="E3338" t="str">
            <v>684.686,20</v>
          </cell>
        </row>
        <row r="3339">
          <cell r="A3339">
            <v>10597</v>
          </cell>
          <cell r="B3339" t="str">
            <v>MOTONIVELADORA POTENCIA BASICA LIQUIDA (PRIMEIRA MARCHA) 186 HP, PESO BRUTO 15785 KG, LARGURA DA LAMINA DE 4,3 M</v>
          </cell>
          <cell r="C3339" t="str">
            <v xml:space="preserve">UN    </v>
          </cell>
          <cell r="D3339" t="str">
            <v>AS</v>
          </cell>
          <cell r="E3339" t="str">
            <v>720.720,56</v>
          </cell>
        </row>
        <row r="3340">
          <cell r="A3340">
            <v>39628</v>
          </cell>
          <cell r="B3340" t="str">
            <v>MOTOR A DIESEL PARA VIBRADOR DE IMERSAO, DE *4,7* CV</v>
          </cell>
          <cell r="C3340" t="str">
            <v xml:space="preserve">UN    </v>
          </cell>
          <cell r="D3340" t="str">
            <v>CR</v>
          </cell>
          <cell r="E3340" t="str">
            <v>2.807,73</v>
          </cell>
        </row>
        <row r="3341">
          <cell r="A3341">
            <v>39404</v>
          </cell>
          <cell r="B3341" t="str">
            <v>MOTOR A GASOLINA PARA VIBRADOR DE IMERSAO, 4 TEMPOS, DE 5,5 CV</v>
          </cell>
          <cell r="C3341" t="str">
            <v xml:space="preserve">UN    </v>
          </cell>
          <cell r="D3341" t="str">
            <v>CR</v>
          </cell>
          <cell r="E3341" t="str">
            <v>1.392,26</v>
          </cell>
        </row>
        <row r="3342">
          <cell r="A3342">
            <v>39402</v>
          </cell>
          <cell r="B3342" t="str">
            <v>MOTOR ELETRICO PARA VIBRADOR DE IMERSAO, DE 2 CV, MONOFASICO, 110/220 V</v>
          </cell>
          <cell r="C3342" t="str">
            <v xml:space="preserve">UN    </v>
          </cell>
          <cell r="D3342" t="str">
            <v>CR</v>
          </cell>
          <cell r="E3342" t="str">
            <v>1.146,96</v>
          </cell>
        </row>
        <row r="3343">
          <cell r="A3343">
            <v>39403</v>
          </cell>
          <cell r="B3343" t="str">
            <v>MOTOR ELETRICO PARA VIBRADOR DE IMERSAO, DE 2 CV, TRIFASICO, 220/380 V</v>
          </cell>
          <cell r="C3343" t="str">
            <v xml:space="preserve">UN    </v>
          </cell>
          <cell r="D3343" t="str">
            <v>CR</v>
          </cell>
          <cell r="E3343" t="str">
            <v>1.122,01</v>
          </cell>
        </row>
        <row r="3344">
          <cell r="A3344">
            <v>4093</v>
          </cell>
          <cell r="B3344" t="str">
            <v>MOTORISTA DE CAMINHAO</v>
          </cell>
          <cell r="C3344" t="str">
            <v xml:space="preserve">H     </v>
          </cell>
          <cell r="D3344" t="str">
            <v>CR</v>
          </cell>
          <cell r="E3344" t="str">
            <v>11,76</v>
          </cell>
        </row>
        <row r="3345">
          <cell r="A3345">
            <v>10512</v>
          </cell>
          <cell r="B3345" t="str">
            <v>MOTORISTA DE CAMINHAO (MENSALISTA)</v>
          </cell>
          <cell r="C3345" t="str">
            <v xml:space="preserve">MES   </v>
          </cell>
          <cell r="D3345" t="str">
            <v>CR</v>
          </cell>
          <cell r="E3345" t="str">
            <v>2.089,10</v>
          </cell>
        </row>
        <row r="3346">
          <cell r="A3346">
            <v>20020</v>
          </cell>
          <cell r="B3346" t="str">
            <v>MOTORISTA DE CAMINHAO-BASCULANTE</v>
          </cell>
          <cell r="C3346" t="str">
            <v xml:space="preserve">H     </v>
          </cell>
          <cell r="D3346" t="str">
            <v>CR</v>
          </cell>
          <cell r="E3346" t="str">
            <v>11,10</v>
          </cell>
        </row>
        <row r="3347">
          <cell r="A3347">
            <v>41038</v>
          </cell>
          <cell r="B3347" t="str">
            <v>MOTORISTA DE CAMINHAO-BASCULANTE (MENSALISTA)</v>
          </cell>
          <cell r="C3347" t="str">
            <v xml:space="preserve">MES   </v>
          </cell>
          <cell r="D3347" t="str">
            <v>CR</v>
          </cell>
          <cell r="E3347" t="str">
            <v>1.970,55</v>
          </cell>
        </row>
        <row r="3348">
          <cell r="A3348">
            <v>4094</v>
          </cell>
          <cell r="B3348" t="str">
            <v>MOTORISTA DE CAMINHAO-CARRETA</v>
          </cell>
          <cell r="C3348" t="str">
            <v xml:space="preserve">H     </v>
          </cell>
          <cell r="D3348" t="str">
            <v>CR</v>
          </cell>
          <cell r="E3348" t="str">
            <v>15,73</v>
          </cell>
        </row>
        <row r="3349">
          <cell r="A3349">
            <v>40988</v>
          </cell>
          <cell r="B3349" t="str">
            <v>MOTORISTA DE CAMINHAO-CARRETA (MENSALISTA)</v>
          </cell>
          <cell r="C3349" t="str">
            <v xml:space="preserve">MES   </v>
          </cell>
          <cell r="D3349" t="str">
            <v>CR</v>
          </cell>
          <cell r="E3349" t="str">
            <v>2.789,86</v>
          </cell>
        </row>
        <row r="3350">
          <cell r="A3350">
            <v>4095</v>
          </cell>
          <cell r="B3350" t="str">
            <v>MOTORISTA DE CARRO DE PASSEIO</v>
          </cell>
          <cell r="C3350" t="str">
            <v xml:space="preserve">H     </v>
          </cell>
          <cell r="D3350" t="str">
            <v>CR</v>
          </cell>
          <cell r="E3350" t="str">
            <v>10,91</v>
          </cell>
        </row>
        <row r="3351">
          <cell r="A3351">
            <v>40990</v>
          </cell>
          <cell r="B3351" t="str">
            <v>MOTORISTA DE CARRO DE PASSEIO (MENSALISTA)</v>
          </cell>
          <cell r="C3351" t="str">
            <v xml:space="preserve">MES   </v>
          </cell>
          <cell r="D3351" t="str">
            <v>CR</v>
          </cell>
          <cell r="E3351" t="str">
            <v>1.935,94</v>
          </cell>
        </row>
        <row r="3352">
          <cell r="A3352">
            <v>4097</v>
          </cell>
          <cell r="B3352" t="str">
            <v>MOTORISTA DE ONIBUS / MICRO-ONIBUS</v>
          </cell>
          <cell r="C3352" t="str">
            <v xml:space="preserve">H     </v>
          </cell>
          <cell r="D3352" t="str">
            <v>CR</v>
          </cell>
          <cell r="E3352" t="str">
            <v>12,85</v>
          </cell>
        </row>
        <row r="3353">
          <cell r="A3353">
            <v>40994</v>
          </cell>
          <cell r="B3353" t="str">
            <v>MOTORISTA DE ONIBUS / MICRO-ONIBUS (MENSALISTA)</v>
          </cell>
          <cell r="C3353" t="str">
            <v xml:space="preserve">MES   </v>
          </cell>
          <cell r="D3353" t="str">
            <v>CR</v>
          </cell>
          <cell r="E3353" t="str">
            <v>2.279,19</v>
          </cell>
        </row>
        <row r="3354">
          <cell r="A3354">
            <v>4096</v>
          </cell>
          <cell r="B3354" t="str">
            <v>MOTORISTA OPERADOR DE CAMINHAO COM MUNCK</v>
          </cell>
          <cell r="C3354" t="str">
            <v xml:space="preserve">H     </v>
          </cell>
          <cell r="D3354" t="str">
            <v>CR</v>
          </cell>
          <cell r="E3354" t="str">
            <v>13,79</v>
          </cell>
        </row>
        <row r="3355">
          <cell r="A3355">
            <v>40992</v>
          </cell>
          <cell r="B3355" t="str">
            <v>MOTORISTA OPERADOR DE CAMINHAO COM MUNCK (MENSALISTA)</v>
          </cell>
          <cell r="C3355" t="str">
            <v xml:space="preserve">MES   </v>
          </cell>
          <cell r="D3355" t="str">
            <v>CR</v>
          </cell>
          <cell r="E3355" t="str">
            <v>2.445,95</v>
          </cell>
        </row>
        <row r="3356">
          <cell r="A3356">
            <v>13955</v>
          </cell>
          <cell r="B3356" t="str">
            <v>MOTOSSERRA PORTATIL COM MOTOR A GASOLINA DE *60* CC</v>
          </cell>
          <cell r="C3356" t="str">
            <v xml:space="preserve">UN    </v>
          </cell>
          <cell r="D3356" t="str">
            <v>CR</v>
          </cell>
          <cell r="E3356" t="str">
            <v>2.428,35</v>
          </cell>
        </row>
        <row r="3357">
          <cell r="A3357">
            <v>4114</v>
          </cell>
          <cell r="B3357" t="str">
            <v>MOURAO CONCRETO CURVO, SECAO "T", H = 2,80 M + CURVA COM 0,45 M, COM FUROS PARA FIOS</v>
          </cell>
          <cell r="C3357" t="str">
            <v xml:space="preserve">UN    </v>
          </cell>
          <cell r="D3357" t="str">
            <v>CR</v>
          </cell>
          <cell r="E3357" t="str">
            <v>45,80</v>
          </cell>
        </row>
        <row r="3358">
          <cell r="A3358">
            <v>36797</v>
          </cell>
          <cell r="B3358" t="str">
            <v>MOURAO DE CONCRETO CURVO,10 X 10 CM, H= *2,60* M + CURVA DE 0,40 M</v>
          </cell>
          <cell r="C3358" t="str">
            <v xml:space="preserve">UN    </v>
          </cell>
          <cell r="D3358" t="str">
            <v>CR</v>
          </cell>
          <cell r="E3358" t="str">
            <v>40,05</v>
          </cell>
        </row>
        <row r="3359">
          <cell r="A3359">
            <v>4107</v>
          </cell>
          <cell r="B3359" t="str">
            <v>MOURAO DE CONCRETO RETO, *10 X 10* CM, H= 2,30 M</v>
          </cell>
          <cell r="C3359" t="str">
            <v xml:space="preserve">UN    </v>
          </cell>
          <cell r="D3359" t="str">
            <v>CR</v>
          </cell>
          <cell r="E3359" t="str">
            <v>38,57</v>
          </cell>
        </row>
        <row r="3360">
          <cell r="A3360">
            <v>36799</v>
          </cell>
          <cell r="B3360" t="str">
            <v>MOURAO DE CONCRETO RETO, TIPO ESTICADOR, *10 X 10* CM, H= 2,50 M</v>
          </cell>
          <cell r="C3360" t="str">
            <v xml:space="preserve">UN    </v>
          </cell>
          <cell r="D3360" t="str">
            <v>CR</v>
          </cell>
          <cell r="E3360" t="str">
            <v>36,82</v>
          </cell>
        </row>
        <row r="3361">
          <cell r="A3361">
            <v>4108</v>
          </cell>
          <cell r="B3361" t="str">
            <v>MOURAO DE CONCRETO RETO, 10 X 10 CM, H= 2,00 M</v>
          </cell>
          <cell r="C3361" t="str">
            <v xml:space="preserve">UN    </v>
          </cell>
          <cell r="D3361" t="str">
            <v>CR</v>
          </cell>
          <cell r="E3361" t="str">
            <v>31,01</v>
          </cell>
        </row>
        <row r="3362">
          <cell r="A3362">
            <v>4102</v>
          </cell>
          <cell r="B3362" t="str">
            <v>MOURAO DE CONCRETO RETO, 10 X 10 CM, H= 3,00 M</v>
          </cell>
          <cell r="C3362" t="str">
            <v xml:space="preserve">UN    </v>
          </cell>
          <cell r="D3362" t="str">
            <v xml:space="preserve">C </v>
          </cell>
          <cell r="E3362" t="str">
            <v>46,13</v>
          </cell>
        </row>
        <row r="3363">
          <cell r="A3363">
            <v>10826</v>
          </cell>
          <cell r="B3363" t="str">
            <v>MUDA DE ARBUSTO FLORIFERO, CLUSIA/GARDENIA/MOREIA BRANCA/ AZALEIA OU EQUIVALENTE DA REGIAO, H= *50 A 70* CM</v>
          </cell>
          <cell r="C3363" t="str">
            <v xml:space="preserve">UN    </v>
          </cell>
          <cell r="D3363" t="str">
            <v>CR</v>
          </cell>
          <cell r="E3363" t="str">
            <v>86,20</v>
          </cell>
        </row>
        <row r="3364">
          <cell r="A3364">
            <v>365</v>
          </cell>
          <cell r="B3364" t="str">
            <v>MUDA DE ARBUSTO FOLHAGEM, SANSAO-DO-CAMPO OU EQUIVALENTE DA REGIAO, H= *50 A 70* CM</v>
          </cell>
          <cell r="C3364" t="str">
            <v xml:space="preserve">UN    </v>
          </cell>
          <cell r="D3364" t="str">
            <v>CR</v>
          </cell>
          <cell r="E3364" t="str">
            <v>53,44</v>
          </cell>
        </row>
        <row r="3365">
          <cell r="A3365">
            <v>38639</v>
          </cell>
          <cell r="B3365" t="str">
            <v>MUDA DE ARBUSTO, BUXINHO, H= *50* M</v>
          </cell>
          <cell r="C3365" t="str">
            <v xml:space="preserve">UN    </v>
          </cell>
          <cell r="D3365" t="str">
            <v>CR</v>
          </cell>
          <cell r="E3365" t="str">
            <v>206,89</v>
          </cell>
        </row>
        <row r="3366">
          <cell r="A3366">
            <v>38640</v>
          </cell>
          <cell r="B3366" t="str">
            <v>MUDA DE ARBUSTO, PINGO DE OURO/ VIOLETEIRA, H = *10 A 20* CM</v>
          </cell>
          <cell r="C3366" t="str">
            <v xml:space="preserve">UN    </v>
          </cell>
          <cell r="D3366" t="str">
            <v>CR</v>
          </cell>
          <cell r="E3366" t="str">
            <v>3,10</v>
          </cell>
        </row>
        <row r="3367">
          <cell r="A3367">
            <v>358</v>
          </cell>
          <cell r="B3367" t="str">
            <v>MUDA DE ARVORE ORNAMENTAL, OITI/AROEIRA SALSA/ANGICO/IPE/JACARANDA OU EQUIVALENTE  DA REGIAO, H= *1* M</v>
          </cell>
          <cell r="C3367" t="str">
            <v xml:space="preserve">UN    </v>
          </cell>
          <cell r="D3367" t="str">
            <v>CR</v>
          </cell>
          <cell r="E3367" t="str">
            <v>63,79</v>
          </cell>
        </row>
        <row r="3368">
          <cell r="A3368">
            <v>359</v>
          </cell>
          <cell r="B3368" t="str">
            <v>MUDA DE ARVORE ORNAMENTAL, OITI/AROEIRA SALSA/ANGICO/IPE/JACARANDA OU EQUIVALENTE  DA REGIAO, H= *2* M</v>
          </cell>
          <cell r="C3368" t="str">
            <v xml:space="preserve">UN    </v>
          </cell>
          <cell r="D3368" t="str">
            <v>CR</v>
          </cell>
          <cell r="E3368" t="str">
            <v>131,03</v>
          </cell>
        </row>
        <row r="3369">
          <cell r="A3369">
            <v>38641</v>
          </cell>
          <cell r="B3369" t="str">
            <v>MUDA DE PALMEIRA, ARECA, H= *1,50* CM</v>
          </cell>
          <cell r="C3369" t="str">
            <v xml:space="preserve">UN    </v>
          </cell>
          <cell r="D3369" t="str">
            <v>CR</v>
          </cell>
          <cell r="E3369" t="str">
            <v>129,31</v>
          </cell>
        </row>
        <row r="3370">
          <cell r="A3370">
            <v>360</v>
          </cell>
          <cell r="B3370" t="str">
            <v>MUDA DE RASTEIRA/FORRACAO, AMENDOIM RASTEIRO/ONZE HORAS/AZULZINHA/IMPATIENS OU EQUIVALENTE DA REGIAO</v>
          </cell>
          <cell r="C3370" t="str">
            <v xml:space="preserve">UN    </v>
          </cell>
          <cell r="D3370" t="str">
            <v xml:space="preserve">C </v>
          </cell>
          <cell r="E3370" t="str">
            <v>3,00</v>
          </cell>
        </row>
        <row r="3371">
          <cell r="A3371">
            <v>4127</v>
          </cell>
          <cell r="B3371" t="str">
            <v>MUFLA TERMINAL PRIMARIA UNIPOLAR USO EXTERNO PARA CABO 25/70MM2 ISOL, 3,6/6KV EM EPR - BORRACHA DE SILICONE</v>
          </cell>
          <cell r="C3371" t="str">
            <v xml:space="preserve">UN    </v>
          </cell>
          <cell r="D3371" t="str">
            <v>AS</v>
          </cell>
          <cell r="E3371" t="str">
            <v>202,03</v>
          </cell>
        </row>
        <row r="3372">
          <cell r="A3372">
            <v>4154</v>
          </cell>
          <cell r="B3372" t="str">
            <v>MUFLA TERMINAL PRIMARIA UNIPOLAR USO INTERNO PARA CABO 25/70MM2 ISOL 6/10KV EM EPR- BORRACHA DE SILICONE</v>
          </cell>
          <cell r="C3372" t="str">
            <v xml:space="preserve">UN    </v>
          </cell>
          <cell r="D3372" t="str">
            <v>AS</v>
          </cell>
          <cell r="E3372" t="str">
            <v>246,84</v>
          </cell>
        </row>
        <row r="3373">
          <cell r="A3373">
            <v>4168</v>
          </cell>
          <cell r="B3373" t="str">
            <v>MUFLA TERMINAL PRIMARIA UNIPOLAR USO INTERNO PARA CABO 35/120MM2 ISOLACAO 15/25KV EM EPR - BORRACHA DE SILICONE</v>
          </cell>
          <cell r="C3373" t="str">
            <v xml:space="preserve">UN    </v>
          </cell>
          <cell r="D3373" t="str">
            <v>AS</v>
          </cell>
          <cell r="E3373" t="str">
            <v>260,69</v>
          </cell>
        </row>
        <row r="3374">
          <cell r="A3374">
            <v>4161</v>
          </cell>
          <cell r="B3374" t="str">
            <v>MUFLA TERMINAL PRIMARIA UNIPOLAR USO INTERNO PARA CABO 35/70MM2 ISOLACAO 8,7/15KV EM EPR - BORRACHA DE SILICONE</v>
          </cell>
          <cell r="C3374" t="str">
            <v xml:space="preserve">UN    </v>
          </cell>
          <cell r="D3374" t="str">
            <v>AS</v>
          </cell>
          <cell r="E3374" t="str">
            <v>250,91</v>
          </cell>
        </row>
        <row r="3375">
          <cell r="A3375">
            <v>42430</v>
          </cell>
          <cell r="B3375" t="str">
            <v>MULTIEXERCITADOR COM SEIS FUNCOES, EM TUBO DE ACO CARBONO, PINTURA NO PROCESSO ELETROSTATICO - EQUIPAMENTO DE GINASTICA PARA ACADEMIA AO AR LIVRE / ACADEMIA DA TERCEIRA IDADE - ATI</v>
          </cell>
          <cell r="C3375" t="str">
            <v xml:space="preserve">UN    </v>
          </cell>
          <cell r="D3375" t="str">
            <v>AS</v>
          </cell>
          <cell r="E3375" t="str">
            <v>3.654,84</v>
          </cell>
        </row>
        <row r="3376">
          <cell r="A3376">
            <v>4214</v>
          </cell>
          <cell r="B3376" t="str">
            <v>NIPEL PVC, ROSCAVEL, 1 1/2",  AGUA FRIA PREDIAL</v>
          </cell>
          <cell r="C3376" t="str">
            <v xml:space="preserve">UN    </v>
          </cell>
          <cell r="D3376" t="str">
            <v>CR</v>
          </cell>
          <cell r="E3376" t="str">
            <v>6,54</v>
          </cell>
        </row>
        <row r="3377">
          <cell r="A3377">
            <v>4215</v>
          </cell>
          <cell r="B3377" t="str">
            <v>NIPEL PVC, ROSCAVEL, 1 1/4",  AGUA FRIA PREDIAL</v>
          </cell>
          <cell r="C3377" t="str">
            <v xml:space="preserve">UN    </v>
          </cell>
          <cell r="D3377" t="str">
            <v>CR</v>
          </cell>
          <cell r="E3377" t="str">
            <v>4,31</v>
          </cell>
        </row>
        <row r="3378">
          <cell r="A3378">
            <v>4210</v>
          </cell>
          <cell r="B3378" t="str">
            <v>NIPEL PVC, ROSCAVEL, 1/2",  AGUA FRIA PREDIAL</v>
          </cell>
          <cell r="C3378" t="str">
            <v xml:space="preserve">UN    </v>
          </cell>
          <cell r="D3378" t="str">
            <v>CR</v>
          </cell>
          <cell r="E3378" t="str">
            <v>0,72</v>
          </cell>
        </row>
        <row r="3379">
          <cell r="A3379">
            <v>4212</v>
          </cell>
          <cell r="B3379" t="str">
            <v>NIPEL PVC, ROSCAVEL, 1",  AGUA FRIA PREDIAL</v>
          </cell>
          <cell r="C3379" t="str">
            <v xml:space="preserve">UN    </v>
          </cell>
          <cell r="D3379" t="str">
            <v>CR</v>
          </cell>
          <cell r="E3379" t="str">
            <v>2,08</v>
          </cell>
        </row>
        <row r="3380">
          <cell r="A3380">
            <v>4213</v>
          </cell>
          <cell r="B3380" t="str">
            <v>NIPEL PVC, ROSCAVEL, 2",  AGUA FRIA PREDIAL</v>
          </cell>
          <cell r="C3380" t="str">
            <v xml:space="preserve">UN    </v>
          </cell>
          <cell r="D3380" t="str">
            <v>CR</v>
          </cell>
          <cell r="E3380" t="str">
            <v>9,29</v>
          </cell>
        </row>
        <row r="3381">
          <cell r="A3381">
            <v>4211</v>
          </cell>
          <cell r="B3381" t="str">
            <v>NIPEL PVC, ROSCAVEL, 3/4",  AGUA FRIA PREDIAL</v>
          </cell>
          <cell r="C3381" t="str">
            <v xml:space="preserve">UN    </v>
          </cell>
          <cell r="D3381" t="str">
            <v>CR</v>
          </cell>
          <cell r="E3381" t="str">
            <v>1,04</v>
          </cell>
        </row>
        <row r="3382">
          <cell r="A3382">
            <v>4209</v>
          </cell>
          <cell r="B3382" t="str">
            <v>NIPLE DE FERRO GALVANIZADO, COM ROSCA BSP, DE 1 1/2"</v>
          </cell>
          <cell r="C3382" t="str">
            <v xml:space="preserve">UN    </v>
          </cell>
          <cell r="D3382" t="str">
            <v>CR</v>
          </cell>
          <cell r="E3382" t="str">
            <v>11,34</v>
          </cell>
        </row>
        <row r="3383">
          <cell r="A3383">
            <v>4180</v>
          </cell>
          <cell r="B3383" t="str">
            <v>NIPLE DE FERRO GALVANIZADO, COM ROSCA BSP, DE 1 1/4"</v>
          </cell>
          <cell r="C3383" t="str">
            <v xml:space="preserve">UN    </v>
          </cell>
          <cell r="D3383" t="str">
            <v>CR</v>
          </cell>
          <cell r="E3383" t="str">
            <v>8,53</v>
          </cell>
        </row>
        <row r="3384">
          <cell r="A3384">
            <v>4177</v>
          </cell>
          <cell r="B3384" t="str">
            <v>NIPLE DE FERRO GALVANIZADO, COM ROSCA BSP, DE 1/2"</v>
          </cell>
          <cell r="C3384" t="str">
            <v xml:space="preserve">UN    </v>
          </cell>
          <cell r="D3384" t="str">
            <v>CR</v>
          </cell>
          <cell r="E3384" t="str">
            <v>2,83</v>
          </cell>
        </row>
        <row r="3385">
          <cell r="A3385">
            <v>4179</v>
          </cell>
          <cell r="B3385" t="str">
            <v>NIPLE DE FERRO GALVANIZADO, COM ROSCA BSP, DE 1"</v>
          </cell>
          <cell r="C3385" t="str">
            <v xml:space="preserve">UN    </v>
          </cell>
          <cell r="D3385" t="str">
            <v>CR</v>
          </cell>
          <cell r="E3385" t="str">
            <v>5,79</v>
          </cell>
        </row>
        <row r="3386">
          <cell r="A3386">
            <v>4208</v>
          </cell>
          <cell r="B3386" t="str">
            <v>NIPLE DE FERRO GALVANIZADO, COM ROSCA BSP, DE 2 1/2"</v>
          </cell>
          <cell r="C3386" t="str">
            <v xml:space="preserve">UN    </v>
          </cell>
          <cell r="D3386" t="str">
            <v>CR</v>
          </cell>
          <cell r="E3386" t="str">
            <v>26,99</v>
          </cell>
        </row>
        <row r="3387">
          <cell r="A3387">
            <v>4181</v>
          </cell>
          <cell r="B3387" t="str">
            <v>NIPLE DE FERRO GALVANIZADO, COM ROSCA BSP, DE 2"</v>
          </cell>
          <cell r="C3387" t="str">
            <v xml:space="preserve">UN    </v>
          </cell>
          <cell r="D3387" t="str">
            <v>CR</v>
          </cell>
          <cell r="E3387" t="str">
            <v>17,63</v>
          </cell>
        </row>
        <row r="3388">
          <cell r="A3388">
            <v>4178</v>
          </cell>
          <cell r="B3388" t="str">
            <v>NIPLE DE FERRO GALVANIZADO, COM ROSCA BSP, DE 3/4"</v>
          </cell>
          <cell r="C3388" t="str">
            <v xml:space="preserve">UN    </v>
          </cell>
          <cell r="D3388" t="str">
            <v>CR</v>
          </cell>
          <cell r="E3388" t="str">
            <v>3,93</v>
          </cell>
        </row>
        <row r="3389">
          <cell r="A3389">
            <v>4182</v>
          </cell>
          <cell r="B3389" t="str">
            <v>NIPLE DE FERRO GALVANIZADO, COM ROSCA BSP, DE 3"</v>
          </cell>
          <cell r="C3389" t="str">
            <v xml:space="preserve">UN    </v>
          </cell>
          <cell r="D3389" t="str">
            <v>CR</v>
          </cell>
          <cell r="E3389" t="str">
            <v>43,91</v>
          </cell>
        </row>
        <row r="3390">
          <cell r="A3390">
            <v>4183</v>
          </cell>
          <cell r="B3390" t="str">
            <v>NIPLE DE FERRO GALVANIZADO, COM ROSCA BSP, DE 4"</v>
          </cell>
          <cell r="C3390" t="str">
            <v xml:space="preserve">UN    </v>
          </cell>
          <cell r="D3390" t="str">
            <v>CR</v>
          </cell>
          <cell r="E3390" t="str">
            <v>70,69</v>
          </cell>
        </row>
        <row r="3391">
          <cell r="A3391">
            <v>4184</v>
          </cell>
          <cell r="B3391" t="str">
            <v>NIPLE DE FERRO GALVANIZADO, COM ROSCA BSP, DE 5"</v>
          </cell>
          <cell r="C3391" t="str">
            <v xml:space="preserve">UN    </v>
          </cell>
          <cell r="D3391" t="str">
            <v>CR</v>
          </cell>
          <cell r="E3391" t="str">
            <v>156,04</v>
          </cell>
        </row>
        <row r="3392">
          <cell r="A3392">
            <v>4185</v>
          </cell>
          <cell r="B3392" t="str">
            <v>NIPLE DE FERRO GALVANIZADO, COM ROSCA BSP, DE 6"</v>
          </cell>
          <cell r="C3392" t="str">
            <v xml:space="preserve">UN    </v>
          </cell>
          <cell r="D3392" t="str">
            <v>CR</v>
          </cell>
          <cell r="E3392" t="str">
            <v>259,27</v>
          </cell>
        </row>
        <row r="3393">
          <cell r="A3393">
            <v>4205</v>
          </cell>
          <cell r="B3393" t="str">
            <v>NIPLE DE REDUCAO DE FERRO GALVANIZADO, COM ROSCA BSP, DE 1 1/2" X 1 1/4"</v>
          </cell>
          <cell r="C3393" t="str">
            <v xml:space="preserve">UN    </v>
          </cell>
          <cell r="D3393" t="str">
            <v>CR</v>
          </cell>
          <cell r="E3393" t="str">
            <v>14,97</v>
          </cell>
        </row>
        <row r="3394">
          <cell r="A3394">
            <v>4192</v>
          </cell>
          <cell r="B3394" t="str">
            <v>NIPLE DE REDUCAO DE FERRO GALVANIZADO, COM ROSCA BSP, DE 1 1/2" X 1"</v>
          </cell>
          <cell r="C3394" t="str">
            <v xml:space="preserve">UN    </v>
          </cell>
          <cell r="D3394" t="str">
            <v>CR</v>
          </cell>
          <cell r="E3394" t="str">
            <v>14,97</v>
          </cell>
        </row>
        <row r="3395">
          <cell r="A3395">
            <v>4191</v>
          </cell>
          <cell r="B3395" t="str">
            <v>NIPLE DE REDUCAO DE FERRO GALVANIZADO, COM ROSCA BSP, DE 1 1/2" X 3/4"</v>
          </cell>
          <cell r="C3395" t="str">
            <v xml:space="preserve">UN    </v>
          </cell>
          <cell r="D3395" t="str">
            <v>CR</v>
          </cell>
          <cell r="E3395" t="str">
            <v>14,97</v>
          </cell>
        </row>
        <row r="3396">
          <cell r="A3396">
            <v>4207</v>
          </cell>
          <cell r="B3396" t="str">
            <v>NIPLE DE REDUCAO DE FERRO GALVANIZADO, COM ROSCA BSP, DE 1 1/4" X 1/2"</v>
          </cell>
          <cell r="C3396" t="str">
            <v xml:space="preserve">UN    </v>
          </cell>
          <cell r="D3396" t="str">
            <v>CR</v>
          </cell>
          <cell r="E3396" t="str">
            <v>12,05</v>
          </cell>
        </row>
        <row r="3397">
          <cell r="A3397">
            <v>4206</v>
          </cell>
          <cell r="B3397" t="str">
            <v>NIPLE DE REDUCAO DE FERRO GALVANIZADO, COM ROSCA BSP, DE 1 1/4" X 1"</v>
          </cell>
          <cell r="C3397" t="str">
            <v xml:space="preserve">UN    </v>
          </cell>
          <cell r="D3397" t="str">
            <v>CR</v>
          </cell>
          <cell r="E3397" t="str">
            <v>11,70</v>
          </cell>
        </row>
        <row r="3398">
          <cell r="A3398">
            <v>4190</v>
          </cell>
          <cell r="B3398" t="str">
            <v>NIPLE DE REDUCAO DE FERRO GALVANIZADO, COM ROSCA BSP, DE 1 1/4" X 3/4"</v>
          </cell>
          <cell r="C3398" t="str">
            <v xml:space="preserve">UN    </v>
          </cell>
          <cell r="D3398" t="str">
            <v>CR</v>
          </cell>
          <cell r="E3398" t="str">
            <v>11,70</v>
          </cell>
        </row>
        <row r="3399">
          <cell r="A3399">
            <v>4186</v>
          </cell>
          <cell r="B3399" t="str">
            <v>NIPLE DE REDUCAO DE FERRO GALVANIZADO, COM ROSCA BSP, DE 1/2" X 1/4"</v>
          </cell>
          <cell r="C3399" t="str">
            <v xml:space="preserve">UN    </v>
          </cell>
          <cell r="D3399" t="str">
            <v>CR</v>
          </cell>
          <cell r="E3399" t="str">
            <v>3,46</v>
          </cell>
        </row>
        <row r="3400">
          <cell r="A3400">
            <v>4188</v>
          </cell>
          <cell r="B3400" t="str">
            <v>NIPLE DE REDUCAO DE FERRO GALVANIZADO, COM ROSCA BSP, DE 1" X 1/2"</v>
          </cell>
          <cell r="C3400" t="str">
            <v xml:space="preserve">UN    </v>
          </cell>
          <cell r="D3400" t="str">
            <v>CR</v>
          </cell>
          <cell r="E3400" t="str">
            <v>7,06</v>
          </cell>
        </row>
        <row r="3401">
          <cell r="A3401">
            <v>4189</v>
          </cell>
          <cell r="B3401" t="str">
            <v>NIPLE DE REDUCAO DE FERRO GALVANIZADO, COM ROSCA BSP, DE 1" X 3/4"</v>
          </cell>
          <cell r="C3401" t="str">
            <v xml:space="preserve">UN    </v>
          </cell>
          <cell r="D3401" t="str">
            <v>CR</v>
          </cell>
          <cell r="E3401" t="str">
            <v>7,06</v>
          </cell>
        </row>
        <row r="3402">
          <cell r="A3402">
            <v>4197</v>
          </cell>
          <cell r="B3402" t="str">
            <v>NIPLE DE REDUCAO DE FERRO GALVANIZADO, COM ROSCA BSP, DE 2 1/2" X 2"</v>
          </cell>
          <cell r="C3402" t="str">
            <v xml:space="preserve">UN    </v>
          </cell>
          <cell r="D3402" t="str">
            <v>CR</v>
          </cell>
          <cell r="E3402" t="str">
            <v>37,38</v>
          </cell>
        </row>
        <row r="3403">
          <cell r="A3403">
            <v>4194</v>
          </cell>
          <cell r="B3403" t="str">
            <v>NIPLE DE REDUCAO DE FERRO GALVANIZADO, COM ROSCA BSP, DE 2" X 1 1/2"</v>
          </cell>
          <cell r="C3403" t="str">
            <v xml:space="preserve">UN    </v>
          </cell>
          <cell r="D3403" t="str">
            <v>CR</v>
          </cell>
          <cell r="E3403" t="str">
            <v>22,59</v>
          </cell>
        </row>
        <row r="3404">
          <cell r="A3404">
            <v>4193</v>
          </cell>
          <cell r="B3404" t="str">
            <v>NIPLE DE REDUCAO DE FERRO GALVANIZADO, COM ROSCA BSP, DE 2" X 1 1/4"</v>
          </cell>
          <cell r="C3404" t="str">
            <v xml:space="preserve">UN    </v>
          </cell>
          <cell r="D3404" t="str">
            <v>CR</v>
          </cell>
          <cell r="E3404" t="str">
            <v>22,59</v>
          </cell>
        </row>
        <row r="3405">
          <cell r="A3405">
            <v>4204</v>
          </cell>
          <cell r="B3405" t="str">
            <v>NIPLE DE REDUCAO DE FERRO GALVANIZADO, COM ROSCA BSP, DE 2" X 1"</v>
          </cell>
          <cell r="C3405" t="str">
            <v xml:space="preserve">UN    </v>
          </cell>
          <cell r="D3405" t="str">
            <v>CR</v>
          </cell>
          <cell r="E3405" t="str">
            <v>22,59</v>
          </cell>
        </row>
        <row r="3406">
          <cell r="A3406">
            <v>4187</v>
          </cell>
          <cell r="B3406" t="str">
            <v>NIPLE DE REDUCAO DE FERRO GALVANIZADO, COM ROSCA BSP, DE 3/4" X 1/2"</v>
          </cell>
          <cell r="C3406" t="str">
            <v xml:space="preserve">UN    </v>
          </cell>
          <cell r="D3406" t="str">
            <v>CR</v>
          </cell>
          <cell r="E3406" t="str">
            <v>4,50</v>
          </cell>
        </row>
        <row r="3407">
          <cell r="A3407">
            <v>4202</v>
          </cell>
          <cell r="B3407" t="str">
            <v>NIPLE DE REDUCAO DE FERRO GALVANIZADO, COM ROSCA BSP, DE 3" X 2 1/2"</v>
          </cell>
          <cell r="C3407" t="str">
            <v xml:space="preserve">UN    </v>
          </cell>
          <cell r="D3407" t="str">
            <v>CR</v>
          </cell>
          <cell r="E3407" t="str">
            <v>68,28</v>
          </cell>
        </row>
        <row r="3408">
          <cell r="A3408">
            <v>4203</v>
          </cell>
          <cell r="B3408" t="str">
            <v>NIPLE DE REDUCAO DE FERRO GALVANIZADO, COM ROSCA BSP, DE 3" X 2"</v>
          </cell>
          <cell r="C3408" t="str">
            <v xml:space="preserve">UN    </v>
          </cell>
          <cell r="D3408" t="str">
            <v>CR</v>
          </cell>
          <cell r="E3408" t="str">
            <v>60,30</v>
          </cell>
        </row>
        <row r="3409">
          <cell r="A3409">
            <v>40368</v>
          </cell>
          <cell r="B3409" t="str">
            <v>NIPLE SEXTAVADO EM ACO CARBONO, COM ROSCA BSP, PRESSAO 3.000 LBS, DN 1 1/2"</v>
          </cell>
          <cell r="C3409" t="str">
            <v xml:space="preserve">UN    </v>
          </cell>
          <cell r="D3409" t="str">
            <v>AS</v>
          </cell>
          <cell r="E3409" t="str">
            <v>31,87</v>
          </cell>
        </row>
        <row r="3410">
          <cell r="A3410">
            <v>40365</v>
          </cell>
          <cell r="B3410" t="str">
            <v>NIPLE SEXTAVADO EM ACO CARBONO, COM ROSCA BSP, PRESSAO 3.000 LBS, DN 1 1/4"</v>
          </cell>
          <cell r="C3410" t="str">
            <v xml:space="preserve">UN    </v>
          </cell>
          <cell r="D3410" t="str">
            <v>AS</v>
          </cell>
          <cell r="E3410" t="str">
            <v>21,50</v>
          </cell>
        </row>
        <row r="3411">
          <cell r="A3411">
            <v>40356</v>
          </cell>
          <cell r="B3411" t="str">
            <v>NIPLE SEXTAVADO EM ACO CARBONO, COM ROSCA BSP, PRESSAO 3.000 LBS, DN 1/2"</v>
          </cell>
          <cell r="C3411" t="str">
            <v xml:space="preserve">UN    </v>
          </cell>
          <cell r="D3411" t="str">
            <v>AS</v>
          </cell>
          <cell r="E3411" t="str">
            <v>7,34</v>
          </cell>
        </row>
        <row r="3412">
          <cell r="A3412">
            <v>40362</v>
          </cell>
          <cell r="B3412" t="str">
            <v>NIPLE SEXTAVADO EM ACO CARBONO, COM ROSCA BSP, PRESSAO 3.000 LBS, DN 1"</v>
          </cell>
          <cell r="C3412" t="str">
            <v xml:space="preserve">UN    </v>
          </cell>
          <cell r="D3412" t="str">
            <v>AS</v>
          </cell>
          <cell r="E3412" t="str">
            <v>14,24</v>
          </cell>
        </row>
        <row r="3413">
          <cell r="A3413">
            <v>40374</v>
          </cell>
          <cell r="B3413" t="str">
            <v>NIPLE SEXTAVADO EM ACO CARBONO, COM ROSCA BSP, PRESSAO 3.000 LBS, DN 2 1/2"</v>
          </cell>
          <cell r="C3413" t="str">
            <v xml:space="preserve">UN    </v>
          </cell>
          <cell r="D3413" t="str">
            <v>AS</v>
          </cell>
          <cell r="E3413" t="str">
            <v>83,31</v>
          </cell>
        </row>
        <row r="3414">
          <cell r="A3414">
            <v>40371</v>
          </cell>
          <cell r="B3414" t="str">
            <v>NIPLE SEXTAVADO EM ACO CARBONO, COM ROSCA BSP, PRESSAO 3.000 LBS, DN 2"</v>
          </cell>
          <cell r="C3414" t="str">
            <v xml:space="preserve">UN    </v>
          </cell>
          <cell r="D3414" t="str">
            <v>AS</v>
          </cell>
          <cell r="E3414" t="str">
            <v>52,44</v>
          </cell>
        </row>
        <row r="3415">
          <cell r="A3415">
            <v>40359</v>
          </cell>
          <cell r="B3415" t="str">
            <v>NIPLE SEXTAVADO EM ACO CARBONO, COM ROSCA BSP, PRESSAO 3.000 LBS, DN 3/4"</v>
          </cell>
          <cell r="C3415" t="str">
            <v xml:space="preserve">UN    </v>
          </cell>
          <cell r="D3415" t="str">
            <v>AS</v>
          </cell>
          <cell r="E3415" t="str">
            <v>9,49</v>
          </cell>
        </row>
        <row r="3416">
          <cell r="A3416">
            <v>7595</v>
          </cell>
          <cell r="B3416" t="str">
            <v>NIVELADOR</v>
          </cell>
          <cell r="C3416" t="str">
            <v xml:space="preserve">H     </v>
          </cell>
          <cell r="D3416" t="str">
            <v>CR</v>
          </cell>
          <cell r="E3416" t="str">
            <v>7,35</v>
          </cell>
        </row>
        <row r="3417">
          <cell r="A3417">
            <v>41094</v>
          </cell>
          <cell r="B3417" t="str">
            <v>NIVELADOR (MENSALISTA)</v>
          </cell>
          <cell r="C3417" t="str">
            <v xml:space="preserve">MES   </v>
          </cell>
          <cell r="D3417" t="str">
            <v>CR</v>
          </cell>
          <cell r="E3417" t="str">
            <v>1.306,83</v>
          </cell>
        </row>
        <row r="3418">
          <cell r="A3418">
            <v>39609</v>
          </cell>
          <cell r="B3418" t="str">
            <v>NOBREAK TRIFASICO, DE 10 KVA FATOR DE POTENCIA DE 0,8, AUTONOMIA MINIMA DE 30 MINUTOS A PLENA CARGA</v>
          </cell>
          <cell r="C3418" t="str">
            <v xml:space="preserve">UN    </v>
          </cell>
          <cell r="D3418" t="str">
            <v>AS</v>
          </cell>
          <cell r="E3418" t="str">
            <v>44.739,18</v>
          </cell>
        </row>
        <row r="3419">
          <cell r="A3419">
            <v>39610</v>
          </cell>
          <cell r="B3419" t="str">
            <v>NOBREAK TRIFASICO, DE 15 KVA FATOR DE POTENCIA DE 0,8, AUTONOMIA MINIMA DE 30 MINUTOS A PLENA CARGA</v>
          </cell>
          <cell r="C3419" t="str">
            <v xml:space="preserve">UN    </v>
          </cell>
          <cell r="D3419" t="str">
            <v>AS</v>
          </cell>
          <cell r="E3419" t="str">
            <v>65.305,24</v>
          </cell>
        </row>
        <row r="3420">
          <cell r="A3420">
            <v>39611</v>
          </cell>
          <cell r="B3420" t="str">
            <v>NOBREAK TRIFASICO, DE 20 KVA FATOR DE POTENCIA DE 0,8, AUTONOMIA MINIMA DE 30 MINUTOS A PLENA CARGA</v>
          </cell>
          <cell r="C3420" t="str">
            <v xml:space="preserve">UN    </v>
          </cell>
          <cell r="D3420" t="str">
            <v>AS</v>
          </cell>
          <cell r="E3420" t="str">
            <v>79.030,03</v>
          </cell>
        </row>
        <row r="3421">
          <cell r="A3421">
            <v>39612</v>
          </cell>
          <cell r="B3421" t="str">
            <v>NOBREAK TRIFASICO, DE 25 KVA FATOR DE POTENCIA DE 0,8, AUTONOMIA MINIMA DE 30 MINUTOS A PLENA CARGA</v>
          </cell>
          <cell r="C3421" t="str">
            <v xml:space="preserve">UN    </v>
          </cell>
          <cell r="D3421" t="str">
            <v>AS</v>
          </cell>
          <cell r="E3421" t="str">
            <v>123.802,33</v>
          </cell>
        </row>
        <row r="3422">
          <cell r="A3422">
            <v>39608</v>
          </cell>
          <cell r="B3422" t="str">
            <v>NOBREAK TRIFASICO, DE 5 KVA FATOR DE POTENCIA DE 0,8, AUTONOMIA MINIMA DE 30 MINUTOS A PLENA CARGA</v>
          </cell>
          <cell r="C3422" t="str">
            <v xml:space="preserve">UN    </v>
          </cell>
          <cell r="D3422" t="str">
            <v>AS</v>
          </cell>
          <cell r="E3422" t="str">
            <v>35.772,97</v>
          </cell>
        </row>
        <row r="3423">
          <cell r="A3423">
            <v>38175</v>
          </cell>
          <cell r="B3423" t="str">
            <v>NUMERO / ALGARISMO PARA PORTA, TAMANHO *40* MM, EM ZAMAC, (MODELO DE 0 A 9), FIXACAO POR PARAFUSOS</v>
          </cell>
          <cell r="C3423" t="str">
            <v xml:space="preserve">UN    </v>
          </cell>
          <cell r="D3423" t="str">
            <v>CR</v>
          </cell>
          <cell r="E3423" t="str">
            <v>2,64</v>
          </cell>
        </row>
        <row r="3424">
          <cell r="A3424">
            <v>38176</v>
          </cell>
          <cell r="B3424" t="str">
            <v>NUMERO / ALGARISMO PARA RESIDENCIA (FACHADA), TAMANHO *120* MM, EM ZAMAC, (MODELO DE 0 A 9), FIXACAO POR PARAFUSOS</v>
          </cell>
          <cell r="C3424" t="str">
            <v xml:space="preserve">UN    </v>
          </cell>
          <cell r="D3424" t="str">
            <v>CR</v>
          </cell>
          <cell r="E3424" t="str">
            <v>7,17</v>
          </cell>
        </row>
        <row r="3425">
          <cell r="A3425">
            <v>36152</v>
          </cell>
          <cell r="B3425" t="str">
            <v>OCULOS DE SEGURANCA CONTRA IMPACTOS COM LENTE INCOLOR, ARMACAO NYLON, COM PROTECAO UVA E UVB</v>
          </cell>
          <cell r="C3425" t="str">
            <v xml:space="preserve">UN    </v>
          </cell>
          <cell r="D3425" t="str">
            <v>CR</v>
          </cell>
          <cell r="E3425" t="str">
            <v>4,66</v>
          </cell>
        </row>
        <row r="3426">
          <cell r="A3426">
            <v>11138</v>
          </cell>
          <cell r="B3426" t="str">
            <v>OLEO COMBUSTIVEL BPF A GRANEL</v>
          </cell>
          <cell r="C3426" t="str">
            <v xml:space="preserve">L     </v>
          </cell>
          <cell r="D3426" t="str">
            <v>CR</v>
          </cell>
          <cell r="E3426" t="str">
            <v>2,60</v>
          </cell>
        </row>
        <row r="3427">
          <cell r="A3427">
            <v>5333</v>
          </cell>
          <cell r="B3427" t="str">
            <v>OLEO DE LINHACA</v>
          </cell>
          <cell r="C3427" t="str">
            <v xml:space="preserve">L     </v>
          </cell>
          <cell r="D3427" t="str">
            <v>CR</v>
          </cell>
          <cell r="E3427" t="str">
            <v>18,74</v>
          </cell>
        </row>
        <row r="3428">
          <cell r="A3428">
            <v>4221</v>
          </cell>
          <cell r="B3428" t="str">
            <v>OLEO DIESEL COMBUSTIVEL COMUM</v>
          </cell>
          <cell r="C3428" t="str">
            <v xml:space="preserve">L     </v>
          </cell>
          <cell r="D3428" t="str">
            <v xml:space="preserve">C </v>
          </cell>
          <cell r="E3428" t="str">
            <v>4,04</v>
          </cell>
        </row>
        <row r="3429">
          <cell r="A3429">
            <v>4227</v>
          </cell>
          <cell r="B3429" t="str">
            <v>OLEO LUBRIFICANTE PARA MOTORES DE EQUIPAMENTOS PESADOS (CAMINHOES, TRATORES, RETROS E ETC)</v>
          </cell>
          <cell r="C3429" t="str">
            <v xml:space="preserve">L     </v>
          </cell>
          <cell r="D3429" t="str">
            <v xml:space="preserve">C </v>
          </cell>
          <cell r="E3429" t="str">
            <v>14,03</v>
          </cell>
        </row>
        <row r="3430">
          <cell r="A3430">
            <v>38170</v>
          </cell>
          <cell r="B3430" t="str">
            <v>OLHO MAGICO / VISOR PARA PORTA DE *25 A 46* MM DE ESPESSURA, ANGULO DE VISAO APROXIMADO DE 200 GRAUS, LATAO CROMADO, COM FECHO JANELA</v>
          </cell>
          <cell r="C3430" t="str">
            <v xml:space="preserve">UN    </v>
          </cell>
          <cell r="D3430" t="str">
            <v>CR</v>
          </cell>
          <cell r="E3430" t="str">
            <v>12,07</v>
          </cell>
        </row>
        <row r="3431">
          <cell r="A3431">
            <v>4252</v>
          </cell>
          <cell r="B3431" t="str">
            <v>OPERADOR DE BATE-ESTACAS</v>
          </cell>
          <cell r="C3431" t="str">
            <v xml:space="preserve">H     </v>
          </cell>
          <cell r="D3431" t="str">
            <v>CR</v>
          </cell>
          <cell r="E3431" t="str">
            <v>12,38</v>
          </cell>
        </row>
        <row r="3432">
          <cell r="A3432">
            <v>40980</v>
          </cell>
          <cell r="B3432" t="str">
            <v>OPERADOR DE BATE-ESTACAS (MENSALISTA)</v>
          </cell>
          <cell r="C3432" t="str">
            <v xml:space="preserve">MES   </v>
          </cell>
          <cell r="D3432" t="str">
            <v>CR</v>
          </cell>
          <cell r="E3432" t="str">
            <v>2.196,34</v>
          </cell>
        </row>
        <row r="3433">
          <cell r="A3433">
            <v>4243</v>
          </cell>
          <cell r="B3433" t="str">
            <v>OPERADOR DE BETONEIRA (CAMINHAO)</v>
          </cell>
          <cell r="C3433" t="str">
            <v xml:space="preserve">H     </v>
          </cell>
          <cell r="D3433" t="str">
            <v>CR</v>
          </cell>
          <cell r="E3433" t="str">
            <v>10,61</v>
          </cell>
        </row>
        <row r="3434">
          <cell r="A3434">
            <v>41031</v>
          </cell>
          <cell r="B3434" t="str">
            <v>OPERADOR DE BETONEIRA (CAMINHAO) (MENSALISTA)</v>
          </cell>
          <cell r="C3434" t="str">
            <v xml:space="preserve">MES   </v>
          </cell>
          <cell r="D3434" t="str">
            <v>CR</v>
          </cell>
          <cell r="E3434" t="str">
            <v>1.883,61</v>
          </cell>
        </row>
        <row r="3435">
          <cell r="A3435">
            <v>37666</v>
          </cell>
          <cell r="B3435" t="str">
            <v>OPERADOR DE BETONEIRA ESTACIONARIA / MISTURADOR</v>
          </cell>
          <cell r="C3435" t="str">
            <v xml:space="preserve">H     </v>
          </cell>
          <cell r="D3435" t="str">
            <v>CR</v>
          </cell>
          <cell r="E3435" t="str">
            <v>10,23</v>
          </cell>
        </row>
        <row r="3436">
          <cell r="A3436">
            <v>40986</v>
          </cell>
          <cell r="B3436" t="str">
            <v>OPERADOR DE BETONEIRA ESTACIONARIA / MISTURADOR (MENSALISTA)</v>
          </cell>
          <cell r="C3436" t="str">
            <v xml:space="preserve">MES   </v>
          </cell>
          <cell r="D3436" t="str">
            <v>CR</v>
          </cell>
          <cell r="E3436" t="str">
            <v>1.817,75</v>
          </cell>
        </row>
        <row r="3437">
          <cell r="A3437">
            <v>4250</v>
          </cell>
          <cell r="B3437" t="str">
            <v>OPERADOR DE COMPRESSOR DE AR OU COMPRESSORISTA</v>
          </cell>
          <cell r="C3437" t="str">
            <v xml:space="preserve">H     </v>
          </cell>
          <cell r="D3437" t="str">
            <v>CR</v>
          </cell>
          <cell r="E3437" t="str">
            <v>11,17</v>
          </cell>
        </row>
        <row r="3438">
          <cell r="A3438">
            <v>40978</v>
          </cell>
          <cell r="B3438" t="str">
            <v>OPERADOR DE COMPRESSOR DE AR OU COMPRESSORISTA (MENSALISTA)</v>
          </cell>
          <cell r="C3438" t="str">
            <v xml:space="preserve">MES   </v>
          </cell>
          <cell r="D3438" t="str">
            <v>CR</v>
          </cell>
          <cell r="E3438" t="str">
            <v>1.981,10</v>
          </cell>
        </row>
        <row r="3439">
          <cell r="A3439">
            <v>25960</v>
          </cell>
          <cell r="B3439" t="str">
            <v>OPERADOR DE DEMARCADORA DE FAIXAS DE TRAFEGO</v>
          </cell>
          <cell r="C3439" t="str">
            <v xml:space="preserve">H     </v>
          </cell>
          <cell r="D3439" t="str">
            <v>CR</v>
          </cell>
          <cell r="E3439" t="str">
            <v>13,06</v>
          </cell>
        </row>
        <row r="3440">
          <cell r="A3440">
            <v>41043</v>
          </cell>
          <cell r="B3440" t="str">
            <v>OPERADOR DE DEMARCADORA DE FAIXAS DE TRAFEGO (MENSALISTA)</v>
          </cell>
          <cell r="C3440" t="str">
            <v xml:space="preserve">MES   </v>
          </cell>
          <cell r="D3440" t="str">
            <v>CR</v>
          </cell>
          <cell r="E3440" t="str">
            <v>2.318,29</v>
          </cell>
        </row>
        <row r="3441">
          <cell r="A3441">
            <v>4234</v>
          </cell>
          <cell r="B3441" t="str">
            <v>OPERADOR DE ESCAVADEIRA</v>
          </cell>
          <cell r="C3441" t="str">
            <v xml:space="preserve">H     </v>
          </cell>
          <cell r="D3441" t="str">
            <v xml:space="preserve">C </v>
          </cell>
          <cell r="E3441" t="str">
            <v>14,32</v>
          </cell>
        </row>
        <row r="3442">
          <cell r="A3442">
            <v>40987</v>
          </cell>
          <cell r="B3442" t="str">
            <v>OPERADOR DE ESCAVADEIRA (MENSALISTA)</v>
          </cell>
          <cell r="C3442" t="str">
            <v xml:space="preserve">MES   </v>
          </cell>
          <cell r="D3442" t="str">
            <v>CR</v>
          </cell>
          <cell r="E3442" t="str">
            <v>2.539,59</v>
          </cell>
        </row>
        <row r="3443">
          <cell r="A3443">
            <v>4253</v>
          </cell>
          <cell r="B3443" t="str">
            <v>OPERADOR DE GUINCHO OU GUINCHEIRO</v>
          </cell>
          <cell r="C3443" t="str">
            <v xml:space="preserve">H     </v>
          </cell>
          <cell r="D3443" t="str">
            <v>CR</v>
          </cell>
          <cell r="E3443" t="str">
            <v>10,29</v>
          </cell>
        </row>
        <row r="3444">
          <cell r="A3444">
            <v>40981</v>
          </cell>
          <cell r="B3444" t="str">
            <v>OPERADOR DE GUINCHO OU GUINCHEIRO (MENSALISTA)</v>
          </cell>
          <cell r="C3444" t="str">
            <v xml:space="preserve">MES   </v>
          </cell>
          <cell r="D3444" t="str">
            <v>CR</v>
          </cell>
          <cell r="E3444" t="str">
            <v>1.826,74</v>
          </cell>
        </row>
        <row r="3445">
          <cell r="A3445">
            <v>4254</v>
          </cell>
          <cell r="B3445" t="str">
            <v>OPERADOR DE GUINDASTE</v>
          </cell>
          <cell r="C3445" t="str">
            <v xml:space="preserve">H     </v>
          </cell>
          <cell r="D3445" t="str">
            <v>CR</v>
          </cell>
          <cell r="E3445" t="str">
            <v>10,36</v>
          </cell>
        </row>
        <row r="3446">
          <cell r="A3446">
            <v>41036</v>
          </cell>
          <cell r="B3446" t="str">
            <v>OPERADOR DE GUINDASTE (MENSALISTA)</v>
          </cell>
          <cell r="C3446" t="str">
            <v xml:space="preserve">MES   </v>
          </cell>
          <cell r="D3446" t="str">
            <v>CR</v>
          </cell>
          <cell r="E3446" t="str">
            <v>1.836,77</v>
          </cell>
        </row>
        <row r="3447">
          <cell r="A3447">
            <v>4251</v>
          </cell>
          <cell r="B3447" t="str">
            <v>OPERADOR DE JATO ABRASIVO OU JATISTA</v>
          </cell>
          <cell r="C3447" t="str">
            <v xml:space="preserve">H     </v>
          </cell>
          <cell r="D3447" t="str">
            <v>CR</v>
          </cell>
          <cell r="E3447" t="str">
            <v>12,81</v>
          </cell>
        </row>
        <row r="3448">
          <cell r="A3448">
            <v>40979</v>
          </cell>
          <cell r="B3448" t="str">
            <v>OPERADOR DE JATO ABRASIVO OU JATISTA (MENSALISTA)</v>
          </cell>
          <cell r="C3448" t="str">
            <v xml:space="preserve">MES   </v>
          </cell>
          <cell r="D3448" t="str">
            <v>CR</v>
          </cell>
          <cell r="E3448" t="str">
            <v>2.273,50</v>
          </cell>
        </row>
        <row r="3449">
          <cell r="A3449">
            <v>4230</v>
          </cell>
          <cell r="B3449" t="str">
            <v>OPERADOR DE MAQUINAS E TRATORES DIVERSOS (TERRAPLANAGEM)</v>
          </cell>
          <cell r="C3449" t="str">
            <v xml:space="preserve">H     </v>
          </cell>
          <cell r="D3449" t="str">
            <v>CR</v>
          </cell>
          <cell r="E3449" t="str">
            <v>10,91</v>
          </cell>
        </row>
        <row r="3450">
          <cell r="A3450">
            <v>40998</v>
          </cell>
          <cell r="B3450" t="str">
            <v>OPERADOR DE MAQUINAS E TRATORES DIVERSOS (TERRAPLANAGEM) (MENSALISTA)</v>
          </cell>
          <cell r="C3450" t="str">
            <v xml:space="preserve">MES   </v>
          </cell>
          <cell r="D3450" t="str">
            <v>CR</v>
          </cell>
          <cell r="E3450" t="str">
            <v>1.935,94</v>
          </cell>
        </row>
        <row r="3451">
          <cell r="A3451">
            <v>4257</v>
          </cell>
          <cell r="B3451" t="str">
            <v>OPERADOR DE MARTELETE OU MARTELETEIRO</v>
          </cell>
          <cell r="C3451" t="str">
            <v xml:space="preserve">H     </v>
          </cell>
          <cell r="D3451" t="str">
            <v>CR</v>
          </cell>
          <cell r="E3451" t="str">
            <v>8,59</v>
          </cell>
        </row>
        <row r="3452">
          <cell r="A3452">
            <v>40982</v>
          </cell>
          <cell r="B3452" t="str">
            <v>OPERADOR DE MARTELETE OU MARTELETEIRO (MENSALISTA)</v>
          </cell>
          <cell r="C3452" t="str">
            <v xml:space="preserve">MES   </v>
          </cell>
          <cell r="D3452" t="str">
            <v>CR</v>
          </cell>
          <cell r="E3452" t="str">
            <v>1.526,17</v>
          </cell>
        </row>
        <row r="3453">
          <cell r="A3453">
            <v>4240</v>
          </cell>
          <cell r="B3453" t="str">
            <v>OPERADOR DE MOTO SCRAPER</v>
          </cell>
          <cell r="C3453" t="str">
            <v xml:space="preserve">H     </v>
          </cell>
          <cell r="D3453" t="str">
            <v>CR</v>
          </cell>
          <cell r="E3453" t="str">
            <v>13,28</v>
          </cell>
        </row>
        <row r="3454">
          <cell r="A3454">
            <v>41026</v>
          </cell>
          <cell r="B3454" t="str">
            <v>OPERADOR DE MOTO SCRAPER (MENSALISTA)</v>
          </cell>
          <cell r="C3454" t="str">
            <v xml:space="preserve">MES   </v>
          </cell>
          <cell r="D3454" t="str">
            <v>CR</v>
          </cell>
          <cell r="E3454" t="str">
            <v>2.357,81</v>
          </cell>
        </row>
        <row r="3455">
          <cell r="A3455">
            <v>4239</v>
          </cell>
          <cell r="B3455" t="str">
            <v>OPERADOR DE MOTONIVELADORA</v>
          </cell>
          <cell r="C3455" t="str">
            <v xml:space="preserve">H     </v>
          </cell>
          <cell r="D3455" t="str">
            <v>CR</v>
          </cell>
          <cell r="E3455" t="str">
            <v>16,30</v>
          </cell>
        </row>
        <row r="3456">
          <cell r="A3456">
            <v>41024</v>
          </cell>
          <cell r="B3456" t="str">
            <v>OPERADOR DE MOTONIVELADORA (MENSALISTA)</v>
          </cell>
          <cell r="C3456" t="str">
            <v xml:space="preserve">MES   </v>
          </cell>
          <cell r="D3456" t="str">
            <v>CR</v>
          </cell>
          <cell r="E3456" t="str">
            <v>2.892,60</v>
          </cell>
        </row>
        <row r="3457">
          <cell r="A3457">
            <v>4248</v>
          </cell>
          <cell r="B3457" t="str">
            <v>OPERADOR DE PA CARREGADEIRA</v>
          </cell>
          <cell r="C3457" t="str">
            <v xml:space="preserve">H     </v>
          </cell>
          <cell r="D3457" t="str">
            <v>CR</v>
          </cell>
          <cell r="E3457" t="str">
            <v>11,89</v>
          </cell>
        </row>
        <row r="3458">
          <cell r="A3458">
            <v>41033</v>
          </cell>
          <cell r="B3458" t="str">
            <v>OPERADOR DE PA CARREGADEIRA (MENSALISTA)</v>
          </cell>
          <cell r="C3458" t="str">
            <v xml:space="preserve">MES   </v>
          </cell>
          <cell r="D3458" t="str">
            <v>CR</v>
          </cell>
          <cell r="E3458" t="str">
            <v>2.112,36</v>
          </cell>
        </row>
        <row r="3459">
          <cell r="A3459">
            <v>25959</v>
          </cell>
          <cell r="B3459" t="str">
            <v>OPERADOR DE PAVIMENTADORA / MESA VIBROACABADORA</v>
          </cell>
          <cell r="C3459" t="str">
            <v xml:space="preserve">H     </v>
          </cell>
          <cell r="D3459" t="str">
            <v>CR</v>
          </cell>
          <cell r="E3459" t="str">
            <v>13,72</v>
          </cell>
        </row>
        <row r="3460">
          <cell r="A3460">
            <v>41040</v>
          </cell>
          <cell r="B3460" t="str">
            <v>OPERADOR DE PAVIMENTADORA / MESA VIBROACABADORA (MENSALISTA)</v>
          </cell>
          <cell r="C3460" t="str">
            <v xml:space="preserve">MES   </v>
          </cell>
          <cell r="D3460" t="str">
            <v>CR</v>
          </cell>
          <cell r="E3460" t="str">
            <v>2.434,20</v>
          </cell>
        </row>
        <row r="3461">
          <cell r="A3461">
            <v>4238</v>
          </cell>
          <cell r="B3461" t="str">
            <v>OPERADOR DE ROLO COMPACTADOR</v>
          </cell>
          <cell r="C3461" t="str">
            <v xml:space="preserve">H     </v>
          </cell>
          <cell r="D3461" t="str">
            <v>CR</v>
          </cell>
          <cell r="E3461" t="str">
            <v>10,91</v>
          </cell>
        </row>
        <row r="3462">
          <cell r="A3462">
            <v>41012</v>
          </cell>
          <cell r="B3462" t="str">
            <v>OPERADOR DE ROLO COMPACTADOR (MENSALISTA)</v>
          </cell>
          <cell r="C3462" t="str">
            <v xml:space="preserve">MES   </v>
          </cell>
          <cell r="D3462" t="str">
            <v>CR</v>
          </cell>
          <cell r="E3462" t="str">
            <v>1.935,94</v>
          </cell>
        </row>
        <row r="3463">
          <cell r="A3463">
            <v>4237</v>
          </cell>
          <cell r="B3463" t="str">
            <v>OPERADOR DE TRATOR - EXCLUSIVE AGROPECUARIA</v>
          </cell>
          <cell r="C3463" t="str">
            <v xml:space="preserve">H     </v>
          </cell>
          <cell r="D3463" t="str">
            <v>CR</v>
          </cell>
          <cell r="E3463" t="str">
            <v>11,00</v>
          </cell>
        </row>
        <row r="3464">
          <cell r="A3464">
            <v>41002</v>
          </cell>
          <cell r="B3464" t="str">
            <v>OPERADOR DE TRATOR - EXCLUSIVE AGROPECUARIA (MENSALISTA)</v>
          </cell>
          <cell r="C3464" t="str">
            <v xml:space="preserve">MES   </v>
          </cell>
          <cell r="D3464" t="str">
            <v>CR</v>
          </cell>
          <cell r="E3464" t="str">
            <v>1.951,18</v>
          </cell>
        </row>
        <row r="3465">
          <cell r="A3465">
            <v>4233</v>
          </cell>
          <cell r="B3465" t="str">
            <v>OPERADOR DE USINA DE ASFALTO, DE SOLOS OU DE CONCRETO</v>
          </cell>
          <cell r="C3465" t="str">
            <v xml:space="preserve">H     </v>
          </cell>
          <cell r="D3465" t="str">
            <v>CR</v>
          </cell>
          <cell r="E3465" t="str">
            <v>11,78</v>
          </cell>
        </row>
        <row r="3466">
          <cell r="A3466">
            <v>41001</v>
          </cell>
          <cell r="B3466" t="str">
            <v>OPERADOR DE USINA DE ASFALTO, DE SOLOS OU DE CONCRETO (MENSALISTA)</v>
          </cell>
          <cell r="C3466" t="str">
            <v xml:space="preserve">MES   </v>
          </cell>
          <cell r="D3466" t="str">
            <v>CR</v>
          </cell>
          <cell r="E3466" t="str">
            <v>2.090,40</v>
          </cell>
        </row>
        <row r="3467">
          <cell r="A3467">
            <v>2</v>
          </cell>
          <cell r="B3467" t="str">
            <v>OXIGENIO, RECARGA PARA CILINDRO DE CONJUNTO OXICORTE GRANDE</v>
          </cell>
          <cell r="C3467" t="str">
            <v xml:space="preserve">M3    </v>
          </cell>
          <cell r="D3467" t="str">
            <v>CR</v>
          </cell>
          <cell r="E3467" t="str">
            <v>14,36</v>
          </cell>
        </row>
        <row r="3468">
          <cell r="A3468">
            <v>36517</v>
          </cell>
          <cell r="B3468" t="str">
            <v>PA CARREGADEIRA SOBRE RODAS, POTENCIA BRUTA *127* CV, CAPACIDADE DA CACAMBA DE 2,0 A 2,4 M3, PESO OPERACIONAL MAXIMO DE 10330 KG</v>
          </cell>
          <cell r="C3468" t="str">
            <v xml:space="preserve">UN    </v>
          </cell>
          <cell r="D3468" t="str">
            <v>AS</v>
          </cell>
          <cell r="E3468" t="str">
            <v>341.843,94</v>
          </cell>
        </row>
        <row r="3469">
          <cell r="A3469">
            <v>4262</v>
          </cell>
          <cell r="B3469" t="str">
            <v>PA CARREGADEIRA SOBRE RODAS, POTENCIA LIQUIDA 128 HP, CAPACIDADE DA CACAMBA DE 1,7 A 2,8 M3, PESO OPERACIONAL MAXIMO DE 11632 KG</v>
          </cell>
          <cell r="C3469" t="str">
            <v xml:space="preserve">UN    </v>
          </cell>
          <cell r="D3469" t="str">
            <v>AS</v>
          </cell>
          <cell r="E3469" t="str">
            <v>384.959,40</v>
          </cell>
        </row>
        <row r="3470">
          <cell r="A3470">
            <v>4263</v>
          </cell>
          <cell r="B3470" t="str">
            <v>PA CARREGADEIRA SOBRE RODAS, POTENCIA LIQUIDA 197 HP, CAPACIDADE DA CACAMBA DE 2,5 A 3,5 M3, PESO OPERACIONAL MAXIMO DE 18338 KG</v>
          </cell>
          <cell r="C3470" t="str">
            <v xml:space="preserve">UN    </v>
          </cell>
          <cell r="D3470" t="str">
            <v>AS</v>
          </cell>
          <cell r="E3470" t="str">
            <v>533.810,34</v>
          </cell>
        </row>
        <row r="3471">
          <cell r="A3471">
            <v>36518</v>
          </cell>
          <cell r="B3471" t="str">
            <v>PA CARREGADEIRA SOBRE RODAS, POTENCIA LIQUIDA 213 HP, CAPACIDADE DA CACAMBA DE 1,9 A 3,5 M3, PESO OPERACIONAL MAXIMO DE 19234 KG</v>
          </cell>
          <cell r="C3471" t="str">
            <v xml:space="preserve">UN    </v>
          </cell>
          <cell r="D3471" t="str">
            <v>AS</v>
          </cell>
          <cell r="E3471" t="str">
            <v>607.722,54</v>
          </cell>
        </row>
        <row r="3472">
          <cell r="A3472">
            <v>14221</v>
          </cell>
          <cell r="B3472" t="str">
            <v>PA CARREGADEIRA SOBRE RODAS, POTENCIA 152 HP, CAPACIDADE DA CACAMBA DE 1,53 A 2,30 M3, PESO OPERACIONAL MAXIMO DE 10216 KG</v>
          </cell>
          <cell r="C3472" t="str">
            <v xml:space="preserve">UN    </v>
          </cell>
          <cell r="D3472" t="str">
            <v>AS</v>
          </cell>
          <cell r="E3472" t="str">
            <v>354.675,91</v>
          </cell>
        </row>
        <row r="3473">
          <cell r="A3473">
            <v>38402</v>
          </cell>
          <cell r="B3473" t="str">
            <v>PA DE LIXO PLASTICA, CABO LONGO</v>
          </cell>
          <cell r="C3473" t="str">
            <v xml:space="preserve">UN    </v>
          </cell>
          <cell r="D3473" t="str">
            <v>CR</v>
          </cell>
          <cell r="E3473" t="str">
            <v>9,52</v>
          </cell>
        </row>
        <row r="3474">
          <cell r="A3474">
            <v>3412</v>
          </cell>
          <cell r="B3474" t="str">
            <v>PAINEL DE LA DE VIDRO SEM REVESTIMENTO PSI 20, E = 25 MM, DE 1200 X 600 MM</v>
          </cell>
          <cell r="C3474" t="str">
            <v xml:space="preserve">M2    </v>
          </cell>
          <cell r="D3474" t="str">
            <v>AS</v>
          </cell>
          <cell r="E3474" t="str">
            <v>13,73</v>
          </cell>
        </row>
        <row r="3475">
          <cell r="A3475">
            <v>3413</v>
          </cell>
          <cell r="B3475" t="str">
            <v>PAINEL DE LA DE VIDRO SEM REVESTIMENTO PSI 20, E = 50 MM, DE 1200 X 600 MM</v>
          </cell>
          <cell r="C3475" t="str">
            <v xml:space="preserve">M2    </v>
          </cell>
          <cell r="D3475" t="str">
            <v>AS</v>
          </cell>
          <cell r="E3475" t="str">
            <v>30,91</v>
          </cell>
        </row>
        <row r="3476">
          <cell r="A3476">
            <v>39744</v>
          </cell>
          <cell r="B3476" t="str">
            <v>PAINEL DE LA DE VIDRO SEM REVESTIMENTO PSI 40, E = 25 MM, DE 1200 X 600 MM</v>
          </cell>
          <cell r="C3476" t="str">
            <v xml:space="preserve">M2    </v>
          </cell>
          <cell r="D3476" t="str">
            <v>AS</v>
          </cell>
          <cell r="E3476" t="str">
            <v>24,00</v>
          </cell>
        </row>
        <row r="3477">
          <cell r="A3477">
            <v>39745</v>
          </cell>
          <cell r="B3477" t="str">
            <v>PAINEL DE LA DE VIDRO SEM REVESTIMENTO PSI 40, E = 50 MM, DE 1200 X 600 MM</v>
          </cell>
          <cell r="C3477" t="str">
            <v xml:space="preserve">M2    </v>
          </cell>
          <cell r="D3477" t="str">
            <v>AS</v>
          </cell>
          <cell r="E3477" t="str">
            <v>50,66</v>
          </cell>
        </row>
        <row r="3478">
          <cell r="A3478">
            <v>39637</v>
          </cell>
          <cell r="B3478" t="str">
            <v>PAINEL ESTRUTURAL PARA LAJE SECA REVESTIDO EM PLACA CIMENTICIA, DE 1,20 X 2,50 M, E = 23 MM</v>
          </cell>
          <cell r="C3478" t="str">
            <v xml:space="preserve">M2    </v>
          </cell>
          <cell r="D3478" t="str">
            <v>CR</v>
          </cell>
          <cell r="E3478" t="str">
            <v>66,55</v>
          </cell>
        </row>
        <row r="3479">
          <cell r="A3479">
            <v>39638</v>
          </cell>
          <cell r="B3479" t="str">
            <v>PAINEL ESTRUTURAL PARA LAJE SECA REVESTIDO EM PLACA CIMENTICIA, DE 1,20 X 2,50 M, E = 40 MM</v>
          </cell>
          <cell r="C3479" t="str">
            <v xml:space="preserve">M2    </v>
          </cell>
          <cell r="D3479" t="str">
            <v>CR</v>
          </cell>
          <cell r="E3479" t="str">
            <v>123,93</v>
          </cell>
        </row>
        <row r="3480">
          <cell r="A3480">
            <v>39639</v>
          </cell>
          <cell r="B3480" t="str">
            <v>PAINEL ESTRUTURAL PARA LAJE SECA REVESTIDO EM PLACA CIMENTICIA, DE 1,20 X 2,50 M, E = 55 MM</v>
          </cell>
          <cell r="C3480" t="str">
            <v xml:space="preserve">M2    </v>
          </cell>
          <cell r="D3480" t="str">
            <v>CR</v>
          </cell>
          <cell r="E3480" t="str">
            <v>163,39</v>
          </cell>
        </row>
        <row r="3481">
          <cell r="A3481">
            <v>39517</v>
          </cell>
          <cell r="B3481" t="str">
            <v>PAINEL TERMOISOLANTE PARA FECHAMENTOS VERTICAIS (INCLUI PARAFUSOS DE FIXACAO) REVESTIDO EM ACO GALVALUME, LARGURA UTIL DE 1100 MM, REVESTIMENTO COM ESPESSURA DE 0,50 MM, COM PRE-PINTURA NAS DUAS FACES, NUCLEO EM POLIURETANO (PUR) COM ESPESSURA 40/50 MM</v>
          </cell>
          <cell r="C3481" t="str">
            <v xml:space="preserve">M2    </v>
          </cell>
          <cell r="D3481" t="str">
            <v>CR</v>
          </cell>
          <cell r="E3481" t="str">
            <v>134,13</v>
          </cell>
        </row>
        <row r="3482">
          <cell r="A3482">
            <v>39518</v>
          </cell>
          <cell r="B3482" t="str">
            <v>PAINEL TERMOISOLANTE PARA FECHAMENTOS VERTICAIS (INCLUI PARAFUSOS DE FIXACAO) REVESTIDO EM ACO GALVALUME, LARGURA UTIL DE 1100 MM, REVESTIMENTO COM ESPESSURA DE 0,50 MM, COM PRE-PINTURA NAS DUAS FACES, NUCLEO EM POLIURETANO (PUR) COM ESPESSURA 70/80 MM</v>
          </cell>
          <cell r="C3482" t="str">
            <v xml:space="preserve">M2    </v>
          </cell>
          <cell r="D3482" t="str">
            <v>CR</v>
          </cell>
          <cell r="E3482" t="str">
            <v>159,01</v>
          </cell>
        </row>
        <row r="3483">
          <cell r="A3483">
            <v>38366</v>
          </cell>
          <cell r="B3483" t="str">
            <v>PAPEL KRAFT BETUMADO</v>
          </cell>
          <cell r="C3483" t="str">
            <v xml:space="preserve">M2    </v>
          </cell>
          <cell r="D3483" t="str">
            <v>AS</v>
          </cell>
          <cell r="E3483" t="str">
            <v>4,16</v>
          </cell>
        </row>
        <row r="3484">
          <cell r="A3484">
            <v>11703</v>
          </cell>
          <cell r="B3484" t="str">
            <v>PAPELEIRA DE PAREDE EM METAL CROMADO SEM TAMPA</v>
          </cell>
          <cell r="C3484" t="str">
            <v xml:space="preserve">UN    </v>
          </cell>
          <cell r="D3484" t="str">
            <v>CR</v>
          </cell>
          <cell r="E3484" t="str">
            <v>24,10</v>
          </cell>
        </row>
        <row r="3485">
          <cell r="A3485">
            <v>37400</v>
          </cell>
          <cell r="B3485" t="str">
            <v>PAPELEIRA PLASTICA TIPO DISPENSER PARA PAPEL HIGIENICO ROLAO</v>
          </cell>
          <cell r="C3485" t="str">
            <v xml:space="preserve">UN    </v>
          </cell>
          <cell r="D3485" t="str">
            <v>CR</v>
          </cell>
          <cell r="E3485" t="str">
            <v>42,00</v>
          </cell>
        </row>
        <row r="3486">
          <cell r="A3486">
            <v>25400</v>
          </cell>
          <cell r="B3486" t="str">
            <v>PAR DE TABELAS DE BASQUETE EM COMPENSADO NAVAL DE *1,80 X 1,20* M, COM ARO DE METAL E REDE (SEM SUPORTE DE FIXACAO)</v>
          </cell>
          <cell r="C3486" t="str">
            <v xml:space="preserve">UN    </v>
          </cell>
          <cell r="D3486" t="str">
            <v>AS</v>
          </cell>
          <cell r="E3486" t="str">
            <v>1.151,64</v>
          </cell>
        </row>
        <row r="3487">
          <cell r="A3487">
            <v>4272</v>
          </cell>
          <cell r="B3487" t="str">
            <v>PARA-RAIOS DE BAIXA TENSAO, TENSAO DE OPERACAO *280* V , CORRENTE MAXIMA *20* KA</v>
          </cell>
          <cell r="C3487" t="str">
            <v xml:space="preserve">UN    </v>
          </cell>
          <cell r="D3487" t="str">
            <v>CR</v>
          </cell>
          <cell r="E3487" t="str">
            <v>87,30</v>
          </cell>
        </row>
        <row r="3488">
          <cell r="A3488">
            <v>4276</v>
          </cell>
          <cell r="B3488" t="str">
            <v>PARA-RAIOS DE DISTRIBUICAO, TENSAO NOMINAL 15 KV, CORRENTE NOMINAL DE DESCARGA 5 KA</v>
          </cell>
          <cell r="C3488" t="str">
            <v xml:space="preserve">UN    </v>
          </cell>
          <cell r="D3488" t="str">
            <v>CR</v>
          </cell>
          <cell r="E3488" t="str">
            <v>257,68</v>
          </cell>
        </row>
        <row r="3489">
          <cell r="A3489">
            <v>4273</v>
          </cell>
          <cell r="B3489" t="str">
            <v>PARA-RAIOS DE DISTRIBUICAO, TENSAO NOMINAL 30 KV, CORRENTE NOMINAL DE DESCARGA 10 KA</v>
          </cell>
          <cell r="C3489" t="str">
            <v xml:space="preserve">UN    </v>
          </cell>
          <cell r="D3489" t="str">
            <v>CR</v>
          </cell>
          <cell r="E3489" t="str">
            <v>428,06</v>
          </cell>
        </row>
        <row r="3490">
          <cell r="A3490">
            <v>4274</v>
          </cell>
          <cell r="B3490" t="str">
            <v>PARA-RAIOS TIPO FRANKLIN 350 MM, EM LATAO CROMADO, DUAS DESCIDAS, PARA PROTECAO DE EDIFICACOES CONTRA DESCARGAS ATMOSFERICAS</v>
          </cell>
          <cell r="C3490" t="str">
            <v xml:space="preserve">UN    </v>
          </cell>
          <cell r="D3490" t="str">
            <v xml:space="preserve">C </v>
          </cell>
          <cell r="E3490" t="str">
            <v>99,26</v>
          </cell>
        </row>
        <row r="3491">
          <cell r="A3491">
            <v>39438</v>
          </cell>
          <cell r="B3491" t="str">
            <v>PARAFUSO CABECA TROMBETA E PONTA AGULHA (GN55), COMPRIMENTO 55 MM, EM ACO FOSFATIZADO, PARA FIXAR CHAPA DE GESSO EM PERFIL DRYWALL METALICO MAXIMO 0,7 MM</v>
          </cell>
          <cell r="C3491" t="str">
            <v xml:space="preserve">UN    </v>
          </cell>
          <cell r="D3491" t="str">
            <v>AS</v>
          </cell>
          <cell r="E3491" t="str">
            <v>0,18</v>
          </cell>
        </row>
        <row r="3492">
          <cell r="A3492">
            <v>11963</v>
          </cell>
          <cell r="B3492" t="str">
            <v>PARAFUSO DE ACO TIPO CHUMBADOR PARABOLT, DIAMETRO 1/2", COMPRIMENTO 75 MM</v>
          </cell>
          <cell r="C3492" t="str">
            <v xml:space="preserve">UN    </v>
          </cell>
          <cell r="D3492" t="str">
            <v>AS</v>
          </cell>
          <cell r="E3492" t="str">
            <v>6,56</v>
          </cell>
        </row>
        <row r="3493">
          <cell r="A3493">
            <v>11964</v>
          </cell>
          <cell r="B3493" t="str">
            <v>PARAFUSO DE ACO TIPO CHUMBADOR PARABOLT, DIAMETRO 3/8", COMPRIMENTO 75 MM</v>
          </cell>
          <cell r="C3493" t="str">
            <v xml:space="preserve">UN    </v>
          </cell>
          <cell r="D3493" t="str">
            <v>AS</v>
          </cell>
          <cell r="E3493" t="str">
            <v>1,65</v>
          </cell>
        </row>
        <row r="3494">
          <cell r="A3494">
            <v>4379</v>
          </cell>
          <cell r="B3494" t="str">
            <v>PARAFUSO DE ACO ZINCADO COM ROSCA SOBERBA, CABECA CHATA E FENDA SIMPLES, DIAMETRO 2,5 MM, COMPRIMENTO * 9,5 * MM</v>
          </cell>
          <cell r="C3494" t="str">
            <v xml:space="preserve">UN    </v>
          </cell>
          <cell r="D3494" t="str">
            <v>AS</v>
          </cell>
          <cell r="E3494" t="str">
            <v>0,03</v>
          </cell>
        </row>
        <row r="3495">
          <cell r="A3495">
            <v>4377</v>
          </cell>
          <cell r="B3495" t="str">
            <v>PARAFUSO DE ACO ZINCADO COM ROSCA SOBERBA, CABECA CHATA E FENDA SIMPLES, DIAMETRO 4,2 MM, COMPRIMENTO * 32 * MM</v>
          </cell>
          <cell r="C3495" t="str">
            <v xml:space="preserve">UN    </v>
          </cell>
          <cell r="D3495" t="str">
            <v>AS</v>
          </cell>
          <cell r="E3495" t="str">
            <v>0,13</v>
          </cell>
        </row>
        <row r="3496">
          <cell r="A3496">
            <v>4356</v>
          </cell>
          <cell r="B3496" t="str">
            <v>PARAFUSO DE ACO ZINCADO COM ROSCA SOBERBA, CABECA CHATA E FENDA SIMPLES, DIAMETRO 4,8 MM, COMPRIMENTO 45 MM</v>
          </cell>
          <cell r="C3496" t="str">
            <v xml:space="preserve">UN    </v>
          </cell>
          <cell r="D3496" t="str">
            <v>AS</v>
          </cell>
          <cell r="E3496" t="str">
            <v>0,18</v>
          </cell>
        </row>
        <row r="3497">
          <cell r="A3497">
            <v>13246</v>
          </cell>
          <cell r="B3497" t="str">
            <v>PARAFUSO DE FERRO POLIDO, SEXTAVADO, COM ROSCA INTEIRA, DIAMETRO 5/16", COMPRIMENTO 3/4", COM PORCA E ARRUELA LISA LEVE</v>
          </cell>
          <cell r="C3497" t="str">
            <v xml:space="preserve">UN    </v>
          </cell>
          <cell r="D3497" t="str">
            <v>AS</v>
          </cell>
          <cell r="E3497" t="str">
            <v>0,31</v>
          </cell>
        </row>
        <row r="3498">
          <cell r="A3498">
            <v>4346</v>
          </cell>
          <cell r="B3498" t="str">
            <v>PARAFUSO DE FERRO POLIDO, SEXTAVADO, COM ROSCA PARCIAL, DIAMETRO 5/8", COMPRIMENTO 6", COM PORCA E ARRUELA DE PRESSAO MEDIA</v>
          </cell>
          <cell r="C3498" t="str">
            <v xml:space="preserve">UN    </v>
          </cell>
          <cell r="D3498" t="str">
            <v>AS</v>
          </cell>
          <cell r="E3498" t="str">
            <v>7,03</v>
          </cell>
        </row>
        <row r="3499">
          <cell r="A3499">
            <v>11955</v>
          </cell>
          <cell r="B3499" t="str">
            <v>PARAFUSO DE LATAO COM ACABAMENTO CROMADO PARA FIXAR PECA SANITARIA, INCLUI PORCA CEGA, ARRUELA E BUCHA DE NYLON TAMANHO S-10</v>
          </cell>
          <cell r="C3499" t="str">
            <v xml:space="preserve">UN    </v>
          </cell>
          <cell r="D3499" t="str">
            <v>AS</v>
          </cell>
          <cell r="E3499" t="str">
            <v>3,07</v>
          </cell>
        </row>
        <row r="3500">
          <cell r="A3500">
            <v>11960</v>
          </cell>
          <cell r="B3500" t="str">
            <v>PARAFUSO DE LATAO COM ROSCA SOBERBA, CABECA CHATA E FENDA SIMPLES, DIAMETRO 2,5 MM, COMPRIMENTO 12 MM</v>
          </cell>
          <cell r="C3500" t="str">
            <v xml:space="preserve">UN    </v>
          </cell>
          <cell r="D3500" t="str">
            <v>AS</v>
          </cell>
          <cell r="E3500" t="str">
            <v>0,10</v>
          </cell>
        </row>
        <row r="3501">
          <cell r="A3501">
            <v>4333</v>
          </cell>
          <cell r="B3501" t="str">
            <v>PARAFUSO DE LATAO COM ROSCA SOBERBA, CABECA CHATA E FENDA SIMPLES, DIAMETRO 3,2 MM, COMPRIMENTO 16 MM</v>
          </cell>
          <cell r="C3501" t="str">
            <v xml:space="preserve">UN    </v>
          </cell>
          <cell r="D3501" t="str">
            <v>AS</v>
          </cell>
          <cell r="E3501" t="str">
            <v>0,18</v>
          </cell>
        </row>
        <row r="3502">
          <cell r="A3502">
            <v>4358</v>
          </cell>
          <cell r="B3502" t="str">
            <v>PARAFUSO DE LATAO COM ROSCA SOBERBA, CABECA CHATA E FENDA SIMPLES, DIAMETRO 4,8 MM, COMPRIMENTO 65 MM</v>
          </cell>
          <cell r="C3502" t="str">
            <v xml:space="preserve">UN    </v>
          </cell>
          <cell r="D3502" t="str">
            <v>AS</v>
          </cell>
          <cell r="E3502" t="str">
            <v>1,40</v>
          </cell>
        </row>
        <row r="3503">
          <cell r="A3503">
            <v>39435</v>
          </cell>
          <cell r="B3503" t="str">
            <v>PARAFUSO DRY WALL, EM ACO FOSFATIZADO, CABECA TROMBETA E PONTA AGULHA (TA), COMPRIMENTO 25 MM</v>
          </cell>
          <cell r="C3503" t="str">
            <v xml:space="preserve">UN    </v>
          </cell>
          <cell r="D3503" t="str">
            <v>AS</v>
          </cell>
          <cell r="E3503" t="str">
            <v>0,07</v>
          </cell>
        </row>
        <row r="3504">
          <cell r="A3504">
            <v>39436</v>
          </cell>
          <cell r="B3504" t="str">
            <v>PARAFUSO DRY WALL, EM ACO FOSFATIZADO, CABECA TROMBETA E PONTA AGULHA (TA), COMPRIMENTO 35 MM</v>
          </cell>
          <cell r="C3504" t="str">
            <v xml:space="preserve">UN    </v>
          </cell>
          <cell r="D3504" t="str">
            <v>AS</v>
          </cell>
          <cell r="E3504" t="str">
            <v>0,12</v>
          </cell>
        </row>
        <row r="3505">
          <cell r="A3505">
            <v>39437</v>
          </cell>
          <cell r="B3505" t="str">
            <v>PARAFUSO DRY WALL, EM ACO FOSFATIZADO, CABECA TROMBETA E PONTA AGULHA (TA), COMPRIMENTO 45 MM</v>
          </cell>
          <cell r="C3505" t="str">
            <v xml:space="preserve">UN    </v>
          </cell>
          <cell r="D3505" t="str">
            <v>AS</v>
          </cell>
          <cell r="E3505" t="str">
            <v>0,16</v>
          </cell>
        </row>
        <row r="3506">
          <cell r="A3506">
            <v>39439</v>
          </cell>
          <cell r="B3506" t="str">
            <v>PARAFUSO DRY WALL, EM ACO FOSFATIZADO, CABECA TROMBETA E PONTA BROCA (TB), COMPRIMENTO 25 MM</v>
          </cell>
          <cell r="C3506" t="str">
            <v xml:space="preserve">UN    </v>
          </cell>
          <cell r="D3506" t="str">
            <v>AS</v>
          </cell>
          <cell r="E3506" t="str">
            <v>0,10</v>
          </cell>
        </row>
        <row r="3507">
          <cell r="A3507">
            <v>39440</v>
          </cell>
          <cell r="B3507" t="str">
            <v>PARAFUSO DRY WALL, EM ACO FOSFATIZADO, CABECA TROMBETA E PONTA BROCA (TB), COMPRIMENTO 35 MM</v>
          </cell>
          <cell r="C3507" t="str">
            <v xml:space="preserve">UN    </v>
          </cell>
          <cell r="D3507" t="str">
            <v>AS</v>
          </cell>
          <cell r="E3507" t="str">
            <v>0,14</v>
          </cell>
        </row>
        <row r="3508">
          <cell r="A3508">
            <v>39441</v>
          </cell>
          <cell r="B3508" t="str">
            <v>PARAFUSO DRY WALL, EM ACO FOSFATIZADO, CABECA TROMBETA E PONTA BROCA (TB), COMPRIMENTO 45 MM</v>
          </cell>
          <cell r="C3508" t="str">
            <v xml:space="preserve">UN    </v>
          </cell>
          <cell r="D3508" t="str">
            <v>AS</v>
          </cell>
          <cell r="E3508" t="str">
            <v>0,17</v>
          </cell>
        </row>
        <row r="3509">
          <cell r="A3509">
            <v>39442</v>
          </cell>
          <cell r="B3509" t="str">
            <v>PARAFUSO DRY WALL, EM ACO ZINCADO, CABECA LENTILHA E PONTA AGULHA (LA), LARGURA 4,2 MM, COMPRIMENTO 13 MM</v>
          </cell>
          <cell r="C3509" t="str">
            <v xml:space="preserve">UN    </v>
          </cell>
          <cell r="D3509" t="str">
            <v>AS</v>
          </cell>
          <cell r="E3509" t="str">
            <v>0,12</v>
          </cell>
        </row>
        <row r="3510">
          <cell r="A3510">
            <v>39443</v>
          </cell>
          <cell r="B3510" t="str">
            <v>PARAFUSO DRY WALL, EM ACO ZINCADO, CABECA LENTILHA E PONTA BROCA (LB), LARGURA 4,2 MM, COMPRIMENTO 13 MM</v>
          </cell>
          <cell r="C3510" t="str">
            <v xml:space="preserve">UN    </v>
          </cell>
          <cell r="D3510" t="str">
            <v>AS</v>
          </cell>
          <cell r="E3510" t="str">
            <v>0,16</v>
          </cell>
        </row>
        <row r="3511">
          <cell r="A3511">
            <v>4329</v>
          </cell>
          <cell r="B3511" t="str">
            <v>PARAFUSO EM ACO GALVANIZADO, TIPO MAQUINA, SEXTAVADO, SEM PORCA, DIAMETRO 1/2", COMPRIMENTO 2"</v>
          </cell>
          <cell r="C3511" t="str">
            <v xml:space="preserve">UN    </v>
          </cell>
          <cell r="D3511" t="str">
            <v>AS</v>
          </cell>
          <cell r="E3511" t="str">
            <v>1,50</v>
          </cell>
        </row>
        <row r="3512">
          <cell r="A3512">
            <v>4383</v>
          </cell>
          <cell r="B3512" t="str">
            <v>PARAFUSO FRANCES METRICO ZINCADO, DIAMETRO 12 MM, COMPRIMENTO 140MM, COM PORCA SEXTAVADA E ARRUELA DE PRESSAO MEDIA</v>
          </cell>
          <cell r="C3512" t="str">
            <v xml:space="preserve">UN    </v>
          </cell>
          <cell r="D3512" t="str">
            <v>AS</v>
          </cell>
          <cell r="E3512" t="str">
            <v>13,56</v>
          </cell>
        </row>
        <row r="3513">
          <cell r="A3513">
            <v>4344</v>
          </cell>
          <cell r="B3513" t="str">
            <v>PARAFUSO FRANCES METRICO ZINCADO, DIAMETRO 12 MM, COMPRIMENTO 150 MM, COM PORCA SEXTAVADA E ARRUELA DE PRESSAO MEDIA</v>
          </cell>
          <cell r="C3513" t="str">
            <v xml:space="preserve">UN    </v>
          </cell>
          <cell r="D3513" t="str">
            <v>AS</v>
          </cell>
          <cell r="E3513" t="str">
            <v>14,21</v>
          </cell>
        </row>
        <row r="3514">
          <cell r="A3514">
            <v>436</v>
          </cell>
          <cell r="B3514" t="str">
            <v>PARAFUSO FRANCES M16 EM ACO GALVANIZADO, COMPRIMENTO = 150 MM, DIAMETRO = 16 MM, CABECA ABAULADA</v>
          </cell>
          <cell r="C3514" t="str">
            <v xml:space="preserve">UN    </v>
          </cell>
          <cell r="D3514" t="str">
            <v>CR</v>
          </cell>
          <cell r="E3514" t="str">
            <v>4,46</v>
          </cell>
        </row>
        <row r="3515">
          <cell r="A3515">
            <v>442</v>
          </cell>
          <cell r="B3515" t="str">
            <v>PARAFUSO FRANCES M16 EM ACO GALVANIZADO, COMPRIMENTO = 45 MM, DIAMETRO = 16 MM, CABECA ABAULADA</v>
          </cell>
          <cell r="C3515" t="str">
            <v xml:space="preserve">UN    </v>
          </cell>
          <cell r="D3515" t="str">
            <v>CR</v>
          </cell>
          <cell r="E3515" t="str">
            <v>2,64</v>
          </cell>
        </row>
        <row r="3516">
          <cell r="A3516">
            <v>11953</v>
          </cell>
          <cell r="B3516" t="str">
            <v>PARAFUSO FRANCES ZINCADO, DIAMETRO 1/2'', COMPRIMENTO 2'', COM PORCA E ARRUELA</v>
          </cell>
          <cell r="C3516" t="str">
            <v xml:space="preserve">UN    </v>
          </cell>
          <cell r="D3516" t="str">
            <v>AS</v>
          </cell>
          <cell r="E3516" t="str">
            <v>2,25</v>
          </cell>
        </row>
        <row r="3517">
          <cell r="A3517">
            <v>4335</v>
          </cell>
          <cell r="B3517" t="str">
            <v>PARAFUSO FRANCES ZINCADO, DIAMETRO 1/2", COMPRIMENTO 12", COM PORCA E ARRUELA LISA MEDIA</v>
          </cell>
          <cell r="C3517" t="str">
            <v xml:space="preserve">UN    </v>
          </cell>
          <cell r="D3517" t="str">
            <v>AS</v>
          </cell>
          <cell r="E3517" t="str">
            <v>9,54</v>
          </cell>
        </row>
        <row r="3518">
          <cell r="A3518">
            <v>4334</v>
          </cell>
          <cell r="B3518" t="str">
            <v>PARAFUSO FRANCES ZINCADO, DIAMETRO 1/2", COMPRIMENTO 15", COM PORCA E ARRUELA LISA MEDIA</v>
          </cell>
          <cell r="C3518" t="str">
            <v xml:space="preserve">UN    </v>
          </cell>
          <cell r="D3518" t="str">
            <v>AS</v>
          </cell>
          <cell r="E3518" t="str">
            <v>13,09</v>
          </cell>
        </row>
        <row r="3519">
          <cell r="A3519">
            <v>4343</v>
          </cell>
          <cell r="B3519" t="str">
            <v>PARAFUSO FRANCES ZINCADO, DIAMETRO 1/2", COMPRIMENTO 4", COM PORCA E ARRUELA</v>
          </cell>
          <cell r="C3519" t="str">
            <v xml:space="preserve">UN    </v>
          </cell>
          <cell r="D3519" t="str">
            <v>AS</v>
          </cell>
          <cell r="E3519" t="str">
            <v>3,22</v>
          </cell>
        </row>
        <row r="3520">
          <cell r="A3520">
            <v>430</v>
          </cell>
          <cell r="B3520" t="str">
            <v>PARAFUSO M16 EM ACO GALVANIZADO, COMPRIMENTO = 125 MM, DIAMETRO = 16 MM, ROSCA MAQUINA, CABECA QUADRADA</v>
          </cell>
          <cell r="C3520" t="str">
            <v xml:space="preserve">UN    </v>
          </cell>
          <cell r="D3520" t="str">
            <v>CR</v>
          </cell>
          <cell r="E3520" t="str">
            <v>3,99</v>
          </cell>
        </row>
        <row r="3521">
          <cell r="A3521">
            <v>441</v>
          </cell>
          <cell r="B3521" t="str">
            <v>PARAFUSO M16 EM ACO GALVANIZADO, COMPRIMENTO = 150 MM, DIAMETRO = 16 MM, ROSCA MAQUINA, CABECA QUADRADA</v>
          </cell>
          <cell r="C3521" t="str">
            <v xml:space="preserve">UN    </v>
          </cell>
          <cell r="D3521" t="str">
            <v>CR</v>
          </cell>
          <cell r="E3521" t="str">
            <v>4,39</v>
          </cell>
        </row>
        <row r="3522">
          <cell r="A3522">
            <v>431</v>
          </cell>
          <cell r="B3522" t="str">
            <v>PARAFUSO M16 EM ACO GALVANIZADO, COMPRIMENTO = 200 MM, DIAMETRO = 16 MM, ROSCA MAQUINA, CABECA QUADRADA</v>
          </cell>
          <cell r="C3522" t="str">
            <v xml:space="preserve">UN    </v>
          </cell>
          <cell r="D3522" t="str">
            <v>CR</v>
          </cell>
          <cell r="E3522" t="str">
            <v>5,30</v>
          </cell>
        </row>
        <row r="3523">
          <cell r="A3523">
            <v>432</v>
          </cell>
          <cell r="B3523" t="str">
            <v>PARAFUSO M16 EM ACO GALVANIZADO, COMPRIMENTO = 250 MM, DIAMETRO = 16 MM, ROSCA MAQUINA, CABECA QUADRADA</v>
          </cell>
          <cell r="C3523" t="str">
            <v xml:space="preserve">UN    </v>
          </cell>
          <cell r="D3523" t="str">
            <v>CR</v>
          </cell>
          <cell r="E3523" t="str">
            <v>5,85</v>
          </cell>
        </row>
        <row r="3524">
          <cell r="A3524">
            <v>429</v>
          </cell>
          <cell r="B3524" t="str">
            <v>PARAFUSO M16 EM ACO GALVANIZADO, COMPRIMENTO = 300 MM, DIAMETRO = 16 MM, ROSCA DUPLA</v>
          </cell>
          <cell r="C3524" t="str">
            <v xml:space="preserve">UN    </v>
          </cell>
          <cell r="D3524" t="str">
            <v>CR</v>
          </cell>
          <cell r="E3524" t="str">
            <v>7,89</v>
          </cell>
        </row>
        <row r="3525">
          <cell r="A3525">
            <v>439</v>
          </cell>
          <cell r="B3525" t="str">
            <v>PARAFUSO M16 EM ACO GALVANIZADO, COMPRIMENTO = 300 MM, DIAMETRO = 16 MM, ROSCA MAQUINA, CABECA QUADRADA</v>
          </cell>
          <cell r="C3525" t="str">
            <v xml:space="preserve">UN    </v>
          </cell>
          <cell r="D3525" t="str">
            <v>CR</v>
          </cell>
          <cell r="E3525" t="str">
            <v>6,72</v>
          </cell>
        </row>
        <row r="3526">
          <cell r="A3526">
            <v>433</v>
          </cell>
          <cell r="B3526" t="str">
            <v>PARAFUSO M16 EM ACO GALVANIZADO, COMPRIMENTO = 350 MM, DIAMETRO = 16 MM, ROSCA MAQUINA, CABECA QUADRADA</v>
          </cell>
          <cell r="C3526" t="str">
            <v xml:space="preserve">UN    </v>
          </cell>
          <cell r="D3526" t="str">
            <v>CR</v>
          </cell>
          <cell r="E3526" t="str">
            <v>7,85</v>
          </cell>
        </row>
        <row r="3527">
          <cell r="A3527">
            <v>437</v>
          </cell>
          <cell r="B3527" t="str">
            <v>PARAFUSO M16 EM ACO GALVANIZADO, COMPRIMENTO = 400 MM, DIAMETRO = 16 MM, ROSCA DUPLA</v>
          </cell>
          <cell r="C3527" t="str">
            <v xml:space="preserve">UN    </v>
          </cell>
          <cell r="D3527" t="str">
            <v>CR</v>
          </cell>
          <cell r="E3527" t="str">
            <v>10,43</v>
          </cell>
        </row>
        <row r="3528">
          <cell r="A3528">
            <v>11790</v>
          </cell>
          <cell r="B3528" t="str">
            <v>PARAFUSO M16 EM ACO GALVANIZADO, COMPRIMENTO = 450 MM, DIAMETRO = 16 MM, ROSCA MAQUINA, CABECA QUADRADA</v>
          </cell>
          <cell r="C3528" t="str">
            <v xml:space="preserve">UN    </v>
          </cell>
          <cell r="D3528" t="str">
            <v>CR</v>
          </cell>
          <cell r="E3528" t="str">
            <v>11,83</v>
          </cell>
        </row>
        <row r="3529">
          <cell r="A3529">
            <v>428</v>
          </cell>
          <cell r="B3529" t="str">
            <v>PARAFUSO M16 EM ACO GALVANIZADO, COMPRIMENTO = 500 MM, DIAMETRO = 16 MM, ROSCA MAQUINA, COM CABECA SEXTAVADA E PORCA</v>
          </cell>
          <cell r="C3529" t="str">
            <v xml:space="preserve">UN    </v>
          </cell>
          <cell r="D3529" t="str">
            <v xml:space="preserve">C </v>
          </cell>
          <cell r="E3529" t="str">
            <v>12,87</v>
          </cell>
        </row>
        <row r="3530">
          <cell r="A3530">
            <v>4384</v>
          </cell>
          <cell r="B3530" t="str">
            <v>PARAFUSO NIQUELADO COM ACABAMENTO CROMADO PARA FIXAR PECA SANITARIA, INCLUI PORCA CEGA, ARRUELA E BUCHA DE NYLON TAMANHO S-10</v>
          </cell>
          <cell r="C3530" t="str">
            <v xml:space="preserve">UN    </v>
          </cell>
          <cell r="D3530" t="str">
            <v>AS</v>
          </cell>
          <cell r="E3530" t="str">
            <v>15,58</v>
          </cell>
        </row>
        <row r="3531">
          <cell r="A3531">
            <v>4351</v>
          </cell>
          <cell r="B3531" t="str">
            <v>PARAFUSO NIQUELADO 3 1/2" COM ACABAMENTO CROMADO PARA FIXAR PECA SANITARIA, INCLUI PORCA CEGA, ARRUELA E BUCHA DE NYLON TAMANHO S-8</v>
          </cell>
          <cell r="C3531" t="str">
            <v xml:space="preserve">UN    </v>
          </cell>
          <cell r="D3531" t="str">
            <v>AS</v>
          </cell>
          <cell r="E3531" t="str">
            <v>11,55</v>
          </cell>
        </row>
        <row r="3532">
          <cell r="A3532">
            <v>11054</v>
          </cell>
          <cell r="B3532" t="str">
            <v>PARAFUSO ROSCA SOBERBA ZINCADO CABECA CHATA FENDA SIMPLES 3,2 X 20 MM (3/4 ")</v>
          </cell>
          <cell r="C3532" t="str">
            <v xml:space="preserve">UN    </v>
          </cell>
          <cell r="D3532" t="str">
            <v>CR</v>
          </cell>
          <cell r="E3532" t="str">
            <v>0,02</v>
          </cell>
        </row>
        <row r="3533">
          <cell r="A3533">
            <v>11055</v>
          </cell>
          <cell r="B3533" t="str">
            <v>PARAFUSO ROSCA SOBERBA ZINCADO CABECA CHATA FENDA SIMPLES 3,5 X 25 MM (1 ")</v>
          </cell>
          <cell r="C3533" t="str">
            <v xml:space="preserve">UN    </v>
          </cell>
          <cell r="D3533" t="str">
            <v>CR</v>
          </cell>
          <cell r="E3533" t="str">
            <v>0,04</v>
          </cell>
        </row>
        <row r="3534">
          <cell r="A3534">
            <v>11056</v>
          </cell>
          <cell r="B3534" t="str">
            <v>PARAFUSO ROSCA SOBERBA ZINCADO CABECA CHATA FENDA SIMPLES 3,8 X 30 MM (1.1/4 ")</v>
          </cell>
          <cell r="C3534" t="str">
            <v xml:space="preserve">UN    </v>
          </cell>
          <cell r="D3534" t="str">
            <v>CR</v>
          </cell>
          <cell r="E3534" t="str">
            <v>0,05</v>
          </cell>
        </row>
        <row r="3535">
          <cell r="A3535">
            <v>11057</v>
          </cell>
          <cell r="B3535" t="str">
            <v>PARAFUSO ROSCA SOBERBA ZINCADO CABECA CHATA FENDA SIMPLES 4,8 X 40 MM (1.1/2 ")</v>
          </cell>
          <cell r="C3535" t="str">
            <v xml:space="preserve">UN    </v>
          </cell>
          <cell r="D3535" t="str">
            <v>CR</v>
          </cell>
          <cell r="E3535" t="str">
            <v>0,10</v>
          </cell>
        </row>
        <row r="3536">
          <cell r="A3536">
            <v>11059</v>
          </cell>
          <cell r="B3536" t="str">
            <v>PARAFUSO ROSCA SOBERBA ZINCADO CABECA CHATA FENDA SIMPLES 5,5 X 50 MM (2 ")</v>
          </cell>
          <cell r="C3536" t="str">
            <v xml:space="preserve">UN    </v>
          </cell>
          <cell r="D3536" t="str">
            <v>CR</v>
          </cell>
          <cell r="E3536" t="str">
            <v>0,19</v>
          </cell>
        </row>
        <row r="3537">
          <cell r="A3537">
            <v>11058</v>
          </cell>
          <cell r="B3537" t="str">
            <v>PARAFUSO ROSCA SOBERBA ZINCADO CABECA CHATA FENDA SIMPLES 5,5 X 65 MM (2.1/2 ")</v>
          </cell>
          <cell r="C3537" t="str">
            <v xml:space="preserve">UN    </v>
          </cell>
          <cell r="D3537" t="str">
            <v>CR</v>
          </cell>
          <cell r="E3537" t="str">
            <v>0,25</v>
          </cell>
        </row>
        <row r="3538">
          <cell r="A3538">
            <v>4380</v>
          </cell>
          <cell r="B3538" t="str">
            <v>PARAFUSO ZINCADO ROSCA SOBERBA 5/16 " X 120 MM PARA TELHA FIBROCIMENTO</v>
          </cell>
          <cell r="C3538" t="str">
            <v xml:space="preserve">UN    </v>
          </cell>
          <cell r="D3538" t="str">
            <v>CR</v>
          </cell>
          <cell r="E3538" t="str">
            <v>0,86</v>
          </cell>
        </row>
        <row r="3539">
          <cell r="A3539">
            <v>4299</v>
          </cell>
          <cell r="B3539" t="str">
            <v>PARAFUSO ZINCADO ROSCA SOBERBA, CABECA SEXTAVADA, 5/16 " X 110 MM, PARA FIXACAO DE TELHA EM MADEIRA</v>
          </cell>
          <cell r="C3539" t="str">
            <v xml:space="preserve">UN    </v>
          </cell>
          <cell r="D3539" t="str">
            <v xml:space="preserve">C </v>
          </cell>
          <cell r="E3539" t="str">
            <v>0,81</v>
          </cell>
        </row>
        <row r="3540">
          <cell r="A3540">
            <v>4304</v>
          </cell>
          <cell r="B3540" t="str">
            <v>PARAFUSO ZINCADO ROSCA SOBERBA, CABECA SEXTAVADA, 5/16 " X 150 MM, PARA FIXACAO DE TELHA EM MADEIRA</v>
          </cell>
          <cell r="C3540" t="str">
            <v xml:space="preserve">UN    </v>
          </cell>
          <cell r="D3540" t="str">
            <v>CR</v>
          </cell>
          <cell r="E3540" t="str">
            <v>1,10</v>
          </cell>
        </row>
        <row r="3541">
          <cell r="A3541">
            <v>4305</v>
          </cell>
          <cell r="B3541" t="str">
            <v>PARAFUSO ZINCADO ROSCA SOBERBA, CABECA SEXTAVADA, 5/16 " X 180 MM, PARA FIXACAO DE TELHA EM MADEIRA</v>
          </cell>
          <cell r="C3541" t="str">
            <v xml:space="preserve">UN    </v>
          </cell>
          <cell r="D3541" t="str">
            <v>CR</v>
          </cell>
          <cell r="E3541" t="str">
            <v>1,28</v>
          </cell>
        </row>
        <row r="3542">
          <cell r="A3542">
            <v>4306</v>
          </cell>
          <cell r="B3542" t="str">
            <v>PARAFUSO ZINCADO ROSCA SOBERBA, CABECA SEXTAVADA, 5/16 " X 200 MM, PARA FIXACAO DE TELHA EM MADEIRA</v>
          </cell>
          <cell r="C3542" t="str">
            <v xml:space="preserve">UN    </v>
          </cell>
          <cell r="D3542" t="str">
            <v>CR</v>
          </cell>
          <cell r="E3542" t="str">
            <v>1,49</v>
          </cell>
        </row>
        <row r="3543">
          <cell r="A3543">
            <v>4308</v>
          </cell>
          <cell r="B3543" t="str">
            <v>PARAFUSO ZINCADO ROSCA SOBERBA, CABECA SEXTAVADA, 5/16 " X 230 MM, PARA FIXACAO DE TELHA EM MADEIRA</v>
          </cell>
          <cell r="C3543" t="str">
            <v xml:space="preserve">UN    </v>
          </cell>
          <cell r="D3543" t="str">
            <v>CR</v>
          </cell>
          <cell r="E3543" t="str">
            <v>3,08</v>
          </cell>
        </row>
        <row r="3544">
          <cell r="A3544">
            <v>4302</v>
          </cell>
          <cell r="B3544" t="str">
            <v>PARAFUSO ZINCADO ROSCA SOBERBA, CABECA SEXTAVADA, 5/16 " X 250 MM, PARA FIXACAO DE TELHA EM MADEIRA</v>
          </cell>
          <cell r="C3544" t="str">
            <v xml:space="preserve">UN    </v>
          </cell>
          <cell r="D3544" t="str">
            <v>CR</v>
          </cell>
          <cell r="E3544" t="str">
            <v>2,31</v>
          </cell>
        </row>
        <row r="3545">
          <cell r="A3545">
            <v>4300</v>
          </cell>
          <cell r="B3545" t="str">
            <v>PARAFUSO ZINCADO ROSCA SOBERBA, CABECA SEXTAVADA, 5/16 " X 50 MM, PARA FIXACAO DE TELHA EM MADEIRA</v>
          </cell>
          <cell r="C3545" t="str">
            <v xml:space="preserve">UN    </v>
          </cell>
          <cell r="D3545" t="str">
            <v>CR</v>
          </cell>
          <cell r="E3545" t="str">
            <v>0,55</v>
          </cell>
        </row>
        <row r="3546">
          <cell r="A3546">
            <v>4301</v>
          </cell>
          <cell r="B3546" t="str">
            <v>PARAFUSO ZINCADO ROSCA SOBERBA, CABECA SEXTAVADA, 5/16 " X 85 MM, PARA FIXACAO DE TELHA EM MADEIRA</v>
          </cell>
          <cell r="C3546" t="str">
            <v xml:space="preserve">UN    </v>
          </cell>
          <cell r="D3546" t="str">
            <v>CR</v>
          </cell>
          <cell r="E3546" t="str">
            <v>0,67</v>
          </cell>
        </row>
        <row r="3547">
          <cell r="A3547">
            <v>4320</v>
          </cell>
          <cell r="B3547" t="str">
            <v>PARAFUSO ZINCADO 5/16 " X 250 MM PARA FIXACAO DE TELHA DE FIBROCIMENTO CANALETE 49, INCLUI BUCHA NYLON S-10</v>
          </cell>
          <cell r="C3547" t="str">
            <v xml:space="preserve">UN    </v>
          </cell>
          <cell r="D3547" t="str">
            <v>CR</v>
          </cell>
          <cell r="E3547" t="str">
            <v>2,04</v>
          </cell>
        </row>
        <row r="3548">
          <cell r="A3548">
            <v>4318</v>
          </cell>
          <cell r="B3548" t="str">
            <v>PARAFUSO ZINCADO 5/16 " X 85 MM PARA FIXACAO DE TELHA DE FIBROCIMENTO CANALETE 90, INCLUI BUCHA NYLON S-10</v>
          </cell>
          <cell r="C3548" t="str">
            <v xml:space="preserve">UN    </v>
          </cell>
          <cell r="D3548" t="str">
            <v>CR</v>
          </cell>
          <cell r="E3548" t="str">
            <v>0,99</v>
          </cell>
        </row>
        <row r="3549">
          <cell r="A3549">
            <v>40547</v>
          </cell>
          <cell r="B3549" t="str">
            <v>PARAFUSO ZINCADO, AUTOBROCANTE, FLANGEADO, 4,2 MM X 19 MM</v>
          </cell>
          <cell r="C3549" t="str">
            <v xml:space="preserve">CENTO </v>
          </cell>
          <cell r="D3549" t="str">
            <v>AS</v>
          </cell>
          <cell r="E3549" t="str">
            <v>18,93</v>
          </cell>
        </row>
        <row r="3550">
          <cell r="A3550">
            <v>11962</v>
          </cell>
          <cell r="B3550" t="str">
            <v>PARAFUSO ZINCADO, SEXTAVADO, COM ROSCA INTEIRA, DIAMETRO 1/4", COMPRIMENTO 1/2"</v>
          </cell>
          <cell r="C3550" t="str">
            <v xml:space="preserve">UN    </v>
          </cell>
          <cell r="D3550" t="str">
            <v>AS</v>
          </cell>
          <cell r="E3550" t="str">
            <v>0,15</v>
          </cell>
        </row>
        <row r="3551">
          <cell r="A3551">
            <v>4332</v>
          </cell>
          <cell r="B3551" t="str">
            <v>PARAFUSO ZINCADO, SEXTAVADO, COM ROSCA INTEIRA, DIAMETRO 3/8", COMPRIMENTO 2"</v>
          </cell>
          <cell r="C3551" t="str">
            <v xml:space="preserve">UN    </v>
          </cell>
          <cell r="D3551" t="str">
            <v>AS</v>
          </cell>
          <cell r="E3551" t="str">
            <v>0,75</v>
          </cell>
        </row>
        <row r="3552">
          <cell r="A3552">
            <v>4331</v>
          </cell>
          <cell r="B3552" t="str">
            <v>PARAFUSO ZINCADO, SEXTAVADO, COM ROSCA INTEIRA, DIAMETRO 5/8", COMPRIMENTO 2 1/4"</v>
          </cell>
          <cell r="C3552" t="str">
            <v xml:space="preserve">UN    </v>
          </cell>
          <cell r="D3552" t="str">
            <v>AS</v>
          </cell>
          <cell r="E3552" t="str">
            <v>2,84</v>
          </cell>
        </row>
        <row r="3553">
          <cell r="A3553">
            <v>4336</v>
          </cell>
          <cell r="B3553" t="str">
            <v>PARAFUSO ZINCADO, SEXTAVADO, COM ROSCA INTEIRA, DIAMETRO 5/8", COMPRIMENTO 3", COM PORCA E ARRUELA DE PRESSAO MEDIA</v>
          </cell>
          <cell r="C3553" t="str">
            <v xml:space="preserve">UN    </v>
          </cell>
          <cell r="D3553" t="str">
            <v>AS</v>
          </cell>
          <cell r="E3553" t="str">
            <v>3,63</v>
          </cell>
        </row>
        <row r="3554">
          <cell r="A3554">
            <v>13294</v>
          </cell>
          <cell r="B3554" t="str">
            <v>PARAFUSO ZINCADO, SEXTAVADO, COM ROSCA SOBERBA, DIAMETRO 3/8", COMPRIMENTO 80 MM</v>
          </cell>
          <cell r="C3554" t="str">
            <v xml:space="preserve">UN    </v>
          </cell>
          <cell r="D3554" t="str">
            <v>AS</v>
          </cell>
          <cell r="E3554" t="str">
            <v>1,04</v>
          </cell>
        </row>
        <row r="3555">
          <cell r="A3555">
            <v>11948</v>
          </cell>
          <cell r="B3555" t="str">
            <v>PARAFUSO ZINCADO, SEXTAVADO, COM ROSCA SOBERBA, DIAMETRO 5/16", COMPRIMENTO 40 MM</v>
          </cell>
          <cell r="C3555" t="str">
            <v xml:space="preserve">UN    </v>
          </cell>
          <cell r="D3555" t="str">
            <v>AS</v>
          </cell>
          <cell r="E3555" t="str">
            <v>0,46</v>
          </cell>
        </row>
        <row r="3556">
          <cell r="A3556">
            <v>4382</v>
          </cell>
          <cell r="B3556" t="str">
            <v>PARAFUSO ZINCADO, SEXTAVADO, COM ROSCA SOBERBA, DIAMETRO 5/16", COMPRIMENTO 80 MM</v>
          </cell>
          <cell r="C3556" t="str">
            <v xml:space="preserve">UN    </v>
          </cell>
          <cell r="D3556" t="str">
            <v>AS</v>
          </cell>
          <cell r="E3556" t="str">
            <v>0,78</v>
          </cell>
        </row>
        <row r="3557">
          <cell r="A3557">
            <v>4354</v>
          </cell>
          <cell r="B3557" t="str">
            <v>PARAFUSO ZINCADO, SEXTAVADO, GRAU 5, ROSCA INTEIRA, DIAMETRO 1 1/2", COMPRIMENTO 4"</v>
          </cell>
          <cell r="C3557" t="str">
            <v xml:space="preserve">UN    </v>
          </cell>
          <cell r="D3557" t="str">
            <v>AS</v>
          </cell>
          <cell r="E3557" t="str">
            <v>32,60</v>
          </cell>
        </row>
        <row r="3558">
          <cell r="A3558">
            <v>40839</v>
          </cell>
          <cell r="B3558" t="str">
            <v>PARAFUSO, ASTM A307 - GRAU A, SEXTAVADO, ZINCADO, DIAMETRO 3/8" (9,52 MM), COMPRIMENTO 1 " (25,4 MM)</v>
          </cell>
          <cell r="C3558" t="str">
            <v xml:space="preserve">CENTO </v>
          </cell>
          <cell r="D3558" t="str">
            <v>AS</v>
          </cell>
          <cell r="E3558" t="str">
            <v>78,46</v>
          </cell>
        </row>
        <row r="3559">
          <cell r="A3559">
            <v>40552</v>
          </cell>
          <cell r="B3559" t="str">
            <v>PARAFUSO, AUTO ATARRACHANTE, CABECA CHATA, FENDA SIMPLES, 1/4 (6,35 MM) X 25 MM</v>
          </cell>
          <cell r="C3559" t="str">
            <v xml:space="preserve">CENTO </v>
          </cell>
          <cell r="D3559" t="str">
            <v>AS</v>
          </cell>
          <cell r="E3559" t="str">
            <v>32,46</v>
          </cell>
        </row>
        <row r="3560">
          <cell r="A3560">
            <v>40549</v>
          </cell>
          <cell r="B3560" t="str">
            <v>PARAFUSO, COMUM, ASTM A307, SEXTAVADO, DIAMETRO 1/2" (12,7 MM), COMPRIMENTO 1" (25,4 MM)</v>
          </cell>
          <cell r="C3560" t="str">
            <v xml:space="preserve">CENTO </v>
          </cell>
          <cell r="D3560" t="str">
            <v>AS</v>
          </cell>
          <cell r="E3560" t="str">
            <v>128,51</v>
          </cell>
        </row>
        <row r="3561">
          <cell r="A3561">
            <v>4385</v>
          </cell>
          <cell r="B3561" t="str">
            <v>PARALELEPIPEDO GRANITICO OU BASALTICO, PARA PAVIMENTACAO, SEM FRETE,  *30 A 35* PECAS POR M2</v>
          </cell>
          <cell r="C3561" t="str">
            <v xml:space="preserve">MIL   </v>
          </cell>
          <cell r="D3561" t="str">
            <v>AS</v>
          </cell>
          <cell r="E3561" t="str">
            <v>1.142,86</v>
          </cell>
        </row>
        <row r="3562">
          <cell r="A3562">
            <v>38397</v>
          </cell>
          <cell r="B3562" t="str">
            <v>PASTA DESENGRAXANTE PARA MAOS</v>
          </cell>
          <cell r="C3562" t="str">
            <v xml:space="preserve">KG    </v>
          </cell>
          <cell r="D3562" t="str">
            <v>CR</v>
          </cell>
          <cell r="E3562" t="str">
            <v>5,02</v>
          </cell>
        </row>
        <row r="3563">
          <cell r="A3563">
            <v>20078</v>
          </cell>
          <cell r="B3563" t="str">
            <v>PASTA LUBRIFICANTE PARA TUBOS E CONEXOES COM JUNTA ELASTICA (USO EM PVC, ACO, POLIETILENO E OUTROS) ( DE *400* G)</v>
          </cell>
          <cell r="C3563" t="str">
            <v xml:space="preserve">UN    </v>
          </cell>
          <cell r="D3563" t="str">
            <v>CR</v>
          </cell>
          <cell r="E3563" t="str">
            <v>27,28</v>
          </cell>
        </row>
        <row r="3564">
          <cell r="A3564">
            <v>20079</v>
          </cell>
          <cell r="B3564" t="str">
            <v>PASTA LUBRIFICANTE PARA TUBOS E CONEXOES COM JUNTA ELASTICA (USO EM PVC, ACO, POLIETILENO E OUTROS) (POTE DE 3.500* G)</v>
          </cell>
          <cell r="C3564" t="str">
            <v xml:space="preserve">UN    </v>
          </cell>
          <cell r="D3564" t="str">
            <v>CR</v>
          </cell>
          <cell r="E3564" t="str">
            <v>170,19</v>
          </cell>
        </row>
        <row r="3565">
          <cell r="A3565">
            <v>39897</v>
          </cell>
          <cell r="B3565" t="str">
            <v>PASTA PARA SOLDA DE TUBOS E CONEXOES DE COBRE (EMBALAGEM COM 250 G)</v>
          </cell>
          <cell r="C3565" t="str">
            <v xml:space="preserve">UN    </v>
          </cell>
          <cell r="D3565" t="str">
            <v>AS</v>
          </cell>
          <cell r="E3565" t="str">
            <v>31,46</v>
          </cell>
        </row>
        <row r="3566">
          <cell r="A3566">
            <v>118</v>
          </cell>
          <cell r="B3566" t="str">
            <v>PASTA VEDA JUNTAS/ROSCA, LATA DE *500* G, PARA INSTALACOES DE GAS E OUTROS</v>
          </cell>
          <cell r="C3566" t="str">
            <v xml:space="preserve">UN    </v>
          </cell>
          <cell r="D3566" t="str">
            <v>CR</v>
          </cell>
          <cell r="E3566" t="str">
            <v>103,15</v>
          </cell>
        </row>
        <row r="3567">
          <cell r="A3567">
            <v>4396</v>
          </cell>
          <cell r="B3567" t="str">
            <v>PASTILHA CERAMICA/PORCELANA, REVEST INT/EXT E  PISCINA, CORES BRANCA OU FRIAS, *2,5 X 2,5* CM</v>
          </cell>
          <cell r="C3567" t="str">
            <v xml:space="preserve">M2    </v>
          </cell>
          <cell r="D3567" t="str">
            <v xml:space="preserve">C </v>
          </cell>
          <cell r="E3567" t="str">
            <v>142,93</v>
          </cell>
        </row>
        <row r="3568">
          <cell r="A3568">
            <v>36881</v>
          </cell>
          <cell r="B3568" t="str">
            <v>PASTILHA CERAMICA/PORCELANA, REVEST INT/EXT E  PISCINA, CORES FRIAS *5 X 5* CM</v>
          </cell>
          <cell r="C3568" t="str">
            <v xml:space="preserve">M2    </v>
          </cell>
          <cell r="D3568" t="str">
            <v>CR</v>
          </cell>
          <cell r="E3568" t="str">
            <v>127,72</v>
          </cell>
        </row>
        <row r="3569">
          <cell r="A3569">
            <v>36882</v>
          </cell>
          <cell r="B3569" t="str">
            <v>PASTILHA CERAMICA/PORCELANA, REVEST INT/EXT E  PISCINA, CORES QUENTES *5 X 5* CM</v>
          </cell>
          <cell r="C3569" t="str">
            <v xml:space="preserve">M2    </v>
          </cell>
          <cell r="D3569" t="str">
            <v>CR</v>
          </cell>
          <cell r="E3569" t="str">
            <v>149,01</v>
          </cell>
        </row>
        <row r="3570">
          <cell r="A3570">
            <v>4397</v>
          </cell>
          <cell r="B3570" t="str">
            <v>PASTILHA CERAMICA/PORCELANA, REVEST INT/EXT E  PISCINA, CORES QUENTES, *2,5 X 2,5* CM</v>
          </cell>
          <cell r="C3570" t="str">
            <v xml:space="preserve">M2    </v>
          </cell>
          <cell r="D3570" t="str">
            <v>CR</v>
          </cell>
          <cell r="E3570" t="str">
            <v>231,77</v>
          </cell>
        </row>
        <row r="3571">
          <cell r="A3571">
            <v>34754</v>
          </cell>
          <cell r="B3571" t="str">
            <v>PASTILHA DE VIDRO CRISTAL, NACIONAL, REVEST INT/EXT E PISCINA, TODAS AS CORES, E MAIOR OU IGUAL A 5 MM  *2,0 X 2,0* CM</v>
          </cell>
          <cell r="C3571" t="str">
            <v xml:space="preserve">M2    </v>
          </cell>
          <cell r="D3571" t="str">
            <v>CR</v>
          </cell>
          <cell r="E3571" t="str">
            <v>429,17</v>
          </cell>
        </row>
        <row r="3572">
          <cell r="A3572">
            <v>25962</v>
          </cell>
          <cell r="B3572" t="str">
            <v>PASTILHA DE VIDRO PIGMENTADA *2,0 X 2,0* CM, NACIONAL, PARA REVESTIMENTO INTERNO/EXTERNO E PISCINA, BRANCA OU CORES FRIAS, ESPESSURA MAIOR OU IGUAL A 5 MM</v>
          </cell>
          <cell r="C3572" t="str">
            <v xml:space="preserve">M2    </v>
          </cell>
          <cell r="D3572" t="str">
            <v>CR</v>
          </cell>
          <cell r="E3572" t="str">
            <v>271,82</v>
          </cell>
        </row>
        <row r="3573">
          <cell r="A3573">
            <v>34752</v>
          </cell>
          <cell r="B3573" t="str">
            <v>PASTILHA DE VIDRO PIGMENTADA, NACIONAL, REVEST INT/EXT E PISCINA, CORES QUENTES, ESPESSURA MAIOR OU IGUAL A 5 MM  *2,0 X 2,0* CM</v>
          </cell>
          <cell r="C3573" t="str">
            <v xml:space="preserve">M2    </v>
          </cell>
          <cell r="D3573" t="str">
            <v>CR</v>
          </cell>
          <cell r="E3573" t="str">
            <v>478,67</v>
          </cell>
        </row>
        <row r="3574">
          <cell r="A3574">
            <v>4751</v>
          </cell>
          <cell r="B3574" t="str">
            <v>PASTILHEIRO</v>
          </cell>
          <cell r="C3574" t="str">
            <v xml:space="preserve">H     </v>
          </cell>
          <cell r="D3574" t="str">
            <v>CR</v>
          </cell>
          <cell r="E3574" t="str">
            <v>17,26</v>
          </cell>
        </row>
        <row r="3575">
          <cell r="A3575">
            <v>41066</v>
          </cell>
          <cell r="B3575" t="str">
            <v>PASTILHEIRO (MENSALISTA)</v>
          </cell>
          <cell r="C3575" t="str">
            <v xml:space="preserve">MES   </v>
          </cell>
          <cell r="D3575" t="str">
            <v>CR</v>
          </cell>
          <cell r="E3575" t="str">
            <v>3.063,26</v>
          </cell>
        </row>
        <row r="3576">
          <cell r="A3576">
            <v>39604</v>
          </cell>
          <cell r="B3576" t="str">
            <v>PATCH CORD, CATEGORIA 5 E, EXTENSAO DE 1,50 M</v>
          </cell>
          <cell r="C3576" t="str">
            <v xml:space="preserve">UN    </v>
          </cell>
          <cell r="D3576" t="str">
            <v>CR</v>
          </cell>
          <cell r="E3576" t="str">
            <v>8,83</v>
          </cell>
        </row>
        <row r="3577">
          <cell r="A3577">
            <v>39605</v>
          </cell>
          <cell r="B3577" t="str">
            <v>PATCH CORD, CATEGORIA 5 E, EXTENSAO DE 2,50 M</v>
          </cell>
          <cell r="C3577" t="str">
            <v xml:space="preserve">UN    </v>
          </cell>
          <cell r="D3577" t="str">
            <v>CR</v>
          </cell>
          <cell r="E3577" t="str">
            <v>12,25</v>
          </cell>
        </row>
        <row r="3578">
          <cell r="A3578">
            <v>39606</v>
          </cell>
          <cell r="B3578" t="str">
            <v>PATCH CORD, CATEGORIA 6, EXTENSAO DE 1,50 M</v>
          </cell>
          <cell r="C3578" t="str">
            <v xml:space="preserve">UN    </v>
          </cell>
          <cell r="D3578" t="str">
            <v>CR</v>
          </cell>
          <cell r="E3578" t="str">
            <v>15,56</v>
          </cell>
        </row>
        <row r="3579">
          <cell r="A3579">
            <v>39607</v>
          </cell>
          <cell r="B3579" t="str">
            <v>PATCH CORD, CATEGORIA 6, EXTENSAO DE 2,50 M</v>
          </cell>
          <cell r="C3579" t="str">
            <v xml:space="preserve">UN    </v>
          </cell>
          <cell r="D3579" t="str">
            <v>CR</v>
          </cell>
          <cell r="E3579" t="str">
            <v>17,85</v>
          </cell>
        </row>
        <row r="3580">
          <cell r="A3580">
            <v>39594</v>
          </cell>
          <cell r="B3580" t="str">
            <v>PATCH PANEL, 24 PORTAS, CATEGORIA 5E, COM RACKS DE 19" E 1 U DE ALTURA</v>
          </cell>
          <cell r="C3580" t="str">
            <v xml:space="preserve">UN    </v>
          </cell>
          <cell r="D3580" t="str">
            <v xml:space="preserve">C </v>
          </cell>
          <cell r="E3580" t="str">
            <v>169,00</v>
          </cell>
        </row>
        <row r="3581">
          <cell r="A3581">
            <v>39596</v>
          </cell>
          <cell r="B3581" t="str">
            <v>PATCH PANEL, 24 PORTAS, CATEGORIA 6, COM RACKS DE 19" E 1 U DE ALTURA</v>
          </cell>
          <cell r="C3581" t="str">
            <v xml:space="preserve">UN    </v>
          </cell>
          <cell r="D3581" t="str">
            <v>CR</v>
          </cell>
          <cell r="E3581" t="str">
            <v>294,56</v>
          </cell>
        </row>
        <row r="3582">
          <cell r="A3582">
            <v>39595</v>
          </cell>
          <cell r="B3582" t="str">
            <v>PATCH PANEL, 48 PORTAS, CATEGORIA 5E, COM RACKS DE 19" E 2 U DE ALTURA</v>
          </cell>
          <cell r="C3582" t="str">
            <v xml:space="preserve">UN    </v>
          </cell>
          <cell r="D3582" t="str">
            <v>CR</v>
          </cell>
          <cell r="E3582" t="str">
            <v>247,26</v>
          </cell>
        </row>
        <row r="3583">
          <cell r="A3583">
            <v>39597</v>
          </cell>
          <cell r="B3583" t="str">
            <v>PATCH PANEL, 48 PORTAS, CATEGORIA 6, COM RACKS DE 19" E 2 U DE ALTURA</v>
          </cell>
          <cell r="C3583" t="str">
            <v xml:space="preserve">UN    </v>
          </cell>
          <cell r="D3583" t="str">
            <v>CR</v>
          </cell>
          <cell r="E3583" t="str">
            <v>397,22</v>
          </cell>
        </row>
        <row r="3584">
          <cell r="A3584">
            <v>20209</v>
          </cell>
          <cell r="B3584" t="str">
            <v>PECA DE MADEIRA APARELHADA *7,5 X 7,5* CM (3 X 3 ") MACARANDUBA, ANGELIM OU EQUIVALENTE DA REGIAO</v>
          </cell>
          <cell r="C3584" t="str">
            <v xml:space="preserve">M     </v>
          </cell>
          <cell r="D3584" t="str">
            <v>CR</v>
          </cell>
          <cell r="E3584" t="str">
            <v>9,66</v>
          </cell>
        </row>
        <row r="3585">
          <cell r="A3585">
            <v>4433</v>
          </cell>
          <cell r="B3585" t="str">
            <v>PECA DE MADEIRA NAO APARELHADA *7,5 X 7,5* CM (3 X 3 ") MACARANDUBA, ANGELIM OU EQUIVALENTE DA REGIAO</v>
          </cell>
          <cell r="C3585" t="str">
            <v xml:space="preserve">M     </v>
          </cell>
          <cell r="D3585" t="str">
            <v>CR</v>
          </cell>
          <cell r="E3585" t="str">
            <v>7,03</v>
          </cell>
        </row>
        <row r="3586">
          <cell r="A3586">
            <v>10731</v>
          </cell>
          <cell r="B3586" t="str">
            <v>PEDRA ARDOSIA, CINZA, *40 X 40* CM, E= *1 CM</v>
          </cell>
          <cell r="C3586" t="str">
            <v xml:space="preserve">M2    </v>
          </cell>
          <cell r="D3586" t="str">
            <v xml:space="preserve">C </v>
          </cell>
          <cell r="E3586" t="str">
            <v>34,09</v>
          </cell>
        </row>
        <row r="3587">
          <cell r="A3587">
            <v>4704</v>
          </cell>
          <cell r="B3587" t="str">
            <v>PEDRA ARDOSIA, CINZA, 20  X  40 CM,  E=  *1 CM</v>
          </cell>
          <cell r="C3587" t="str">
            <v xml:space="preserve">M2    </v>
          </cell>
          <cell r="D3587" t="str">
            <v>CR</v>
          </cell>
          <cell r="E3587" t="str">
            <v>30,76</v>
          </cell>
        </row>
        <row r="3588">
          <cell r="A3588">
            <v>10730</v>
          </cell>
          <cell r="B3588" t="str">
            <v>PEDRA ARDOSIA, CINZA, 30  X  30,  E= *1 CM</v>
          </cell>
          <cell r="C3588" t="str">
            <v xml:space="preserve">M2    </v>
          </cell>
          <cell r="D3588" t="str">
            <v>CR</v>
          </cell>
          <cell r="E3588" t="str">
            <v>32,96</v>
          </cell>
        </row>
        <row r="3589">
          <cell r="A3589">
            <v>4729</v>
          </cell>
          <cell r="B3589" t="str">
            <v>PEDRA BRITADA GRADUADA, CLASSIFICADA (POSTO PEDREIRA/FORNECEDOR, SEM FRETE)</v>
          </cell>
          <cell r="C3589" t="str">
            <v xml:space="preserve">M3    </v>
          </cell>
          <cell r="D3589" t="str">
            <v>CR</v>
          </cell>
          <cell r="E3589" t="str">
            <v>93,42</v>
          </cell>
        </row>
        <row r="3590">
          <cell r="A3590">
            <v>4720</v>
          </cell>
          <cell r="B3590" t="str">
            <v>PEDRA BRITADA N. 0, OU PEDRISCO (4,8 A 9,5 MM) POSTO PEDREIRA/FORNECEDOR, SEM FRETE</v>
          </cell>
          <cell r="C3590" t="str">
            <v xml:space="preserve">M3    </v>
          </cell>
          <cell r="D3590" t="str">
            <v>CR</v>
          </cell>
          <cell r="E3590" t="str">
            <v>102,15</v>
          </cell>
        </row>
        <row r="3591">
          <cell r="A3591">
            <v>4721</v>
          </cell>
          <cell r="B3591" t="str">
            <v>PEDRA BRITADA N. 1 (9,5 a 19 MM) POSTO PEDREIRA/FORNECEDOR, SEM FRETE</v>
          </cell>
          <cell r="C3591" t="str">
            <v xml:space="preserve">M3    </v>
          </cell>
          <cell r="D3591" t="str">
            <v>CR</v>
          </cell>
          <cell r="E3591" t="str">
            <v>80,00</v>
          </cell>
        </row>
        <row r="3592">
          <cell r="A3592">
            <v>4718</v>
          </cell>
          <cell r="B3592" t="str">
            <v>PEDRA BRITADA N. 2 (19 A 38 MM) POSTO PEDREIRA/FORNECEDOR, SEM FRETE</v>
          </cell>
          <cell r="C3592" t="str">
            <v xml:space="preserve">M3    </v>
          </cell>
          <cell r="D3592" t="str">
            <v xml:space="preserve">C </v>
          </cell>
          <cell r="E3592" t="str">
            <v>80,00</v>
          </cell>
        </row>
        <row r="3593">
          <cell r="A3593">
            <v>4722</v>
          </cell>
          <cell r="B3593" t="str">
            <v>PEDRA BRITADA N. 3 (38 A 50 MM) POSTO PEDREIRA/FORNECEDOR, SEM FRETE</v>
          </cell>
          <cell r="C3593" t="str">
            <v xml:space="preserve">M3    </v>
          </cell>
          <cell r="D3593" t="str">
            <v>CR</v>
          </cell>
          <cell r="E3593" t="str">
            <v>80,00</v>
          </cell>
        </row>
        <row r="3594">
          <cell r="A3594">
            <v>4723</v>
          </cell>
          <cell r="B3594" t="str">
            <v>PEDRA BRITADA N. 4 (50 A 76 MM) POSTO PEDREIRA/FORNECEDOR, SEM FRETE</v>
          </cell>
          <cell r="C3594" t="str">
            <v xml:space="preserve">M3    </v>
          </cell>
          <cell r="D3594" t="str">
            <v>CR</v>
          </cell>
          <cell r="E3594" t="str">
            <v>87,28</v>
          </cell>
        </row>
        <row r="3595">
          <cell r="A3595">
            <v>4727</v>
          </cell>
          <cell r="B3595" t="str">
            <v>PEDRA BRITADA N. 5 (76 A 100 MM) POSTO PEDREIRA/FORNECEDOR, SEM FRETE</v>
          </cell>
          <cell r="C3595" t="str">
            <v xml:space="preserve">M3    </v>
          </cell>
          <cell r="D3595" t="str">
            <v>CR</v>
          </cell>
          <cell r="E3595" t="str">
            <v>89,70</v>
          </cell>
        </row>
        <row r="3596">
          <cell r="A3596">
            <v>4748</v>
          </cell>
          <cell r="B3596" t="str">
            <v>PEDRA BRITADA OU BICA CORRIDA, NAO CLASSIFICADA (POSTO PEDREIRA/FORNECEDOR, SEM FRETE)</v>
          </cell>
          <cell r="C3596" t="str">
            <v xml:space="preserve">M3    </v>
          </cell>
          <cell r="D3596" t="str">
            <v>CR</v>
          </cell>
          <cell r="E3596" t="str">
            <v>86,55</v>
          </cell>
        </row>
        <row r="3597">
          <cell r="A3597">
            <v>4730</v>
          </cell>
          <cell r="B3597" t="str">
            <v>PEDRA DE MAO OU PEDRA RACHAO PARA ARRIMO/FUNDACAO (POSTO PEDREIRA/FORNECEDOR, SEM FRETE)</v>
          </cell>
          <cell r="C3597" t="str">
            <v xml:space="preserve">M3    </v>
          </cell>
          <cell r="D3597" t="str">
            <v>CR</v>
          </cell>
          <cell r="E3597" t="str">
            <v>83,64</v>
          </cell>
        </row>
        <row r="3598">
          <cell r="A3598">
            <v>13186</v>
          </cell>
          <cell r="B3598" t="str">
            <v>PEDRA GRANITICA OU BASALTICA IRREGULAR, FAIXA GRANULOMETRICA 100 A 150 MM PARA PAVIMENTACAO OU CALCAMENTO POLIEDRICO, POSTO PEDREIRA / FORNECEDOR (SEM FRETE)</v>
          </cell>
          <cell r="C3598" t="str">
            <v xml:space="preserve">M3    </v>
          </cell>
          <cell r="D3598" t="str">
            <v>AS</v>
          </cell>
          <cell r="E3598" t="str">
            <v>67,97</v>
          </cell>
        </row>
        <row r="3599">
          <cell r="A3599">
            <v>10737</v>
          </cell>
          <cell r="B3599" t="str">
            <v>PEDRA GRANITICA OU BASALTO, CACO, RETALHO, CAVACO, TIPO MIRACEMA, MADEIRA, PADUANA, RACHINHA, SANTA ISABEL OU OUTRAS SIMILARES, E=  *1,0 A *2,0 CM</v>
          </cell>
          <cell r="C3599" t="str">
            <v xml:space="preserve">M2    </v>
          </cell>
          <cell r="D3599" t="str">
            <v>CR</v>
          </cell>
          <cell r="E3599" t="str">
            <v>107,13</v>
          </cell>
        </row>
        <row r="3600">
          <cell r="A3600">
            <v>10734</v>
          </cell>
          <cell r="B3600" t="str">
            <v>PEDRA GRANITICA, SERRADA, TIPO MIRACEMA, MADEIRA, PADUANA, RACHINHA, SANTA ISABEL OU OUTRAS SIMILARES, *11,5 X  *23 CM, E=  *1,0 A *2,0 CM</v>
          </cell>
          <cell r="C3600" t="str">
            <v xml:space="preserve">M2    </v>
          </cell>
          <cell r="D3600" t="str">
            <v>CR</v>
          </cell>
          <cell r="E3600" t="str">
            <v>63,72</v>
          </cell>
        </row>
        <row r="3601">
          <cell r="A3601">
            <v>4708</v>
          </cell>
          <cell r="B3601" t="str">
            <v>PEDRA PORTUGUESA  OU PETIT PAVE, BRANCA OU PRETA</v>
          </cell>
          <cell r="C3601" t="str">
            <v xml:space="preserve">M2    </v>
          </cell>
          <cell r="D3601" t="str">
            <v>CR</v>
          </cell>
          <cell r="E3601" t="str">
            <v>123,61</v>
          </cell>
        </row>
        <row r="3602">
          <cell r="A3602">
            <v>4712</v>
          </cell>
          <cell r="B3602" t="str">
            <v>PEDRA QUARTZITO OU CALCARIO LAMINADO, CACO, TIPO CARIRI, ITACOLOMI, LAGOA SANTA, LUMINARIA, PIRENOPOLIS, SAO TOME OU OUTRAS SIMILARES DA REGIAO, E=  *1,5 A *2,5 CM</v>
          </cell>
          <cell r="C3602" t="str">
            <v xml:space="preserve">M2    </v>
          </cell>
          <cell r="D3602" t="str">
            <v>CR</v>
          </cell>
          <cell r="E3602" t="str">
            <v>60,43</v>
          </cell>
        </row>
        <row r="3603">
          <cell r="A3603">
            <v>4710</v>
          </cell>
          <cell r="B3603" t="str">
            <v>PEDRA QUARTZITO OU CALCARIO LAMINADO, SERRADA, TIPO CARIRI, ITACOLOMI, LAGOA SANTA, LUMINARIA, PIRENOPOLIS, SAO TOME OU OUTRAS SIMILARES DA REGIAO, *20 X *40 CM, E=  *1,5 A *2,5 CM</v>
          </cell>
          <cell r="C3603" t="str">
            <v xml:space="preserve">M2    </v>
          </cell>
          <cell r="D3603" t="str">
            <v>CR</v>
          </cell>
          <cell r="E3603" t="str">
            <v>193,79</v>
          </cell>
        </row>
        <row r="3604">
          <cell r="A3604">
            <v>4746</v>
          </cell>
          <cell r="B3604" t="str">
            <v>PEDREGULHO OU PICARRA DE JAZIDA, AO NATURAL, PARA BASE DE PAVIMENTACAO (RETIRADO NA JAZIDA, SEM TRANSPORTE)</v>
          </cell>
          <cell r="C3604" t="str">
            <v xml:space="preserve">M3    </v>
          </cell>
          <cell r="D3604" t="str">
            <v>CR</v>
          </cell>
          <cell r="E3604" t="str">
            <v>77,58</v>
          </cell>
        </row>
        <row r="3605">
          <cell r="A3605">
            <v>4750</v>
          </cell>
          <cell r="B3605" t="str">
            <v>PEDREIRO</v>
          </cell>
          <cell r="C3605" t="str">
            <v xml:space="preserve">H     </v>
          </cell>
          <cell r="D3605" t="str">
            <v xml:space="preserve">C </v>
          </cell>
          <cell r="E3605" t="str">
            <v>14,81</v>
          </cell>
        </row>
        <row r="3606">
          <cell r="A3606">
            <v>41065</v>
          </cell>
          <cell r="B3606" t="str">
            <v>PEDREIRO (MENSALISTA)</v>
          </cell>
          <cell r="C3606" t="str">
            <v xml:space="preserve">MES   </v>
          </cell>
          <cell r="D3606" t="str">
            <v>CR</v>
          </cell>
          <cell r="E3606" t="str">
            <v>2.626,51</v>
          </cell>
        </row>
        <row r="3607">
          <cell r="A3607">
            <v>34747</v>
          </cell>
          <cell r="B3607" t="str">
            <v>PEITORIL EM MARMORE, POLIDO, BRANCO COMUM, L= *15* CM, E=  *2,0* CM, COM PINGADEIRA</v>
          </cell>
          <cell r="C3607" t="str">
            <v xml:space="preserve">M     </v>
          </cell>
          <cell r="D3607" t="str">
            <v>AS</v>
          </cell>
          <cell r="E3607" t="str">
            <v>71,79</v>
          </cell>
        </row>
        <row r="3608">
          <cell r="A3608">
            <v>4826</v>
          </cell>
          <cell r="B3608" t="str">
            <v>PEITORIL EM MARMORE, POLIDO, BRANCO COMUM, L= *15* CM, E=  *3* CM, CORTE RETO</v>
          </cell>
          <cell r="C3608" t="str">
            <v xml:space="preserve">M     </v>
          </cell>
          <cell r="D3608" t="str">
            <v>AS</v>
          </cell>
          <cell r="E3608" t="str">
            <v>77,19</v>
          </cell>
        </row>
        <row r="3609">
          <cell r="A3609">
            <v>41975</v>
          </cell>
          <cell r="B3609" t="str">
            <v>PEITORIL PRE-MOLDADO EM GRANILITE, MARMORITE OU GRANITINA, L = *15* CM</v>
          </cell>
          <cell r="C3609" t="str">
            <v xml:space="preserve">M2    </v>
          </cell>
          <cell r="D3609" t="str">
            <v>AS</v>
          </cell>
          <cell r="E3609" t="str">
            <v>69,56</v>
          </cell>
        </row>
        <row r="3610">
          <cell r="A3610">
            <v>4825</v>
          </cell>
          <cell r="B3610" t="str">
            <v>PEITORIL/ SOLEIRA EM MARMORE, POLIDO, BRANCO COMUM, L= *25* CM, E=  *3* CM, CORTE RETO</v>
          </cell>
          <cell r="C3610" t="str">
            <v xml:space="preserve">M     </v>
          </cell>
          <cell r="D3610" t="str">
            <v>AS</v>
          </cell>
          <cell r="E3610" t="str">
            <v>106,85</v>
          </cell>
        </row>
        <row r="3611">
          <cell r="A3611">
            <v>34744</v>
          </cell>
          <cell r="B3611" t="str">
            <v>PELICULA REFLETIVA, GT 7 ANOS PARA SINALIZACAO VERTICAL</v>
          </cell>
          <cell r="C3611" t="str">
            <v xml:space="preserve">M2    </v>
          </cell>
          <cell r="D3611" t="str">
            <v>AS</v>
          </cell>
          <cell r="E3611" t="str">
            <v>30,69</v>
          </cell>
        </row>
        <row r="3612">
          <cell r="A3612">
            <v>39430</v>
          </cell>
          <cell r="B3612" t="str">
            <v>PENDURAL OU PRESILHA REGULADORA, EM ACO GALVANIZADO, COM CORPO, MOLA E REBITE, PARA PERFIL TIPO CANALETA DE ESTRUTURA EM FORROS DRYWALL</v>
          </cell>
          <cell r="C3612" t="str">
            <v xml:space="preserve">UN    </v>
          </cell>
          <cell r="D3612" t="str">
            <v>CR</v>
          </cell>
          <cell r="E3612" t="str">
            <v>1,37</v>
          </cell>
        </row>
        <row r="3613">
          <cell r="A3613">
            <v>39573</v>
          </cell>
          <cell r="B3613" t="str">
            <v>PENDURAL OU REGULADOR, COM MOLA, EM ACO GALVANIZADO, PARA PERFIL TIPO T CLICADO DE FORROS REMOVIVEL</v>
          </cell>
          <cell r="C3613" t="str">
            <v xml:space="preserve">UN    </v>
          </cell>
          <cell r="D3613" t="str">
            <v>CR</v>
          </cell>
          <cell r="E3613" t="str">
            <v>1,35</v>
          </cell>
        </row>
        <row r="3614">
          <cell r="A3614">
            <v>38410</v>
          </cell>
          <cell r="B3614" t="str">
            <v>PENEIRA ROTATIVA COM MOTOR ELETRICO TRIFASICO DE 2 CV, CILINDRO DE 1 M X 0,60 M, COM FUROS DE 3,17 MM</v>
          </cell>
          <cell r="C3614" t="str">
            <v xml:space="preserve">UN    </v>
          </cell>
          <cell r="D3614" t="str">
            <v>CR</v>
          </cell>
          <cell r="E3614" t="str">
            <v>11.467,82</v>
          </cell>
        </row>
        <row r="3615">
          <cell r="A3615">
            <v>41596</v>
          </cell>
          <cell r="B3615" t="str">
            <v>PERFIL "H" DE ACO LAMINADO, "HP" 250 X 62,0</v>
          </cell>
          <cell r="C3615" t="str">
            <v xml:space="preserve">KG    </v>
          </cell>
          <cell r="D3615" t="str">
            <v>CR</v>
          </cell>
          <cell r="E3615" t="str">
            <v>7,30</v>
          </cell>
        </row>
        <row r="3616">
          <cell r="A3616">
            <v>41598</v>
          </cell>
          <cell r="B3616" t="str">
            <v>PERFIL "H" DE ACO LAMINADO, "HP" 310 X 79,0</v>
          </cell>
          <cell r="C3616" t="str">
            <v xml:space="preserve">KG    </v>
          </cell>
          <cell r="D3616" t="str">
            <v>CR</v>
          </cell>
          <cell r="E3616" t="str">
            <v>7,30</v>
          </cell>
        </row>
        <row r="3617">
          <cell r="A3617">
            <v>41594</v>
          </cell>
          <cell r="B3617" t="str">
            <v>PERFIL "H" DE ACO LAMINADO, "W" 200 X 35,9</v>
          </cell>
          <cell r="C3617" t="str">
            <v xml:space="preserve">KG    </v>
          </cell>
          <cell r="D3617" t="str">
            <v>CR</v>
          </cell>
          <cell r="E3617" t="str">
            <v>7,42</v>
          </cell>
        </row>
        <row r="3618">
          <cell r="A3618">
            <v>43663</v>
          </cell>
          <cell r="B3618" t="str">
            <v>PERFIL "I" DE ACO LAMINADO, ABAS INCLINADAS, "I" 102 X 12,7</v>
          </cell>
          <cell r="C3618" t="str">
            <v xml:space="preserve">KG    </v>
          </cell>
          <cell r="D3618" t="str">
            <v>CR</v>
          </cell>
          <cell r="E3618" t="str">
            <v>6,11</v>
          </cell>
        </row>
        <row r="3619">
          <cell r="A3619">
            <v>4766</v>
          </cell>
          <cell r="B3619" t="str">
            <v>PERFIL "I" DE ACO LAMINADO, ABAS INCLINADAS, "I" 152 X 22</v>
          </cell>
          <cell r="C3619" t="str">
            <v xml:space="preserve">KG    </v>
          </cell>
          <cell r="D3619" t="str">
            <v>CR</v>
          </cell>
          <cell r="E3619" t="str">
            <v>5,76</v>
          </cell>
        </row>
        <row r="3620">
          <cell r="A3620">
            <v>43664</v>
          </cell>
          <cell r="B3620" t="str">
            <v>PERFIL "I" DE ACO LAMINADO, ABAS INCLINADAS, "I" 203 X 34,3</v>
          </cell>
          <cell r="C3620" t="str">
            <v xml:space="preserve">KG    </v>
          </cell>
          <cell r="D3620" t="str">
            <v>CR</v>
          </cell>
          <cell r="E3620" t="str">
            <v>6,14</v>
          </cell>
        </row>
        <row r="3621">
          <cell r="A3621">
            <v>43082</v>
          </cell>
          <cell r="B3621" t="str">
            <v>PERFIL "I" DE ACO LAMINADO, ABAS PARALELAS, "W", QUALQUER BITOLA</v>
          </cell>
          <cell r="C3621" t="str">
            <v xml:space="preserve">KG    </v>
          </cell>
          <cell r="D3621" t="str">
            <v xml:space="preserve">C </v>
          </cell>
          <cell r="E3621" t="str">
            <v>6,70</v>
          </cell>
        </row>
        <row r="3622">
          <cell r="A3622">
            <v>40313</v>
          </cell>
          <cell r="B3622" t="str">
            <v>PERFIL "I" DE ACO LAMINADO, W 250 X 38,50</v>
          </cell>
          <cell r="C3622" t="str">
            <v xml:space="preserve">KG    </v>
          </cell>
          <cell r="D3622" t="str">
            <v xml:space="preserve">C </v>
          </cell>
          <cell r="E3622" t="str">
            <v>6,70</v>
          </cell>
        </row>
        <row r="3623">
          <cell r="A3623">
            <v>43665</v>
          </cell>
          <cell r="B3623" t="str">
            <v>PERFIL "U" DE ACO LAMINADO, "U" 102 X 9,3</v>
          </cell>
          <cell r="C3623" t="str">
            <v xml:space="preserve">KG    </v>
          </cell>
          <cell r="D3623" t="str">
            <v>CR</v>
          </cell>
          <cell r="E3623" t="str">
            <v>5,76</v>
          </cell>
        </row>
        <row r="3624">
          <cell r="A3624">
            <v>10966</v>
          </cell>
          <cell r="B3624" t="str">
            <v>PERFIL "U" DE ACO LAMINADO, "U" 152 X 15,6</v>
          </cell>
          <cell r="C3624" t="str">
            <v xml:space="preserve">KG    </v>
          </cell>
          <cell r="D3624" t="str">
            <v>CR</v>
          </cell>
          <cell r="E3624" t="str">
            <v>6,11</v>
          </cell>
        </row>
        <row r="3625">
          <cell r="A3625">
            <v>43666</v>
          </cell>
          <cell r="B3625" t="str">
            <v>PERFIL "U" EM CHAPA ACO DOBRADA, E = 3,04 MM, H = 20 CM, ABAS = 5 CM (4,47 KG/M)</v>
          </cell>
          <cell r="C3625" t="str">
            <v xml:space="preserve">JG    </v>
          </cell>
          <cell r="D3625" t="str">
            <v>CR</v>
          </cell>
          <cell r="E3625" t="str">
            <v>6,11</v>
          </cell>
        </row>
        <row r="3626">
          <cell r="A3626">
            <v>43692</v>
          </cell>
          <cell r="B3626" t="str">
            <v>PERFIL "U" EM CHAPA ACO DOBRADA, E = 3,04 MM, H = 20 CM, ABAS = 5 CM (4,47 KG/M)</v>
          </cell>
          <cell r="C3626" t="str">
            <v xml:space="preserve">KG    </v>
          </cell>
          <cell r="D3626" t="str">
            <v>CR</v>
          </cell>
          <cell r="E3626" t="str">
            <v>6,11</v>
          </cell>
        </row>
        <row r="3627">
          <cell r="A3627">
            <v>43083</v>
          </cell>
          <cell r="B3627" t="str">
            <v>PERFIL "U" ENRIJECIDO DE ACO GALVANIZADO, DOBRADO, 150 X 60 X 20 MM, E = 3,00 MM OU 200 X 75 X 25 MM, E = 3,75 MM</v>
          </cell>
          <cell r="C3627" t="str">
            <v xml:space="preserve">KG    </v>
          </cell>
          <cell r="D3627" t="str">
            <v>CR</v>
          </cell>
          <cell r="E3627" t="str">
            <v>5,80</v>
          </cell>
        </row>
        <row r="3628">
          <cell r="A3628">
            <v>40535</v>
          </cell>
          <cell r="B3628" t="str">
            <v>PERFIL "U" SIMPLES DE ACO GALVANIZADO DOBRADO 75 X *40* MM, E = 2,65 MM</v>
          </cell>
          <cell r="C3628" t="str">
            <v xml:space="preserve">KG    </v>
          </cell>
          <cell r="D3628" t="str">
            <v>CR</v>
          </cell>
          <cell r="E3628" t="str">
            <v>5,80</v>
          </cell>
        </row>
        <row r="3629">
          <cell r="A3629">
            <v>39427</v>
          </cell>
          <cell r="B3629" t="str">
            <v>PERFIL CANALETA, FORMATO C, EM ACO ZINCADO, PARA ESTRUTURA FORRO DRYWALL, E = 0,5 MM, *46 X 18* (L X H), COMPRIMENTO 3 M</v>
          </cell>
          <cell r="C3629" t="str">
            <v xml:space="preserve">M     </v>
          </cell>
          <cell r="D3629" t="str">
            <v>CR</v>
          </cell>
          <cell r="E3629" t="str">
            <v>3,64</v>
          </cell>
        </row>
        <row r="3630">
          <cell r="A3630">
            <v>39424</v>
          </cell>
          <cell r="B3630" t="str">
            <v>PERFIL CANTONEIRA L, LISA, EM ACO, 25 X 30 MM, E = 0,5 MM, PARA ESTRUTURA DRYWALL</v>
          </cell>
          <cell r="C3630" t="str">
            <v xml:space="preserve">M     </v>
          </cell>
          <cell r="D3630" t="str">
            <v>CR</v>
          </cell>
          <cell r="E3630" t="str">
            <v>2,16</v>
          </cell>
        </row>
        <row r="3631">
          <cell r="A3631">
            <v>39425</v>
          </cell>
          <cell r="B3631" t="str">
            <v>PERFIL CANTONEIRA L, PERFURADA, EM ACO, 23 X 23 MM, E = 0,5 MM, PARA ESTRUTURA DRYWALL</v>
          </cell>
          <cell r="C3631" t="str">
            <v xml:space="preserve">M     </v>
          </cell>
          <cell r="D3631" t="str">
            <v>CR</v>
          </cell>
          <cell r="E3631" t="str">
            <v>2,14</v>
          </cell>
        </row>
        <row r="3632">
          <cell r="A3632">
            <v>40664</v>
          </cell>
          <cell r="B3632" t="str">
            <v>PERFIL CARTOLA DE ACO GALVANIZADO, *20 X 30 X 10* MM, E =  0,8 MM</v>
          </cell>
          <cell r="C3632" t="str">
            <v xml:space="preserve">KG    </v>
          </cell>
          <cell r="D3632" t="str">
            <v>CR</v>
          </cell>
          <cell r="E3632" t="str">
            <v>11,90</v>
          </cell>
        </row>
        <row r="3633">
          <cell r="A3633">
            <v>34360</v>
          </cell>
          <cell r="B3633" t="str">
            <v>PERFIL DE ALUMINIO ANODIZADO</v>
          </cell>
          <cell r="C3633" t="str">
            <v xml:space="preserve">KG    </v>
          </cell>
          <cell r="D3633" t="str">
            <v>AS</v>
          </cell>
          <cell r="E3633" t="str">
            <v>24,67</v>
          </cell>
        </row>
        <row r="3634">
          <cell r="A3634">
            <v>20259</v>
          </cell>
          <cell r="B3634" t="str">
            <v>PERFIL DE BORRACHA EPDM MACICO *12 X 15* MM PARA ESQUADRIAS</v>
          </cell>
          <cell r="C3634" t="str">
            <v xml:space="preserve">M     </v>
          </cell>
          <cell r="D3634" t="str">
            <v>AS</v>
          </cell>
          <cell r="E3634" t="str">
            <v>8,80</v>
          </cell>
        </row>
        <row r="3635">
          <cell r="A3635">
            <v>14077</v>
          </cell>
          <cell r="B3635" t="str">
            <v>PERFIL ELASTOMERICO PRE-FORMADO EM EPMD, PARA JUNTA DE DILATACAO DE PISOS COM POUCA SOLICITACAO, 15 MM DE LARGURA, MOVIMENTACAO DE *11 A 19* MM</v>
          </cell>
          <cell r="C3635" t="str">
            <v xml:space="preserve">M     </v>
          </cell>
          <cell r="D3635" t="str">
            <v>AS</v>
          </cell>
          <cell r="E3635" t="str">
            <v>134,69</v>
          </cell>
        </row>
        <row r="3636">
          <cell r="A3636">
            <v>3678</v>
          </cell>
          <cell r="B3636" t="str">
            <v>PERFIL ELASTOMERICO PRE-FORMADO EM EPMD, PARA JUNTA DE DILATACAO DE USO GERAL EM MEDIAS SOLICITACOES, 8 MM DE LARGURA, MOVIMENTACAO DE *5 A 11* MM</v>
          </cell>
          <cell r="C3636" t="str">
            <v xml:space="preserve">M     </v>
          </cell>
          <cell r="D3636" t="str">
            <v>AS</v>
          </cell>
          <cell r="E3636" t="str">
            <v>60,88</v>
          </cell>
        </row>
        <row r="3637">
          <cell r="A3637">
            <v>39418</v>
          </cell>
          <cell r="B3637" t="str">
            <v>PERFIL GUIA, FORMATO U, EM ACO ZINCADO, PARA ESTRUTURA PAREDE DRYWALL, E = 0,5 MM, 48  X 3000 MM (L X C)</v>
          </cell>
          <cell r="C3637" t="str">
            <v xml:space="preserve">M     </v>
          </cell>
          <cell r="D3637" t="str">
            <v>CR</v>
          </cell>
          <cell r="E3637" t="str">
            <v>4,06</v>
          </cell>
        </row>
        <row r="3638">
          <cell r="A3638">
            <v>39419</v>
          </cell>
          <cell r="B3638" t="str">
            <v>PERFIL GUIA, FORMATO U, EM ACO ZINCADO, PARA ESTRUTURA PAREDE DRYWALL, E = 0,5 MM, 70 X 3000 MM (L X C)</v>
          </cell>
          <cell r="C3638" t="str">
            <v xml:space="preserve">M     </v>
          </cell>
          <cell r="D3638" t="str">
            <v>CR</v>
          </cell>
          <cell r="E3638" t="str">
            <v>4,95</v>
          </cell>
        </row>
        <row r="3639">
          <cell r="A3639">
            <v>39420</v>
          </cell>
          <cell r="B3639" t="str">
            <v>PERFIL GUIA, FORMATO U, EM ACO ZINCADO, PARA ESTRUTURA PAREDE DRYWALL, E = 0,5 MM, 90 X 3000 MM (L X C)</v>
          </cell>
          <cell r="C3639" t="str">
            <v xml:space="preserve">M     </v>
          </cell>
          <cell r="D3639" t="str">
            <v>CR</v>
          </cell>
          <cell r="E3639" t="str">
            <v>5,47</v>
          </cell>
        </row>
        <row r="3640">
          <cell r="A3640">
            <v>39571</v>
          </cell>
          <cell r="B3640" t="str">
            <v>PERFIL LONGARINA (PRINCIPAL), T CLICADO, EM ACO, BRANCO, PARA FORRO REMOVIVEL, 24 X 3750 MM (L X C)</v>
          </cell>
          <cell r="C3640" t="str">
            <v xml:space="preserve">M     </v>
          </cell>
          <cell r="D3640" t="str">
            <v>CR</v>
          </cell>
          <cell r="E3640" t="str">
            <v>3,30</v>
          </cell>
        </row>
        <row r="3641">
          <cell r="A3641">
            <v>39421</v>
          </cell>
          <cell r="B3641" t="str">
            <v>PERFIL MONTANTE, FORMATO C, EM ACO ZINCADO, PARA ESTRUTURA PAREDE DRYWALL, E = 0,5 MM, 48 X 3000 MM (L X C)</v>
          </cell>
          <cell r="C3641" t="str">
            <v xml:space="preserve">M     </v>
          </cell>
          <cell r="D3641" t="str">
            <v>CR</v>
          </cell>
          <cell r="E3641" t="str">
            <v>4,81</v>
          </cell>
        </row>
        <row r="3642">
          <cell r="A3642">
            <v>39422</v>
          </cell>
          <cell r="B3642" t="str">
            <v>PERFIL MONTANTE, FORMATO C, EM ACO ZINCADO, PARA ESTRUTURA PAREDE DRYWALL, E = 0,5 MM, 70 X 3000 MM (L X C)</v>
          </cell>
          <cell r="C3642" t="str">
            <v xml:space="preserve">M     </v>
          </cell>
          <cell r="D3642" t="str">
            <v xml:space="preserve">C </v>
          </cell>
          <cell r="E3642" t="str">
            <v>5,62</v>
          </cell>
        </row>
        <row r="3643">
          <cell r="A3643">
            <v>39423</v>
          </cell>
          <cell r="B3643" t="str">
            <v>PERFIL MONTANTE, FORMATO C, EM ACO ZINCADO, PARA ESTRUTURA PAREDE DRYWALL, E = 0,5 MM, 90 X 3000 MM (L X C)</v>
          </cell>
          <cell r="C3643" t="str">
            <v xml:space="preserve">M     </v>
          </cell>
          <cell r="D3643" t="str">
            <v>CR</v>
          </cell>
          <cell r="E3643" t="str">
            <v>6,52</v>
          </cell>
        </row>
        <row r="3644">
          <cell r="A3644">
            <v>39426</v>
          </cell>
          <cell r="B3644" t="str">
            <v>PERFIL RODAPE DE IMPERMEABILIZACAO, FORMATO L, EM ACO ZINCADO, PARA ESTRUTURA DRYWALL, E = 0,5 MM, 220 X 3000 MM (H X C)</v>
          </cell>
          <cell r="C3644" t="str">
            <v xml:space="preserve">M     </v>
          </cell>
          <cell r="D3644" t="str">
            <v>CR</v>
          </cell>
          <cell r="E3644" t="str">
            <v>14,67</v>
          </cell>
        </row>
        <row r="3645">
          <cell r="A3645">
            <v>39429</v>
          </cell>
          <cell r="B3645" t="str">
            <v>PERFIL TABICA ABERTA, PERFURADA, FORMATO Z, EM ACO GALVANIZADO NATURAL, LARGURA APROXIMADA 40 MM, PARA ESTRUTURA FORRO DRYWALL</v>
          </cell>
          <cell r="C3645" t="str">
            <v xml:space="preserve">M     </v>
          </cell>
          <cell r="D3645" t="str">
            <v>CR</v>
          </cell>
          <cell r="E3645" t="str">
            <v>4,62</v>
          </cell>
        </row>
        <row r="3646">
          <cell r="A3646">
            <v>39428</v>
          </cell>
          <cell r="B3646" t="str">
            <v>PERFIL TABICA FECHADA, LISA, FORMATO Z, EM ACO GALVANIZADO NATURAL, LARGURA TOTAL NA HORIZONTAL *40* MM, PARA ESTRUTURA FORRO DRYWALL</v>
          </cell>
          <cell r="C3646" t="str">
            <v xml:space="preserve">M     </v>
          </cell>
          <cell r="D3646" t="str">
            <v>CR</v>
          </cell>
          <cell r="E3646" t="str">
            <v>3,53</v>
          </cell>
        </row>
        <row r="3647">
          <cell r="A3647">
            <v>39572</v>
          </cell>
          <cell r="B3647" t="str">
            <v>PERFIL TIPO CANTONEIRA EM L, EM ACO GALVANIZADO, BRANCO, PARA FORRO REMOVIVEL, *23* X 3000 MM (L X C)</v>
          </cell>
          <cell r="C3647" t="str">
            <v xml:space="preserve">M     </v>
          </cell>
          <cell r="D3647" t="str">
            <v>CR</v>
          </cell>
          <cell r="E3647" t="str">
            <v>3,06</v>
          </cell>
        </row>
        <row r="3648">
          <cell r="A3648">
            <v>39570</v>
          </cell>
          <cell r="B3648" t="str">
            <v>PERFIL TRAVESSA (SECUNDARIO), T CLICADO, EM ACO GALVANIZADO , BRANCO, PARA FORRO REMOVIVEL, 24 X 1250 MM (L X C)</v>
          </cell>
          <cell r="C3648" t="str">
            <v xml:space="preserve">M     </v>
          </cell>
          <cell r="D3648" t="str">
            <v>CR</v>
          </cell>
          <cell r="E3648" t="str">
            <v>3,24</v>
          </cell>
        </row>
        <row r="3649">
          <cell r="A3649">
            <v>39569</v>
          </cell>
          <cell r="B3649" t="str">
            <v>PERFIL TRAVESSA (SECUNDARIO), T CLICADO, EM ACO GALVANIZADO, BRANCO, PARA FORRO REMOVIVEL, 24 X 625 MM (L X C)</v>
          </cell>
          <cell r="C3649" t="str">
            <v xml:space="preserve">M     </v>
          </cell>
          <cell r="D3649" t="str">
            <v>CR</v>
          </cell>
          <cell r="E3649" t="str">
            <v>3,20</v>
          </cell>
        </row>
        <row r="3650">
          <cell r="A3650">
            <v>11552</v>
          </cell>
          <cell r="B3650" t="str">
            <v>PERFIL U / CANALETA DE ALUMINIO, DE ABAS IGUAIS, 1/2" (1,27 X 1,27 CM), PARA PORTA OU JANELA DE CORRER</v>
          </cell>
          <cell r="C3650" t="str">
            <v xml:space="preserve">M     </v>
          </cell>
          <cell r="D3650" t="str">
            <v>CR</v>
          </cell>
          <cell r="E3650" t="str">
            <v>9,12</v>
          </cell>
        </row>
        <row r="3651">
          <cell r="A3651">
            <v>40598</v>
          </cell>
          <cell r="B3651" t="str">
            <v>PERFIL UDC ("U" DOBRADO DE CHAPA) SIMPLES DE ACO LAMINADO, GALVANIZADO, ASTM A36, 127 X 50 MM, E= 3 MM</v>
          </cell>
          <cell r="C3651" t="str">
            <v xml:space="preserve">KG    </v>
          </cell>
          <cell r="D3651" t="str">
            <v>CR</v>
          </cell>
          <cell r="E3651" t="str">
            <v>5,66</v>
          </cell>
        </row>
        <row r="3652">
          <cell r="A3652">
            <v>39029</v>
          </cell>
          <cell r="B3652" t="str">
            <v>PERFILADO PERFURADO DUPLO 38 X 76 MM, CHAPA 22</v>
          </cell>
          <cell r="C3652" t="str">
            <v xml:space="preserve">M     </v>
          </cell>
          <cell r="D3652" t="str">
            <v>CR</v>
          </cell>
          <cell r="E3652" t="str">
            <v>10,35</v>
          </cell>
        </row>
        <row r="3653">
          <cell r="A3653">
            <v>39028</v>
          </cell>
          <cell r="B3653" t="str">
            <v>PERFILADO PERFURADO SIMPLES 38 X 38 MM, CHAPA 22</v>
          </cell>
          <cell r="C3653" t="str">
            <v xml:space="preserve">M     </v>
          </cell>
          <cell r="D3653" t="str">
            <v>CR</v>
          </cell>
          <cell r="E3653" t="str">
            <v>6,03</v>
          </cell>
        </row>
        <row r="3654">
          <cell r="A3654">
            <v>39328</v>
          </cell>
          <cell r="B3654" t="str">
            <v>PERFILADO PERFURADO 19 X 38 MM, CHAPA 22</v>
          </cell>
          <cell r="C3654" t="str">
            <v xml:space="preserve">M     </v>
          </cell>
          <cell r="D3654" t="str">
            <v>CR</v>
          </cell>
          <cell r="E3654" t="str">
            <v>3,31</v>
          </cell>
        </row>
        <row r="3655">
          <cell r="A3655">
            <v>38541</v>
          </cell>
          <cell r="B3655" t="str">
            <v>PERFURATRIZ COM TORRE METALICA PARA EXECUCAO DE ESTACA HELICE CONTINUA, PROFUNDIDADE MAXIMA DE 30 M, DIAMETRO MAXIMO DE 800 MM, POTENCIA INSTALADA DE 268 HP, MESA ROTATIVA COM TORQUE MAXIMO DE 170 KNM</v>
          </cell>
          <cell r="C3655" t="str">
            <v xml:space="preserve">UN    </v>
          </cell>
          <cell r="D3655" t="str">
            <v>AS</v>
          </cell>
          <cell r="E3655" t="str">
            <v>2.072.952,39</v>
          </cell>
        </row>
        <row r="3656">
          <cell r="A3656">
            <v>38542</v>
          </cell>
          <cell r="B3656" t="str">
            <v>PERFURATRIZ COM TORRE METALICA PARA EXECUCAO DE ESTACA HELICE CONTINUA, PROFUNDIDADE MAXIMA DE 32 M, DIAMETRO MAXIMO DE 1000 MM, POTENCIA INSTALADA DE 350 HP, MESA ROTATIVA COM TORQUE MAXIMO DE 263 KNM</v>
          </cell>
          <cell r="C3656" t="str">
            <v xml:space="preserve">UN    </v>
          </cell>
          <cell r="D3656" t="str">
            <v>AS</v>
          </cell>
          <cell r="E3656" t="str">
            <v>3.223.357,61</v>
          </cell>
        </row>
        <row r="3657">
          <cell r="A3657">
            <v>38543</v>
          </cell>
          <cell r="B3657" t="str">
            <v>PERFURATRIZ HIDRAULICA COM TRADO CURTO ACOPLADO, PROFUNDIDADE MAXIMA DE 20 M, DIAMETRO MAXIMO DE 1500 MM, POTENCIA INSTALADA DE 137 HP, MESA ROTATIVA COM TORQUE MAXIMO DE 30 KNM (INCLUI MONTAGEM, NAO INCLUI CAMINHAO)</v>
          </cell>
          <cell r="C3657" t="str">
            <v xml:space="preserve">UN    </v>
          </cell>
          <cell r="D3657" t="str">
            <v>AS</v>
          </cell>
          <cell r="E3657" t="str">
            <v>789.166,88</v>
          </cell>
        </row>
        <row r="3658">
          <cell r="A3658">
            <v>40406</v>
          </cell>
          <cell r="B3658" t="str">
            <v>PERFURATRIZ MANUAL, TORQUE MAXIMO 55 KGF.M, POTENCIA 5 CV, COM DIAMETRO MAXIMO 8 1/2" (INCLUI SUPORTE/CHASSI TIPO MESA)</v>
          </cell>
          <cell r="C3658" t="str">
            <v xml:space="preserve">UN    </v>
          </cell>
          <cell r="D3658" t="str">
            <v>CR</v>
          </cell>
          <cell r="E3658" t="str">
            <v>56.789,79</v>
          </cell>
        </row>
        <row r="3659">
          <cell r="A3659">
            <v>40789</v>
          </cell>
          <cell r="B3659" t="str">
            <v>PERFURATRIZ MANUAL, TORQUE MAXIMO 83 N.M, POTENCIA 5 CV, COM DIAMETRO MAXIMO 4" (NAO INCLUI SUPORTE / CHASSI)</v>
          </cell>
          <cell r="C3659" t="str">
            <v xml:space="preserve">UN    </v>
          </cell>
          <cell r="D3659" t="str">
            <v>CR</v>
          </cell>
          <cell r="E3659" t="str">
            <v>8.183,99</v>
          </cell>
        </row>
        <row r="3660">
          <cell r="A3660">
            <v>40791</v>
          </cell>
          <cell r="B3660" t="str">
            <v>PERFURATRIZ MANUAL, TORQUE MAXIMO 83 N.M, POTENCIA 5 CV, COM DIAMETRO MAXIMO 4", PARA SOLO GRAMPEADO (INCLUI SUPORTE OU CHASSI TIPO MESA)</v>
          </cell>
          <cell r="C3660" t="str">
            <v xml:space="preserve">UN    </v>
          </cell>
          <cell r="D3660" t="str">
            <v>CR</v>
          </cell>
          <cell r="E3660" t="str">
            <v>25.619,45</v>
          </cell>
        </row>
        <row r="3661">
          <cell r="A3661">
            <v>11651</v>
          </cell>
          <cell r="B3661" t="str">
            <v>PERFURATRIZ PNEUMATICA MANUAL DE PESO MEDIO, 18KG, COMPRIMENTO DE CURSO DE 6 M, DIAMETRO DO PISTAO DE 5,5 CM</v>
          </cell>
          <cell r="C3661" t="str">
            <v xml:space="preserve">UN    </v>
          </cell>
          <cell r="D3661" t="str">
            <v>CR</v>
          </cell>
          <cell r="E3661" t="str">
            <v>14.011,64</v>
          </cell>
        </row>
        <row r="3662">
          <cell r="A3662">
            <v>42002</v>
          </cell>
          <cell r="B3662" t="str">
            <v>PERFURATRIZ ROTATIVA SOBRE ESTEIRA, TORQUE MAXIMO 2500 KGM, POTENCIA 110 HP, MOTOR DIESEL  (COLETADO CAIXA)</v>
          </cell>
          <cell r="C3662" t="str">
            <v xml:space="preserve">UN    </v>
          </cell>
          <cell r="D3662" t="str">
            <v>AS</v>
          </cell>
          <cell r="E3662" t="str">
            <v>675.901,98</v>
          </cell>
        </row>
        <row r="3663">
          <cell r="A3663">
            <v>40435</v>
          </cell>
          <cell r="B3663" t="str">
            <v>PERFURATRIZ SOBRE ESTEIRA, TORQUE MAXIMO DE 600 KGF, POTENCIA ENTRE 50 E 60 HP, DIAMETRO MAXIMO DE 10"</v>
          </cell>
          <cell r="C3663" t="str">
            <v xml:space="preserve">UN    </v>
          </cell>
          <cell r="D3663" t="str">
            <v>AS</v>
          </cell>
          <cell r="E3663" t="str">
            <v>432.930,27</v>
          </cell>
        </row>
        <row r="3664">
          <cell r="A3664">
            <v>39012</v>
          </cell>
          <cell r="B3664" t="str">
            <v>PERFURATRIZ SOBRE ESTEIRA, TORQUE MAXIMO 600 KGF, PESO MEDIO 1000 KG, POTENCIA 20 HP, DIAMETRO MAXIMO 10"</v>
          </cell>
          <cell r="C3664" t="str">
            <v xml:space="preserve">UN    </v>
          </cell>
          <cell r="D3664" t="str">
            <v>AS</v>
          </cell>
          <cell r="E3664" t="str">
            <v>451.702,89</v>
          </cell>
        </row>
        <row r="3665">
          <cell r="A3665">
            <v>13617</v>
          </cell>
          <cell r="B3665" t="str">
            <v>PICAPE CABINE SIMPLES COM MOTOR 1.6 FLEX, CAMBIO MANUAL, POTENCIA 101/104 CV, 2 PORTAS</v>
          </cell>
          <cell r="C3665" t="str">
            <v xml:space="preserve">UN    </v>
          </cell>
          <cell r="D3665" t="str">
            <v>CR</v>
          </cell>
          <cell r="E3665" t="str">
            <v>51.566,64</v>
          </cell>
        </row>
        <row r="3666">
          <cell r="A3666">
            <v>5327</v>
          </cell>
          <cell r="B3666" t="str">
            <v>PIGMENTO EM PO PARA ARGAMASSAS, CIMENTOS E OUTROS</v>
          </cell>
          <cell r="C3666" t="str">
            <v xml:space="preserve">KG    </v>
          </cell>
          <cell r="D3666" t="str">
            <v>CR</v>
          </cell>
          <cell r="E3666" t="str">
            <v>29,72</v>
          </cell>
        </row>
        <row r="3667">
          <cell r="A3667">
            <v>35274</v>
          </cell>
          <cell r="B3667" t="str">
            <v>PILAR DE MADEIRA NAO APARELHADA *10 X 10* CM, MACARANDUBA, ANGELIM OU EQUIVALENTE DA REGIAO</v>
          </cell>
          <cell r="C3667" t="str">
            <v xml:space="preserve">M     </v>
          </cell>
          <cell r="D3667" t="str">
            <v>CR</v>
          </cell>
          <cell r="E3667" t="str">
            <v>21,62</v>
          </cell>
        </row>
        <row r="3668">
          <cell r="A3668">
            <v>35275</v>
          </cell>
          <cell r="B3668" t="str">
            <v>PILAR DE MADEIRA NAO APARELHADA *15 X 15* CM, MACARANDUBA, ANGELIM OU EQUIVALENTE DA REGIAO</v>
          </cell>
          <cell r="C3668" t="str">
            <v xml:space="preserve">M     </v>
          </cell>
          <cell r="D3668" t="str">
            <v>CR</v>
          </cell>
          <cell r="E3668" t="str">
            <v>46,17</v>
          </cell>
        </row>
        <row r="3669">
          <cell r="A3669">
            <v>35276</v>
          </cell>
          <cell r="B3669" t="str">
            <v>PILAR DE MADEIRA NAO APARELHADA *20 X 20* CM, MACARANDUBA, ANGELIM OU EQUIVALENTE DA REGIAO</v>
          </cell>
          <cell r="C3669" t="str">
            <v xml:space="preserve">M     </v>
          </cell>
          <cell r="D3669" t="str">
            <v>CR</v>
          </cell>
          <cell r="E3669" t="str">
            <v>75,49</v>
          </cell>
        </row>
        <row r="3670">
          <cell r="A3670">
            <v>38386</v>
          </cell>
          <cell r="B3670" t="str">
            <v>PINCEL CHATO (TRINCHA) CERDAS GRIS 1.1/2 " (38 MM)</v>
          </cell>
          <cell r="C3670" t="str">
            <v xml:space="preserve">UN    </v>
          </cell>
          <cell r="D3670" t="str">
            <v>CR</v>
          </cell>
          <cell r="E3670" t="str">
            <v>4,36</v>
          </cell>
        </row>
        <row r="3671">
          <cell r="A3671">
            <v>11091</v>
          </cell>
          <cell r="B3671" t="str">
            <v>PINGADEIRA PLASTICA PARA TELHA DE FIBROCIMENTO CANALETE 49/KALHETA OU CANALETE 90/KALHETAO</v>
          </cell>
          <cell r="C3671" t="str">
            <v xml:space="preserve">UN    </v>
          </cell>
          <cell r="D3671" t="str">
            <v>CR</v>
          </cell>
          <cell r="E3671" t="str">
            <v>0,98</v>
          </cell>
        </row>
        <row r="3672">
          <cell r="A3672">
            <v>37586</v>
          </cell>
          <cell r="B3672" t="str">
            <v>PINO DE ACO COM ARRUELA CONICA, DIAMETRO ARRUELA = *23* MM E COMP HASTE = *27* MM (ACAO INDIRETA)</v>
          </cell>
          <cell r="C3672" t="str">
            <v xml:space="preserve">CENTO </v>
          </cell>
          <cell r="D3672" t="str">
            <v>AS</v>
          </cell>
          <cell r="E3672" t="str">
            <v>32,62</v>
          </cell>
        </row>
        <row r="3673">
          <cell r="A3673">
            <v>37395</v>
          </cell>
          <cell r="B3673" t="str">
            <v>PINO DE ACO COM FURO, HASTE = 27 MM (ACAO DIRETA)</v>
          </cell>
          <cell r="C3673" t="str">
            <v xml:space="preserve">CENTO </v>
          </cell>
          <cell r="D3673" t="str">
            <v>AS</v>
          </cell>
          <cell r="E3673" t="str">
            <v>28,05</v>
          </cell>
        </row>
        <row r="3674">
          <cell r="A3674">
            <v>14147</v>
          </cell>
          <cell r="B3674" t="str">
            <v>PINO DE ACO COM ROSCA 1/4 ", COMPRIMENTO DA HASTE = 30 MM E ROSCA = 20 MM (ACAO DIRETA)</v>
          </cell>
          <cell r="C3674" t="str">
            <v xml:space="preserve">CENTO </v>
          </cell>
          <cell r="D3674" t="str">
            <v>AS</v>
          </cell>
          <cell r="E3674" t="str">
            <v>37,21</v>
          </cell>
        </row>
        <row r="3675">
          <cell r="A3675">
            <v>37396</v>
          </cell>
          <cell r="B3675" t="str">
            <v>PINO DE ACO LISO 1/4 ", HASTE = *36,5* MM (ACAO DIRETA)</v>
          </cell>
          <cell r="C3675" t="str">
            <v xml:space="preserve">CENTO </v>
          </cell>
          <cell r="D3675" t="str">
            <v>AS</v>
          </cell>
          <cell r="E3675" t="str">
            <v>22,95</v>
          </cell>
        </row>
        <row r="3676">
          <cell r="A3676">
            <v>37397</v>
          </cell>
          <cell r="B3676" t="str">
            <v>PINO DE ACO LISO 1/4 ", HASTE = *53* MM (ACAO DIRETA)</v>
          </cell>
          <cell r="C3676" t="str">
            <v xml:space="preserve">CENTO </v>
          </cell>
          <cell r="D3676" t="str">
            <v>AS</v>
          </cell>
          <cell r="E3676" t="str">
            <v>24,04</v>
          </cell>
        </row>
        <row r="3677">
          <cell r="A3677">
            <v>444</v>
          </cell>
          <cell r="B3677" t="str">
            <v>PINO ROSCA EXTERNA, EM ACO GALVANIZADO, PARA ISOLADOR DE 15KV, DIAMETRO 25 MM, COMPRIMENTO *290* MM</v>
          </cell>
          <cell r="C3677" t="str">
            <v xml:space="preserve">UN    </v>
          </cell>
          <cell r="D3677" t="str">
            <v>AS</v>
          </cell>
          <cell r="E3677" t="str">
            <v>17,92</v>
          </cell>
        </row>
        <row r="3678">
          <cell r="A3678">
            <v>445</v>
          </cell>
          <cell r="B3678" t="str">
            <v>PINO ROSCA EXTERNA, EM ACO GALVANIZADO, PARA ISOLADOR DE 25KV, DIAMETRO 35MM, COMPRIMENTO *320* MM</v>
          </cell>
          <cell r="C3678" t="str">
            <v xml:space="preserve">UN    </v>
          </cell>
          <cell r="D3678" t="str">
            <v>AS</v>
          </cell>
          <cell r="E3678" t="str">
            <v>24,52</v>
          </cell>
        </row>
        <row r="3679">
          <cell r="A3679">
            <v>4783</v>
          </cell>
          <cell r="B3679" t="str">
            <v>PINTOR</v>
          </cell>
          <cell r="C3679" t="str">
            <v xml:space="preserve">H     </v>
          </cell>
          <cell r="D3679" t="str">
            <v xml:space="preserve">C </v>
          </cell>
          <cell r="E3679" t="str">
            <v>14,81</v>
          </cell>
        </row>
        <row r="3680">
          <cell r="A3680">
            <v>41079</v>
          </cell>
          <cell r="B3680" t="str">
            <v>PINTOR (MENSALISTA)</v>
          </cell>
          <cell r="C3680" t="str">
            <v xml:space="preserve">MES   </v>
          </cell>
          <cell r="D3680" t="str">
            <v>CR</v>
          </cell>
          <cell r="E3680" t="str">
            <v>2.626,51</v>
          </cell>
        </row>
        <row r="3681">
          <cell r="A3681">
            <v>12874</v>
          </cell>
          <cell r="B3681" t="str">
            <v>PINTOR DE LETREIROS</v>
          </cell>
          <cell r="C3681" t="str">
            <v xml:space="preserve">H     </v>
          </cell>
          <cell r="D3681" t="str">
            <v>CR</v>
          </cell>
          <cell r="E3681" t="str">
            <v>17,07</v>
          </cell>
        </row>
        <row r="3682">
          <cell r="A3682">
            <v>41082</v>
          </cell>
          <cell r="B3682" t="str">
            <v>PINTOR DE LETREIROS (MENSALISTA)</v>
          </cell>
          <cell r="C3682" t="str">
            <v xml:space="preserve">MES   </v>
          </cell>
          <cell r="D3682" t="str">
            <v>CR</v>
          </cell>
          <cell r="E3682" t="str">
            <v>3.027,77</v>
          </cell>
        </row>
        <row r="3683">
          <cell r="A3683">
            <v>4785</v>
          </cell>
          <cell r="B3683" t="str">
            <v>PINTOR PARA TINTA EPOXI</v>
          </cell>
          <cell r="C3683" t="str">
            <v xml:space="preserve">H     </v>
          </cell>
          <cell r="D3683" t="str">
            <v>CR</v>
          </cell>
          <cell r="E3683" t="str">
            <v>15,92</v>
          </cell>
        </row>
        <row r="3684">
          <cell r="A3684">
            <v>41081</v>
          </cell>
          <cell r="B3684" t="str">
            <v>PINTOR PARA TINTA EPOXI (MENSALISTA)</v>
          </cell>
          <cell r="C3684" t="str">
            <v xml:space="preserve">MES   </v>
          </cell>
          <cell r="D3684" t="str">
            <v>CR</v>
          </cell>
          <cell r="E3684" t="str">
            <v>2.825,09</v>
          </cell>
        </row>
        <row r="3685">
          <cell r="A3685">
            <v>4801</v>
          </cell>
          <cell r="B3685" t="str">
            <v>PISO DE BORRACHA CANELADO EM PLACAS 50 X 50 CM, E = *3,5* MM, PARA COLA</v>
          </cell>
          <cell r="C3685" t="str">
            <v xml:space="preserve">M2    </v>
          </cell>
          <cell r="D3685" t="str">
            <v>CR</v>
          </cell>
          <cell r="E3685" t="str">
            <v>52,90</v>
          </cell>
        </row>
        <row r="3686">
          <cell r="A3686">
            <v>4794</v>
          </cell>
          <cell r="B3686" t="str">
            <v>PISO DE BORRACHA ESPORTIVO EM PLACAS 50 X 50 CM, E = 15 MM, PARA ARGAMASSA, PRETO</v>
          </cell>
          <cell r="C3686" t="str">
            <v xml:space="preserve">M2    </v>
          </cell>
          <cell r="D3686" t="str">
            <v>CR</v>
          </cell>
          <cell r="E3686" t="str">
            <v>240,92</v>
          </cell>
        </row>
        <row r="3687">
          <cell r="A3687">
            <v>4796</v>
          </cell>
          <cell r="B3687" t="str">
            <v>PISO DE BORRACHA FRISADO OU PASTILHADO, PRETO, EM PLACAS 50 X 50 CM, E = 7 MM, PARA ARGAMASSA</v>
          </cell>
          <cell r="C3687" t="str">
            <v xml:space="preserve">M2    </v>
          </cell>
          <cell r="D3687" t="str">
            <v>CR</v>
          </cell>
          <cell r="E3687" t="str">
            <v>146,33</v>
          </cell>
        </row>
        <row r="3688">
          <cell r="A3688">
            <v>4800</v>
          </cell>
          <cell r="B3688" t="str">
            <v>PISO DE BORRACHA PASTILHADO EM PLACAS 50 X 50 CM, E = *3,5* MM, PARA COLA, PRETO</v>
          </cell>
          <cell r="C3688" t="str">
            <v xml:space="preserve">M2    </v>
          </cell>
          <cell r="D3688" t="str">
            <v>CR</v>
          </cell>
          <cell r="E3688" t="str">
            <v>40,24</v>
          </cell>
        </row>
        <row r="3689">
          <cell r="A3689">
            <v>4795</v>
          </cell>
          <cell r="B3689" t="str">
            <v>PISO DE BORRACHA PASTILHADO EM PLACAS 50 X 50 CM, E = 15 MM, PARA ARGAMASSA, PRETO</v>
          </cell>
          <cell r="C3689" t="str">
            <v xml:space="preserve">M2    </v>
          </cell>
          <cell r="D3689" t="str">
            <v>CR</v>
          </cell>
          <cell r="E3689" t="str">
            <v>234,53</v>
          </cell>
        </row>
        <row r="3690">
          <cell r="A3690">
            <v>39694</v>
          </cell>
          <cell r="B3690" t="str">
            <v>PISO ELEVADO COM 2 PLACAS DE ACO COM ENCHIMENTO DE CONCRETO CELULAR, INCLUSO BASE/HASTE/CRUZETAS, 60 X 60 CM, H = *28* CM, RESISTENCIA CARGA CONCENTRADA 496 KG (COM COLOCACAO)</v>
          </cell>
          <cell r="C3690" t="str">
            <v xml:space="preserve">M2    </v>
          </cell>
          <cell r="D3690" t="str">
            <v>CR</v>
          </cell>
          <cell r="E3690" t="str">
            <v>219,26</v>
          </cell>
        </row>
        <row r="3691">
          <cell r="A3691">
            <v>1292</v>
          </cell>
          <cell r="B3691" t="str">
            <v>PISO EM CERAMICA ESMALTADA EXTRA, PEI MAIOR OU IGUAL A 4, FORMATO MAIOR QUE 2025 CM2</v>
          </cell>
          <cell r="C3691" t="str">
            <v xml:space="preserve">M2    </v>
          </cell>
          <cell r="D3691" t="str">
            <v>CR</v>
          </cell>
          <cell r="E3691" t="str">
            <v>35,22</v>
          </cell>
        </row>
        <row r="3692">
          <cell r="A3692">
            <v>1287</v>
          </cell>
          <cell r="B3692" t="str">
            <v>PISO EM CERAMICA ESMALTADA EXTRA, PEI MAIOR OU IGUAL A 4, FORMATO MENOR OU IGUAL A 2025 CM2</v>
          </cell>
          <cell r="C3692" t="str">
            <v xml:space="preserve">M2    </v>
          </cell>
          <cell r="D3692" t="str">
            <v xml:space="preserve">C </v>
          </cell>
          <cell r="E3692" t="str">
            <v>17,28</v>
          </cell>
        </row>
        <row r="3693">
          <cell r="A3693">
            <v>1297</v>
          </cell>
          <cell r="B3693" t="str">
            <v>PISO EM CERAMICA ESMALTADA, COMERCIAL (PADRAO POPULAR), PEI MAIOR OU IGUAL A 3, FORMATO MENOR OU IGUAL A  2025 CM2</v>
          </cell>
          <cell r="C3693" t="str">
            <v xml:space="preserve">M2    </v>
          </cell>
          <cell r="D3693" t="str">
            <v>CR</v>
          </cell>
          <cell r="E3693" t="str">
            <v>14,33</v>
          </cell>
        </row>
        <row r="3694">
          <cell r="A3694">
            <v>4786</v>
          </cell>
          <cell r="B3694" t="str">
            <v>PISO EM GRANILITE, MARMORITE OU GRANITINA, AGREGADO COR PRETO, CINZA, PALHA OU BRANCO, E=  *8* MM (INCLUSO EXECUCAO)</v>
          </cell>
          <cell r="C3694" t="str">
            <v xml:space="preserve">M2    </v>
          </cell>
          <cell r="D3694" t="str">
            <v>AS</v>
          </cell>
          <cell r="E3694" t="str">
            <v>80,00</v>
          </cell>
        </row>
        <row r="3695">
          <cell r="A3695">
            <v>10840</v>
          </cell>
          <cell r="B3695" t="str">
            <v>PISO EM GRANITO, POLIDO, TIPO AMENDOA/ AMARELO CAPRI/ AMARELO DOURADO CARIOCA OU OUTROS EQUIVALENTES DA REGIAO, FORMATO MENOR OU IGUAL A 3025 CM2, E=  *2* CM</v>
          </cell>
          <cell r="C3695" t="str">
            <v xml:space="preserve">M2    </v>
          </cell>
          <cell r="D3695" t="str">
            <v>AS</v>
          </cell>
          <cell r="E3695" t="str">
            <v>280,00</v>
          </cell>
        </row>
        <row r="3696">
          <cell r="A3696">
            <v>10841</v>
          </cell>
          <cell r="B3696" t="str">
            <v>PISO EM GRANITO, POLIDO, TIPO ANDORINHA/ QUARTZ/ CASTELO/ CORUMBA OU OUTROS EQUIVALENTES DA REGIAO, FORMATO MENOR OU IGUAL A 3025 CM2, E=  *2* CM</v>
          </cell>
          <cell r="C3696" t="str">
            <v xml:space="preserve">M2    </v>
          </cell>
          <cell r="D3696" t="str">
            <v>AS</v>
          </cell>
          <cell r="E3696" t="str">
            <v>211,32</v>
          </cell>
        </row>
        <row r="3697">
          <cell r="A3697">
            <v>25980</v>
          </cell>
          <cell r="B3697" t="str">
            <v>PISO EM GRANITO, POLIDO, TIPO MARFIM, DALLAS, CARAVELAS OU OUTROS EQUIVALENTES DA REGIAO, FORMATO MENOR OU IGUAL A 3025 CM2, E=  *2* CM</v>
          </cell>
          <cell r="C3697" t="str">
            <v xml:space="preserve">M2    </v>
          </cell>
          <cell r="D3697" t="str">
            <v>AS</v>
          </cell>
          <cell r="E3697" t="str">
            <v>270,02</v>
          </cell>
        </row>
        <row r="3698">
          <cell r="A3698">
            <v>10842</v>
          </cell>
          <cell r="B3698" t="str">
            <v>PISO EM GRANITO, POLIDO, TIPO PRETO SAO GABRIEL/ TIJUCA OU OUTROS EQUIVALENTES DA REGIAO, FORMATO MENOR OU IGUAL A 3025 CM2, E=  *2* CM</v>
          </cell>
          <cell r="C3698" t="str">
            <v xml:space="preserve">M2    </v>
          </cell>
          <cell r="D3698" t="str">
            <v>AS</v>
          </cell>
          <cell r="E3698" t="str">
            <v>305,24</v>
          </cell>
        </row>
        <row r="3699">
          <cell r="A3699">
            <v>21108</v>
          </cell>
          <cell r="B3699" t="str">
            <v>PISO EM PORCELANATO RETIFICADO EXTRA, FORMATO MENOR OU IGUAL A 2025 CM2</v>
          </cell>
          <cell r="C3699" t="str">
            <v xml:space="preserve">M2    </v>
          </cell>
          <cell r="D3699" t="str">
            <v>CR</v>
          </cell>
          <cell r="E3699" t="str">
            <v>46,95</v>
          </cell>
        </row>
        <row r="3700">
          <cell r="A3700">
            <v>38180</v>
          </cell>
          <cell r="B3700" t="str">
            <v>PISO EM REGUA VINILICA SEMIFLEXIVEL, ENCAIXE CLICADO, E = 4 MM (SEM COLOCACAO)</v>
          </cell>
          <cell r="C3700" t="str">
            <v xml:space="preserve">M2    </v>
          </cell>
          <cell r="D3700" t="str">
            <v>CR</v>
          </cell>
          <cell r="E3700" t="str">
            <v>117,82</v>
          </cell>
        </row>
        <row r="3701">
          <cell r="A3701">
            <v>40648</v>
          </cell>
          <cell r="B3701" t="str">
            <v>PISO EPOXI AUTONIVELANTE, ESPESSURA *4* MM (INCLUSO EXECUCAO)</v>
          </cell>
          <cell r="C3701" t="str">
            <v xml:space="preserve">M2    </v>
          </cell>
          <cell r="D3701" t="str">
            <v>AS</v>
          </cell>
          <cell r="E3701" t="str">
            <v>153,60</v>
          </cell>
        </row>
        <row r="3702">
          <cell r="A3702">
            <v>40649</v>
          </cell>
          <cell r="B3702" t="str">
            <v>PISO EPOXI MULTILAYER, ESPESSURA *2* MM (INCLUSO EXECUCAO)</v>
          </cell>
          <cell r="C3702" t="str">
            <v xml:space="preserve">M2    </v>
          </cell>
          <cell r="D3702" t="str">
            <v>AS</v>
          </cell>
          <cell r="E3702" t="str">
            <v>89,47</v>
          </cell>
        </row>
        <row r="3703">
          <cell r="A3703">
            <v>40650</v>
          </cell>
          <cell r="B3703" t="str">
            <v>PISO FULGET (GRANITO LAVADO) EM PLACAS DE *40 X 40* CM (SEM COLOCACAO)</v>
          </cell>
          <cell r="C3703" t="str">
            <v xml:space="preserve">M2    </v>
          </cell>
          <cell r="D3703" t="str">
            <v>AS</v>
          </cell>
          <cell r="E3703" t="str">
            <v>115,20</v>
          </cell>
        </row>
        <row r="3704">
          <cell r="A3704">
            <v>40651</v>
          </cell>
          <cell r="B3704" t="str">
            <v>PISO FULGET (GRANITO LAVADO) EM PLACAS DE *75 X 75* CM (SEM COLOCACAO)</v>
          </cell>
          <cell r="C3704" t="str">
            <v xml:space="preserve">M2    </v>
          </cell>
          <cell r="D3704" t="str">
            <v>AS</v>
          </cell>
          <cell r="E3704" t="str">
            <v>212,48</v>
          </cell>
        </row>
        <row r="3705">
          <cell r="A3705">
            <v>40652</v>
          </cell>
          <cell r="B3705" t="str">
            <v>PISO FULGET (GRANITO LAVADO) MOLDADO IN LOCO (INCLUSO EXECUCAO)</v>
          </cell>
          <cell r="C3705" t="str">
            <v xml:space="preserve">M2    </v>
          </cell>
          <cell r="D3705" t="str">
            <v>AS</v>
          </cell>
          <cell r="E3705" t="str">
            <v>113,92</v>
          </cell>
        </row>
        <row r="3706">
          <cell r="A3706">
            <v>40647</v>
          </cell>
          <cell r="B3706" t="str">
            <v>PISO INDUSTRIAL EM CONCRETO ARMADO DE ACABAMENTO POLIDO, ESPESSURA 12 CM (CIMENTO QUEIMADO) (INCLUSO EXECUCAO)</v>
          </cell>
          <cell r="C3706" t="str">
            <v xml:space="preserve">M2    </v>
          </cell>
          <cell r="D3706" t="str">
            <v>AS</v>
          </cell>
          <cell r="E3706" t="str">
            <v>125,44</v>
          </cell>
        </row>
        <row r="3707">
          <cell r="A3707">
            <v>40653</v>
          </cell>
          <cell r="B3707" t="str">
            <v>PISO KORODUR (INCLUSO EXECUCAO)</v>
          </cell>
          <cell r="C3707" t="str">
            <v xml:space="preserve">M2    </v>
          </cell>
          <cell r="D3707" t="str">
            <v>AS</v>
          </cell>
          <cell r="E3707" t="str">
            <v>96,00</v>
          </cell>
        </row>
        <row r="3708">
          <cell r="A3708">
            <v>36178</v>
          </cell>
          <cell r="B3708" t="str">
            <v>PISO PODOTATIL DE CONCRETO - DIRECIONAL E ALERTA, *40 X 40 X 2,5* CM</v>
          </cell>
          <cell r="C3708" t="str">
            <v xml:space="preserve">UN    </v>
          </cell>
          <cell r="D3708" t="str">
            <v>CR</v>
          </cell>
          <cell r="E3708" t="str">
            <v>9,15</v>
          </cell>
        </row>
        <row r="3709">
          <cell r="A3709">
            <v>38195</v>
          </cell>
          <cell r="B3709" t="str">
            <v>PISO PORCELANATO, BORDA RETA, EXTRA, FORMATO MAIOR QUE 2025 CM2</v>
          </cell>
          <cell r="C3709" t="str">
            <v xml:space="preserve">M2    </v>
          </cell>
          <cell r="D3709" t="str">
            <v>CR</v>
          </cell>
          <cell r="E3709" t="str">
            <v>55,45</v>
          </cell>
        </row>
        <row r="3710">
          <cell r="A3710">
            <v>38181</v>
          </cell>
          <cell r="B3710" t="str">
            <v>PISO TATIL ALERTA OU DIRECIONAL, DE BORRACHA, COLORIDO, 25 X 25 CM, E = 5 MM, PARA COLA</v>
          </cell>
          <cell r="C3710" t="str">
            <v xml:space="preserve">M2    </v>
          </cell>
          <cell r="D3710" t="str">
            <v>CR</v>
          </cell>
          <cell r="E3710" t="str">
            <v>160,84</v>
          </cell>
        </row>
        <row r="3711">
          <cell r="A3711">
            <v>38182</v>
          </cell>
          <cell r="B3711" t="str">
            <v>PISO TATIL DE ALERTA OU DIRECIONAL DE BORRACHA, PRETO, 25 X 25 CM, E = 5 MM, PARA COLA</v>
          </cell>
          <cell r="C3711" t="str">
            <v xml:space="preserve">M2    </v>
          </cell>
          <cell r="D3711" t="str">
            <v>CR</v>
          </cell>
          <cell r="E3711" t="str">
            <v>153,20</v>
          </cell>
        </row>
        <row r="3712">
          <cell r="A3712">
            <v>38186</v>
          </cell>
          <cell r="B3712" t="str">
            <v>PISO TATIL DE ALERTA OU DIRECIONAL, DE BORRACHA, COLORIDO, 25 X 25 CM, E = 12 MM, PARA ARGAMASSA</v>
          </cell>
          <cell r="C3712" t="str">
            <v xml:space="preserve">M2    </v>
          </cell>
          <cell r="D3712" t="str">
            <v>CR</v>
          </cell>
          <cell r="E3712" t="str">
            <v>398,23</v>
          </cell>
        </row>
        <row r="3713">
          <cell r="A3713">
            <v>38185</v>
          </cell>
          <cell r="B3713" t="str">
            <v>PISO TATIL DE ALERTA OU DIRECIONAL, DE BORRACHA, PRETO, 25 X 25 CM, E = 12 MM, PARA ARGAMASSA</v>
          </cell>
          <cell r="C3713" t="str">
            <v xml:space="preserve">M2    </v>
          </cell>
          <cell r="D3713" t="str">
            <v>CR</v>
          </cell>
          <cell r="E3713" t="str">
            <v>354,57</v>
          </cell>
        </row>
        <row r="3714">
          <cell r="A3714">
            <v>40654</v>
          </cell>
          <cell r="B3714" t="str">
            <v>PISO URETANO, VERSAO REVESTIMENTO AUTONIVELANTE, ESPESSURA VARIÁVEL DE 3 A 4 MM (INCLUSO EXECUCAO)</v>
          </cell>
          <cell r="C3714" t="str">
            <v xml:space="preserve">M2    </v>
          </cell>
          <cell r="D3714" t="str">
            <v>AS</v>
          </cell>
          <cell r="E3714" t="str">
            <v>149,12</v>
          </cell>
        </row>
        <row r="3715">
          <cell r="A3715">
            <v>25981</v>
          </cell>
          <cell r="B3715" t="str">
            <v>PISO/ REVESTIMENTO EM GRANITO, POLIDO, TIPO ANDORINHA/ QUARTZ/ CASTELO/ CORUMBA OU OUTROS EQUIVALENTES DA REGIAO, FORMATO MAIOR OU IGUAL A 3025 CM2, E = *2* CM</v>
          </cell>
          <cell r="C3715" t="str">
            <v xml:space="preserve">M2    </v>
          </cell>
          <cell r="D3715" t="str">
            <v>AS</v>
          </cell>
          <cell r="E3715" t="str">
            <v>223,06</v>
          </cell>
        </row>
        <row r="3716">
          <cell r="A3716">
            <v>4822</v>
          </cell>
          <cell r="B3716" t="str">
            <v>PISO/ REVESTIMENTO EM MARMORE, POLIDO, BRANCO COMUM, FORMATO MAIOR OU IGUAL A 3025 CM2, E = *2* CM</v>
          </cell>
          <cell r="C3716" t="str">
            <v xml:space="preserve">M2    </v>
          </cell>
          <cell r="D3716" t="str">
            <v>AS</v>
          </cell>
          <cell r="E3716" t="str">
            <v>295,76</v>
          </cell>
        </row>
        <row r="3717">
          <cell r="A3717">
            <v>4818</v>
          </cell>
          <cell r="B3717" t="str">
            <v>PISO/ REVESTIMENTO EM MARMORE, POLIDO, BRANCO COMUM, FORMATO MENOR OU IGUAL A 3025 CM2, E = *2* CM</v>
          </cell>
          <cell r="C3717" t="str">
            <v xml:space="preserve">M2    </v>
          </cell>
          <cell r="D3717" t="str">
            <v>AS</v>
          </cell>
          <cell r="E3717" t="str">
            <v>304,00</v>
          </cell>
        </row>
        <row r="3718">
          <cell r="A3718">
            <v>39567</v>
          </cell>
          <cell r="B3718" t="str">
            <v>PLACA / CHAPA DE GESSO ACARTONADO, ACABAMENTO VINILICO LISO EM UMA DAS FACES, COR BRANCA, BORDA QUADRADA, E = 9,5 MM, 625 X 1250 MM (L X C), PARA FORRO REMOVIVEL</v>
          </cell>
          <cell r="C3718" t="str">
            <v xml:space="preserve">M2    </v>
          </cell>
          <cell r="D3718" t="str">
            <v>AS</v>
          </cell>
          <cell r="E3718" t="str">
            <v>49,76</v>
          </cell>
        </row>
        <row r="3719">
          <cell r="A3719">
            <v>39566</v>
          </cell>
          <cell r="B3719" t="str">
            <v>PLACA / CHAPA DE GESSO ACARTONADO, ACABAMENTO VINILICO LISO EM UMA DAS FACES, COR BRANCA, BORDA QUADRADA, E = 9,5 MM, 625 X 625 MM (L X C), PARA FORRO REMOVIVEL</v>
          </cell>
          <cell r="C3719" t="str">
            <v xml:space="preserve">M2    </v>
          </cell>
          <cell r="D3719" t="str">
            <v>AS</v>
          </cell>
          <cell r="E3719" t="str">
            <v>57,48</v>
          </cell>
        </row>
        <row r="3720">
          <cell r="A3720">
            <v>11062</v>
          </cell>
          <cell r="B3720" t="str">
            <v>PLACA CIMENTICIA LISA E = 10 MM, DE 1,20 X 3,00 M (SEM AMIANTO)</v>
          </cell>
          <cell r="C3720" t="str">
            <v xml:space="preserve">M2    </v>
          </cell>
          <cell r="D3720" t="str">
            <v>CR</v>
          </cell>
          <cell r="E3720" t="str">
            <v>47,59</v>
          </cell>
        </row>
        <row r="3721">
          <cell r="A3721">
            <v>11063</v>
          </cell>
          <cell r="B3721" t="str">
            <v>PLACA CIMENTICIA LISA E = 6 MM, DE 1,20 X 3,00 M (SEM AMIANTO)</v>
          </cell>
          <cell r="C3721" t="str">
            <v xml:space="preserve">M2    </v>
          </cell>
          <cell r="D3721" t="str">
            <v>CR</v>
          </cell>
          <cell r="E3721" t="str">
            <v>46,08</v>
          </cell>
        </row>
        <row r="3722">
          <cell r="A3722">
            <v>13521</v>
          </cell>
          <cell r="B3722" t="str">
            <v>PLACA DE ACO ESMALTADA PARA  IDENTIFICACAO DE RUA, *45 CM X 20* CM</v>
          </cell>
          <cell r="C3722" t="str">
            <v xml:space="preserve">UN    </v>
          </cell>
          <cell r="D3722" t="str">
            <v>AS</v>
          </cell>
          <cell r="E3722" t="str">
            <v>108,90</v>
          </cell>
        </row>
        <row r="3723">
          <cell r="A3723">
            <v>10851</v>
          </cell>
          <cell r="B3723" t="str">
            <v>PLACA DE ACRILICO TRANSPARENTE ADESIVADA PARA SINALIZACAO DE PORTAS, BORDA POLIDA, DE *25 X 8*, E = 6 MM (NAO INCLUI ACESSORIOS PARA FIXACAO)</v>
          </cell>
          <cell r="C3723" t="str">
            <v xml:space="preserve">UN    </v>
          </cell>
          <cell r="D3723" t="str">
            <v>CR</v>
          </cell>
          <cell r="E3723" t="str">
            <v>44,07</v>
          </cell>
        </row>
        <row r="3724">
          <cell r="A3724">
            <v>39515</v>
          </cell>
          <cell r="B3724" t="str">
            <v>PLACA DE FIBRA MINERAL PARA FORRO, DE 1250 X 625 MM, E = 15 MM, BORDA RETA, COM PINTURA ANTIMOFO (NAO INCLUI PERFIS)</v>
          </cell>
          <cell r="C3724" t="str">
            <v xml:space="preserve">UN    </v>
          </cell>
          <cell r="D3724" t="str">
            <v>AS</v>
          </cell>
          <cell r="E3724" t="str">
            <v>33,04</v>
          </cell>
        </row>
        <row r="3725">
          <cell r="A3725">
            <v>39516</v>
          </cell>
          <cell r="B3725" t="str">
            <v>PLACA DE FIBRA MINERAL PARA FORRO, DE 625 X 625 MM, E = 15 MM, BORDA REBAIXADA PARA PERFIL 24 MM, COM PINTURA ANTIMOFO (NAO INCLUI PERFIS)</v>
          </cell>
          <cell r="C3725" t="str">
            <v xml:space="preserve">UN    </v>
          </cell>
          <cell r="D3725" t="str">
            <v>AS</v>
          </cell>
          <cell r="E3725" t="str">
            <v>27,85</v>
          </cell>
        </row>
        <row r="3726">
          <cell r="A3726">
            <v>39514</v>
          </cell>
          <cell r="B3726" t="str">
            <v>PLACA DE FIBRA MINERAL PARA FORRO, DE 625 X 625 MM, E = 15 MM, BORDA RETA, COM PINTURA ANTIMOFO (NAO INCLUI PERFIS)</v>
          </cell>
          <cell r="C3726" t="str">
            <v xml:space="preserve">UN    </v>
          </cell>
          <cell r="D3726" t="str">
            <v>AS</v>
          </cell>
          <cell r="E3726" t="str">
            <v>17,33</v>
          </cell>
        </row>
        <row r="3727">
          <cell r="A3727">
            <v>4812</v>
          </cell>
          <cell r="B3727" t="str">
            <v>PLACA DE GESSO PARA FORRO, DE  *60 X 60* CM E ESPESSURA DE 12 MM (30 MM NAS BORDAS) SEM COLOCACAO</v>
          </cell>
          <cell r="C3727" t="str">
            <v xml:space="preserve">M2    </v>
          </cell>
          <cell r="D3727" t="str">
            <v>AS</v>
          </cell>
          <cell r="E3727" t="str">
            <v>13,75</v>
          </cell>
        </row>
        <row r="3728">
          <cell r="A3728">
            <v>10849</v>
          </cell>
          <cell r="B3728" t="str">
            <v>PLACA DE INAUGURACAO EM BRONZE *35X 50*CM</v>
          </cell>
          <cell r="C3728" t="str">
            <v xml:space="preserve">UN    </v>
          </cell>
          <cell r="D3728" t="str">
            <v>AS</v>
          </cell>
          <cell r="E3728" t="str">
            <v>1.584,01</v>
          </cell>
        </row>
        <row r="3729">
          <cell r="A3729">
            <v>10848</v>
          </cell>
          <cell r="B3729" t="str">
            <v>PLACA DE INAUGURACAO METALICA, *40* CM X *60* CM</v>
          </cell>
          <cell r="C3729" t="str">
            <v xml:space="preserve">UN    </v>
          </cell>
          <cell r="D3729" t="str">
            <v>AS</v>
          </cell>
          <cell r="E3729" t="str">
            <v>994,95</v>
          </cell>
        </row>
        <row r="3730">
          <cell r="A3730">
            <v>4813</v>
          </cell>
          <cell r="B3730" t="str">
            <v>PLACA DE OBRA (PARA CONSTRUCAO CIVIL) EM CHAPA GALVANIZADA *N. 22*, ADESIVADA, DE *2,0 X 1,125* M</v>
          </cell>
          <cell r="C3730" t="str">
            <v xml:space="preserve">M2    </v>
          </cell>
          <cell r="D3730" t="str">
            <v>AS</v>
          </cell>
          <cell r="E3730" t="str">
            <v>330,00</v>
          </cell>
        </row>
        <row r="3731">
          <cell r="A3731">
            <v>37560</v>
          </cell>
          <cell r="B3731" t="str">
            <v>PLACA DE SINALIZACAO DE SEGURANCA CONTRA INCENDIO - ALERTA, TRIANGULAR, BASE DE *30* CM, EM PVC *2* MM ANTI-CHAMAS (SIMBOLOS, CORES E PICTOGRAMAS CONFORME NBR 13434)</v>
          </cell>
          <cell r="C3731" t="str">
            <v xml:space="preserve">UN    </v>
          </cell>
          <cell r="D3731" t="str">
            <v>CR</v>
          </cell>
          <cell r="E3731" t="str">
            <v>20,17</v>
          </cell>
        </row>
        <row r="3732">
          <cell r="A3732">
            <v>37557</v>
          </cell>
          <cell r="B3732" t="str">
            <v>PLACA DE SINALIZACAO DE SEGURANCA CONTRA INCENDIO, FOTOLUMINESCENTE, QUADRADA, *14 X 14* CM, EM PVC *2* MM ANTI-CHAMAS (SIMBOLOS, CORES E PICTOGRAMAS CONFORME NBR 13434)</v>
          </cell>
          <cell r="C3732" t="str">
            <v xml:space="preserve">UN    </v>
          </cell>
          <cell r="D3732" t="str">
            <v>CR</v>
          </cell>
          <cell r="E3732" t="str">
            <v>6,12</v>
          </cell>
        </row>
        <row r="3733">
          <cell r="A3733">
            <v>37556</v>
          </cell>
          <cell r="B3733" t="str">
            <v>PLACA DE SINALIZACAO DE SEGURANCA CONTRA INCENDIO, FOTOLUMINESCENTE, QUADRADA, *20 X 20* CM, EM PVC *2* MM ANTI-CHAMAS (SIMBOLOS, CORES E PICTOGRAMAS CONFORME NBR 13434)</v>
          </cell>
          <cell r="C3733" t="str">
            <v xml:space="preserve">UN    </v>
          </cell>
          <cell r="D3733" t="str">
            <v>CR</v>
          </cell>
          <cell r="E3733" t="str">
            <v>11,85</v>
          </cell>
        </row>
        <row r="3734">
          <cell r="A3734">
            <v>37559</v>
          </cell>
          <cell r="B3734" t="str">
            <v>PLACA DE SINALIZACAO DE SEGURANCA CONTRA INCENDIO, FOTOLUMINESCENTE, RETANGULAR, *12 X 40* CM, EM PVC *2* MM ANTI-CHAMAS (SIMBOLOS, CORES E PICTOGRAMAS CONFORME NBR 13434)</v>
          </cell>
          <cell r="C3734" t="str">
            <v xml:space="preserve">UN    </v>
          </cell>
          <cell r="D3734" t="str">
            <v>CR</v>
          </cell>
          <cell r="E3734" t="str">
            <v>14,54</v>
          </cell>
        </row>
        <row r="3735">
          <cell r="A3735">
            <v>37539</v>
          </cell>
          <cell r="B3735" t="str">
            <v>PLACA DE SINALIZACAO DE SEGURANCA CONTRA INCENDIO, FOTOLUMINESCENTE, RETANGULAR, *13 X 26* CM, EM PVC *2* MM ANTI-CHAMAS (SIMBOLOS, CORES E PICTOGRAMAS CONFORME NBR 13434)</v>
          </cell>
          <cell r="C3735" t="str">
            <v xml:space="preserve">UN    </v>
          </cell>
          <cell r="D3735" t="str">
            <v xml:space="preserve">C </v>
          </cell>
          <cell r="E3735" t="str">
            <v>10,25</v>
          </cell>
        </row>
        <row r="3736">
          <cell r="A3736">
            <v>37558</v>
          </cell>
          <cell r="B3736" t="str">
            <v>PLACA DE SINALIZACAO DE SEGURANCA CONTRA INCENDIO, FOTOLUMINESCENTE, RETANGULAR, *20 X 40* CM, EM PVC *2* MM ANTI-CHAMAS (SIMBOLOS, CORES E PICTOGRAMAS CONFORME NBR 13434)</v>
          </cell>
          <cell r="C3736" t="str">
            <v xml:space="preserve">UN    </v>
          </cell>
          <cell r="D3736" t="str">
            <v>CR</v>
          </cell>
          <cell r="E3736" t="str">
            <v>19,11</v>
          </cell>
        </row>
        <row r="3737">
          <cell r="A3737">
            <v>34723</v>
          </cell>
          <cell r="B3737" t="str">
            <v>PLACA DE SINALIZACAO EM CHAPA DE ACO NUM 16 COM PINTURA REFLETIVA</v>
          </cell>
          <cell r="C3737" t="str">
            <v xml:space="preserve">M2    </v>
          </cell>
          <cell r="D3737" t="str">
            <v>AS</v>
          </cell>
          <cell r="E3737" t="str">
            <v>762,30</v>
          </cell>
        </row>
        <row r="3738">
          <cell r="A3738">
            <v>34721</v>
          </cell>
          <cell r="B3738" t="str">
            <v>PLACA DE SINALIZACAO EM CHAPA DE ALUMINIO COM PINTURA REFLETIVA, E = 2 MM</v>
          </cell>
          <cell r="C3738" t="str">
            <v xml:space="preserve">M2    </v>
          </cell>
          <cell r="D3738" t="str">
            <v>AS</v>
          </cell>
          <cell r="E3738" t="str">
            <v>950,40</v>
          </cell>
        </row>
        <row r="3739">
          <cell r="A3739">
            <v>4309</v>
          </cell>
          <cell r="B3739" t="str">
            <v>PLACA DE VENTILACAO PARA TELHA DE FIBROCIMENTO CANALETE 49 KALHETA</v>
          </cell>
          <cell r="C3739" t="str">
            <v xml:space="preserve">UN    </v>
          </cell>
          <cell r="D3739" t="str">
            <v>CR</v>
          </cell>
          <cell r="E3739" t="str">
            <v>4,43</v>
          </cell>
        </row>
        <row r="3740">
          <cell r="A3740">
            <v>4307</v>
          </cell>
          <cell r="B3740" t="str">
            <v>PLACA DE VENTILACAO PARA TELHA DE FIBROCIMENTO, CANALETE 90 OU KALHETAO</v>
          </cell>
          <cell r="C3740" t="str">
            <v xml:space="preserve">UN    </v>
          </cell>
          <cell r="D3740" t="str">
            <v>CR</v>
          </cell>
          <cell r="E3740" t="str">
            <v>7,58</v>
          </cell>
        </row>
        <row r="3741">
          <cell r="A3741">
            <v>10850</v>
          </cell>
          <cell r="B3741" t="str">
            <v>PLACA NUMERACAO RESIDENCIAL EM CHAPA GALVANIZADA ESMALTADA 12 X 18 CM</v>
          </cell>
          <cell r="C3741" t="str">
            <v xml:space="preserve">UN    </v>
          </cell>
          <cell r="D3741" t="str">
            <v>AS</v>
          </cell>
          <cell r="E3741" t="str">
            <v>49,50</v>
          </cell>
        </row>
        <row r="3742">
          <cell r="A3742">
            <v>42438</v>
          </cell>
          <cell r="B3742" t="str">
            <v>PLACA ORIENTATIVA SOBRE EXERCÍCIOS, 2,00M X 1,00M, EM TUBO DE ACO CARBONO, PINTURA NO PROCESSO ELETROSTATICO - PARA ACADEMIA AO AR LIVRE / ACADEMIA DA TERCEIRA IDADE - ATI</v>
          </cell>
          <cell r="C3742" t="str">
            <v xml:space="preserve">UN    </v>
          </cell>
          <cell r="D3742" t="str">
            <v>AS</v>
          </cell>
          <cell r="E3742" t="str">
            <v>1.187,61</v>
          </cell>
        </row>
        <row r="3743">
          <cell r="A3743">
            <v>4792</v>
          </cell>
          <cell r="B3743" t="str">
            <v>PLACA VINILICA SEMIFLEXIVEL PARA PISOS, E = 3,2 MM, 30 X 30 CM (SEM COLOCACAO)</v>
          </cell>
          <cell r="C3743" t="str">
            <v xml:space="preserve">M2    </v>
          </cell>
          <cell r="D3743" t="str">
            <v>CR</v>
          </cell>
          <cell r="E3743" t="str">
            <v>113,10</v>
          </cell>
        </row>
        <row r="3744">
          <cell r="A3744">
            <v>4790</v>
          </cell>
          <cell r="B3744" t="str">
            <v>PLACA VINILICA SEMIFLEXIVEL PARA REVESTIMENTO DE PISOS E PAREDES, E = 2 MM (SEM COLOCACAO)</v>
          </cell>
          <cell r="C3744" t="str">
            <v xml:space="preserve">M2    </v>
          </cell>
          <cell r="D3744" t="str">
            <v xml:space="preserve">C </v>
          </cell>
          <cell r="E3744" t="str">
            <v>68,00</v>
          </cell>
        </row>
        <row r="3745">
          <cell r="A3745">
            <v>40671</v>
          </cell>
          <cell r="B3745" t="str">
            <v>PLACA/PISO DE CONCRETO POROSO/ PAVIMENTO PERMEAVEL/BLOCO DRENANTE DE CONCRETO, 40 CM X 40 CM, E = 6 CM, COR NATURAL</v>
          </cell>
          <cell r="C3745" t="str">
            <v xml:space="preserve">M2    </v>
          </cell>
          <cell r="D3745" t="str">
            <v>CR</v>
          </cell>
          <cell r="E3745" t="str">
            <v>52,16</v>
          </cell>
        </row>
        <row r="3746">
          <cell r="A3746">
            <v>7552</v>
          </cell>
          <cell r="B3746" t="str">
            <v>PLACA/TAMPA CEGA EM LATAO ESCOVADO PARA CONDULETE EM LIGA DE ALUMINIO 4 X 4"</v>
          </cell>
          <cell r="C3746" t="str">
            <v xml:space="preserve">UN    </v>
          </cell>
          <cell r="D3746" t="str">
            <v>AS</v>
          </cell>
          <cell r="E3746" t="str">
            <v>23,12</v>
          </cell>
        </row>
        <row r="3747">
          <cell r="A3747">
            <v>4893</v>
          </cell>
          <cell r="B3747" t="str">
            <v>PLUG OU BUJAO DE FERRO GALVANIZADO, DE 1 1/2"</v>
          </cell>
          <cell r="C3747" t="str">
            <v xml:space="preserve">UN    </v>
          </cell>
          <cell r="D3747" t="str">
            <v>CR</v>
          </cell>
          <cell r="E3747" t="str">
            <v>7,07</v>
          </cell>
        </row>
        <row r="3748">
          <cell r="A3748">
            <v>4894</v>
          </cell>
          <cell r="B3748" t="str">
            <v>PLUG OU BUJAO DE FERRO GALVANIZADO, DE 1 1/4"</v>
          </cell>
          <cell r="C3748" t="str">
            <v xml:space="preserve">UN    </v>
          </cell>
          <cell r="D3748" t="str">
            <v>CR</v>
          </cell>
          <cell r="E3748" t="str">
            <v>6,07</v>
          </cell>
        </row>
        <row r="3749">
          <cell r="A3749">
            <v>4888</v>
          </cell>
          <cell r="B3749" t="str">
            <v>PLUG OU BUJAO DE FERRO GALVANIZADO, DE 1/2"</v>
          </cell>
          <cell r="C3749" t="str">
            <v xml:space="preserve">UN    </v>
          </cell>
          <cell r="D3749" t="str">
            <v>CR</v>
          </cell>
          <cell r="E3749" t="str">
            <v>2,06</v>
          </cell>
        </row>
        <row r="3750">
          <cell r="A3750">
            <v>4890</v>
          </cell>
          <cell r="B3750" t="str">
            <v>PLUG OU BUJAO DE FERRO GALVANIZADO, DE 1"</v>
          </cell>
          <cell r="C3750" t="str">
            <v xml:space="preserve">UN    </v>
          </cell>
          <cell r="D3750" t="str">
            <v>CR</v>
          </cell>
          <cell r="E3750" t="str">
            <v>3,88</v>
          </cell>
        </row>
        <row r="3751">
          <cell r="A3751">
            <v>12411</v>
          </cell>
          <cell r="B3751" t="str">
            <v>PLUG OU BUJAO DE FERRO GALVANIZADO, DE 2 1/2"</v>
          </cell>
          <cell r="C3751" t="str">
            <v xml:space="preserve">UN    </v>
          </cell>
          <cell r="D3751" t="str">
            <v>CR</v>
          </cell>
          <cell r="E3751" t="str">
            <v>20,91</v>
          </cell>
        </row>
        <row r="3752">
          <cell r="A3752">
            <v>4891</v>
          </cell>
          <cell r="B3752" t="str">
            <v>PLUG OU BUJAO DE FERRO GALVANIZADO, DE 2"</v>
          </cell>
          <cell r="C3752" t="str">
            <v xml:space="preserve">UN    </v>
          </cell>
          <cell r="D3752" t="str">
            <v>CR</v>
          </cell>
          <cell r="E3752" t="str">
            <v>10,45</v>
          </cell>
        </row>
        <row r="3753">
          <cell r="A3753">
            <v>4889</v>
          </cell>
          <cell r="B3753" t="str">
            <v>PLUG OU BUJAO DE FERRO GALVANIZADO, DE 3/4"</v>
          </cell>
          <cell r="C3753" t="str">
            <v xml:space="preserve">UN    </v>
          </cell>
          <cell r="D3753" t="str">
            <v>CR</v>
          </cell>
          <cell r="E3753" t="str">
            <v>2,79</v>
          </cell>
        </row>
        <row r="3754">
          <cell r="A3754">
            <v>4892</v>
          </cell>
          <cell r="B3754" t="str">
            <v>PLUG OU BUJAO DE FERRO GALVANIZADO, DE 3"</v>
          </cell>
          <cell r="C3754" t="str">
            <v xml:space="preserve">UN    </v>
          </cell>
          <cell r="D3754" t="str">
            <v>CR</v>
          </cell>
          <cell r="E3754" t="str">
            <v>29,28</v>
          </cell>
        </row>
        <row r="3755">
          <cell r="A3755">
            <v>12412</v>
          </cell>
          <cell r="B3755" t="str">
            <v>PLUG OU BUJAO DE FERRO GALVANIZADO, DE 4"</v>
          </cell>
          <cell r="C3755" t="str">
            <v xml:space="preserve">UN    </v>
          </cell>
          <cell r="D3755" t="str">
            <v>CR</v>
          </cell>
          <cell r="E3755" t="str">
            <v>54,43</v>
          </cell>
        </row>
        <row r="3756">
          <cell r="A3756">
            <v>11073</v>
          </cell>
          <cell r="B3756" t="str">
            <v>PLUG PVC P/ ESG PREDIAL  75MM</v>
          </cell>
          <cell r="C3756" t="str">
            <v xml:space="preserve">UN    </v>
          </cell>
          <cell r="D3756" t="str">
            <v>CR</v>
          </cell>
          <cell r="E3756" t="str">
            <v>3,49</v>
          </cell>
        </row>
        <row r="3757">
          <cell r="A3757">
            <v>11071</v>
          </cell>
          <cell r="B3757" t="str">
            <v>PLUG PVC P/ ESG PREDIAL 100MM</v>
          </cell>
          <cell r="C3757" t="str">
            <v xml:space="preserve">UN    </v>
          </cell>
          <cell r="D3757" t="str">
            <v>CR</v>
          </cell>
          <cell r="E3757" t="str">
            <v>5,66</v>
          </cell>
        </row>
        <row r="3758">
          <cell r="A3758">
            <v>11072</v>
          </cell>
          <cell r="B3758" t="str">
            <v>PLUG PVC P/ ESG PREDIAL 50MM</v>
          </cell>
          <cell r="C3758" t="str">
            <v xml:space="preserve">UN    </v>
          </cell>
          <cell r="D3758" t="str">
            <v>CR</v>
          </cell>
          <cell r="E3758" t="str">
            <v>1,97</v>
          </cell>
        </row>
        <row r="3759">
          <cell r="A3759">
            <v>4895</v>
          </cell>
          <cell r="B3759" t="str">
            <v>PLUG PVC ROSCAVEL,  1/2",  AGUA FRIA PREDIAL (NBR 5648)</v>
          </cell>
          <cell r="C3759" t="str">
            <v xml:space="preserve">UN    </v>
          </cell>
          <cell r="D3759" t="str">
            <v>CR</v>
          </cell>
          <cell r="E3759" t="str">
            <v>0,39</v>
          </cell>
        </row>
        <row r="3760">
          <cell r="A3760">
            <v>4907</v>
          </cell>
          <cell r="B3760" t="str">
            <v>PLUG PVC,  JE, DN 100 MM, PARA REDE COLETORA ESGOTO (NBR 10569)</v>
          </cell>
          <cell r="C3760" t="str">
            <v xml:space="preserve">UN    </v>
          </cell>
          <cell r="D3760" t="str">
            <v>AS</v>
          </cell>
          <cell r="E3760" t="str">
            <v>18,34</v>
          </cell>
        </row>
        <row r="3761">
          <cell r="A3761">
            <v>4902</v>
          </cell>
          <cell r="B3761" t="str">
            <v>PLUG PVC, JE, DN 150 MM, PARA REDE COLETORA ESGOTO (NBR 10569)</v>
          </cell>
          <cell r="C3761" t="str">
            <v xml:space="preserve">UN    </v>
          </cell>
          <cell r="D3761" t="str">
            <v>AS</v>
          </cell>
          <cell r="E3761" t="str">
            <v>41,51</v>
          </cell>
        </row>
        <row r="3762">
          <cell r="A3762">
            <v>4908</v>
          </cell>
          <cell r="B3762" t="str">
            <v>PLUG PVC, JE, DN 200 MM, PARA REDE COLETORA ESGOTO (NBR 10569)</v>
          </cell>
          <cell r="C3762" t="str">
            <v xml:space="preserve">UN    </v>
          </cell>
          <cell r="D3762" t="str">
            <v>AS</v>
          </cell>
          <cell r="E3762" t="str">
            <v>84,29</v>
          </cell>
        </row>
        <row r="3763">
          <cell r="A3763">
            <v>4909</v>
          </cell>
          <cell r="B3763" t="str">
            <v>PLUG PVC, JE, DN 250 MM, PARA REDE COLETORA ESGOTO (NBR 10569)</v>
          </cell>
          <cell r="C3763" t="str">
            <v xml:space="preserve">UN    </v>
          </cell>
          <cell r="D3763" t="str">
            <v>AS</v>
          </cell>
          <cell r="E3763" t="str">
            <v>162,79</v>
          </cell>
        </row>
        <row r="3764">
          <cell r="A3764">
            <v>4903</v>
          </cell>
          <cell r="B3764" t="str">
            <v>PLUG PVC, JE, DN 350 MM, PARA REDE COLETORA ESGOTO (NBR 10569)</v>
          </cell>
          <cell r="C3764" t="str">
            <v xml:space="preserve">UN    </v>
          </cell>
          <cell r="D3764" t="str">
            <v>AS</v>
          </cell>
          <cell r="E3764" t="str">
            <v>478,67</v>
          </cell>
        </row>
        <row r="3765">
          <cell r="A3765">
            <v>4897</v>
          </cell>
          <cell r="B3765" t="str">
            <v>PLUG PVC, ROSCAVEL 1", PARA AGUA FRIA PREDIAL</v>
          </cell>
          <cell r="C3765" t="str">
            <v xml:space="preserve">UN    </v>
          </cell>
          <cell r="D3765" t="str">
            <v>CR</v>
          </cell>
          <cell r="E3765" t="str">
            <v>1,65</v>
          </cell>
        </row>
        <row r="3766">
          <cell r="A3766">
            <v>4896</v>
          </cell>
          <cell r="B3766" t="str">
            <v>PLUG PVC, ROSCAVEL 3/4", PARA  AGUA FRIA PREDIAL</v>
          </cell>
          <cell r="C3766" t="str">
            <v xml:space="preserve">UN    </v>
          </cell>
          <cell r="D3766" t="str">
            <v>CR</v>
          </cell>
          <cell r="E3766" t="str">
            <v>0,59</v>
          </cell>
        </row>
        <row r="3767">
          <cell r="A3767">
            <v>4900</v>
          </cell>
          <cell r="B3767" t="str">
            <v>PLUG PVC, ROSCAVEL, 1 1/2",  AGUA FRIA PREDIAL</v>
          </cell>
          <cell r="C3767" t="str">
            <v xml:space="preserve">UN    </v>
          </cell>
          <cell r="D3767" t="str">
            <v>CR</v>
          </cell>
          <cell r="E3767" t="str">
            <v>4,91</v>
          </cell>
        </row>
        <row r="3768">
          <cell r="A3768">
            <v>4898</v>
          </cell>
          <cell r="B3768" t="str">
            <v>PLUG PVC, ROSCAVEL, 1 1/4",  AGUA FRIA PREDIAL</v>
          </cell>
          <cell r="C3768" t="str">
            <v xml:space="preserve">UN    </v>
          </cell>
          <cell r="D3768" t="str">
            <v>CR</v>
          </cell>
          <cell r="E3768" t="str">
            <v>1,84</v>
          </cell>
        </row>
        <row r="3769">
          <cell r="A3769">
            <v>4899</v>
          </cell>
          <cell r="B3769" t="str">
            <v>PLUG PVC, ROSCAVEL, 2",  AGUA FRIA PREDIAL</v>
          </cell>
          <cell r="C3769" t="str">
            <v xml:space="preserve">UN    </v>
          </cell>
          <cell r="D3769" t="str">
            <v>CR</v>
          </cell>
          <cell r="E3769" t="str">
            <v>6,74</v>
          </cell>
        </row>
        <row r="3770">
          <cell r="A3770">
            <v>11096</v>
          </cell>
          <cell r="B3770" t="str">
            <v>PO DE MARMORE (POSTO PEDREIRA/FORNECEDOR, SEM FRETE)</v>
          </cell>
          <cell r="C3770" t="str">
            <v xml:space="preserve">KG    </v>
          </cell>
          <cell r="D3770" t="str">
            <v>CR</v>
          </cell>
          <cell r="E3770" t="str">
            <v>0,41</v>
          </cell>
        </row>
        <row r="3771">
          <cell r="A3771">
            <v>4741</v>
          </cell>
          <cell r="B3771" t="str">
            <v>PO DE PEDRA (POSTO PEDREIRA/FORNECEDOR, SEM FRETE)</v>
          </cell>
          <cell r="C3771" t="str">
            <v xml:space="preserve">M3    </v>
          </cell>
          <cell r="D3771" t="str">
            <v>CR</v>
          </cell>
          <cell r="E3771" t="str">
            <v>76,37</v>
          </cell>
        </row>
        <row r="3772">
          <cell r="A3772">
            <v>4752</v>
          </cell>
          <cell r="B3772" t="str">
            <v>POCEIRO / ESCAVADOR DE VALAS E TUBULOES</v>
          </cell>
          <cell r="C3772" t="str">
            <v xml:space="preserve">H     </v>
          </cell>
          <cell r="D3772" t="str">
            <v>CR</v>
          </cell>
          <cell r="E3772" t="str">
            <v>10,29</v>
          </cell>
        </row>
        <row r="3773">
          <cell r="A3773">
            <v>41091</v>
          </cell>
          <cell r="B3773" t="str">
            <v>POCEIRO / ESCAVADOR DE VALAS E TUBULOES (MENSALISTA)</v>
          </cell>
          <cell r="C3773" t="str">
            <v xml:space="preserve">MES   </v>
          </cell>
          <cell r="D3773" t="str">
            <v>CR</v>
          </cell>
          <cell r="E3773" t="str">
            <v>1.826,74</v>
          </cell>
        </row>
        <row r="3774">
          <cell r="A3774">
            <v>13954</v>
          </cell>
          <cell r="B3774" t="str">
            <v>POLIDORA DE PISO (POLITRIZ) ELETRICA, MOTOR MONOFASICO DE 4 HP, PESO DE 100 KG, DIAMETRO DO TRABALHO DE 450 MM</v>
          </cell>
          <cell r="C3774" t="str">
            <v xml:space="preserve">UN    </v>
          </cell>
          <cell r="D3774" t="str">
            <v>AS</v>
          </cell>
          <cell r="E3774" t="str">
            <v>5.928,07</v>
          </cell>
        </row>
        <row r="3775">
          <cell r="A3775">
            <v>3411</v>
          </cell>
          <cell r="B3775" t="str">
            <v>POLIESTIRENO EXPANDIDO/EPS (ISOPOR), PEROLAS, PARA CONCRETO LEVE</v>
          </cell>
          <cell r="C3775" t="str">
            <v xml:space="preserve">KG    </v>
          </cell>
          <cell r="D3775" t="str">
            <v>AS</v>
          </cell>
          <cell r="E3775" t="str">
            <v>38,54</v>
          </cell>
        </row>
        <row r="3776">
          <cell r="A3776">
            <v>39995</v>
          </cell>
          <cell r="B3776" t="str">
            <v>POLIESTIRENO EXPANDIDO/EPS (ISOPOR), TIPO 2F, BLOCO</v>
          </cell>
          <cell r="C3776" t="str">
            <v xml:space="preserve">M3    </v>
          </cell>
          <cell r="D3776" t="str">
            <v>AS</v>
          </cell>
          <cell r="E3776" t="str">
            <v>296,53</v>
          </cell>
        </row>
        <row r="3777">
          <cell r="A3777">
            <v>11615</v>
          </cell>
          <cell r="B3777" t="str">
            <v>POLIESTIRENO EXPANDIDO/EPS (ISOPOR), TIPO 2F, PLACA, ISOLAMENTO TERMOACUSTICO, E = 10 MM, 1000 X 500 MM</v>
          </cell>
          <cell r="C3777" t="str">
            <v xml:space="preserve">M2    </v>
          </cell>
          <cell r="D3777" t="str">
            <v>AS</v>
          </cell>
          <cell r="E3777" t="str">
            <v>2,51</v>
          </cell>
        </row>
        <row r="3778">
          <cell r="A3778">
            <v>3408</v>
          </cell>
          <cell r="B3778" t="str">
            <v>POLIESTIRENO EXPANDIDO/EPS (ISOPOR), TIPO 2F, PLACA, ISOLAMENTO TERMOACUSTICO, E = 20 MM, 1000 X 500 MM</v>
          </cell>
          <cell r="C3778" t="str">
            <v xml:space="preserve">M2    </v>
          </cell>
          <cell r="D3778" t="str">
            <v>AS</v>
          </cell>
          <cell r="E3778" t="str">
            <v>6,68</v>
          </cell>
        </row>
        <row r="3779">
          <cell r="A3779">
            <v>3409</v>
          </cell>
          <cell r="B3779" t="str">
            <v>POLIESTIRENO EXPANDIDO/EPS (ISOPOR), TIPO 2F, PLACA, ISOLAMENTO TERMOACUSTICO, E = 50 MM, 1000 X 500 MM</v>
          </cell>
          <cell r="C3779" t="str">
            <v xml:space="preserve">M2    </v>
          </cell>
          <cell r="D3779" t="str">
            <v>AS</v>
          </cell>
          <cell r="E3779" t="str">
            <v>16,70</v>
          </cell>
        </row>
        <row r="3780">
          <cell r="A3780">
            <v>11427</v>
          </cell>
          <cell r="B3780" t="str">
            <v>POLVORA NEGRA</v>
          </cell>
          <cell r="C3780" t="str">
            <v xml:space="preserve">KG    </v>
          </cell>
          <cell r="D3780" t="str">
            <v>AS</v>
          </cell>
          <cell r="E3780" t="str">
            <v>76,66</v>
          </cell>
        </row>
        <row r="3781">
          <cell r="A3781">
            <v>4491</v>
          </cell>
          <cell r="B3781" t="str">
            <v>PONTALETE DE MADEIRA NAO APARELHADA *7,5 X 7,5* CM (3 X 3 ") PINUS, MISTA OU EQUIVALENTE DA REGIAO</v>
          </cell>
          <cell r="C3781" t="str">
            <v xml:space="preserve">M     </v>
          </cell>
          <cell r="D3781" t="str">
            <v>CR</v>
          </cell>
          <cell r="E3781" t="str">
            <v>5,45</v>
          </cell>
        </row>
        <row r="3782">
          <cell r="A3782">
            <v>26022</v>
          </cell>
          <cell r="B3782" t="str">
            <v>PONTEIRO PARA MARTELO ROMPEDOR, DIAMETRO = *28* MM, COMPRIMENTO = *520* MM, ENCAIXE SEXTAVADO</v>
          </cell>
          <cell r="C3782" t="str">
            <v xml:space="preserve">UN    </v>
          </cell>
          <cell r="D3782" t="str">
            <v>CR</v>
          </cell>
          <cell r="E3782" t="str">
            <v>239,53</v>
          </cell>
        </row>
        <row r="3783">
          <cell r="A3783">
            <v>421</v>
          </cell>
          <cell r="B3783" t="str">
            <v>PORCA OLHAL EM ACO GALVANIZADO, DIAMETRO NOMINAL DE 16 MM</v>
          </cell>
          <cell r="C3783" t="str">
            <v xml:space="preserve">UN    </v>
          </cell>
          <cell r="D3783" t="str">
            <v>CR</v>
          </cell>
          <cell r="E3783" t="str">
            <v>7,77</v>
          </cell>
        </row>
        <row r="3784">
          <cell r="A3784">
            <v>12362</v>
          </cell>
          <cell r="B3784" t="str">
            <v>PORCA OLHAL EM ACO GALVANIZADO, ESPESSURA 16MM, ABERTURA 21MM</v>
          </cell>
          <cell r="C3784" t="str">
            <v xml:space="preserve">UN    </v>
          </cell>
          <cell r="D3784" t="str">
            <v>AS</v>
          </cell>
          <cell r="E3784" t="str">
            <v>9,73</v>
          </cell>
        </row>
        <row r="3785">
          <cell r="A3785">
            <v>14148</v>
          </cell>
          <cell r="B3785" t="str">
            <v>PORCA UNIAO/JUNCAO ZINCADA SEXTAVADA 1/4 ", CHAVE 7/16 ", COMPRIMENTO = 25 MM</v>
          </cell>
          <cell r="C3785" t="str">
            <v xml:space="preserve">UN    </v>
          </cell>
          <cell r="D3785" t="str">
            <v>AS</v>
          </cell>
          <cell r="E3785" t="str">
            <v>0,63</v>
          </cell>
        </row>
        <row r="3786">
          <cell r="A3786">
            <v>4341</v>
          </cell>
          <cell r="B3786" t="str">
            <v>PORCA ZINCADA, QUADRADA, DIAMETRO 3/8"</v>
          </cell>
          <cell r="C3786" t="str">
            <v xml:space="preserve">UN    </v>
          </cell>
          <cell r="D3786" t="str">
            <v>AS</v>
          </cell>
          <cell r="E3786" t="str">
            <v>0,70</v>
          </cell>
        </row>
        <row r="3787">
          <cell r="A3787">
            <v>4337</v>
          </cell>
          <cell r="B3787" t="str">
            <v>PORCA ZINCADA, QUADRADA, DIAMETRO 5/8"</v>
          </cell>
          <cell r="C3787" t="str">
            <v xml:space="preserve">UN    </v>
          </cell>
          <cell r="D3787" t="str">
            <v>AS</v>
          </cell>
          <cell r="E3787" t="str">
            <v>1,77</v>
          </cell>
        </row>
        <row r="3788">
          <cell r="A3788">
            <v>4339</v>
          </cell>
          <cell r="B3788" t="str">
            <v>PORCA ZINCADA, SEXTAVADA, DIAMETRO 1/2"</v>
          </cell>
          <cell r="C3788" t="str">
            <v xml:space="preserve">UN    </v>
          </cell>
          <cell r="D3788" t="str">
            <v>AS</v>
          </cell>
          <cell r="E3788" t="str">
            <v>0,37</v>
          </cell>
        </row>
        <row r="3789">
          <cell r="A3789">
            <v>39997</v>
          </cell>
          <cell r="B3789" t="str">
            <v>PORCA ZINCADA, SEXTAVADA, DIAMETRO 1/4"</v>
          </cell>
          <cell r="C3789" t="str">
            <v xml:space="preserve">UN    </v>
          </cell>
          <cell r="D3789" t="str">
            <v>AS</v>
          </cell>
          <cell r="E3789" t="str">
            <v>0,21</v>
          </cell>
        </row>
        <row r="3790">
          <cell r="A3790">
            <v>11971</v>
          </cell>
          <cell r="B3790" t="str">
            <v>PORCA ZINCADA, SEXTAVADA, DIAMETRO 1"</v>
          </cell>
          <cell r="C3790" t="str">
            <v xml:space="preserve">UN    </v>
          </cell>
          <cell r="D3790" t="str">
            <v>AS</v>
          </cell>
          <cell r="E3790" t="str">
            <v>2,93</v>
          </cell>
        </row>
        <row r="3791">
          <cell r="A3791">
            <v>4342</v>
          </cell>
          <cell r="B3791" t="str">
            <v>PORCA ZINCADA, SEXTAVADA, DIAMETRO 3/8"</v>
          </cell>
          <cell r="C3791" t="str">
            <v xml:space="preserve">UN    </v>
          </cell>
          <cell r="D3791" t="str">
            <v>AS</v>
          </cell>
          <cell r="E3791" t="str">
            <v>0,15</v>
          </cell>
        </row>
        <row r="3792">
          <cell r="A3792">
            <v>4330</v>
          </cell>
          <cell r="B3792" t="str">
            <v>PORCA ZINCADA, SEXTAVADA, DIAMETRO 5/16"</v>
          </cell>
          <cell r="C3792" t="str">
            <v xml:space="preserve">UN    </v>
          </cell>
          <cell r="D3792" t="str">
            <v>AS</v>
          </cell>
          <cell r="E3792" t="str">
            <v>0,10</v>
          </cell>
        </row>
        <row r="3793">
          <cell r="A3793">
            <v>4340</v>
          </cell>
          <cell r="B3793" t="str">
            <v>PORCA ZINCADA, SEXTAVADA, DIAMETRO 5/8"</v>
          </cell>
          <cell r="C3793" t="str">
            <v xml:space="preserve">UN    </v>
          </cell>
          <cell r="D3793" t="str">
            <v>AS</v>
          </cell>
          <cell r="E3793" t="str">
            <v>0,82</v>
          </cell>
        </row>
        <row r="3794">
          <cell r="A3794">
            <v>5088</v>
          </cell>
          <cell r="B3794" t="str">
            <v>PORTA CADEADO,  3 1/2", EM ACO ZINCADO, PRETO, PARA PORTAO E JANELA</v>
          </cell>
          <cell r="C3794" t="str">
            <v xml:space="preserve">UN    </v>
          </cell>
          <cell r="D3794" t="str">
            <v>CR</v>
          </cell>
          <cell r="E3794" t="str">
            <v>2,68</v>
          </cell>
        </row>
        <row r="3795">
          <cell r="A3795">
            <v>11154</v>
          </cell>
          <cell r="B3795" t="str">
            <v>PORTA CORTA-FOGO PARA SAIDA DE EMERGENCIA, COM FECHADURA, VAO LUZ DE 90 X 210 CM, CLASSE P-90 (NBR 11742)</v>
          </cell>
          <cell r="C3795" t="str">
            <v xml:space="preserve">UN    </v>
          </cell>
          <cell r="D3795" t="str">
            <v>CR</v>
          </cell>
          <cell r="E3795" t="str">
            <v>898,67</v>
          </cell>
        </row>
        <row r="3796">
          <cell r="A3796">
            <v>39021</v>
          </cell>
          <cell r="B3796" t="str">
            <v>PORTA DE ABRIR EM ACO COM DIVISAO HORIZONTAL  PARA VIDROS, COM FUNDO ANTICORROSIVO/PRIMER DE PROTECAO, SEM GUARNICAO/ALIZAR/VISTA, VIDROS NAO INCLUSOS, 87 X 210 CM</v>
          </cell>
          <cell r="C3796" t="str">
            <v xml:space="preserve">UN    </v>
          </cell>
          <cell r="D3796" t="str">
            <v>CR</v>
          </cell>
          <cell r="E3796" t="str">
            <v>404,22</v>
          </cell>
        </row>
        <row r="3797">
          <cell r="A3797">
            <v>39022</v>
          </cell>
          <cell r="B3797" t="str">
            <v>PORTA DE ABRIR EM ACO TIPO VENEZIANA, COM FUNDO ANTICORROSIVO / PRIMER DE PROTECAO, SEM GUARNICAO/ALIZAR/VISTA, 87 X 210 CM</v>
          </cell>
          <cell r="C3797" t="str">
            <v xml:space="preserve">UN    </v>
          </cell>
          <cell r="D3797" t="str">
            <v xml:space="preserve">C </v>
          </cell>
          <cell r="E3797" t="str">
            <v>499,90</v>
          </cell>
        </row>
        <row r="3798">
          <cell r="A3798">
            <v>39024</v>
          </cell>
          <cell r="B3798" t="str">
            <v>PORTA DE ABRIR EM ALUMINIO COM DIVISAO HORIZONTAL  PARA VIDROS,  ACABAMENTO ANODIZADO NATURAL, VIDROS INCLUSOS, SEM GUARNICAO/ALIZAR/VISTA , 87 X 210 CM</v>
          </cell>
          <cell r="C3798" t="str">
            <v xml:space="preserve">UN    </v>
          </cell>
          <cell r="D3798" t="str">
            <v>CR</v>
          </cell>
          <cell r="E3798" t="str">
            <v>754,92</v>
          </cell>
        </row>
        <row r="3799">
          <cell r="A3799">
            <v>4914</v>
          </cell>
          <cell r="B3799" t="str">
            <v>PORTA DE ABRIR EM ALUMINIO COM LAMBRI HORIZONTAL/LAMINADA, ACABAMENTO ANODIZADO NATURAL, SEM GUARNICAO/ALIZAR/VISTA</v>
          </cell>
          <cell r="C3799" t="str">
            <v xml:space="preserve">M2    </v>
          </cell>
          <cell r="D3799" t="str">
            <v>CR</v>
          </cell>
          <cell r="E3799" t="str">
            <v>612,11</v>
          </cell>
        </row>
        <row r="3800">
          <cell r="A3800">
            <v>4917</v>
          </cell>
          <cell r="B3800" t="str">
            <v>PORTA DE ABRIR EM ALUMINIO TIPO VENEZIANA, ACABAMENTO ANODIZADO NATURAL, SEM GUARNICAO/ALIZAR/VISTA</v>
          </cell>
          <cell r="C3800" t="str">
            <v xml:space="preserve">M2    </v>
          </cell>
          <cell r="D3800" t="str">
            <v xml:space="preserve">C </v>
          </cell>
          <cell r="E3800" t="str">
            <v>422,73</v>
          </cell>
        </row>
        <row r="3801">
          <cell r="A3801">
            <v>39025</v>
          </cell>
          <cell r="B3801" t="str">
            <v>PORTA DE ABRIR EM ALUMINIO TIPO VENEZIANA, ACABAMENTO ANODIZADO NATURAL, SEM GUARNICAO/ALIZAR/VISTA, 87 X 210 CM</v>
          </cell>
          <cell r="C3801" t="str">
            <v xml:space="preserve">UN    </v>
          </cell>
          <cell r="D3801" t="str">
            <v>CR</v>
          </cell>
          <cell r="E3801" t="str">
            <v>774,10</v>
          </cell>
        </row>
        <row r="3802">
          <cell r="A3802">
            <v>4930</v>
          </cell>
          <cell r="B3802" t="str">
            <v>PORTA DE ABRIR EM GRADIL COM BARRA CHATA 3 CM X 1/4", COM REQUADRO E GUARNICAO - COMPLETO - ACABAMENTO NATURAL</v>
          </cell>
          <cell r="C3802" t="str">
            <v xml:space="preserve">M2    </v>
          </cell>
          <cell r="D3802" t="str">
            <v>CR</v>
          </cell>
          <cell r="E3802" t="str">
            <v>434,42</v>
          </cell>
        </row>
        <row r="3803">
          <cell r="A3803">
            <v>4922</v>
          </cell>
          <cell r="B3803" t="str">
            <v>PORTA DE CORRER EM ALUMINIO, DUAS FOLHAS MOVEIS COM VIDRO, FECHADURA E PUXADOR EMBUTIDO, ACABAMENTO ANODIZADO NATURAL, SEM GUARNICAO/ALIZAR/VISTA</v>
          </cell>
          <cell r="C3803" t="str">
            <v xml:space="preserve">M2    </v>
          </cell>
          <cell r="D3803" t="str">
            <v>CR</v>
          </cell>
          <cell r="E3803" t="str">
            <v>392,12</v>
          </cell>
        </row>
        <row r="3804">
          <cell r="A3804">
            <v>4911</v>
          </cell>
          <cell r="B3804" t="str">
            <v>PORTA DE ENROLAR MANUAL COMPLETA, ARTICULADA RAIADA LARGA, EM ACO GALVANIZADO NATURAL, CHAPA NUMERO 24 (SEM INSTALACAO)</v>
          </cell>
          <cell r="C3804" t="str">
            <v xml:space="preserve">M2    </v>
          </cell>
          <cell r="D3804" t="str">
            <v>CR</v>
          </cell>
          <cell r="E3804" t="str">
            <v>274,96</v>
          </cell>
        </row>
        <row r="3805">
          <cell r="A3805">
            <v>37518</v>
          </cell>
          <cell r="B3805" t="str">
            <v>PORTA DE ENROLAR MANUAL COMPLETA, PERFIL MEIA CANA CEGA, EM ACO GALVANIZADO COM PINTURA ELETROSTATICA, CHAPA NUMERO 24 " (SEM INSTALACAO)</v>
          </cell>
          <cell r="C3805" t="str">
            <v xml:space="preserve">M2    </v>
          </cell>
          <cell r="D3805" t="str">
            <v>CR</v>
          </cell>
          <cell r="E3805" t="str">
            <v>446,81</v>
          </cell>
        </row>
        <row r="3806">
          <cell r="A3806">
            <v>4910</v>
          </cell>
          <cell r="B3806" t="str">
            <v>PORTA DE ENROLAR MANUAL COMPLETA, PERFIL MEIA CANA CEGA, EM ACO GALVANIZADO NATURAL, CHAPA NUMERO 24 (SEM INSTALACAO)</v>
          </cell>
          <cell r="C3806" t="str">
            <v xml:space="preserve">M2    </v>
          </cell>
          <cell r="D3806" t="str">
            <v>CR</v>
          </cell>
          <cell r="E3806" t="str">
            <v>376,66</v>
          </cell>
        </row>
        <row r="3807">
          <cell r="A3807">
            <v>4943</v>
          </cell>
          <cell r="B3807" t="str">
            <v>PORTA DE ENROLAR MANUAL COMPLETA, PERFIL MEIA CANA VAZADA TIJOLINHO, EM ACO GALVANIZADO NATURAL, CHAPA NUMERO 24 (SEM INSTALACAO)</v>
          </cell>
          <cell r="C3807" t="str">
            <v xml:space="preserve">M2    </v>
          </cell>
          <cell r="D3807" t="str">
            <v>CR</v>
          </cell>
          <cell r="E3807" t="str">
            <v>561,14</v>
          </cell>
        </row>
        <row r="3808">
          <cell r="A3808">
            <v>5002</v>
          </cell>
          <cell r="B3808" t="str">
            <v>PORTA DE MADEIRA QUADRICULADA PARA VIDRO, DE CORRER (EUCALIPTO OU EQUIVALENTE REGIONAL), E = *3,5* CM</v>
          </cell>
          <cell r="C3808" t="str">
            <v xml:space="preserve">M2    </v>
          </cell>
          <cell r="D3808" t="str">
            <v>AS</v>
          </cell>
          <cell r="E3808" t="str">
            <v>277,19</v>
          </cell>
        </row>
        <row r="3809">
          <cell r="A3809">
            <v>4977</v>
          </cell>
          <cell r="B3809" t="str">
            <v>PORTA DE MADEIRA TIPO VENEZIANA (EUCALIPTO OU EQUIVALENTE REGIONAL), E = *3,5* CM</v>
          </cell>
          <cell r="C3809" t="str">
            <v xml:space="preserve">M2    </v>
          </cell>
          <cell r="D3809" t="str">
            <v>AS</v>
          </cell>
          <cell r="E3809" t="str">
            <v>187,11</v>
          </cell>
        </row>
        <row r="3810">
          <cell r="A3810">
            <v>5028</v>
          </cell>
          <cell r="B3810" t="str">
            <v>PORTA DE MADEIRA-DE-LEI QUADRICULADA PARA VIDRO, DE CORRER (ANGELIM OU EQUIVALENTE REGIONAL), E = *3,5* CM</v>
          </cell>
          <cell r="C3810" t="str">
            <v xml:space="preserve">M2    </v>
          </cell>
          <cell r="D3810" t="str">
            <v>AS</v>
          </cell>
          <cell r="E3810" t="str">
            <v>457,84</v>
          </cell>
        </row>
        <row r="3811">
          <cell r="A3811">
            <v>4998</v>
          </cell>
          <cell r="B3811" t="str">
            <v>PORTA DE MADEIRA-DE-LEI TIPO MEXICANA SEM EMENDA (ANGELIM OU EQUIVALENTE REGIONAL), E = *3,5* CM</v>
          </cell>
          <cell r="C3811" t="str">
            <v xml:space="preserve">M2    </v>
          </cell>
          <cell r="D3811" t="str">
            <v>AS</v>
          </cell>
          <cell r="E3811" t="str">
            <v>380,25</v>
          </cell>
        </row>
        <row r="3812">
          <cell r="A3812">
            <v>4969</v>
          </cell>
          <cell r="B3812" t="str">
            <v>PORTA DE MADEIRA-DE-LEI TIPO VENEZIANA (ANGELIM OU EQUIVALENTE REGIONAL), E = *3,5* CM</v>
          </cell>
          <cell r="C3812" t="str">
            <v xml:space="preserve">M2    </v>
          </cell>
          <cell r="D3812" t="str">
            <v>AS</v>
          </cell>
          <cell r="E3812" t="str">
            <v>264,64</v>
          </cell>
        </row>
        <row r="3813">
          <cell r="A3813">
            <v>11364</v>
          </cell>
          <cell r="B3813" t="str">
            <v>PORTA DE MADEIRA, FOLHA LEVE (NBR 15930) DE 60 X 210 CM, E = *35* MM, NUCLEO COLMEIA, CAPA LISA EM HDF, ACABAMENTO EM PRIMER PARA PINTURA</v>
          </cell>
          <cell r="C3813" t="str">
            <v xml:space="preserve">UN    </v>
          </cell>
          <cell r="D3813" t="str">
            <v>CR</v>
          </cell>
          <cell r="E3813" t="str">
            <v>128,06</v>
          </cell>
        </row>
        <row r="3814">
          <cell r="A3814">
            <v>11365</v>
          </cell>
          <cell r="B3814" t="str">
            <v>PORTA DE MADEIRA, FOLHA LEVE (NBR 15930) DE 70 X 210 CM, E = *35* MM, NUCLEO COLMEIA, CAPA LISA EM HDF, ACABAMENTO EM PRIMER PARA PINTURA</v>
          </cell>
          <cell r="C3814" t="str">
            <v xml:space="preserve">UN    </v>
          </cell>
          <cell r="D3814" t="str">
            <v>CR</v>
          </cell>
          <cell r="E3814" t="str">
            <v>137,92</v>
          </cell>
        </row>
        <row r="3815">
          <cell r="A3815">
            <v>11366</v>
          </cell>
          <cell r="B3815" t="str">
            <v>PORTA DE MADEIRA, FOLHA LEVE (NBR 15930) DE 80 X 210 CM, E = *35* MM, NUCLEO COLMEIA, CAPA LISA EM HDF, ACABAMENTO EM PRIMER PARA PINTURA</v>
          </cell>
          <cell r="C3815" t="str">
            <v xml:space="preserve">UN    </v>
          </cell>
          <cell r="D3815" t="str">
            <v>CR</v>
          </cell>
          <cell r="E3815" t="str">
            <v>145,96</v>
          </cell>
        </row>
        <row r="3816">
          <cell r="A3816">
            <v>4989</v>
          </cell>
          <cell r="B3816" t="str">
            <v>PORTA DE MADEIRA, FOLHA MEDIA (NBR 15930) DE 100 X 210 CM, E = 35 MM, NUCLEO SARRAFEADO, CAPA LISA EM HDF, ACABAMENTO EM LAMINADO NATURAL PARA VERNIZ</v>
          </cell>
          <cell r="C3816" t="str">
            <v xml:space="preserve">UN    </v>
          </cell>
          <cell r="D3816" t="str">
            <v>CR</v>
          </cell>
          <cell r="E3816" t="str">
            <v>291,74</v>
          </cell>
        </row>
        <row r="3817">
          <cell r="A3817">
            <v>4982</v>
          </cell>
          <cell r="B3817" t="str">
            <v>PORTA DE MADEIRA, FOLHA MEDIA (NBR 15930) DE 100 X 210 CM, E = 35 MM, NUCLEO SARRAFEADO, CAPA LISA EM HDF, ACABAMENTO EM PRIMER PARA PINTURA</v>
          </cell>
          <cell r="C3817" t="str">
            <v xml:space="preserve">UN    </v>
          </cell>
          <cell r="D3817" t="str">
            <v>CR</v>
          </cell>
          <cell r="E3817" t="str">
            <v>253,28</v>
          </cell>
        </row>
        <row r="3818">
          <cell r="A3818">
            <v>20322</v>
          </cell>
          <cell r="B3818" t="str">
            <v>PORTA DE MADEIRA, FOLHA MEDIA (NBR 15930) DE 60 X 210 CM, E = 35 MM, NUCLEO SARRAFEADO, CAPA FRISADA EM HDF, ACABAMENTO MELAMINICO EM PADRAO MADEIRA</v>
          </cell>
          <cell r="C3818" t="str">
            <v xml:space="preserve">UN    </v>
          </cell>
          <cell r="D3818" t="str">
            <v>CR</v>
          </cell>
          <cell r="E3818" t="str">
            <v>223,23</v>
          </cell>
        </row>
        <row r="3819">
          <cell r="A3819">
            <v>10553</v>
          </cell>
          <cell r="B3819" t="str">
            <v>PORTA DE MADEIRA, FOLHA MEDIA (NBR 15930) DE 60 X 210 CM, E = 35 MM, NUCLEO SARRAFEADO, CAPA LISA EM HDF, ACABAMENTO EM PRIMER PARA PINTURA</v>
          </cell>
          <cell r="C3819" t="str">
            <v xml:space="preserve">UN    </v>
          </cell>
          <cell r="D3819" t="str">
            <v>CR</v>
          </cell>
          <cell r="E3819" t="str">
            <v>238,00</v>
          </cell>
        </row>
        <row r="3820">
          <cell r="A3820">
            <v>5020</v>
          </cell>
          <cell r="B3820" t="str">
            <v>PORTA DE MADEIRA, FOLHA MEDIA (NBR 15930) DE 60 X 210 CM, E = 35 MM, NUCLEO SARRAFEADO, CAPA LISA EM HDF, ACABAMENTO LAMINADO NATURAL PARA VERNIZ</v>
          </cell>
          <cell r="C3820" t="str">
            <v xml:space="preserve">UN    </v>
          </cell>
          <cell r="D3820" t="str">
            <v>CR</v>
          </cell>
          <cell r="E3820" t="str">
            <v>246,75</v>
          </cell>
        </row>
        <row r="3821">
          <cell r="A3821">
            <v>4962</v>
          </cell>
          <cell r="B3821" t="str">
            <v>PORTA DE MADEIRA, FOLHA MEDIA (NBR 15930) DE 70 X 210 CM, E = 35 MM, NUCLEO SARRAFEADO, CAPA FRISADA EM HDF, ACABAMENTO MELAMINICO EM PADRAO MADEIRA</v>
          </cell>
          <cell r="C3821" t="str">
            <v xml:space="preserve">UN    </v>
          </cell>
          <cell r="D3821" t="str">
            <v>CR</v>
          </cell>
          <cell r="E3821" t="str">
            <v>240,40</v>
          </cell>
        </row>
        <row r="3822">
          <cell r="A3822">
            <v>4981</v>
          </cell>
          <cell r="B3822" t="str">
            <v>PORTA DE MADEIRA, FOLHA MEDIA (NBR 15930) DE 70 X 210 CM, E = 35 MM, NUCLEO SARRAFEADO, CAPA LISA EM HDF, ACABAMENTO EM LAMINADO NATURAL PARA VERNIZ</v>
          </cell>
          <cell r="C3822" t="str">
            <v xml:space="preserve">UN    </v>
          </cell>
          <cell r="D3822" t="str">
            <v xml:space="preserve">C </v>
          </cell>
          <cell r="E3822" t="str">
            <v>170,00</v>
          </cell>
        </row>
        <row r="3823">
          <cell r="A3823">
            <v>10554</v>
          </cell>
          <cell r="B3823" t="str">
            <v>PORTA DE MADEIRA, FOLHA MEDIA (NBR 15930) DE 70 X 210 CM, E = 35 MM, NUCLEO SARRAFEADO, CAPA LISA EM HDF, ACABAMENTO EM PRIMER PARA PINTURA</v>
          </cell>
          <cell r="C3823" t="str">
            <v xml:space="preserve">UN    </v>
          </cell>
          <cell r="D3823" t="str">
            <v>CR</v>
          </cell>
          <cell r="E3823" t="str">
            <v>265,99</v>
          </cell>
        </row>
        <row r="3824">
          <cell r="A3824">
            <v>4964</v>
          </cell>
          <cell r="B3824" t="str">
            <v>PORTA DE MADEIRA, FOLHA MEDIA (NBR 15930) DE 80 X 210 CM, E = 35 MM, NUCLEO SARRAFEADO, CAPA FRISADA EM HDF, ACABAMENTO MELAMINICO EM PADRAO MADEIRA</v>
          </cell>
          <cell r="C3824" t="str">
            <v xml:space="preserve">UN    </v>
          </cell>
          <cell r="D3824" t="str">
            <v>CR</v>
          </cell>
          <cell r="E3824" t="str">
            <v>291,91</v>
          </cell>
        </row>
        <row r="3825">
          <cell r="A3825">
            <v>4992</v>
          </cell>
          <cell r="B3825" t="str">
            <v>PORTA DE MADEIRA, FOLHA MEDIA (NBR 15930) DE 80 X 210 CM, E = 35 MM, NUCLEO SARRAFEADO, CAPA LISA EM HDF, ACABAMENTO EM LAMINADO NATURAL PARA VERNIZ</v>
          </cell>
          <cell r="C3825" t="str">
            <v xml:space="preserve">UN    </v>
          </cell>
          <cell r="D3825" t="str">
            <v>CR</v>
          </cell>
          <cell r="E3825" t="str">
            <v>289,51</v>
          </cell>
        </row>
        <row r="3826">
          <cell r="A3826">
            <v>10555</v>
          </cell>
          <cell r="B3826" t="str">
            <v>PORTA DE MADEIRA, FOLHA MEDIA (NBR 15930) DE 80 X 210 CM, E = 35 MM, NUCLEO SARRAFEADO, CAPA LISA EM HDF, ACABAMENTO EM PRIMER PARA PINTURA</v>
          </cell>
          <cell r="C3826" t="str">
            <v xml:space="preserve">UN    </v>
          </cell>
          <cell r="D3826" t="str">
            <v>CR</v>
          </cell>
          <cell r="E3826" t="str">
            <v>256,71</v>
          </cell>
        </row>
        <row r="3827">
          <cell r="A3827">
            <v>4987</v>
          </cell>
          <cell r="B3827" t="str">
            <v>PORTA DE MADEIRA, FOLHA MEDIA (NBR 15930) DE 90 X 210 CM, E = 35 MM, NUCLEO SARRAFEADO, CAPA LISA EM HDF, ACABAMENTO EM LAMINADO NATURAL PARA VERNIZ</v>
          </cell>
          <cell r="C3827" t="str">
            <v xml:space="preserve">UN    </v>
          </cell>
          <cell r="D3827" t="str">
            <v>CR</v>
          </cell>
          <cell r="E3827" t="str">
            <v>265,99</v>
          </cell>
        </row>
        <row r="3828">
          <cell r="A3828">
            <v>10556</v>
          </cell>
          <cell r="B3828" t="str">
            <v>PORTA DE MADEIRA, FOLHA MEDIA (NBR 15930) DE 90 X 210 CM, E = 35 MM, NUCLEO SARRAFEADO, CAPA LISA EM HDF, ACABAMENTO EM PRIMER PARA PINTURA</v>
          </cell>
          <cell r="C3828" t="str">
            <v xml:space="preserve">UN    </v>
          </cell>
          <cell r="D3828" t="str">
            <v>CR</v>
          </cell>
          <cell r="E3828" t="str">
            <v>272,72</v>
          </cell>
        </row>
        <row r="3829">
          <cell r="A3829">
            <v>4958</v>
          </cell>
          <cell r="B3829" t="str">
            <v>PORTA DE MADEIRA, FOLHA MEDIA (NBR 15930), E = 35 MM, NUCLEO SARRAFEADO, CAPA FRISADA EM HDF, ACABAMENTO MELAMINICO EM PADRAO MADEIRA</v>
          </cell>
          <cell r="C3829" t="str">
            <v xml:space="preserve">M2    </v>
          </cell>
          <cell r="D3829" t="str">
            <v>CR</v>
          </cell>
          <cell r="E3829" t="str">
            <v>155,87</v>
          </cell>
        </row>
        <row r="3830">
          <cell r="A3830">
            <v>39502</v>
          </cell>
          <cell r="B3830" t="str">
            <v>PORTA DE MADEIRA, FOLHA PESADA (NBR 15930) DE 80 X 210 CM, E = 35 MM, NUCLEO SOLIDO, CAPA LISA EM HDF, ACABAMENTO EM LAMINADO NATURAL PARA VERNIZ</v>
          </cell>
          <cell r="C3830" t="str">
            <v xml:space="preserve">UN    </v>
          </cell>
          <cell r="D3830" t="str">
            <v>CR</v>
          </cell>
          <cell r="E3830" t="str">
            <v>377,77</v>
          </cell>
        </row>
        <row r="3831">
          <cell r="A3831">
            <v>39504</v>
          </cell>
          <cell r="B3831" t="str">
            <v>PORTA DE MADEIRA, FOLHA PESADA (NBR 15930) DE 80 X 210 CM, E = 35 MM, NUCLEO SOLIDO, CAPA LISA EM HDF, ACABAMENTO EM PRIMER PARA PINTURA</v>
          </cell>
          <cell r="C3831" t="str">
            <v xml:space="preserve">UN    </v>
          </cell>
          <cell r="D3831" t="str">
            <v>CR</v>
          </cell>
          <cell r="E3831" t="str">
            <v>267,87</v>
          </cell>
        </row>
        <row r="3832">
          <cell r="A3832">
            <v>39503</v>
          </cell>
          <cell r="B3832" t="str">
            <v>PORTA DE MADEIRA, FOLHA PESADA (NBR 15930) DE 90 X 210 CM, E = 35 MM, NUCLEO SOLIDO, CAPA LISA EM HDF, ACABAMENTO EM LAMINADO NATURAL PARA VERNIZ</v>
          </cell>
          <cell r="C3832" t="str">
            <v xml:space="preserve">UN    </v>
          </cell>
          <cell r="D3832" t="str">
            <v>CR</v>
          </cell>
          <cell r="E3832" t="str">
            <v>410,40</v>
          </cell>
        </row>
        <row r="3833">
          <cell r="A3833">
            <v>39505</v>
          </cell>
          <cell r="B3833" t="str">
            <v>PORTA DE MADEIRA, FOLHA PESADA (NBR 15930) DE 90 X 210 CM, E = 35 MM, NUCLEO SOLIDO, CAPA LISA EM HDF, ACABAMENTO EM PRIMER PARA PINTURA</v>
          </cell>
          <cell r="C3833" t="str">
            <v xml:space="preserve">UN    </v>
          </cell>
          <cell r="D3833" t="str">
            <v>CR</v>
          </cell>
          <cell r="E3833" t="str">
            <v>291,91</v>
          </cell>
        </row>
        <row r="3834">
          <cell r="A3834">
            <v>25969</v>
          </cell>
          <cell r="B3834" t="str">
            <v>PORTA DENTE PARA FRESADORA</v>
          </cell>
          <cell r="C3834" t="str">
            <v xml:space="preserve">UN    </v>
          </cell>
          <cell r="D3834" t="str">
            <v>AS</v>
          </cell>
          <cell r="E3834" t="str">
            <v>347,06</v>
          </cell>
        </row>
        <row r="3835">
          <cell r="A3835">
            <v>4944</v>
          </cell>
          <cell r="B3835" t="str">
            <v>PORTA GRADE DE ENROLAR MANUAL COMPLETA, PERFIL TUBULAR TIJOLINHO 3/4 ", EM ACO GALVANIZADO NATURAL (SEM INSTALACAO)</v>
          </cell>
          <cell r="C3835" t="str">
            <v xml:space="preserve">M2    </v>
          </cell>
          <cell r="D3835" t="str">
            <v>CR</v>
          </cell>
          <cell r="E3835" t="str">
            <v>838,90</v>
          </cell>
        </row>
        <row r="3836">
          <cell r="A3836">
            <v>21102</v>
          </cell>
          <cell r="B3836" t="str">
            <v>PORTA TOALHA BANHO EM METAL CROMADO, TIPO BARRA</v>
          </cell>
          <cell r="C3836" t="str">
            <v xml:space="preserve">UN    </v>
          </cell>
          <cell r="D3836" t="str">
            <v>CR</v>
          </cell>
          <cell r="E3836" t="str">
            <v>28,68</v>
          </cell>
        </row>
        <row r="3837">
          <cell r="A3837">
            <v>21101</v>
          </cell>
          <cell r="B3837" t="str">
            <v>PORTA TOALHA ROSTO EM METAL CROMADO, TIPO ARGOLA</v>
          </cell>
          <cell r="C3837" t="str">
            <v xml:space="preserve">UN    </v>
          </cell>
          <cell r="D3837" t="str">
            <v>CR</v>
          </cell>
          <cell r="E3837" t="str">
            <v>18,41</v>
          </cell>
        </row>
        <row r="3838">
          <cell r="A3838">
            <v>34713</v>
          </cell>
          <cell r="B3838" t="str">
            <v>PORTA VIDRO TEMPERADO INCOLOR, 2 FOLHAS DE CORRER, E = 10 MM (SEM FERRAGENS E SEM COLOCACAO)</v>
          </cell>
          <cell r="C3838" t="str">
            <v xml:space="preserve">M2    </v>
          </cell>
          <cell r="D3838" t="str">
            <v>CR</v>
          </cell>
          <cell r="E3838" t="str">
            <v>280,98</v>
          </cell>
        </row>
        <row r="3839">
          <cell r="A3839">
            <v>4947</v>
          </cell>
          <cell r="B3839" t="str">
            <v>PORTAO BASCULANTE MANUAL EM ACO GALVANIZADO NATURAL, TIPO LAMBRIL COM REQUADRO/BATENTE, CHAPA NUMERO 26, INCLUI FECHADURA (SEM INSTALACAO)</v>
          </cell>
          <cell r="C3839" t="str">
            <v xml:space="preserve">M2    </v>
          </cell>
          <cell r="D3839" t="str">
            <v>CR</v>
          </cell>
          <cell r="E3839" t="str">
            <v>558,26</v>
          </cell>
        </row>
        <row r="3840">
          <cell r="A3840">
            <v>37563</v>
          </cell>
          <cell r="B3840" t="str">
            <v>PORTAO BASCULANTE, MANUAL, EM CHAPA TIPO LAMBRIL QUADRADO, COM REQUADRO, ACABAMENTO NATURAL</v>
          </cell>
          <cell r="C3840" t="str">
            <v xml:space="preserve">M2    </v>
          </cell>
          <cell r="D3840" t="str">
            <v>CR</v>
          </cell>
          <cell r="E3840" t="str">
            <v>428,65</v>
          </cell>
        </row>
        <row r="3841">
          <cell r="A3841">
            <v>4948</v>
          </cell>
          <cell r="B3841" t="str">
            <v>PORTAO DE ABRIR EM GRADIL DE METALON REDONDO DE 3/4"  VERTICAL, COM REQUADRO, ACABAMENTO NATURAL - COMPLETO</v>
          </cell>
          <cell r="C3841" t="str">
            <v xml:space="preserve">M2    </v>
          </cell>
          <cell r="D3841" t="str">
            <v>CR</v>
          </cell>
          <cell r="E3841" t="str">
            <v>389,02</v>
          </cell>
        </row>
        <row r="3842">
          <cell r="A3842">
            <v>37561</v>
          </cell>
          <cell r="B3842" t="str">
            <v>PORTAO DE CORRER EM CHAPA TIPO PAINEL LAMBRIL QUADRADO, COM PORTA SOCIAL COMPLETA INCLUIDA, COM REQUADRO, ACABAMENTO NATURAL, COM TRILHOS E ROLDANAS</v>
          </cell>
          <cell r="C3842" t="str">
            <v xml:space="preserve">M2    </v>
          </cell>
          <cell r="D3842" t="str">
            <v>CR</v>
          </cell>
          <cell r="E3842" t="str">
            <v>800,19</v>
          </cell>
        </row>
        <row r="3843">
          <cell r="A3843">
            <v>37562</v>
          </cell>
          <cell r="B3843" t="str">
            <v>PORTAO DE CORRER EM GRADIL FIXO DE BARRA DE FERRO CHATA DE 3 X 1/4" NA VERTICAL, SEM REQUADRO, ACABAMENTO NATURAL, COM TRILHOS E ROLDANAS</v>
          </cell>
          <cell r="C3843" t="str">
            <v xml:space="preserve">M2    </v>
          </cell>
          <cell r="D3843" t="str">
            <v>CR</v>
          </cell>
          <cell r="E3843" t="str">
            <v>513,24</v>
          </cell>
        </row>
        <row r="3844">
          <cell r="A3844">
            <v>37585</v>
          </cell>
          <cell r="B3844" t="str">
            <v>PORTINHOLA DE ABRIR EM ALUMINIO DE 60 X 80 CM, VENEZIANA VENTILADA 1 FOLHA, ACABAMENTO ANODIZADO NATURAL</v>
          </cell>
          <cell r="C3844" t="str">
            <v xml:space="preserve">UN    </v>
          </cell>
          <cell r="D3844" t="str">
            <v>CR</v>
          </cell>
          <cell r="E3844" t="str">
            <v>210,77</v>
          </cell>
        </row>
        <row r="3845">
          <cell r="A3845">
            <v>14164</v>
          </cell>
          <cell r="B3845" t="str">
            <v>POSTE CONICO CONTINUO EM ACO GALVANIZADO, CURVO, BRACO DUPLO, ENGASTADO,  H = 9 M, DIAMETRO INFERIOR = *135* MM</v>
          </cell>
          <cell r="C3845" t="str">
            <v xml:space="preserve">UN    </v>
          </cell>
          <cell r="D3845" t="str">
            <v>AS</v>
          </cell>
          <cell r="E3845" t="str">
            <v>1.048,32</v>
          </cell>
        </row>
        <row r="3846">
          <cell r="A3846">
            <v>14163</v>
          </cell>
          <cell r="B3846" t="str">
            <v>POSTE CONICO CONTINUO EM ACO GALVANIZADO, CURVO, BRACO DUPLO, FLANGEADO,  H = 9 M, DIAMETRO INFERIOR = *135* MM</v>
          </cell>
          <cell r="C3846" t="str">
            <v xml:space="preserve">UN    </v>
          </cell>
          <cell r="D3846" t="str">
            <v>AS</v>
          </cell>
          <cell r="E3846" t="str">
            <v>1.191,49</v>
          </cell>
        </row>
        <row r="3847">
          <cell r="A3847">
            <v>5051</v>
          </cell>
          <cell r="B3847" t="str">
            <v>POSTE CONICO CONTINUO EM ACO GALVANIZADO, CURVO, BRACO SIMPLES, ENGASTADO,  H = 9 M, DIAMETRO INFERIOR = *135* MM</v>
          </cell>
          <cell r="C3847" t="str">
            <v xml:space="preserve">UN    </v>
          </cell>
          <cell r="D3847" t="str">
            <v>AS</v>
          </cell>
          <cell r="E3847" t="str">
            <v>1.013,34</v>
          </cell>
        </row>
        <row r="3848">
          <cell r="A3848">
            <v>14162</v>
          </cell>
          <cell r="B3848" t="str">
            <v>POSTE CONICO CONTINUO EM ACO GALVANIZADO, CURVO, BRACO SIMPLES, FLANGEADO,  H = 9 M, DIAMETRO INFERIOR = *135* MM</v>
          </cell>
          <cell r="C3848" t="str">
            <v xml:space="preserve">UN    </v>
          </cell>
          <cell r="D3848" t="str">
            <v>AS</v>
          </cell>
          <cell r="E3848" t="str">
            <v>1.011,87</v>
          </cell>
        </row>
        <row r="3849">
          <cell r="A3849">
            <v>5052</v>
          </cell>
          <cell r="B3849" t="str">
            <v>POSTE CONICO CONTINUO EM ACO GALVANIZADO, CURVO, BRACO SIMPLES, FLANGEADO, H = 7 M, DIAMETRO INFERIOR = *125* MM</v>
          </cell>
          <cell r="C3849" t="str">
            <v xml:space="preserve">UN    </v>
          </cell>
          <cell r="D3849" t="str">
            <v>AS</v>
          </cell>
          <cell r="E3849" t="str">
            <v>755,00</v>
          </cell>
        </row>
        <row r="3850">
          <cell r="A3850">
            <v>14166</v>
          </cell>
          <cell r="B3850" t="str">
            <v>POSTE CONICO CONTINUO EM ACO GALVANIZADO, RETO, ENGASTADO,  H = 7 M, DIAMETRO INFERIOR = *125* MM</v>
          </cell>
          <cell r="C3850" t="str">
            <v xml:space="preserve">UN    </v>
          </cell>
          <cell r="D3850" t="str">
            <v>AS</v>
          </cell>
          <cell r="E3850" t="str">
            <v>764,58</v>
          </cell>
        </row>
        <row r="3851">
          <cell r="A3851">
            <v>14165</v>
          </cell>
          <cell r="B3851" t="str">
            <v>POSTE CONICO CONTINUO EM ACO GALVANIZADO, RETO, ENGASTADO,  H = 9 M, DIAMETRO INFERIOR = *145* MM</v>
          </cell>
          <cell r="C3851" t="str">
            <v xml:space="preserve">UN    </v>
          </cell>
          <cell r="D3851" t="str">
            <v>AS</v>
          </cell>
          <cell r="E3851" t="str">
            <v>1.059,23</v>
          </cell>
        </row>
        <row r="3852">
          <cell r="A3852">
            <v>5050</v>
          </cell>
          <cell r="B3852" t="str">
            <v>POSTE CONICO CONTINUO EM ACO GALVANIZADO, RETO, FLANGEADO,  H = 3 M, DIAMETRO INFERIOR = *95* MM</v>
          </cell>
          <cell r="C3852" t="str">
            <v xml:space="preserve">UN    </v>
          </cell>
          <cell r="D3852" t="str">
            <v>AS</v>
          </cell>
          <cell r="E3852" t="str">
            <v>260,70</v>
          </cell>
        </row>
        <row r="3853">
          <cell r="A3853">
            <v>12378</v>
          </cell>
          <cell r="B3853" t="str">
            <v>POSTE CONICO CONTINUO EM ACO GALVANIZADO, RETO, FLANGEADO, H = 6 M, DIAMETRO INFERIOR = *90* CM</v>
          </cell>
          <cell r="C3853" t="str">
            <v xml:space="preserve">UN    </v>
          </cell>
          <cell r="D3853" t="str">
            <v>AS</v>
          </cell>
          <cell r="E3853" t="str">
            <v>619,67</v>
          </cell>
        </row>
        <row r="3854">
          <cell r="A3854">
            <v>12366</v>
          </cell>
          <cell r="B3854" t="str">
            <v>POSTE DE CONCRETO CIRCULAR, 150 KG, H = 10 M (NBR 8451)</v>
          </cell>
          <cell r="C3854" t="str">
            <v xml:space="preserve">UN    </v>
          </cell>
          <cell r="D3854" t="str">
            <v>AS</v>
          </cell>
          <cell r="E3854" t="str">
            <v>540,11</v>
          </cell>
        </row>
        <row r="3855">
          <cell r="A3855">
            <v>5045</v>
          </cell>
          <cell r="B3855" t="str">
            <v>POSTE DE CONCRETO CIRCULAR, 200 KG, H = 11 M (NBR 8451)</v>
          </cell>
          <cell r="C3855" t="str">
            <v xml:space="preserve">UN    </v>
          </cell>
          <cell r="D3855" t="str">
            <v>AS</v>
          </cell>
          <cell r="E3855" t="str">
            <v>752,13</v>
          </cell>
        </row>
        <row r="3856">
          <cell r="A3856">
            <v>5044</v>
          </cell>
          <cell r="B3856" t="str">
            <v>POSTE DE CONCRETO CIRCULAR, 200 KG, H = 9 M (NBR 8451)</v>
          </cell>
          <cell r="C3856" t="str">
            <v xml:space="preserve">UN    </v>
          </cell>
          <cell r="D3856" t="str">
            <v>AS</v>
          </cell>
          <cell r="E3856" t="str">
            <v>530,64</v>
          </cell>
        </row>
        <row r="3857">
          <cell r="A3857">
            <v>5055</v>
          </cell>
          <cell r="B3857" t="str">
            <v>POSTE DE CONCRETO CIRCULAR, 300 KG, H = 11 M (NBR 8451)</v>
          </cell>
          <cell r="C3857" t="str">
            <v xml:space="preserve">UN    </v>
          </cell>
          <cell r="D3857" t="str">
            <v>AS</v>
          </cell>
          <cell r="E3857" t="str">
            <v>754,43</v>
          </cell>
        </row>
        <row r="3858">
          <cell r="A3858">
            <v>5053</v>
          </cell>
          <cell r="B3858" t="str">
            <v>POSTE DE CONCRETO CIRCULAR, 300 KG, H = 9 M (NBR 8451)</v>
          </cell>
          <cell r="C3858" t="str">
            <v xml:space="preserve">UN    </v>
          </cell>
          <cell r="D3858" t="str">
            <v>AS</v>
          </cell>
          <cell r="E3858" t="str">
            <v>587,19</v>
          </cell>
        </row>
        <row r="3859">
          <cell r="A3859">
            <v>5035</v>
          </cell>
          <cell r="B3859" t="str">
            <v>POSTE DE CONCRETO CIRCULAR, 400 KG, H = 11 M (NBR 8451)</v>
          </cell>
          <cell r="C3859" t="str">
            <v xml:space="preserve">UN    </v>
          </cell>
          <cell r="D3859" t="str">
            <v>AS</v>
          </cell>
          <cell r="E3859" t="str">
            <v>960,05</v>
          </cell>
        </row>
        <row r="3860">
          <cell r="A3860">
            <v>5036</v>
          </cell>
          <cell r="B3860" t="str">
            <v>POSTE DE CONCRETO CIRCULAR, 400 KG, H = 14 M (NBR 8451)</v>
          </cell>
          <cell r="C3860" t="str">
            <v xml:space="preserve">UN    </v>
          </cell>
          <cell r="D3860" t="str">
            <v>AS</v>
          </cell>
          <cell r="E3860" t="str">
            <v>1.602,64</v>
          </cell>
        </row>
        <row r="3861">
          <cell r="A3861">
            <v>5059</v>
          </cell>
          <cell r="B3861" t="str">
            <v>POSTE DE CONCRETO CIRCULAR, 400 KG, H = 9 M (NBR 8451)</v>
          </cell>
          <cell r="C3861" t="str">
            <v xml:space="preserve">UN    </v>
          </cell>
          <cell r="D3861" t="str">
            <v>AS</v>
          </cell>
          <cell r="E3861" t="str">
            <v>750,85</v>
          </cell>
        </row>
        <row r="3862">
          <cell r="A3862">
            <v>5034</v>
          </cell>
          <cell r="B3862" t="str">
            <v>POSTE DE CONCRETO CIRCULAR, 600 KG, H = 10 M (NBR 8451)</v>
          </cell>
          <cell r="C3862" t="str">
            <v xml:space="preserve">UN    </v>
          </cell>
          <cell r="D3862" t="str">
            <v>AS</v>
          </cell>
          <cell r="E3862" t="str">
            <v>1.036,10</v>
          </cell>
        </row>
        <row r="3863">
          <cell r="A3863">
            <v>5056</v>
          </cell>
          <cell r="B3863" t="str">
            <v>POSTE DE CONCRETO DUPLO T ,TIPO B, 500 KG, H = 9 M (NBR 8451)</v>
          </cell>
          <cell r="C3863" t="str">
            <v xml:space="preserve">UN    </v>
          </cell>
          <cell r="D3863" t="str">
            <v>AS</v>
          </cell>
          <cell r="E3863" t="str">
            <v>805,07</v>
          </cell>
        </row>
        <row r="3864">
          <cell r="A3864">
            <v>5057</v>
          </cell>
          <cell r="B3864" t="str">
            <v>POSTE DE CONCRETO DUPLO T, TIPO B, 300 KG, H = 10 M (NBR 8451)</v>
          </cell>
          <cell r="C3864" t="str">
            <v xml:space="preserve">UN    </v>
          </cell>
          <cell r="D3864" t="str">
            <v>AS</v>
          </cell>
          <cell r="E3864" t="str">
            <v>645,66</v>
          </cell>
        </row>
        <row r="3865">
          <cell r="A3865">
            <v>5033</v>
          </cell>
          <cell r="B3865" t="str">
            <v>POSTE DE CONCRETO DUPLO T, TIPO B, 300 KG, H = 9 M (NBR 8451)</v>
          </cell>
          <cell r="C3865" t="str">
            <v xml:space="preserve">UN    </v>
          </cell>
          <cell r="D3865" t="str">
            <v>AS</v>
          </cell>
          <cell r="E3865" t="str">
            <v>536,00</v>
          </cell>
        </row>
        <row r="3866">
          <cell r="A3866">
            <v>5038</v>
          </cell>
          <cell r="B3866" t="str">
            <v>POSTE DE CONCRETO DUPLO T, TIPO D, 200 KG, H = 9 M (NBR 8451)</v>
          </cell>
          <cell r="C3866" t="str">
            <v xml:space="preserve">UN    </v>
          </cell>
          <cell r="D3866" t="str">
            <v>AS</v>
          </cell>
          <cell r="E3866" t="str">
            <v>436,84</v>
          </cell>
        </row>
        <row r="3867">
          <cell r="A3867">
            <v>12372</v>
          </cell>
          <cell r="B3867" t="str">
            <v>POSTE DE CONCRETO DUPLO T, 200 KG, H = 11 M (NBR 8451)</v>
          </cell>
          <cell r="C3867" t="str">
            <v xml:space="preserve">UN    </v>
          </cell>
          <cell r="D3867" t="str">
            <v>AS</v>
          </cell>
          <cell r="E3867" t="str">
            <v>575,66</v>
          </cell>
        </row>
        <row r="3868">
          <cell r="A3868">
            <v>13339</v>
          </cell>
          <cell r="B3868" t="str">
            <v>POSTE DE CONCRETO DUPLO T, 300 KG, H = 12 M (NBR 8451)</v>
          </cell>
          <cell r="C3868" t="str">
            <v xml:space="preserve">UN    </v>
          </cell>
          <cell r="D3868" t="str">
            <v>AS</v>
          </cell>
          <cell r="E3868" t="str">
            <v>855,78</v>
          </cell>
        </row>
        <row r="3869">
          <cell r="A3869">
            <v>12373</v>
          </cell>
          <cell r="B3869" t="str">
            <v>POSTE DE CONCRETO DUPLO T, 400 KG,H = 12 M (NBR 8451)</v>
          </cell>
          <cell r="C3869" t="str">
            <v xml:space="preserve">UN    </v>
          </cell>
          <cell r="D3869" t="str">
            <v>AS</v>
          </cell>
          <cell r="E3869" t="str">
            <v>896,19</v>
          </cell>
        </row>
        <row r="3870">
          <cell r="A3870">
            <v>12388</v>
          </cell>
          <cell r="B3870" t="str">
            <v>POSTE DECORATIVO PARA JARDIM EM ACO TUBULAR, SEM LUMINARIA, H = *2,5* M</v>
          </cell>
          <cell r="C3870" t="str">
            <v xml:space="preserve">UN    </v>
          </cell>
          <cell r="D3870" t="str">
            <v>AS</v>
          </cell>
          <cell r="E3870" t="str">
            <v>154,31</v>
          </cell>
        </row>
        <row r="3871">
          <cell r="A3871">
            <v>34695</v>
          </cell>
          <cell r="B3871" t="str">
            <v>POSTE PADRAO SUBTERRANEO 100 A, H = 2,5 M</v>
          </cell>
          <cell r="C3871" t="str">
            <v xml:space="preserve">UN    </v>
          </cell>
          <cell r="D3871" t="str">
            <v>AS</v>
          </cell>
          <cell r="E3871" t="str">
            <v>616,40</v>
          </cell>
        </row>
        <row r="3872">
          <cell r="A3872">
            <v>34692</v>
          </cell>
          <cell r="B3872" t="str">
            <v>POSTE PADRAO SUBTERRANEO 200 A, H = 2,5 M</v>
          </cell>
          <cell r="C3872" t="str">
            <v xml:space="preserve">UN    </v>
          </cell>
          <cell r="D3872" t="str">
            <v>AS</v>
          </cell>
          <cell r="E3872" t="str">
            <v>1.479,36</v>
          </cell>
        </row>
        <row r="3873">
          <cell r="A3873">
            <v>26028</v>
          </cell>
          <cell r="B3873" t="str">
            <v>POZOLANA DE CLASSE C</v>
          </cell>
          <cell r="C3873" t="str">
            <v xml:space="preserve">T     </v>
          </cell>
          <cell r="D3873" t="str">
            <v>CR</v>
          </cell>
          <cell r="E3873" t="str">
            <v>244,97</v>
          </cell>
        </row>
        <row r="3874">
          <cell r="A3874">
            <v>11844</v>
          </cell>
          <cell r="B3874" t="str">
            <v>PRANCHA DE MADEIRA APARELHADA *4 X 30* CM, MACARANDUBA, ANGELIM OU EQUIVALENTE DA REGIAO</v>
          </cell>
          <cell r="C3874" t="str">
            <v xml:space="preserve">M     </v>
          </cell>
          <cell r="D3874" t="str">
            <v>CR</v>
          </cell>
          <cell r="E3874" t="str">
            <v>29,35</v>
          </cell>
        </row>
        <row r="3875">
          <cell r="A3875">
            <v>4465</v>
          </cell>
          <cell r="B3875" t="str">
            <v>PRANCHA DE MADEIRA NAO APARELHADA *6 X 25* CM, MACARANDUBA, ANGELIM OU EQUIVALENTE DA REGIAO</v>
          </cell>
          <cell r="C3875" t="str">
            <v xml:space="preserve">M     </v>
          </cell>
          <cell r="D3875" t="str">
            <v>CR</v>
          </cell>
          <cell r="E3875" t="str">
            <v>28,13</v>
          </cell>
        </row>
        <row r="3876">
          <cell r="A3876">
            <v>35273</v>
          </cell>
          <cell r="B3876" t="str">
            <v>PRANCHA DE MADEIRA NAO APARELHADA *6 X 30* CM, MACARANDUBA, ANGELIM OU EQUIVALENTE DA REGIAO</v>
          </cell>
          <cell r="C3876" t="str">
            <v xml:space="preserve">M     </v>
          </cell>
          <cell r="D3876" t="str">
            <v>CR</v>
          </cell>
          <cell r="E3876" t="str">
            <v>31,08</v>
          </cell>
        </row>
        <row r="3877">
          <cell r="A3877">
            <v>4470</v>
          </cell>
          <cell r="B3877" t="str">
            <v>PRANCHA DE MADEIRA NAO APARELHADA *6 X 40* CM, MACARANDUBA, ANGELIM OU EQUIVALENTE DA REGIAO</v>
          </cell>
          <cell r="C3877" t="str">
            <v xml:space="preserve">M     </v>
          </cell>
          <cell r="D3877" t="str">
            <v>CR</v>
          </cell>
          <cell r="E3877" t="str">
            <v>46,44</v>
          </cell>
        </row>
        <row r="3878">
          <cell r="A3878">
            <v>20204</v>
          </cell>
          <cell r="B3878" t="str">
            <v>PRANCHAO DE MADEIRA APARELHADA *7,5 X 23* CM (3 X 9 ") MACARANDUBA, ANGELIM OU EQUIVALENTE DA REGIAO</v>
          </cell>
          <cell r="C3878" t="str">
            <v xml:space="preserve">M     </v>
          </cell>
          <cell r="D3878" t="str">
            <v>CR</v>
          </cell>
          <cell r="E3878" t="str">
            <v>41,45</v>
          </cell>
        </row>
        <row r="3879">
          <cell r="A3879">
            <v>20208</v>
          </cell>
          <cell r="B3879" t="str">
            <v>PRANCHAO DE MADEIRA APARELHADA *8 X 30* CM, MACARANDUBA, ANGELIM OU EQUIVALENTE DA REGIAO</v>
          </cell>
          <cell r="C3879" t="str">
            <v xml:space="preserve">M     </v>
          </cell>
          <cell r="D3879" t="str">
            <v>CR</v>
          </cell>
          <cell r="E3879" t="str">
            <v>48,66</v>
          </cell>
        </row>
        <row r="3880">
          <cell r="A3880">
            <v>4437</v>
          </cell>
          <cell r="B3880" t="str">
            <v>PRANCHAO DE MADEIRA NAO APARELHADA *7,5 X 23* CM (3 x 9 ") MACARANDUBA, ANGELIM OU EQUIVALENTE DA REGIAO</v>
          </cell>
          <cell r="C3880" t="str">
            <v xml:space="preserve">M     </v>
          </cell>
          <cell r="D3880" t="str">
            <v>CR</v>
          </cell>
          <cell r="E3880" t="str">
            <v>33,63</v>
          </cell>
        </row>
        <row r="3881">
          <cell r="A3881">
            <v>14580</v>
          </cell>
          <cell r="B3881" t="str">
            <v>PRANCHAO DE MADEIRA NAO APARELHADA *8 X 30* CM, MACARANDUBA, ANGELIM OU EQUIVALENTE DA REGIAO</v>
          </cell>
          <cell r="C3881" t="str">
            <v xml:space="preserve">M     </v>
          </cell>
          <cell r="D3881" t="str">
            <v>CR</v>
          </cell>
          <cell r="E3881" t="str">
            <v>36,63</v>
          </cell>
        </row>
        <row r="3882">
          <cell r="A3882">
            <v>40304</v>
          </cell>
          <cell r="B3882" t="str">
            <v>PREGO DE ACO POLIDO COM CABECA DUPLA 17 X 27 (2 1/2 X 11)</v>
          </cell>
          <cell r="C3882" t="str">
            <v xml:space="preserve">KG    </v>
          </cell>
          <cell r="D3882" t="str">
            <v>CR</v>
          </cell>
          <cell r="E3882" t="str">
            <v>13,80</v>
          </cell>
        </row>
        <row r="3883">
          <cell r="A3883">
            <v>5065</v>
          </cell>
          <cell r="B3883" t="str">
            <v>PREGO DE ACO POLIDO COM CABECA 10 X 10 (7/8 X 17)</v>
          </cell>
          <cell r="C3883" t="str">
            <v xml:space="preserve">KG    </v>
          </cell>
          <cell r="D3883" t="str">
            <v>CR</v>
          </cell>
          <cell r="E3883" t="str">
            <v>21,26</v>
          </cell>
        </row>
        <row r="3884">
          <cell r="A3884">
            <v>5072</v>
          </cell>
          <cell r="B3884" t="str">
            <v>PREGO DE ACO POLIDO COM CABECA 10 X 11 (1 X 17)</v>
          </cell>
          <cell r="C3884" t="str">
            <v xml:space="preserve">KG    </v>
          </cell>
          <cell r="D3884" t="str">
            <v>CR</v>
          </cell>
          <cell r="E3884" t="str">
            <v>19,67</v>
          </cell>
        </row>
        <row r="3885">
          <cell r="A3885">
            <v>5066</v>
          </cell>
          <cell r="B3885" t="str">
            <v>PREGO DE ACO POLIDO COM CABECA 12 X 12</v>
          </cell>
          <cell r="C3885" t="str">
            <v xml:space="preserve">KG    </v>
          </cell>
          <cell r="D3885" t="str">
            <v>CR</v>
          </cell>
          <cell r="E3885" t="str">
            <v>14,73</v>
          </cell>
        </row>
        <row r="3886">
          <cell r="A3886">
            <v>5063</v>
          </cell>
          <cell r="B3886" t="str">
            <v>PREGO DE ACO POLIDO COM CABECA 14 X 18 (1 1/2 X 14)</v>
          </cell>
          <cell r="C3886" t="str">
            <v xml:space="preserve">KG    </v>
          </cell>
          <cell r="D3886" t="str">
            <v>CR</v>
          </cell>
          <cell r="E3886" t="str">
            <v>13,34</v>
          </cell>
        </row>
        <row r="3887">
          <cell r="A3887">
            <v>20247</v>
          </cell>
          <cell r="B3887" t="str">
            <v>PREGO DE ACO POLIDO COM CABECA 15 X 15 (1 1/4 X 13)</v>
          </cell>
          <cell r="C3887" t="str">
            <v xml:space="preserve">KG    </v>
          </cell>
          <cell r="D3887" t="str">
            <v>CR</v>
          </cell>
          <cell r="E3887" t="str">
            <v>12,38</v>
          </cell>
        </row>
        <row r="3888">
          <cell r="A3888">
            <v>5074</v>
          </cell>
          <cell r="B3888" t="str">
            <v>PREGO DE ACO POLIDO COM CABECA 15 X 18 (1 1/2 X 13)</v>
          </cell>
          <cell r="C3888" t="str">
            <v xml:space="preserve">KG    </v>
          </cell>
          <cell r="D3888" t="str">
            <v>CR</v>
          </cell>
          <cell r="E3888" t="str">
            <v>12,52</v>
          </cell>
        </row>
        <row r="3889">
          <cell r="A3889">
            <v>5067</v>
          </cell>
          <cell r="B3889" t="str">
            <v>PREGO DE ACO POLIDO COM CABECA 16 X 24 (2 1/4 X 12)</v>
          </cell>
          <cell r="C3889" t="str">
            <v xml:space="preserve">KG    </v>
          </cell>
          <cell r="D3889" t="str">
            <v>CR</v>
          </cell>
          <cell r="E3889" t="str">
            <v>11,91</v>
          </cell>
        </row>
        <row r="3890">
          <cell r="A3890">
            <v>5078</v>
          </cell>
          <cell r="B3890" t="str">
            <v>PREGO DE ACO POLIDO COM CABECA 16 X 27 (2 1/2 X 12)</v>
          </cell>
          <cell r="C3890" t="str">
            <v xml:space="preserve">KG    </v>
          </cell>
          <cell r="D3890" t="str">
            <v>CR</v>
          </cell>
          <cell r="E3890" t="str">
            <v>11,78</v>
          </cell>
        </row>
        <row r="3891">
          <cell r="A3891">
            <v>5068</v>
          </cell>
          <cell r="B3891" t="str">
            <v>PREGO DE ACO POLIDO COM CABECA 17 X 21 (2 X 11)</v>
          </cell>
          <cell r="C3891" t="str">
            <v xml:space="preserve">KG    </v>
          </cell>
          <cell r="D3891" t="str">
            <v>CR</v>
          </cell>
          <cell r="E3891" t="str">
            <v>11,18</v>
          </cell>
        </row>
        <row r="3892">
          <cell r="A3892">
            <v>5073</v>
          </cell>
          <cell r="B3892" t="str">
            <v>PREGO DE ACO POLIDO COM CABECA 17 X 24 (2 1/4 X 11)</v>
          </cell>
          <cell r="C3892" t="str">
            <v xml:space="preserve">KG    </v>
          </cell>
          <cell r="D3892" t="str">
            <v>CR</v>
          </cell>
          <cell r="E3892" t="str">
            <v>11,39</v>
          </cell>
        </row>
        <row r="3893">
          <cell r="A3893">
            <v>5069</v>
          </cell>
          <cell r="B3893" t="str">
            <v>PREGO DE ACO POLIDO COM CABECA 17 X 27 (2 1/2 X 11)</v>
          </cell>
          <cell r="C3893" t="str">
            <v xml:space="preserve">KG    </v>
          </cell>
          <cell r="D3893" t="str">
            <v>CR</v>
          </cell>
          <cell r="E3893" t="str">
            <v>11,39</v>
          </cell>
        </row>
        <row r="3894">
          <cell r="A3894">
            <v>5070</v>
          </cell>
          <cell r="B3894" t="str">
            <v>PREGO DE ACO POLIDO COM CABECA 17 X 30 (2 3/4 X 11)</v>
          </cell>
          <cell r="C3894" t="str">
            <v xml:space="preserve">KG    </v>
          </cell>
          <cell r="D3894" t="str">
            <v>CR</v>
          </cell>
          <cell r="E3894" t="str">
            <v>11,52</v>
          </cell>
        </row>
        <row r="3895">
          <cell r="A3895">
            <v>5071</v>
          </cell>
          <cell r="B3895" t="str">
            <v>PREGO DE ACO POLIDO COM CABECA 18 X 24 (2 1/4 X 10)</v>
          </cell>
          <cell r="C3895" t="str">
            <v xml:space="preserve">KG    </v>
          </cell>
          <cell r="D3895" t="str">
            <v>CR</v>
          </cell>
          <cell r="E3895" t="str">
            <v>11,18</v>
          </cell>
        </row>
        <row r="3896">
          <cell r="A3896">
            <v>5061</v>
          </cell>
          <cell r="B3896" t="str">
            <v>PREGO DE ACO POLIDO COM CABECA 18 X 27 (2 1/2 X 10)</v>
          </cell>
          <cell r="C3896" t="str">
            <v xml:space="preserve">KG    </v>
          </cell>
          <cell r="D3896" t="str">
            <v xml:space="preserve">C </v>
          </cell>
          <cell r="E3896" t="str">
            <v>10,99</v>
          </cell>
        </row>
        <row r="3897">
          <cell r="A3897">
            <v>5075</v>
          </cell>
          <cell r="B3897" t="str">
            <v>PREGO DE ACO POLIDO COM CABECA 18 X 30 (2 3/4 X 10)</v>
          </cell>
          <cell r="C3897" t="str">
            <v xml:space="preserve">KG    </v>
          </cell>
          <cell r="D3897" t="str">
            <v>CR</v>
          </cell>
          <cell r="E3897" t="str">
            <v>11,18</v>
          </cell>
        </row>
        <row r="3898">
          <cell r="A3898">
            <v>39027</v>
          </cell>
          <cell r="B3898" t="str">
            <v>PREGO DE ACO POLIDO COM CABECA 19  X 36 (3 1/4  X  9)</v>
          </cell>
          <cell r="C3898" t="str">
            <v xml:space="preserve">KG    </v>
          </cell>
          <cell r="D3898" t="str">
            <v>CR</v>
          </cell>
          <cell r="E3898" t="str">
            <v>11,17</v>
          </cell>
        </row>
        <row r="3899">
          <cell r="A3899">
            <v>5062</v>
          </cell>
          <cell r="B3899" t="str">
            <v>PREGO DE ACO POLIDO COM CABECA 19 X 33 (3 X 9)</v>
          </cell>
          <cell r="C3899" t="str">
            <v xml:space="preserve">KG    </v>
          </cell>
          <cell r="D3899" t="str">
            <v>CR</v>
          </cell>
          <cell r="E3899" t="str">
            <v>11,32</v>
          </cell>
        </row>
        <row r="3900">
          <cell r="A3900">
            <v>40568</v>
          </cell>
          <cell r="B3900" t="str">
            <v>PREGO DE ACO POLIDO COM CABECA 22 X 48 (4 1/4 X 5)</v>
          </cell>
          <cell r="C3900" t="str">
            <v xml:space="preserve">KG    </v>
          </cell>
          <cell r="D3900" t="str">
            <v>CR</v>
          </cell>
          <cell r="E3900" t="str">
            <v>11,26</v>
          </cell>
        </row>
        <row r="3901">
          <cell r="A3901">
            <v>39026</v>
          </cell>
          <cell r="B3901" t="str">
            <v>PREGO DE ACO POLIDO SEM CABECA 15 X 15 (1 1/4 X 13)</v>
          </cell>
          <cell r="C3901" t="str">
            <v xml:space="preserve">KG    </v>
          </cell>
          <cell r="D3901" t="str">
            <v>CR</v>
          </cell>
          <cell r="E3901" t="str">
            <v>12,57</v>
          </cell>
        </row>
        <row r="3902">
          <cell r="A3902">
            <v>11572</v>
          </cell>
          <cell r="B3902" t="str">
            <v>PRENDEDOR / TRAVA DE PORTA, MONTAGEM PISO / PORTA, EM LATAO / ZAMAC, CROMADO</v>
          </cell>
          <cell r="C3902" t="str">
            <v xml:space="preserve">UN    </v>
          </cell>
          <cell r="D3902" t="str">
            <v>CR</v>
          </cell>
          <cell r="E3902" t="str">
            <v>16,82</v>
          </cell>
        </row>
        <row r="3903">
          <cell r="A3903">
            <v>42431</v>
          </cell>
          <cell r="B3903" t="str">
            <v>PRESSAO DE PERNAS TRIPLO, EM TUBO DE ACO CARBONO, PINTURA NO PROCESSO ELETROSTATICO - EQUIPAMENTO DE GINASTICA PARA ACADEMIA AO AR LIVRE / ACADEMIA DA TERCEIRA IDADE - ATI</v>
          </cell>
          <cell r="C3903" t="str">
            <v xml:space="preserve">UN    </v>
          </cell>
          <cell r="D3903" t="str">
            <v>AS</v>
          </cell>
          <cell r="E3903" t="str">
            <v>2.248,18</v>
          </cell>
        </row>
        <row r="3904">
          <cell r="A3904">
            <v>11149</v>
          </cell>
          <cell r="B3904" t="str">
            <v>PRIMER EPOXI</v>
          </cell>
          <cell r="C3904" t="str">
            <v xml:space="preserve">GL    </v>
          </cell>
          <cell r="D3904" t="str">
            <v>CR</v>
          </cell>
          <cell r="E3904" t="str">
            <v>174,43</v>
          </cell>
        </row>
        <row r="3905">
          <cell r="A3905">
            <v>511</v>
          </cell>
          <cell r="B3905" t="str">
            <v>PRIMER PARA MANTA ASFALTICA A BASE DE ASFALTO MODIFICADO DILUIDO EM SOLVENTE, APLICACAO A FRIO</v>
          </cell>
          <cell r="C3905" t="str">
            <v xml:space="preserve">L     </v>
          </cell>
          <cell r="D3905" t="str">
            <v>AS</v>
          </cell>
          <cell r="E3905" t="str">
            <v>15,81</v>
          </cell>
        </row>
        <row r="3906">
          <cell r="A3906">
            <v>11174</v>
          </cell>
          <cell r="B3906" t="str">
            <v>PRIMER UNIVERSAL, FUNDO ANTICORROSIVO TIPO ZARCAO</v>
          </cell>
          <cell r="C3906" t="str">
            <v xml:space="preserve">18L   </v>
          </cell>
          <cell r="D3906" t="str">
            <v>CR</v>
          </cell>
          <cell r="E3906" t="str">
            <v>495,26</v>
          </cell>
        </row>
        <row r="3907">
          <cell r="A3907">
            <v>37540</v>
          </cell>
          <cell r="B3907" t="str">
            <v>PROJETOR DE ARGAMASSA, CAPACIDADE DE PROJECAO 1,5 M3/H, ALCANCE DA PROJECAO 30 ATE 60 M, MOTOR ELETRICO TRIFASICO</v>
          </cell>
          <cell r="C3907" t="str">
            <v xml:space="preserve">UN    </v>
          </cell>
          <cell r="D3907" t="str">
            <v>CR</v>
          </cell>
          <cell r="E3907" t="str">
            <v>63.721,10</v>
          </cell>
        </row>
        <row r="3908">
          <cell r="A3908">
            <v>37548</v>
          </cell>
          <cell r="B3908" t="str">
            <v>PROJETOR DE ARGAMASSA, CAPACIDADE DE PROJECAO 2,0 M3/H, ALCANCE DA PROJECAO ATE 50 M, MOTOR ELETRICO TRIFASICO</v>
          </cell>
          <cell r="C3908" t="str">
            <v xml:space="preserve">UN    </v>
          </cell>
          <cell r="D3908" t="str">
            <v>CR</v>
          </cell>
          <cell r="E3908" t="str">
            <v>84.462,00</v>
          </cell>
        </row>
        <row r="3909">
          <cell r="A3909">
            <v>39828</v>
          </cell>
          <cell r="B3909" t="str">
            <v>PROJETOR PNEUMATICO DE ARGAMASSA PARA CHAPISCO E REBOCO COM RECIPIENTE ACOPLADO, TIPO CANEQUNHA, COM VOLUME DE 1,50 L, SEM COMPRESSOR</v>
          </cell>
          <cell r="C3909" t="str">
            <v xml:space="preserve">UN    </v>
          </cell>
          <cell r="D3909" t="str">
            <v>CR</v>
          </cell>
          <cell r="E3909" t="str">
            <v>506,69</v>
          </cell>
        </row>
        <row r="3910">
          <cell r="A3910">
            <v>12273</v>
          </cell>
          <cell r="B3910" t="str">
            <v>PROJETOR RETANGULAR FECHADO PARA LAMPADA VAPOR DE MERCURIO/SODIO 250 W A 500 W, CABECEIRAS EM ALUMINIO FUNDIDO, CORPO EM ALUMINIO ANODIZADO, PARA LAMPADA E40 FECHAMENTO EM VIDRO TEMPERADO.</v>
          </cell>
          <cell r="C3910" t="str">
            <v xml:space="preserve">UN    </v>
          </cell>
          <cell r="D3910" t="str">
            <v>AS</v>
          </cell>
          <cell r="E3910" t="str">
            <v>52,29</v>
          </cell>
        </row>
        <row r="3911">
          <cell r="A3911">
            <v>38392</v>
          </cell>
          <cell r="B3911" t="str">
            <v>PROLONGADOR/EXTENSOR PARA ROLO DE PINTURA 3 M</v>
          </cell>
          <cell r="C3911" t="str">
            <v xml:space="preserve">UN    </v>
          </cell>
          <cell r="D3911" t="str">
            <v>CR</v>
          </cell>
          <cell r="E3911" t="str">
            <v>48,16</v>
          </cell>
        </row>
        <row r="3912">
          <cell r="A3912">
            <v>11735</v>
          </cell>
          <cell r="B3912" t="str">
            <v>PROLONGAMENTO PVC PARA CAIXA SIFONADA  100 MM X 200 MM (NBR 5688)</v>
          </cell>
          <cell r="C3912" t="str">
            <v xml:space="preserve">UN    </v>
          </cell>
          <cell r="D3912" t="str">
            <v>CR</v>
          </cell>
          <cell r="E3912" t="str">
            <v>3,98</v>
          </cell>
        </row>
        <row r="3913">
          <cell r="A3913">
            <v>11733</v>
          </cell>
          <cell r="B3913" t="str">
            <v>PROLONGAMENTO PVC PARA CAIXA SIFONADA 100 MM X 100 MM (NBR 5688)</v>
          </cell>
          <cell r="C3913" t="str">
            <v xml:space="preserve">UN    </v>
          </cell>
          <cell r="D3913" t="str">
            <v>CR</v>
          </cell>
          <cell r="E3913" t="str">
            <v>1,95</v>
          </cell>
        </row>
        <row r="3914">
          <cell r="A3914">
            <v>11734</v>
          </cell>
          <cell r="B3914" t="str">
            <v>PROLONGAMENTO PVC PARA CAIXA SIFONADA, 100 MM X 150 MM (NBR 5688)</v>
          </cell>
          <cell r="C3914" t="str">
            <v xml:space="preserve">UN    </v>
          </cell>
          <cell r="D3914" t="str">
            <v>CR</v>
          </cell>
          <cell r="E3914" t="str">
            <v>3,00</v>
          </cell>
        </row>
        <row r="3915">
          <cell r="A3915">
            <v>11737</v>
          </cell>
          <cell r="B3915" t="str">
            <v>PROLONGAMENTO PVC PARA CAIXA SIFONADA, 150 MM X 150 MM (NBR 5688)</v>
          </cell>
          <cell r="C3915" t="str">
            <v xml:space="preserve">UN    </v>
          </cell>
          <cell r="D3915" t="str">
            <v>CR</v>
          </cell>
          <cell r="E3915" t="str">
            <v>5,31</v>
          </cell>
        </row>
        <row r="3916">
          <cell r="A3916">
            <v>11738</v>
          </cell>
          <cell r="B3916" t="str">
            <v>PROLONGAMENTO PVC PARA CAIXA SIFONADA, 150 MM X 200 MM (NBR 5688)</v>
          </cell>
          <cell r="C3916" t="str">
            <v xml:space="preserve">UN    </v>
          </cell>
          <cell r="D3916" t="str">
            <v>CR</v>
          </cell>
          <cell r="E3916" t="str">
            <v>8,64</v>
          </cell>
        </row>
        <row r="3917">
          <cell r="A3917">
            <v>36143</v>
          </cell>
          <cell r="B3917" t="str">
            <v>PROTETOR AUDITIVO TIPO CONCHA COM ABAFADOR DE RUIDOS, ATENUACAO ACIMA DE 22 DB</v>
          </cell>
          <cell r="C3917" t="str">
            <v xml:space="preserve">UN    </v>
          </cell>
          <cell r="D3917" t="str">
            <v>CR</v>
          </cell>
          <cell r="E3917" t="str">
            <v>24,49</v>
          </cell>
        </row>
        <row r="3918">
          <cell r="A3918">
            <v>36142</v>
          </cell>
          <cell r="B3918" t="str">
            <v>PROTETOR AUDITIVO TIPO PLUG DE INSERCAO COM CORDAO, ATENUACAO SUPERIOR A 15 DB</v>
          </cell>
          <cell r="C3918" t="str">
            <v xml:space="preserve">UN    </v>
          </cell>
          <cell r="D3918" t="str">
            <v>CR</v>
          </cell>
          <cell r="E3918" t="str">
            <v>1,79</v>
          </cell>
        </row>
        <row r="3919">
          <cell r="A3919">
            <v>36146</v>
          </cell>
          <cell r="B3919" t="str">
            <v>PROTETOR SOLAR FPS 30, EMBALAGEM 2 LITROS</v>
          </cell>
          <cell r="C3919" t="str">
            <v xml:space="preserve">UN    </v>
          </cell>
          <cell r="D3919" t="str">
            <v>CR</v>
          </cell>
          <cell r="E3919" t="str">
            <v>203,15</v>
          </cell>
        </row>
        <row r="3920">
          <cell r="A3920">
            <v>39015</v>
          </cell>
          <cell r="B3920" t="str">
            <v>PROTETOR/PONTEIRA PLASTICA PARA PONTA DE VERGALHAO DE ATE 1", TIPO PROTETOR DE ESPERA</v>
          </cell>
          <cell r="C3920" t="str">
            <v xml:space="preserve">UN    </v>
          </cell>
          <cell r="D3920" t="str">
            <v>AS</v>
          </cell>
          <cell r="E3920" t="str">
            <v>0,67</v>
          </cell>
        </row>
        <row r="3921">
          <cell r="A3921">
            <v>38377</v>
          </cell>
          <cell r="B3921" t="str">
            <v>PRUMO DE CENTRO EM ACO *400* G</v>
          </cell>
          <cell r="C3921" t="str">
            <v xml:space="preserve">UN    </v>
          </cell>
          <cell r="D3921" t="str">
            <v>CR</v>
          </cell>
          <cell r="E3921" t="str">
            <v>24,37</v>
          </cell>
        </row>
        <row r="3922">
          <cell r="A3922">
            <v>38376</v>
          </cell>
          <cell r="B3922" t="str">
            <v>PRUMO DE PAREDE EM ACO 700 A 750 G</v>
          </cell>
          <cell r="C3922" t="str">
            <v xml:space="preserve">UN    </v>
          </cell>
          <cell r="D3922" t="str">
            <v>CR</v>
          </cell>
          <cell r="E3922" t="str">
            <v>27,79</v>
          </cell>
        </row>
        <row r="3923">
          <cell r="A3923">
            <v>38116</v>
          </cell>
          <cell r="B3923" t="str">
            <v>PULSADOR CAMPAINHA 10A, 250V (APENAS MODULO)</v>
          </cell>
          <cell r="C3923" t="str">
            <v xml:space="preserve">UN    </v>
          </cell>
          <cell r="D3923" t="str">
            <v>CR</v>
          </cell>
          <cell r="E3923" t="str">
            <v>3,73</v>
          </cell>
        </row>
        <row r="3924">
          <cell r="A3924">
            <v>38066</v>
          </cell>
          <cell r="B3924" t="str">
            <v>PULSADOR CAMPAINHA 10A, 250V, CONJUNTO MONTADO PARA EMBUTIR 4" X 2" (PLACA + SUPORTE + MODULO)</v>
          </cell>
          <cell r="C3924" t="str">
            <v xml:space="preserve">UN    </v>
          </cell>
          <cell r="D3924" t="str">
            <v>CR</v>
          </cell>
          <cell r="E3924" t="str">
            <v>6,15</v>
          </cell>
        </row>
        <row r="3925">
          <cell r="A3925">
            <v>38117</v>
          </cell>
          <cell r="B3925" t="str">
            <v>PULSADOR MINUTERIA 10A, 250V (APENAS MODULO)</v>
          </cell>
          <cell r="C3925" t="str">
            <v xml:space="preserve">UN    </v>
          </cell>
          <cell r="D3925" t="str">
            <v>CR</v>
          </cell>
          <cell r="E3925" t="str">
            <v>6,35</v>
          </cell>
        </row>
        <row r="3926">
          <cell r="A3926">
            <v>38067</v>
          </cell>
          <cell r="B3926" t="str">
            <v>PULSADOR MINUTERIA 10A, 250V, CONJUNTO MONTADO PARA EMBUTIR 4" X 2" (PLACA + SUPORTE + MODULO)</v>
          </cell>
          <cell r="C3926" t="str">
            <v xml:space="preserve">UN    </v>
          </cell>
          <cell r="D3926" t="str">
            <v>CR</v>
          </cell>
          <cell r="E3926" t="str">
            <v>8,66</v>
          </cell>
        </row>
        <row r="3927">
          <cell r="A3927">
            <v>41757</v>
          </cell>
          <cell r="B3927" t="str">
            <v>PULVERIZADOR DE TINTA ELETRICO / MAQUINA DE PINTURA AIRLESS, VAZAO *2* L/MIN (COLETADO CAIXA)</v>
          </cell>
          <cell r="C3927" t="str">
            <v xml:space="preserve">UN    </v>
          </cell>
          <cell r="D3927" t="str">
            <v>CR</v>
          </cell>
          <cell r="E3927" t="str">
            <v>6.860,41</v>
          </cell>
        </row>
        <row r="3928">
          <cell r="A3928">
            <v>5080</v>
          </cell>
          <cell r="B3928" t="str">
            <v>PUXADOR CENTRAL, TIPO ALCA, EM ZAMAC CROMADO, COM ROSETAS, COMPRIMENTO *100* MM, PARA PORTA / JANELA EM MADEIRA OU METALICA - INCLUI PARAFUSOS</v>
          </cell>
          <cell r="C3928" t="str">
            <v xml:space="preserve">UN    </v>
          </cell>
          <cell r="D3928" t="str">
            <v>CR</v>
          </cell>
          <cell r="E3928" t="str">
            <v>11,92</v>
          </cell>
        </row>
        <row r="3929">
          <cell r="A3929">
            <v>11522</v>
          </cell>
          <cell r="B3929" t="str">
            <v>PUXADOR CONCHA DE EMBUTIR PARA JANELA / PORTA DE CORRER, EM LATAO CROMADO, COM FURO CENTRAL PARA CHAVE E FUROS PARA PARAFUSOS, *40 X 100* MM  (LARGURA X ALTURA) - SEM FECHADURA</v>
          </cell>
          <cell r="C3929" t="str">
            <v xml:space="preserve">UN    </v>
          </cell>
          <cell r="D3929" t="str">
            <v>CR</v>
          </cell>
          <cell r="E3929" t="str">
            <v>14,91</v>
          </cell>
        </row>
        <row r="3930">
          <cell r="A3930">
            <v>38168</v>
          </cell>
          <cell r="B3930" t="str">
            <v>PUXADOR TUBULAR RETO, DUPLO, EM ALUMINIO POLIDO, DIAMETRO APROX.DE 1", COMPRIMENTO APROX. DE 400 MM, PARA PORTAS DE MADEIRA OU VIDRO</v>
          </cell>
          <cell r="C3930" t="str">
            <v xml:space="preserve">UN    </v>
          </cell>
          <cell r="D3930" t="str">
            <v>CR</v>
          </cell>
          <cell r="E3930" t="str">
            <v>138,65</v>
          </cell>
        </row>
        <row r="3931">
          <cell r="A3931">
            <v>13393</v>
          </cell>
          <cell r="B3931" t="str">
            <v>QUADRO DE DISTRIBUICAO COM BARRAMENTO TRIFASICO, DE EMBUTIR, EM CHAPA DE ACO GALVANIZADO, PARA 12 DISJUNTORES DIN, 100 A</v>
          </cell>
          <cell r="C3931" t="str">
            <v xml:space="preserve">UN    </v>
          </cell>
          <cell r="D3931" t="str">
            <v>CR</v>
          </cell>
          <cell r="E3931" t="str">
            <v>285,29</v>
          </cell>
        </row>
        <row r="3932">
          <cell r="A3932">
            <v>13395</v>
          </cell>
          <cell r="B3932" t="str">
            <v>QUADRO DE DISTRIBUICAO COM BARRAMENTO TRIFASICO, DE EMBUTIR, EM CHAPA DE ACO GALVANIZADO, PARA 18 DISJUNTORES DIN, 100 A, INCLUINDO BARRAMENTO</v>
          </cell>
          <cell r="C3932" t="str">
            <v xml:space="preserve">UN    </v>
          </cell>
          <cell r="D3932" t="str">
            <v>CR</v>
          </cell>
          <cell r="E3932" t="str">
            <v>399,81</v>
          </cell>
        </row>
        <row r="3933">
          <cell r="A3933">
            <v>12039</v>
          </cell>
          <cell r="B3933" t="str">
            <v>QUADRO DE DISTRIBUICAO COM BARRAMENTO TRIFASICO, DE EMBUTIR, EM CHAPA DE ACO GALVANIZADO, PARA 24 DISJUNTORES DIN, 100 A</v>
          </cell>
          <cell r="C3933" t="str">
            <v xml:space="preserve">UN    </v>
          </cell>
          <cell r="D3933" t="str">
            <v>CR</v>
          </cell>
          <cell r="E3933" t="str">
            <v>420,16</v>
          </cell>
        </row>
        <row r="3934">
          <cell r="A3934">
            <v>13396</v>
          </cell>
          <cell r="B3934" t="str">
            <v>QUADRO DE DISTRIBUICAO COM BARRAMENTO TRIFASICO, DE EMBUTIR, EM CHAPA DE ACO GALVANIZADO, PARA 28 DISJUNTORES DIN, 100 A</v>
          </cell>
          <cell r="C3934" t="str">
            <v xml:space="preserve">UN    </v>
          </cell>
          <cell r="D3934" t="str">
            <v>CR</v>
          </cell>
          <cell r="E3934" t="str">
            <v>590,09</v>
          </cell>
        </row>
        <row r="3935">
          <cell r="A3935">
            <v>12041</v>
          </cell>
          <cell r="B3935" t="str">
            <v>QUADRO DE DISTRIBUICAO COM BARRAMENTO TRIFASICO, DE EMBUTIR, EM CHAPA DE ACO GALVANIZADO, PARA 30 DISJUNTORES DIN, 150 A</v>
          </cell>
          <cell r="C3935" t="str">
            <v xml:space="preserve">UN    </v>
          </cell>
          <cell r="D3935" t="str">
            <v>CR</v>
          </cell>
          <cell r="E3935" t="str">
            <v>481,84</v>
          </cell>
        </row>
        <row r="3936">
          <cell r="A3936">
            <v>12043</v>
          </cell>
          <cell r="B3936" t="str">
            <v>QUADRO DE DISTRIBUICAO COM BARRAMENTO TRIFASICO, DE EMBUTIR, EM CHAPA DE ACO GALVANIZADO, PARA 30 DISJUNTORES DIN, 225 A</v>
          </cell>
          <cell r="C3936" t="str">
            <v xml:space="preserve">UN    </v>
          </cell>
          <cell r="D3936" t="str">
            <v>CR</v>
          </cell>
          <cell r="E3936" t="str">
            <v>1.017,33</v>
          </cell>
        </row>
        <row r="3937">
          <cell r="A3937">
            <v>39762</v>
          </cell>
          <cell r="B3937" t="str">
            <v>QUADRO DE DISTRIBUICAO COM BARRAMENTO TRIFASICO, DE EMBUTIR, EM CHAPA DE ACO GALVANIZADO, PARA 36 DISJUNTORES DIN, 100 A</v>
          </cell>
          <cell r="C3937" t="str">
            <v xml:space="preserve">UN    </v>
          </cell>
          <cell r="D3937" t="str">
            <v>CR</v>
          </cell>
          <cell r="E3937" t="str">
            <v>484,28</v>
          </cell>
        </row>
        <row r="3938">
          <cell r="A3938">
            <v>12042</v>
          </cell>
          <cell r="B3938" t="str">
            <v>QUADRO DE DISTRIBUICAO COM BARRAMENTO TRIFASICO, DE EMBUTIR, EM CHAPA DE ACO GALVANIZADO, PARA 40 DISJUNTORES DIN, 100 A</v>
          </cell>
          <cell r="C3938" t="str">
            <v xml:space="preserve">UN    </v>
          </cell>
          <cell r="D3938" t="str">
            <v>CR</v>
          </cell>
          <cell r="E3938" t="str">
            <v>707,03</v>
          </cell>
        </row>
        <row r="3939">
          <cell r="A3939">
            <v>39763</v>
          </cell>
          <cell r="B3939" t="str">
            <v>QUADRO DE DISTRIBUICAO COM BARRAMENTO TRIFASICO, DE EMBUTIR, EM CHAPA DE ACO GALVANIZADO, PARA 48 DISJUNTORES DIN, 100 A</v>
          </cell>
          <cell r="C3939" t="str">
            <v xml:space="preserve">UN    </v>
          </cell>
          <cell r="D3939" t="str">
            <v>CR</v>
          </cell>
          <cell r="E3939" t="str">
            <v>827,48</v>
          </cell>
        </row>
        <row r="3940">
          <cell r="A3940">
            <v>39756</v>
          </cell>
          <cell r="B3940" t="str">
            <v>QUADRO DE DISTRIBUICAO COM BARRAMENTO TRIFASICO, DE SOBREPOR, EM CHAPA DE ACO GALVANIZADO, PARA 12 DISJUNTORES DIN, 100 A</v>
          </cell>
          <cell r="C3940" t="str">
            <v xml:space="preserve">UN    </v>
          </cell>
          <cell r="D3940" t="str">
            <v>CR</v>
          </cell>
          <cell r="E3940" t="str">
            <v>296,14</v>
          </cell>
        </row>
        <row r="3941">
          <cell r="A3941">
            <v>12038</v>
          </cell>
          <cell r="B3941" t="str">
            <v>QUADRO DE DISTRIBUICAO COM BARRAMENTO TRIFASICO, DE SOBREPOR, EM CHAPA DE ACO GALVANIZADO, PARA 18 DISJUNTORES DIN, 100 A</v>
          </cell>
          <cell r="C3941" t="str">
            <v xml:space="preserve">UN    </v>
          </cell>
          <cell r="D3941" t="str">
            <v>CR</v>
          </cell>
          <cell r="E3941" t="str">
            <v>370,03</v>
          </cell>
        </row>
        <row r="3942">
          <cell r="A3942">
            <v>39757</v>
          </cell>
          <cell r="B3942" t="str">
            <v>QUADRO DE DISTRIBUICAO COM BARRAMENTO TRIFASICO, DE SOBREPOR, EM CHAPA DE ACO GALVANIZADO, PARA 28 DISJUNTORES DIN, 100 A</v>
          </cell>
          <cell r="C3942" t="str">
            <v xml:space="preserve">UN    </v>
          </cell>
          <cell r="D3942" t="str">
            <v>CR</v>
          </cell>
          <cell r="E3942" t="str">
            <v>342,17</v>
          </cell>
        </row>
        <row r="3943">
          <cell r="A3943">
            <v>39758</v>
          </cell>
          <cell r="B3943" t="str">
            <v>QUADRO DE DISTRIBUICAO COM BARRAMENTO TRIFASICO, DE SOBREPOR, EM CHAPA DE ACO GALVANIZADO, PARA 30 DISJUNTORES DIN, 100 A</v>
          </cell>
          <cell r="C3943" t="str">
            <v xml:space="preserve">UN    </v>
          </cell>
          <cell r="D3943" t="str">
            <v>CR</v>
          </cell>
          <cell r="E3943" t="str">
            <v>498,66</v>
          </cell>
        </row>
        <row r="3944">
          <cell r="A3944">
            <v>39759</v>
          </cell>
          <cell r="B3944" t="str">
            <v>QUADRO DE DISTRIBUICAO COM BARRAMENTO TRIFASICO, DE SOBREPOR, EM CHAPA DE ACO GALVANIZADO, PARA 36 DISJUNTORES DIN, 100 A</v>
          </cell>
          <cell r="C3944" t="str">
            <v xml:space="preserve">UN    </v>
          </cell>
          <cell r="D3944" t="str">
            <v>CR</v>
          </cell>
          <cell r="E3944" t="str">
            <v>615,85</v>
          </cell>
        </row>
        <row r="3945">
          <cell r="A3945">
            <v>39760</v>
          </cell>
          <cell r="B3945" t="str">
            <v>QUADRO DE DISTRIBUICAO COM BARRAMENTO TRIFASICO, DE SOBREPOR, EM CHAPA DE ACO GALVANIZADO, PARA 40 DISJUNTORES DIN, 100 A</v>
          </cell>
          <cell r="C3945" t="str">
            <v xml:space="preserve">UN    </v>
          </cell>
          <cell r="D3945" t="str">
            <v>CR</v>
          </cell>
          <cell r="E3945" t="str">
            <v>824,76</v>
          </cell>
        </row>
        <row r="3946">
          <cell r="A3946">
            <v>39761</v>
          </cell>
          <cell r="B3946" t="str">
            <v>QUADRO DE DISTRIBUICAO COM BARRAMENTO TRIFASICO, DE SOBREPOR, EM CHAPA DE ACO GALVANIZADO, PARA 48 DISJUNTORES DIN, 100 A</v>
          </cell>
          <cell r="C3946" t="str">
            <v xml:space="preserve">UN    </v>
          </cell>
          <cell r="D3946" t="str">
            <v>CR</v>
          </cell>
          <cell r="E3946" t="str">
            <v>740,27</v>
          </cell>
        </row>
        <row r="3947">
          <cell r="A3947">
            <v>39805</v>
          </cell>
          <cell r="B3947" t="str">
            <v>QUADRO DE DISTRIBUICAO, EM PVC, DE EMBUTIR, COM BARRAMENTO TERRA / NEUTRO, PARA 12 DISJUNTORES NEMA OU 16 DISJUNTORES DIN</v>
          </cell>
          <cell r="C3947" t="str">
            <v xml:space="preserve">UN    </v>
          </cell>
          <cell r="D3947" t="str">
            <v>CR</v>
          </cell>
          <cell r="E3947" t="str">
            <v>104,50</v>
          </cell>
        </row>
        <row r="3948">
          <cell r="A3948">
            <v>39806</v>
          </cell>
          <cell r="B3948" t="str">
            <v>QUADRO DE DISTRIBUICAO, EM PVC, DE EMBUTIR, COM BARRAMENTO TERRA / NEUTRO, PARA 18 DISJUNTORES NEMA OU 24 DISJUNTORES DIN</v>
          </cell>
          <cell r="C3948" t="str">
            <v xml:space="preserve">UN    </v>
          </cell>
          <cell r="D3948" t="str">
            <v>CR</v>
          </cell>
          <cell r="E3948" t="str">
            <v>193,61</v>
          </cell>
        </row>
        <row r="3949">
          <cell r="A3949">
            <v>39807</v>
          </cell>
          <cell r="B3949" t="str">
            <v>QUADRO DE DISTRIBUICAO, EM PVC, DE EMBUTIR, COM BARRAMENTO TERRA / NEUTRO, PARA 27 DISJUNTORES NEMA OU 36 DISJUNTORES DIN</v>
          </cell>
          <cell r="C3949" t="str">
            <v xml:space="preserve">UN    </v>
          </cell>
          <cell r="D3949" t="str">
            <v>CR</v>
          </cell>
          <cell r="E3949" t="str">
            <v>419,60</v>
          </cell>
        </row>
        <row r="3950">
          <cell r="A3950">
            <v>43100</v>
          </cell>
          <cell r="B3950" t="str">
            <v>QUADRO DE DISTRIBUICAO, EM PVC, DE EMBUTIR, COM BARRAMENTO TERRA / NEUTRO, PARA 48 DISJUNTORES DIN</v>
          </cell>
          <cell r="C3950" t="str">
            <v xml:space="preserve">UN    </v>
          </cell>
          <cell r="D3950" t="str">
            <v>CR</v>
          </cell>
          <cell r="E3950" t="str">
            <v>328,04</v>
          </cell>
        </row>
        <row r="3951">
          <cell r="A3951">
            <v>39804</v>
          </cell>
          <cell r="B3951" t="str">
            <v>QUADRO DE DISTRIBUICAO, EM PVC, DE EMBUTIR, COM BARRAMENTO TERRA / NEUTRO, PARA 6 DISJUNTORES NEMA OU 8 DISJUNTORES DIN</v>
          </cell>
          <cell r="C3951" t="str">
            <v xml:space="preserve">UN    </v>
          </cell>
          <cell r="D3951" t="str">
            <v>CR</v>
          </cell>
          <cell r="E3951" t="str">
            <v>61,36</v>
          </cell>
        </row>
        <row r="3952">
          <cell r="A3952">
            <v>39796</v>
          </cell>
          <cell r="B3952" t="str">
            <v>QUADRO DE DISTRIBUICAO, SEM BARRAMENTO, EM PVC, DE EMBUTIR, PARA 12 DISJUNTORES NEMA OU 16 DISJUNTORES DIN</v>
          </cell>
          <cell r="C3952" t="str">
            <v xml:space="preserve">UN    </v>
          </cell>
          <cell r="D3952" t="str">
            <v>CR</v>
          </cell>
          <cell r="E3952" t="str">
            <v>63,55</v>
          </cell>
        </row>
        <row r="3953">
          <cell r="A3953">
            <v>39797</v>
          </cell>
          <cell r="B3953" t="str">
            <v>QUADRO DE DISTRIBUICAO, SEM BARRAMENTO, EM PVC, DE EMBUTIR, PARA 18 DISJUNTORES NEMA OU 24 DISJUNTORES DIN</v>
          </cell>
          <cell r="C3953" t="str">
            <v xml:space="preserve">UN    </v>
          </cell>
          <cell r="D3953" t="str">
            <v xml:space="preserve">C </v>
          </cell>
          <cell r="E3953" t="str">
            <v>99,77</v>
          </cell>
        </row>
        <row r="3954">
          <cell r="A3954">
            <v>39798</v>
          </cell>
          <cell r="B3954" t="str">
            <v>QUADRO DE DISTRIBUICAO, SEM BARRAMENTO, EM PVC, DE EMBUTIR, PARA 27 DISJUNTORES NEMA OU 36 DISJUNTORES DIN</v>
          </cell>
          <cell r="C3954" t="str">
            <v xml:space="preserve">UN    </v>
          </cell>
          <cell r="D3954" t="str">
            <v>CR</v>
          </cell>
          <cell r="E3954" t="str">
            <v>171,13</v>
          </cell>
        </row>
        <row r="3955">
          <cell r="A3955">
            <v>39794</v>
          </cell>
          <cell r="B3955" t="str">
            <v>QUADRO DE DISTRIBUICAO, SEM BARRAMENTO, EM PVC, DE EMBUTIR, PARA 3 DISJUNTORES NEMA OU 4 DISJUNTORES DIN</v>
          </cell>
          <cell r="C3955" t="str">
            <v xml:space="preserve">UN    </v>
          </cell>
          <cell r="D3955" t="str">
            <v>CR</v>
          </cell>
          <cell r="E3955" t="str">
            <v>26,97</v>
          </cell>
        </row>
        <row r="3956">
          <cell r="A3956">
            <v>39795</v>
          </cell>
          <cell r="B3956" t="str">
            <v>QUADRO DE DISTRIBUICAO, SEM BARRAMENTO, EM PVC, DE EMBUTIR, PARA 6 DISJUNTORES NEMA OU 8 DISJUNTORES DIN</v>
          </cell>
          <cell r="C3956" t="str">
            <v xml:space="preserve">UN    </v>
          </cell>
          <cell r="D3956" t="str">
            <v>CR</v>
          </cell>
          <cell r="E3956" t="str">
            <v>42,62</v>
          </cell>
        </row>
        <row r="3957">
          <cell r="A3957">
            <v>39799</v>
          </cell>
          <cell r="B3957" t="str">
            <v>QUADRO DE DISTRIBUICAO, SEM BARRAMENTO, EM PVC, DE SOBREPOR,  PARA 3 DISJUNTORES NEMA OU 4 DISJUNTORES DIN</v>
          </cell>
          <cell r="C3957" t="str">
            <v xml:space="preserve">UN    </v>
          </cell>
          <cell r="D3957" t="str">
            <v>CR</v>
          </cell>
          <cell r="E3957" t="str">
            <v>31,44</v>
          </cell>
        </row>
        <row r="3958">
          <cell r="A3958">
            <v>39801</v>
          </cell>
          <cell r="B3958" t="str">
            <v>QUADRO DE DISTRIBUICAO, SEM BARRAMENTO, EM PVC, DE SOBREPOR, PARA 12 DISJUNTORES NEMA OU 16 DISJUNTORES DIN</v>
          </cell>
          <cell r="C3958" t="str">
            <v xml:space="preserve">UN    </v>
          </cell>
          <cell r="D3958" t="str">
            <v>CR</v>
          </cell>
          <cell r="E3958" t="str">
            <v>90,00</v>
          </cell>
        </row>
        <row r="3959">
          <cell r="A3959">
            <v>39802</v>
          </cell>
          <cell r="B3959" t="str">
            <v>QUADRO DE DISTRIBUICAO, SEM BARRAMENTO, EM PVC, DE SOBREPOR, PARA 18 DISJUNTORES NEMA OU 24 DISJUNTORES DIN</v>
          </cell>
          <cell r="C3959" t="str">
            <v xml:space="preserve">UN    </v>
          </cell>
          <cell r="D3959" t="str">
            <v>CR</v>
          </cell>
          <cell r="E3959" t="str">
            <v>131,92</v>
          </cell>
        </row>
        <row r="3960">
          <cell r="A3960">
            <v>39803</v>
          </cell>
          <cell r="B3960" t="str">
            <v>QUADRO DE DISTRIBUICAO, SEM BARRAMENTO, EM PVC, DE SOBREPOR, PARA 27 DISJUNTORES NEMA OU 36 DISJUNTORES DIN</v>
          </cell>
          <cell r="C3960" t="str">
            <v xml:space="preserve">UN    </v>
          </cell>
          <cell r="D3960" t="str">
            <v>CR</v>
          </cell>
          <cell r="E3960" t="str">
            <v>184,03</v>
          </cell>
        </row>
        <row r="3961">
          <cell r="A3961">
            <v>39800</v>
          </cell>
          <cell r="B3961" t="str">
            <v>QUADRO DE DISTRIBUICAO, SEM BARRAMENTO, EM PVC, DE SOBREPOR, PARA 6 DISJUNTORES NEMA OU 8 DISJUNTORES DIN</v>
          </cell>
          <cell r="C3961" t="str">
            <v xml:space="preserve">UN    </v>
          </cell>
          <cell r="D3961" t="str">
            <v>CR</v>
          </cell>
          <cell r="E3961" t="str">
            <v>53,56</v>
          </cell>
        </row>
        <row r="3962">
          <cell r="A3962">
            <v>4224</v>
          </cell>
          <cell r="B3962" t="str">
            <v>QUEROSENE</v>
          </cell>
          <cell r="C3962" t="str">
            <v xml:space="preserve">L     </v>
          </cell>
          <cell r="D3962" t="str">
            <v>CR</v>
          </cell>
          <cell r="E3962" t="str">
            <v>12,97</v>
          </cell>
        </row>
        <row r="3963">
          <cell r="A3963">
            <v>21059</v>
          </cell>
          <cell r="B3963" t="str">
            <v>RALO FOFO COM REQUADRO, QUADRADO 150 X 150 MM</v>
          </cell>
          <cell r="C3963" t="str">
            <v xml:space="preserve">UN    </v>
          </cell>
          <cell r="D3963" t="str">
            <v>AS</v>
          </cell>
          <cell r="E3963" t="str">
            <v>30,99</v>
          </cell>
        </row>
        <row r="3964">
          <cell r="A3964">
            <v>11234</v>
          </cell>
          <cell r="B3964" t="str">
            <v>RALO FOFO COM REQUADRO, QUADRADO 200 X 200 MM</v>
          </cell>
          <cell r="C3964" t="str">
            <v xml:space="preserve">UN    </v>
          </cell>
          <cell r="D3964" t="str">
            <v>AS</v>
          </cell>
          <cell r="E3964" t="str">
            <v>46,71</v>
          </cell>
        </row>
        <row r="3965">
          <cell r="A3965">
            <v>21060</v>
          </cell>
          <cell r="B3965" t="str">
            <v>RALO FOFO COM REQUADRO, QUADRADO 250 X 250 MM</v>
          </cell>
          <cell r="C3965" t="str">
            <v xml:space="preserve">UN    </v>
          </cell>
          <cell r="D3965" t="str">
            <v>AS</v>
          </cell>
          <cell r="E3965" t="str">
            <v>57,50</v>
          </cell>
        </row>
        <row r="3966">
          <cell r="A3966">
            <v>21061</v>
          </cell>
          <cell r="B3966" t="str">
            <v>RALO FOFO COM REQUADRO, QUADRADO 300 X 300 MM</v>
          </cell>
          <cell r="C3966" t="str">
            <v xml:space="preserve">UN    </v>
          </cell>
          <cell r="D3966" t="str">
            <v>AS</v>
          </cell>
          <cell r="E3966" t="str">
            <v>71,87</v>
          </cell>
        </row>
        <row r="3967">
          <cell r="A3967">
            <v>21062</v>
          </cell>
          <cell r="B3967" t="str">
            <v>RALO FOFO COM REQUADRO, QUADRADO 400 X 400 MM</v>
          </cell>
          <cell r="C3967" t="str">
            <v xml:space="preserve">UN    </v>
          </cell>
          <cell r="D3967" t="str">
            <v>AS</v>
          </cell>
          <cell r="E3967" t="str">
            <v>113,20</v>
          </cell>
        </row>
        <row r="3968">
          <cell r="A3968">
            <v>11708</v>
          </cell>
          <cell r="B3968" t="str">
            <v>RALO FOFO SEMIESFERICO, 100 MM, PARA LAJES/ CALHAS</v>
          </cell>
          <cell r="C3968" t="str">
            <v xml:space="preserve">UN    </v>
          </cell>
          <cell r="D3968" t="str">
            <v>AS</v>
          </cell>
          <cell r="E3968" t="str">
            <v>12,35</v>
          </cell>
        </row>
        <row r="3969">
          <cell r="A3969">
            <v>11709</v>
          </cell>
          <cell r="B3969" t="str">
            <v>RALO FOFO SEMIESFERICO, 150 MM, PARA LAJES/ CALHAS</v>
          </cell>
          <cell r="C3969" t="str">
            <v xml:space="preserve">UN    </v>
          </cell>
          <cell r="D3969" t="str">
            <v>AS</v>
          </cell>
          <cell r="E3969" t="str">
            <v>29,01</v>
          </cell>
        </row>
        <row r="3970">
          <cell r="A3970">
            <v>11710</v>
          </cell>
          <cell r="B3970" t="str">
            <v>RALO FOFO SEMIESFERICO, 200 MM, PARA LAJES/ CALHAS</v>
          </cell>
          <cell r="C3970" t="str">
            <v xml:space="preserve">UN    </v>
          </cell>
          <cell r="D3970" t="str">
            <v>AS</v>
          </cell>
          <cell r="E3970" t="str">
            <v>66,70</v>
          </cell>
        </row>
        <row r="3971">
          <cell r="A3971">
            <v>11707</v>
          </cell>
          <cell r="B3971" t="str">
            <v>RALO FOFO SEMIESFERICO, 75 MM, PARA LAJES/ CALHAS</v>
          </cell>
          <cell r="C3971" t="str">
            <v xml:space="preserve">UN    </v>
          </cell>
          <cell r="D3971" t="str">
            <v>AS</v>
          </cell>
          <cell r="E3971" t="str">
            <v>9,25</v>
          </cell>
        </row>
        <row r="3972">
          <cell r="A3972">
            <v>11739</v>
          </cell>
          <cell r="B3972" t="str">
            <v>RALO SECO PVC CONICO, 100 X 40 MM,  COM GRELHA REDONDA BRANCA</v>
          </cell>
          <cell r="C3972" t="str">
            <v xml:space="preserve">UN    </v>
          </cell>
          <cell r="D3972" t="str">
            <v>CR</v>
          </cell>
          <cell r="E3972" t="str">
            <v>5,79</v>
          </cell>
        </row>
        <row r="3973">
          <cell r="A3973">
            <v>11711</v>
          </cell>
          <cell r="B3973" t="str">
            <v>RALO SECO PVC CONICO, 100 X 40 MM, COM GRELHA QUADRADA</v>
          </cell>
          <cell r="C3973" t="str">
            <v xml:space="preserve">UN    </v>
          </cell>
          <cell r="D3973" t="str">
            <v>CR</v>
          </cell>
          <cell r="E3973" t="str">
            <v>8,48</v>
          </cell>
        </row>
        <row r="3974">
          <cell r="A3974">
            <v>5102</v>
          </cell>
          <cell r="B3974" t="str">
            <v>RALO SECO PVC QUADRADO, 100 X 100 X 53 MM, SAIDA 40 MM, COM GRELHA BRANCA</v>
          </cell>
          <cell r="C3974" t="str">
            <v xml:space="preserve">UN    </v>
          </cell>
          <cell r="D3974" t="str">
            <v>CR</v>
          </cell>
          <cell r="E3974" t="str">
            <v>8,20</v>
          </cell>
        </row>
        <row r="3975">
          <cell r="A3975">
            <v>11741</v>
          </cell>
          <cell r="B3975" t="str">
            <v>RALO SIFONADO PVC CILINDRICO, 100 X 40 MM,  COM GRELHA REDONDA BRANCA</v>
          </cell>
          <cell r="C3975" t="str">
            <v xml:space="preserve">UN    </v>
          </cell>
          <cell r="D3975" t="str">
            <v>CR</v>
          </cell>
          <cell r="E3975" t="str">
            <v>5,97</v>
          </cell>
        </row>
        <row r="3976">
          <cell r="A3976">
            <v>11743</v>
          </cell>
          <cell r="B3976" t="str">
            <v>RALO SIFONADO PVC REDONDO CONICO, 100 X 40 MM, COM GRELHA  BRANCA REDONDA</v>
          </cell>
          <cell r="C3976" t="str">
            <v xml:space="preserve">UN    </v>
          </cell>
          <cell r="D3976" t="str">
            <v>CR</v>
          </cell>
          <cell r="E3976" t="str">
            <v>5,42</v>
          </cell>
        </row>
        <row r="3977">
          <cell r="A3977">
            <v>11745</v>
          </cell>
          <cell r="B3977" t="str">
            <v>RALO SIFONADO PVC, QUADRADO, 100 X 100 X 53 MM, SAIDA 40 MM, COM GRELHA BRANCA</v>
          </cell>
          <cell r="C3977" t="str">
            <v xml:space="preserve">UN    </v>
          </cell>
          <cell r="D3977" t="str">
            <v>CR</v>
          </cell>
          <cell r="E3977" t="str">
            <v>7,70</v>
          </cell>
        </row>
        <row r="3978">
          <cell r="A3978">
            <v>25961</v>
          </cell>
          <cell r="B3978" t="str">
            <v>RASTELEIRO</v>
          </cell>
          <cell r="C3978" t="str">
            <v xml:space="preserve">H     </v>
          </cell>
          <cell r="D3978" t="str">
            <v>CR</v>
          </cell>
          <cell r="E3978" t="str">
            <v>9,27</v>
          </cell>
        </row>
        <row r="3979">
          <cell r="A3979">
            <v>40985</v>
          </cell>
          <cell r="B3979" t="str">
            <v>RASTELEIRO (MENSALISTA)</v>
          </cell>
          <cell r="C3979" t="str">
            <v xml:space="preserve">MES   </v>
          </cell>
          <cell r="D3979" t="str">
            <v>CR</v>
          </cell>
          <cell r="E3979" t="str">
            <v>1.646,51</v>
          </cell>
        </row>
        <row r="3980">
          <cell r="A3980">
            <v>1088</v>
          </cell>
          <cell r="B3980" t="str">
            <v>REATOR ELETRONICO BIVOLT PARA 1 LAMPADA FLUORESCENTE DE 18/20 W</v>
          </cell>
          <cell r="C3980" t="str">
            <v xml:space="preserve">UN    </v>
          </cell>
          <cell r="D3980" t="str">
            <v>AS</v>
          </cell>
          <cell r="E3980" t="str">
            <v>13,89</v>
          </cell>
        </row>
        <row r="3981">
          <cell r="A3981">
            <v>1087</v>
          </cell>
          <cell r="B3981" t="str">
            <v>REATOR ELETRONICO BIVOLT PARA 1 LAMPADA FLUORESCENTE DE 36/40 W</v>
          </cell>
          <cell r="C3981" t="str">
            <v xml:space="preserve">UN    </v>
          </cell>
          <cell r="D3981" t="str">
            <v>AS</v>
          </cell>
          <cell r="E3981" t="str">
            <v>17,35</v>
          </cell>
        </row>
        <row r="3982">
          <cell r="A3982">
            <v>38777</v>
          </cell>
          <cell r="B3982" t="str">
            <v>REATOR ELETRONICO BIVOLT PARA 2 LAMPADAS FLUORESCENTES DE 14 W</v>
          </cell>
          <cell r="C3982" t="str">
            <v xml:space="preserve">UN    </v>
          </cell>
          <cell r="D3982" t="str">
            <v>AS</v>
          </cell>
          <cell r="E3982" t="str">
            <v>34,56</v>
          </cell>
        </row>
        <row r="3983">
          <cell r="A3983">
            <v>1086</v>
          </cell>
          <cell r="B3983" t="str">
            <v>REATOR ELETRONICO BIVOLT PARA 2 LAMPADAS FLUORESCENTES DE 18/20 W</v>
          </cell>
          <cell r="C3983" t="str">
            <v xml:space="preserve">UN    </v>
          </cell>
          <cell r="D3983" t="str">
            <v>AS</v>
          </cell>
          <cell r="E3983" t="str">
            <v>18,24</v>
          </cell>
        </row>
        <row r="3984">
          <cell r="A3984">
            <v>1079</v>
          </cell>
          <cell r="B3984" t="str">
            <v>REATOR ELETRONICO BIVOLT PARA 2 LAMPADAS FLUORESCENTES DE 36/40 W</v>
          </cell>
          <cell r="C3984" t="str">
            <v xml:space="preserve">UN    </v>
          </cell>
          <cell r="D3984" t="str">
            <v>AS</v>
          </cell>
          <cell r="E3984" t="str">
            <v>18,85</v>
          </cell>
        </row>
        <row r="3985">
          <cell r="A3985">
            <v>39374</v>
          </cell>
          <cell r="B3985" t="str">
            <v>REATOR INTERNO/INTEGRADO PARA LAMPADA VAPOR METALICO 400 W, ALTO FATOR DE POTENCIA</v>
          </cell>
          <cell r="C3985" t="str">
            <v xml:space="preserve">UN    </v>
          </cell>
          <cell r="D3985" t="str">
            <v xml:space="preserve">C </v>
          </cell>
          <cell r="E3985" t="str">
            <v>96,66</v>
          </cell>
        </row>
        <row r="3986">
          <cell r="A3986">
            <v>1082</v>
          </cell>
          <cell r="B3986" t="str">
            <v>REATOR P/ LAMPADA VAPOR DE SODIO 250W USO EXT</v>
          </cell>
          <cell r="C3986" t="str">
            <v xml:space="preserve">UN    </v>
          </cell>
          <cell r="D3986" t="str">
            <v>AS</v>
          </cell>
          <cell r="E3986" t="str">
            <v>118,54</v>
          </cell>
        </row>
        <row r="3987">
          <cell r="A3987">
            <v>12316</v>
          </cell>
          <cell r="B3987" t="str">
            <v>REATOR P/ 1 LAMPADA VAPOR DE MERCURIO 125W USO EXT</v>
          </cell>
          <cell r="C3987" t="str">
            <v xml:space="preserve">UN    </v>
          </cell>
          <cell r="D3987" t="str">
            <v>AS</v>
          </cell>
          <cell r="E3987" t="str">
            <v>54,33</v>
          </cell>
        </row>
        <row r="3988">
          <cell r="A3988">
            <v>12317</v>
          </cell>
          <cell r="B3988" t="str">
            <v>REATOR P/ 1 LAMPADA VAPOR DE MERCURIO 250W USO EXT</v>
          </cell>
          <cell r="C3988" t="str">
            <v xml:space="preserve">UN    </v>
          </cell>
          <cell r="D3988" t="str">
            <v>AS</v>
          </cell>
          <cell r="E3988" t="str">
            <v>64,79</v>
          </cell>
        </row>
        <row r="3989">
          <cell r="A3989">
            <v>12318</v>
          </cell>
          <cell r="B3989" t="str">
            <v>REATOR P/ 1 LAMPADA VAPOR DE MERCURIO 400W USO EXT</v>
          </cell>
          <cell r="C3989" t="str">
            <v xml:space="preserve">UN    </v>
          </cell>
          <cell r="D3989" t="str">
            <v>AS</v>
          </cell>
          <cell r="E3989" t="str">
            <v>74,64</v>
          </cell>
        </row>
        <row r="3990">
          <cell r="A3990">
            <v>5104</v>
          </cell>
          <cell r="B3990" t="str">
            <v>REBITE DE ALUMINIO VAZADO DE REPUXO, 3,2 X 8 MM (1KG = 1025 UNIDADES)</v>
          </cell>
          <cell r="C3990" t="str">
            <v xml:space="preserve">KG    </v>
          </cell>
          <cell r="D3990" t="str">
            <v>AS</v>
          </cell>
          <cell r="E3990" t="str">
            <v>40,22</v>
          </cell>
        </row>
        <row r="3991">
          <cell r="A3991">
            <v>26023</v>
          </cell>
          <cell r="B3991" t="str">
            <v>REBOLO ABRASIVO RETO DE USO GERAL GRAO 36, DE 6 X 1 " (DIAMETRO X ALTURA)</v>
          </cell>
          <cell r="C3991" t="str">
            <v xml:space="preserve">UN    </v>
          </cell>
          <cell r="D3991" t="str">
            <v>CR</v>
          </cell>
          <cell r="E3991" t="str">
            <v>85,09</v>
          </cell>
        </row>
        <row r="3992">
          <cell r="A3992">
            <v>2710</v>
          </cell>
          <cell r="B3992" t="str">
            <v>REBOLO ABRASIVO RETO DE USO GERAL GRAO 36, DE 6 X 3/4 " (DIAMETRO X ALTURA)</v>
          </cell>
          <cell r="C3992" t="str">
            <v xml:space="preserve">UN    </v>
          </cell>
          <cell r="D3992" t="str">
            <v>CR</v>
          </cell>
          <cell r="E3992" t="str">
            <v>67,95</v>
          </cell>
        </row>
        <row r="3993">
          <cell r="A3993">
            <v>14575</v>
          </cell>
          <cell r="B3993" t="str">
            <v>RECICLADORA DE ASFALTO A FRIO SOBRE RODAS, LARG. FRESAGEM 2,00 M, POT. 315 KW/422 HP</v>
          </cell>
          <cell r="C3993" t="str">
            <v xml:space="preserve">UN    </v>
          </cell>
          <cell r="D3993" t="str">
            <v>AS</v>
          </cell>
          <cell r="E3993" t="str">
            <v>3.505.594,94</v>
          </cell>
        </row>
        <row r="3994">
          <cell r="A3994">
            <v>20034</v>
          </cell>
          <cell r="B3994" t="str">
            <v>REDUCAO EXCENTRICA PVC NBR 10569 P/REDE COLET ESG PB JE 150 X 100MM</v>
          </cell>
          <cell r="C3994" t="str">
            <v xml:space="preserve">UN    </v>
          </cell>
          <cell r="D3994" t="str">
            <v>AS</v>
          </cell>
          <cell r="E3994" t="str">
            <v>59,97</v>
          </cell>
        </row>
        <row r="3995">
          <cell r="A3995">
            <v>20036</v>
          </cell>
          <cell r="B3995" t="str">
            <v>REDUCAO EXCENTRICA PVC NBR 10569 P/REDE COLET ESG PB JE 200 X 150MM</v>
          </cell>
          <cell r="C3995" t="str">
            <v xml:space="preserve">UN    </v>
          </cell>
          <cell r="D3995" t="str">
            <v>AS</v>
          </cell>
          <cell r="E3995" t="str">
            <v>115,36</v>
          </cell>
        </row>
        <row r="3996">
          <cell r="A3996">
            <v>20037</v>
          </cell>
          <cell r="B3996" t="str">
            <v>REDUCAO EXCENTRICA PVC NBR 10569 P/REDE COLET ESG PB JE 250 X 200MM</v>
          </cell>
          <cell r="C3996" t="str">
            <v xml:space="preserve">UN    </v>
          </cell>
          <cell r="D3996" t="str">
            <v>AS</v>
          </cell>
          <cell r="E3996" t="str">
            <v>217,59</v>
          </cell>
        </row>
        <row r="3997">
          <cell r="A3997">
            <v>20043</v>
          </cell>
          <cell r="B3997" t="str">
            <v>REDUCAO EXCENTRICA PVC P/ ESG PREDIAL DN 100 X 50MM</v>
          </cell>
          <cell r="C3997" t="str">
            <v xml:space="preserve">UN    </v>
          </cell>
          <cell r="D3997" t="str">
            <v>CR</v>
          </cell>
          <cell r="E3997" t="str">
            <v>4,75</v>
          </cell>
        </row>
        <row r="3998">
          <cell r="A3998">
            <v>20044</v>
          </cell>
          <cell r="B3998" t="str">
            <v>REDUCAO EXCENTRICA PVC P/ ESG PREDIAL DN 100 X 75MM</v>
          </cell>
          <cell r="C3998" t="str">
            <v xml:space="preserve">UN    </v>
          </cell>
          <cell r="D3998" t="str">
            <v>CR</v>
          </cell>
          <cell r="E3998" t="str">
            <v>5,55</v>
          </cell>
        </row>
        <row r="3999">
          <cell r="A3999">
            <v>20042</v>
          </cell>
          <cell r="B3999" t="str">
            <v>REDUCAO EXCENTRICA PVC P/ ESG PREDIAL DN 75 X 50MM</v>
          </cell>
          <cell r="C3999" t="str">
            <v xml:space="preserve">UN    </v>
          </cell>
          <cell r="D3999" t="str">
            <v>CR</v>
          </cell>
          <cell r="E3999" t="str">
            <v>4,02</v>
          </cell>
        </row>
        <row r="4000">
          <cell r="A4000">
            <v>20046</v>
          </cell>
          <cell r="B4000" t="str">
            <v>REDUCAO EXCENTRICA PVC, SERIE R, DN 100 X 75 MM, PARA ESGOTO PREDIAL</v>
          </cell>
          <cell r="C4000" t="str">
            <v xml:space="preserve">UN    </v>
          </cell>
          <cell r="D4000" t="str">
            <v>CR</v>
          </cell>
          <cell r="E4000" t="str">
            <v>11,79</v>
          </cell>
        </row>
        <row r="4001">
          <cell r="A4001">
            <v>20047</v>
          </cell>
          <cell r="B4001" t="str">
            <v>REDUCAO EXCENTRICA PVC, SERIE R, DN 150 X 100 MM, PARA ESGOTO PREDIAL</v>
          </cell>
          <cell r="C4001" t="str">
            <v xml:space="preserve">UN    </v>
          </cell>
          <cell r="D4001" t="str">
            <v>CR</v>
          </cell>
          <cell r="E4001" t="str">
            <v>32,22</v>
          </cell>
        </row>
        <row r="4002">
          <cell r="A4002">
            <v>20045</v>
          </cell>
          <cell r="B4002" t="str">
            <v>REDUCAO EXCENTRICA PVC, SERIE R, DN 75 X 50 MM, PARA ESGOTO PREDIAL</v>
          </cell>
          <cell r="C4002" t="str">
            <v xml:space="preserve">UN    </v>
          </cell>
          <cell r="D4002" t="str">
            <v>CR</v>
          </cell>
          <cell r="E4002" t="str">
            <v>4,85</v>
          </cell>
        </row>
        <row r="4003">
          <cell r="A4003">
            <v>20972</v>
          </cell>
          <cell r="B4003" t="str">
            <v>REDUCAO FIXA TIPO STORZ, ENGATE RAPIDO 2.1/2" X 1.1/2", EM LATAO, PARA INSTALACAO PREDIAL COMBATE A INCENDIO PREDIAL</v>
          </cell>
          <cell r="C4003" t="str">
            <v xml:space="preserve">UN    </v>
          </cell>
          <cell r="D4003" t="str">
            <v>CR</v>
          </cell>
          <cell r="E4003" t="str">
            <v>82,25</v>
          </cell>
        </row>
        <row r="4004">
          <cell r="A4004">
            <v>20032</v>
          </cell>
          <cell r="B4004" t="str">
            <v>REDUCAO PVC PBA, JE, BB, DN 75 X 50 / DE 85 X 60 MM, PARA REDE DE AGUA</v>
          </cell>
          <cell r="C4004" t="str">
            <v xml:space="preserve">UN    </v>
          </cell>
          <cell r="D4004" t="str">
            <v>AS</v>
          </cell>
          <cell r="E4004" t="str">
            <v>44,45</v>
          </cell>
        </row>
        <row r="4005">
          <cell r="A4005">
            <v>11321</v>
          </cell>
          <cell r="B4005" t="str">
            <v>REDUCAO PVC PBA, JE, PB, DN 100 X 50 / DE 110 X 60 MM, PARA REDE DE AGUA</v>
          </cell>
          <cell r="C4005" t="str">
            <v xml:space="preserve">UN    </v>
          </cell>
          <cell r="D4005" t="str">
            <v>AS</v>
          </cell>
          <cell r="E4005" t="str">
            <v>20,27</v>
          </cell>
        </row>
        <row r="4006">
          <cell r="A4006">
            <v>11323</v>
          </cell>
          <cell r="B4006" t="str">
            <v>REDUCAO PVC PBA, JE, PB, DN 100 X 75 / DE 110 X 85 MM, PARA REDE DE AGUA</v>
          </cell>
          <cell r="C4006" t="str">
            <v xml:space="preserve">UN    </v>
          </cell>
          <cell r="D4006" t="str">
            <v>AS</v>
          </cell>
          <cell r="E4006" t="str">
            <v>23,31</v>
          </cell>
        </row>
        <row r="4007">
          <cell r="A4007">
            <v>20327</v>
          </cell>
          <cell r="B4007" t="str">
            <v>REDUCAO PVC PBA, JE, PB, DN 75 X 50 / DE 85 X 60 MM, PARA REDE DE AGUA</v>
          </cell>
          <cell r="C4007" t="str">
            <v xml:space="preserve">UN    </v>
          </cell>
          <cell r="D4007" t="str">
            <v>AS</v>
          </cell>
          <cell r="E4007" t="str">
            <v>13,23</v>
          </cell>
        </row>
        <row r="4008">
          <cell r="A4008">
            <v>25966</v>
          </cell>
          <cell r="B4008" t="str">
            <v>REDUTOR TIPO THINNER PARA ACABAMENTO</v>
          </cell>
          <cell r="C4008" t="str">
            <v xml:space="preserve">L     </v>
          </cell>
          <cell r="D4008" t="str">
            <v>CR</v>
          </cell>
          <cell r="E4008" t="str">
            <v>16,57</v>
          </cell>
        </row>
        <row r="4009">
          <cell r="A4009">
            <v>13390</v>
          </cell>
          <cell r="B4009" t="str">
            <v>REFLETOR REDONDO EM ALUMINIO ANODIZADO PARA LAMPADA VAPOR DE MERCURIO/SODIO, CORPO EM ALUMINIO COM PINTURA EPOXI, PARA LAMPADA E-27 DE 300 W, COM SUPORTE REDONDO E ALCA REGULAVEL PARA FIXACAO.</v>
          </cell>
          <cell r="C4009" t="str">
            <v xml:space="preserve">UN    </v>
          </cell>
          <cell r="D4009" t="str">
            <v>AS</v>
          </cell>
          <cell r="E4009" t="str">
            <v>68,57</v>
          </cell>
        </row>
        <row r="4010">
          <cell r="A4010">
            <v>6034</v>
          </cell>
          <cell r="B4010" t="str">
            <v>REGISTRO DE ESFERA DE PASSEIO, PVC PARA POLIETILENO, 20 MM</v>
          </cell>
          <cell r="C4010" t="str">
            <v xml:space="preserve">UN    </v>
          </cell>
          <cell r="D4010" t="str">
            <v>CR</v>
          </cell>
          <cell r="E4010" t="str">
            <v>4,67</v>
          </cell>
        </row>
        <row r="4011">
          <cell r="A4011">
            <v>6036</v>
          </cell>
          <cell r="B4011" t="str">
            <v>REGISTRO DE ESFERA PVC, COM BORBOLETA, COM ROSCA EXTERNA, DE 1/2"</v>
          </cell>
          <cell r="C4011" t="str">
            <v xml:space="preserve">UN    </v>
          </cell>
          <cell r="D4011" t="str">
            <v>CR</v>
          </cell>
          <cell r="E4011" t="str">
            <v>6,36</v>
          </cell>
        </row>
        <row r="4012">
          <cell r="A4012">
            <v>6031</v>
          </cell>
          <cell r="B4012" t="str">
            <v>REGISTRO DE ESFERA PVC, COM BORBOLETA, COM ROSCA EXTERNA, DE 3/4"</v>
          </cell>
          <cell r="C4012" t="str">
            <v xml:space="preserve">UN    </v>
          </cell>
          <cell r="D4012" t="str">
            <v xml:space="preserve">C </v>
          </cell>
          <cell r="E4012" t="str">
            <v>7,48</v>
          </cell>
        </row>
        <row r="4013">
          <cell r="A4013">
            <v>6029</v>
          </cell>
          <cell r="B4013" t="str">
            <v>REGISTRO DE ESFERA PVC, COM CABECA QUADRADA, COM ROSCA EXTERNA, 1/2"</v>
          </cell>
          <cell r="C4013" t="str">
            <v xml:space="preserve">UN    </v>
          </cell>
          <cell r="D4013" t="str">
            <v>CR</v>
          </cell>
          <cell r="E4013" t="str">
            <v>7,56</v>
          </cell>
        </row>
        <row r="4014">
          <cell r="A4014">
            <v>6033</v>
          </cell>
          <cell r="B4014" t="str">
            <v>REGISTRO DE ESFERA PVC, COM CABECA QUADRADA, COM ROSCA EXTERNA, 3/4"</v>
          </cell>
          <cell r="C4014" t="str">
            <v xml:space="preserve">UN    </v>
          </cell>
          <cell r="D4014" t="str">
            <v>CR</v>
          </cell>
          <cell r="E4014" t="str">
            <v>9,96</v>
          </cell>
        </row>
        <row r="4015">
          <cell r="A4015">
            <v>11672</v>
          </cell>
          <cell r="B4015" t="str">
            <v>REGISTRO DE ESFERA, PVC, COM VOLANTE, VS, ROSCAVEL, DN 1 1/2", COM CORPO DIVIDIDO</v>
          </cell>
          <cell r="C4015" t="str">
            <v xml:space="preserve">UN    </v>
          </cell>
          <cell r="D4015" t="str">
            <v>CR</v>
          </cell>
          <cell r="E4015" t="str">
            <v>21,67</v>
          </cell>
        </row>
        <row r="4016">
          <cell r="A4016">
            <v>11669</v>
          </cell>
          <cell r="B4016" t="str">
            <v>REGISTRO DE ESFERA, PVC, COM VOLANTE, VS, ROSCAVEL, DN 1 1/4", COM CORPO DIVIDIDO</v>
          </cell>
          <cell r="C4016" t="str">
            <v xml:space="preserve">UN    </v>
          </cell>
          <cell r="D4016" t="str">
            <v>CR</v>
          </cell>
          <cell r="E4016" t="str">
            <v>20,64</v>
          </cell>
        </row>
        <row r="4017">
          <cell r="A4017">
            <v>11670</v>
          </cell>
          <cell r="B4017" t="str">
            <v>REGISTRO DE ESFERA, PVC, COM VOLANTE, VS, ROSCAVEL, DN 1/2", COM CORPO DIVIDIDO</v>
          </cell>
          <cell r="C4017" t="str">
            <v xml:space="preserve">UN    </v>
          </cell>
          <cell r="D4017" t="str">
            <v>CR</v>
          </cell>
          <cell r="E4017" t="str">
            <v>7,90</v>
          </cell>
        </row>
        <row r="4018">
          <cell r="A4018">
            <v>20055</v>
          </cell>
          <cell r="B4018" t="str">
            <v>REGISTRO DE ESFERA, PVC, COM VOLANTE, VS, ROSCAVEL, DN 1", COM CORPO DIVIDIDO</v>
          </cell>
          <cell r="C4018" t="str">
            <v xml:space="preserve">UN    </v>
          </cell>
          <cell r="D4018" t="str">
            <v>CR</v>
          </cell>
          <cell r="E4018" t="str">
            <v>15,45</v>
          </cell>
        </row>
        <row r="4019">
          <cell r="A4019">
            <v>11671</v>
          </cell>
          <cell r="B4019" t="str">
            <v>REGISTRO DE ESFERA, PVC, COM VOLANTE, VS, ROSCAVEL, DN 2", COM CORPO DIVIDIDO</v>
          </cell>
          <cell r="C4019" t="str">
            <v xml:space="preserve">UN    </v>
          </cell>
          <cell r="D4019" t="str">
            <v>CR</v>
          </cell>
          <cell r="E4019" t="str">
            <v>33,17</v>
          </cell>
        </row>
        <row r="4020">
          <cell r="A4020">
            <v>6032</v>
          </cell>
          <cell r="B4020" t="str">
            <v>REGISTRO DE ESFERA, PVC, COM VOLANTE, VS, ROSCAVEL, DN 3/4", COM CORPO DIVIDIDO</v>
          </cell>
          <cell r="C4020" t="str">
            <v xml:space="preserve">UN    </v>
          </cell>
          <cell r="D4020" t="str">
            <v>CR</v>
          </cell>
          <cell r="E4020" t="str">
            <v>9,47</v>
          </cell>
        </row>
        <row r="4021">
          <cell r="A4021">
            <v>11673</v>
          </cell>
          <cell r="B4021" t="str">
            <v>REGISTRO DE ESFERA, PVC, COM VOLANTE, VS, SOLDAVEL, DN 20 MM, COM CORPO DIVIDIDO</v>
          </cell>
          <cell r="C4021" t="str">
            <v xml:space="preserve">UN    </v>
          </cell>
          <cell r="D4021" t="str">
            <v>CR</v>
          </cell>
          <cell r="E4021" t="str">
            <v>7,46</v>
          </cell>
        </row>
        <row r="4022">
          <cell r="A4022">
            <v>11674</v>
          </cell>
          <cell r="B4022" t="str">
            <v>REGISTRO DE ESFERA, PVC, COM VOLANTE, VS, SOLDAVEL, DN 25 MM, COM CORPO DIVIDIDO</v>
          </cell>
          <cell r="C4022" t="str">
            <v xml:space="preserve">UN    </v>
          </cell>
          <cell r="D4022" t="str">
            <v>CR</v>
          </cell>
          <cell r="E4022" t="str">
            <v>9,60</v>
          </cell>
        </row>
        <row r="4023">
          <cell r="A4023">
            <v>11675</v>
          </cell>
          <cell r="B4023" t="str">
            <v>REGISTRO DE ESFERA, PVC, COM VOLANTE, VS, SOLDAVEL, DN 32 MM, COM CORPO DIVIDIDO</v>
          </cell>
          <cell r="C4023" t="str">
            <v xml:space="preserve">UN    </v>
          </cell>
          <cell r="D4023" t="str">
            <v>CR</v>
          </cell>
          <cell r="E4023" t="str">
            <v>15,25</v>
          </cell>
        </row>
        <row r="4024">
          <cell r="A4024">
            <v>11676</v>
          </cell>
          <cell r="B4024" t="str">
            <v>REGISTRO DE ESFERA, PVC, COM VOLANTE, VS, SOLDAVEL, DN 40 MM, COM CORPO DIVIDIDO</v>
          </cell>
          <cell r="C4024" t="str">
            <v xml:space="preserve">UN    </v>
          </cell>
          <cell r="D4024" t="str">
            <v>CR</v>
          </cell>
          <cell r="E4024" t="str">
            <v>20,40</v>
          </cell>
        </row>
        <row r="4025">
          <cell r="A4025">
            <v>11677</v>
          </cell>
          <cell r="B4025" t="str">
            <v>REGISTRO DE ESFERA, PVC, COM VOLANTE, VS, SOLDAVEL, DN 50 MM, COM CORPO DIVIDIDO</v>
          </cell>
          <cell r="C4025" t="str">
            <v xml:space="preserve">UN    </v>
          </cell>
          <cell r="D4025" t="str">
            <v>CR</v>
          </cell>
          <cell r="E4025" t="str">
            <v>21,06</v>
          </cell>
        </row>
        <row r="4026">
          <cell r="A4026">
            <v>11678</v>
          </cell>
          <cell r="B4026" t="str">
            <v>REGISTRO DE ESFERA, PVC, COM VOLANTE, VS, SOLDAVEL, DN 60 MM, COM CORPO DIVIDIDO</v>
          </cell>
          <cell r="C4026" t="str">
            <v xml:space="preserve">UN    </v>
          </cell>
          <cell r="D4026" t="str">
            <v>CR</v>
          </cell>
          <cell r="E4026" t="str">
            <v>38,58</v>
          </cell>
        </row>
        <row r="4027">
          <cell r="A4027">
            <v>6038</v>
          </cell>
          <cell r="B4027" t="str">
            <v>REGISTRO DE PRESSAO PVC, ROSCAVEL, VOLANTE SIMPLES, DE 1/2"</v>
          </cell>
          <cell r="C4027" t="str">
            <v xml:space="preserve">UN    </v>
          </cell>
          <cell r="D4027" t="str">
            <v>CR</v>
          </cell>
          <cell r="E4027" t="str">
            <v>2,44</v>
          </cell>
        </row>
        <row r="4028">
          <cell r="A4028">
            <v>11718</v>
          </cell>
          <cell r="B4028" t="str">
            <v>REGISTRO DE PRESSAO PVC, ROSCAVEL, VOLANTE SIMPLES, DE 3/4"</v>
          </cell>
          <cell r="C4028" t="str">
            <v xml:space="preserve">UN    </v>
          </cell>
          <cell r="D4028" t="str">
            <v>CR</v>
          </cell>
          <cell r="E4028" t="str">
            <v>6,98</v>
          </cell>
        </row>
        <row r="4029">
          <cell r="A4029">
            <v>6037</v>
          </cell>
          <cell r="B4029" t="str">
            <v>REGISTRO DE PRESSAO PVC, SOLDAVEL, VOLANTE SIMPLES, DE 20 MM</v>
          </cell>
          <cell r="C4029" t="str">
            <v xml:space="preserve">UN    </v>
          </cell>
          <cell r="D4029" t="str">
            <v>CR</v>
          </cell>
          <cell r="E4029" t="str">
            <v>5,09</v>
          </cell>
        </row>
        <row r="4030">
          <cell r="A4030">
            <v>11719</v>
          </cell>
          <cell r="B4030" t="str">
            <v>REGISTRO DE PRESSAO PVC, SOLDAVEL, VOLANTE SIMPLES, DE 25 MM</v>
          </cell>
          <cell r="C4030" t="str">
            <v xml:space="preserve">UN    </v>
          </cell>
          <cell r="D4030" t="str">
            <v>CR</v>
          </cell>
          <cell r="E4030" t="str">
            <v>5,66</v>
          </cell>
        </row>
        <row r="4031">
          <cell r="A4031">
            <v>6019</v>
          </cell>
          <cell r="B4031" t="str">
            <v>REGISTRO GAVETA BRUTO EM LATAO FORJADO, BITOLA 1 " (REF 1509)</v>
          </cell>
          <cell r="C4031" t="str">
            <v xml:space="preserve">UN    </v>
          </cell>
          <cell r="D4031" t="str">
            <v>CR</v>
          </cell>
          <cell r="E4031" t="str">
            <v>36,81</v>
          </cell>
        </row>
        <row r="4032">
          <cell r="A4032">
            <v>6010</v>
          </cell>
          <cell r="B4032" t="str">
            <v>REGISTRO GAVETA BRUTO EM LATAO FORJADO, BITOLA 1 1/2 " (REF 1509)</v>
          </cell>
          <cell r="C4032" t="str">
            <v xml:space="preserve">UN    </v>
          </cell>
          <cell r="D4032" t="str">
            <v>CR</v>
          </cell>
          <cell r="E4032" t="str">
            <v>63,34</v>
          </cell>
        </row>
        <row r="4033">
          <cell r="A4033">
            <v>6017</v>
          </cell>
          <cell r="B4033" t="str">
            <v>REGISTRO GAVETA BRUTO EM LATAO FORJADO, BITOLA 1 1/4 " (REF 1509)</v>
          </cell>
          <cell r="C4033" t="str">
            <v xml:space="preserve">UN    </v>
          </cell>
          <cell r="D4033" t="str">
            <v>CR</v>
          </cell>
          <cell r="E4033" t="str">
            <v>50,17</v>
          </cell>
        </row>
        <row r="4034">
          <cell r="A4034">
            <v>6020</v>
          </cell>
          <cell r="B4034" t="str">
            <v>REGISTRO GAVETA BRUTO EM LATAO FORJADO, BITOLA 1/2 " (REF 1509)</v>
          </cell>
          <cell r="C4034" t="str">
            <v xml:space="preserve">UN    </v>
          </cell>
          <cell r="D4034" t="str">
            <v>CR</v>
          </cell>
          <cell r="E4034" t="str">
            <v>22,11</v>
          </cell>
        </row>
        <row r="4035">
          <cell r="A4035">
            <v>6028</v>
          </cell>
          <cell r="B4035" t="str">
            <v>REGISTRO GAVETA BRUTO EM LATAO FORJADO, BITOLA 2 " (REF 1509)</v>
          </cell>
          <cell r="C4035" t="str">
            <v xml:space="preserve">UN    </v>
          </cell>
          <cell r="D4035" t="str">
            <v>CR</v>
          </cell>
          <cell r="E4035" t="str">
            <v>88,23</v>
          </cell>
        </row>
        <row r="4036">
          <cell r="A4036">
            <v>6011</v>
          </cell>
          <cell r="B4036" t="str">
            <v>REGISTRO GAVETA BRUTO EM LATAO FORJADO, BITOLA 2 1/2 " (REF 1509)</v>
          </cell>
          <cell r="C4036" t="str">
            <v xml:space="preserve">UN    </v>
          </cell>
          <cell r="D4036" t="str">
            <v>CR</v>
          </cell>
          <cell r="E4036" t="str">
            <v>182,98</v>
          </cell>
        </row>
        <row r="4037">
          <cell r="A4037">
            <v>6012</v>
          </cell>
          <cell r="B4037" t="str">
            <v>REGISTRO GAVETA BRUTO EM LATAO FORJADO, BITOLA 3 " (REF 1509)</v>
          </cell>
          <cell r="C4037" t="str">
            <v xml:space="preserve">UN    </v>
          </cell>
          <cell r="D4037" t="str">
            <v>CR</v>
          </cell>
          <cell r="E4037" t="str">
            <v>221,53</v>
          </cell>
        </row>
        <row r="4038">
          <cell r="A4038">
            <v>6016</v>
          </cell>
          <cell r="B4038" t="str">
            <v>REGISTRO GAVETA BRUTO EM LATAO FORJADO, BITOLA 3/4 " (REF 1509)</v>
          </cell>
          <cell r="C4038" t="str">
            <v xml:space="preserve">UN    </v>
          </cell>
          <cell r="D4038" t="str">
            <v>CR</v>
          </cell>
          <cell r="E4038" t="str">
            <v>23,32</v>
          </cell>
        </row>
        <row r="4039">
          <cell r="A4039">
            <v>6027</v>
          </cell>
          <cell r="B4039" t="str">
            <v>REGISTRO GAVETA BRUTO EM LATAO FORJADO, BITOLA 4 " (REF 1509)</v>
          </cell>
          <cell r="C4039" t="str">
            <v xml:space="preserve">UN    </v>
          </cell>
          <cell r="D4039" t="str">
            <v>CR</v>
          </cell>
          <cell r="E4039" t="str">
            <v>461,59</v>
          </cell>
        </row>
        <row r="4040">
          <cell r="A4040">
            <v>6013</v>
          </cell>
          <cell r="B4040" t="str">
            <v>REGISTRO GAVETA COM ACABAMENTO E CANOPLA CROMADOS, SIMPLES, BITOLA 1 " (REF 1509)</v>
          </cell>
          <cell r="C4040" t="str">
            <v xml:space="preserve">UN    </v>
          </cell>
          <cell r="D4040" t="str">
            <v>CR</v>
          </cell>
          <cell r="E4040" t="str">
            <v>69,65</v>
          </cell>
        </row>
        <row r="4041">
          <cell r="A4041">
            <v>6015</v>
          </cell>
          <cell r="B4041" t="str">
            <v>REGISTRO GAVETA COM ACABAMENTO E CANOPLA CROMADOS, SIMPLES, BITOLA 1 1/2 " (REF 1509)</v>
          </cell>
          <cell r="C4041" t="str">
            <v xml:space="preserve">UN    </v>
          </cell>
          <cell r="D4041" t="str">
            <v>CR</v>
          </cell>
          <cell r="E4041" t="str">
            <v>101,29</v>
          </cell>
        </row>
        <row r="4042">
          <cell r="A4042">
            <v>6014</v>
          </cell>
          <cell r="B4042" t="str">
            <v>REGISTRO GAVETA COM ACABAMENTO E CANOPLA CROMADOS, SIMPLES, BITOLA 1 1/4 " (REF 1509)</v>
          </cell>
          <cell r="C4042" t="str">
            <v xml:space="preserve">UN    </v>
          </cell>
          <cell r="D4042" t="str">
            <v>CR</v>
          </cell>
          <cell r="E4042" t="str">
            <v>96,84</v>
          </cell>
        </row>
        <row r="4043">
          <cell r="A4043">
            <v>6006</v>
          </cell>
          <cell r="B4043" t="str">
            <v>REGISTRO GAVETA COM ACABAMENTO E CANOPLA CROMADOS, SIMPLES, BITOLA 1/2 " (REF 1509)</v>
          </cell>
          <cell r="C4043" t="str">
            <v xml:space="preserve">UN    </v>
          </cell>
          <cell r="D4043" t="str">
            <v>CR</v>
          </cell>
          <cell r="E4043" t="str">
            <v>50,44</v>
          </cell>
        </row>
        <row r="4044">
          <cell r="A4044">
            <v>6005</v>
          </cell>
          <cell r="B4044" t="str">
            <v>REGISTRO GAVETA COM ACABAMENTO E CANOPLA CROMADOS, SIMPLES, BITOLA 3/4 " (REF 1509)</v>
          </cell>
          <cell r="C4044" t="str">
            <v xml:space="preserve">UN    </v>
          </cell>
          <cell r="D4044" t="str">
            <v xml:space="preserve">C </v>
          </cell>
          <cell r="E4044" t="str">
            <v>56,90</v>
          </cell>
        </row>
        <row r="4045">
          <cell r="A4045">
            <v>11756</v>
          </cell>
          <cell r="B4045" t="str">
            <v>REGISTRO OU REGULADOR DE GAS COZINHA, VAZAO DE 2 KG/H, 2,8 KPA</v>
          </cell>
          <cell r="C4045" t="str">
            <v xml:space="preserve">UN    </v>
          </cell>
          <cell r="D4045" t="str">
            <v>CR</v>
          </cell>
          <cell r="E4045" t="str">
            <v>27,17</v>
          </cell>
        </row>
        <row r="4046">
          <cell r="A4046">
            <v>10904</v>
          </cell>
          <cell r="B4046" t="str">
            <v>REGISTRO OU VALVULA GLOBO ANGULAR EM LATAO, PARA HIDRANTES EM INSTALACAO PREDIAL DE INCENDIO, 45 GRAUS, DIAMETRO DE 2 1/2", COM VOLANTE, CLASSE DE PRESSAO DE ATE 200 PSI</v>
          </cell>
          <cell r="C4046" t="str">
            <v xml:space="preserve">UN    </v>
          </cell>
          <cell r="D4046" t="str">
            <v xml:space="preserve">C </v>
          </cell>
          <cell r="E4046" t="str">
            <v>115,16</v>
          </cell>
        </row>
        <row r="4047">
          <cell r="A4047">
            <v>11752</v>
          </cell>
          <cell r="B4047" t="str">
            <v>REGISTRO PRESSAO BRUTO EM LATAO FORJADO, BITOLA 1/2 " (REF 1400)</v>
          </cell>
          <cell r="C4047" t="str">
            <v xml:space="preserve">UN    </v>
          </cell>
          <cell r="D4047" t="str">
            <v>CR</v>
          </cell>
          <cell r="E4047" t="str">
            <v>15,67</v>
          </cell>
        </row>
        <row r="4048">
          <cell r="A4048">
            <v>11753</v>
          </cell>
          <cell r="B4048" t="str">
            <v>REGISTRO PRESSAO BRUTO EM LATAO FORJADO, BITOLA 3/4 " (REF 1400)</v>
          </cell>
          <cell r="C4048" t="str">
            <v xml:space="preserve">UN    </v>
          </cell>
          <cell r="D4048" t="str">
            <v>CR</v>
          </cell>
          <cell r="E4048" t="str">
            <v>18,71</v>
          </cell>
        </row>
        <row r="4049">
          <cell r="A4049">
            <v>6021</v>
          </cell>
          <cell r="B4049" t="str">
            <v>REGISTRO PRESSAO COM ACABAMENTO E CANOPLA CROMADA, SIMPLES, BITOLA 1/2 " (REF 1416)</v>
          </cell>
          <cell r="C4049" t="str">
            <v xml:space="preserve">UN    </v>
          </cell>
          <cell r="D4049" t="str">
            <v>CR</v>
          </cell>
          <cell r="E4049" t="str">
            <v>51,91</v>
          </cell>
        </row>
        <row r="4050">
          <cell r="A4050">
            <v>6024</v>
          </cell>
          <cell r="B4050" t="str">
            <v>REGISTRO PRESSAO COM ACABAMENTO E CANOPLA CROMADA, SIMPLES, BITOLA 3/4 " (REF 1416)</v>
          </cell>
          <cell r="C4050" t="str">
            <v xml:space="preserve">UN    </v>
          </cell>
          <cell r="D4050" t="str">
            <v>CR</v>
          </cell>
          <cell r="E4050" t="str">
            <v>53,66</v>
          </cell>
        </row>
        <row r="4051">
          <cell r="A4051">
            <v>38379</v>
          </cell>
          <cell r="B4051" t="str">
            <v>REGUA DE ALUMINIO PARA PEDREIRO 2 X 1 "</v>
          </cell>
          <cell r="C4051" t="str">
            <v xml:space="preserve">M     </v>
          </cell>
          <cell r="D4051" t="str">
            <v>CR</v>
          </cell>
          <cell r="E4051" t="str">
            <v>32,60</v>
          </cell>
        </row>
        <row r="4052">
          <cell r="A4052">
            <v>13897</v>
          </cell>
          <cell r="B4052" t="str">
            <v>REGUA VIBRADORA DUPLA PARA CONCRETO A GASOLINA 5,5 HP, PESO DE 60 KG, COMPRIMENTO 4 M</v>
          </cell>
          <cell r="C4052" t="str">
            <v xml:space="preserve">UN    </v>
          </cell>
          <cell r="D4052" t="str">
            <v>AS</v>
          </cell>
          <cell r="E4052" t="str">
            <v>5.406,40</v>
          </cell>
        </row>
        <row r="4053">
          <cell r="A4053">
            <v>10640</v>
          </cell>
          <cell r="B4053" t="str">
            <v>REGUA VIBRATORIA DE CONCRETO TRELICADA, EQUIPADA COM MOTOR A GASOLINA DE 9 HP</v>
          </cell>
          <cell r="C4053" t="str">
            <v xml:space="preserve">UN    </v>
          </cell>
          <cell r="D4053" t="str">
            <v>AS</v>
          </cell>
          <cell r="E4053" t="str">
            <v>11.709,12</v>
          </cell>
        </row>
        <row r="4054">
          <cell r="A4054">
            <v>11086</v>
          </cell>
          <cell r="B4054" t="str">
            <v>REJEITO DE MINERIO DE FERRO PARA PAVIMENTACAO (POSTO PEDREIRA/FORNECEDOR, SEM FRETE)</v>
          </cell>
          <cell r="C4054" t="str">
            <v xml:space="preserve">M3    </v>
          </cell>
          <cell r="D4054" t="str">
            <v>CR</v>
          </cell>
          <cell r="E4054" t="str">
            <v>71,92</v>
          </cell>
        </row>
        <row r="4055">
          <cell r="A4055">
            <v>34356</v>
          </cell>
          <cell r="B4055" t="str">
            <v>REJUNTE BRANCO, CIMENTICIO</v>
          </cell>
          <cell r="C4055" t="str">
            <v xml:space="preserve">KG    </v>
          </cell>
          <cell r="D4055" t="str">
            <v>CR</v>
          </cell>
          <cell r="E4055" t="str">
            <v>3,43</v>
          </cell>
        </row>
        <row r="4056">
          <cell r="A4056">
            <v>34357</v>
          </cell>
          <cell r="B4056" t="str">
            <v>REJUNTE COLORIDO, CIMENTICIO</v>
          </cell>
          <cell r="C4056" t="str">
            <v xml:space="preserve">KG    </v>
          </cell>
          <cell r="D4056" t="str">
            <v>CR</v>
          </cell>
          <cell r="E4056" t="str">
            <v>3,82</v>
          </cell>
        </row>
        <row r="4057">
          <cell r="A4057">
            <v>37329</v>
          </cell>
          <cell r="B4057" t="str">
            <v>REJUNTE EPOXI BRANCO</v>
          </cell>
          <cell r="C4057" t="str">
            <v xml:space="preserve">KG    </v>
          </cell>
          <cell r="D4057" t="str">
            <v>CR</v>
          </cell>
          <cell r="E4057" t="str">
            <v>53,16</v>
          </cell>
        </row>
        <row r="4058">
          <cell r="A4058">
            <v>37398</v>
          </cell>
          <cell r="B4058" t="str">
            <v>REJUNTE EPOXI COR</v>
          </cell>
          <cell r="C4058" t="str">
            <v xml:space="preserve">KG    </v>
          </cell>
          <cell r="D4058" t="str">
            <v>CR</v>
          </cell>
          <cell r="E4058" t="str">
            <v>68,04</v>
          </cell>
        </row>
        <row r="4059">
          <cell r="A4059">
            <v>2510</v>
          </cell>
          <cell r="B4059" t="str">
            <v>RELE FOTOELETRICO INTERNO E EXTERNO BIVOLT 1000 W, DE CONECTOR, SEM BASE</v>
          </cell>
          <cell r="C4059" t="str">
            <v xml:space="preserve">UN    </v>
          </cell>
          <cell r="D4059" t="str">
            <v>AS</v>
          </cell>
          <cell r="E4059" t="str">
            <v>17,17</v>
          </cell>
        </row>
        <row r="4060">
          <cell r="A4060">
            <v>12359</v>
          </cell>
          <cell r="B4060" t="str">
            <v>RELE TERMICO BIMETAL PARA USO EM MOTORES TRIFASICOS, TENSAO 380 V, POTENCIA ATE 15 CV, CORRENTE NOMINAL MAXIMA 22 A</v>
          </cell>
          <cell r="C4060" t="str">
            <v xml:space="preserve">UN    </v>
          </cell>
          <cell r="D4060" t="str">
            <v>CR</v>
          </cell>
          <cell r="E4060" t="str">
            <v>103,19</v>
          </cell>
        </row>
        <row r="4061">
          <cell r="A4061">
            <v>5320</v>
          </cell>
          <cell r="B4061" t="str">
            <v>REMOVEDOR DE TINTA OLEO/ESMALTE VERNIZ</v>
          </cell>
          <cell r="C4061" t="str">
            <v xml:space="preserve">L     </v>
          </cell>
          <cell r="D4061" t="str">
            <v>CR</v>
          </cell>
          <cell r="E4061" t="str">
            <v>33,15</v>
          </cell>
        </row>
        <row r="4062">
          <cell r="A4062">
            <v>7353</v>
          </cell>
          <cell r="B4062" t="str">
            <v>RESINA ACRILICA BASE AGUA - COR BRANCA</v>
          </cell>
          <cell r="C4062" t="str">
            <v xml:space="preserve">L     </v>
          </cell>
          <cell r="D4062" t="str">
            <v>CR</v>
          </cell>
          <cell r="E4062" t="str">
            <v>23,81</v>
          </cell>
        </row>
        <row r="4063">
          <cell r="A4063">
            <v>36144</v>
          </cell>
          <cell r="B4063" t="str">
            <v>RESPIRADOR DESCARTAVEL SEM VALVULA DE EXALACAO, PFF 1</v>
          </cell>
          <cell r="C4063" t="str">
            <v xml:space="preserve">UN    </v>
          </cell>
          <cell r="D4063" t="str">
            <v>CR</v>
          </cell>
          <cell r="E4063" t="str">
            <v>1,33</v>
          </cell>
        </row>
        <row r="4064">
          <cell r="A4064">
            <v>10518</v>
          </cell>
          <cell r="B4064" t="str">
            <v>RETARDO PARA CORDEL DETONANTE</v>
          </cell>
          <cell r="C4064" t="str">
            <v xml:space="preserve">UN    </v>
          </cell>
          <cell r="D4064" t="str">
            <v>AS</v>
          </cell>
          <cell r="E4064" t="str">
            <v>66,45</v>
          </cell>
        </row>
        <row r="4065">
          <cell r="A4065">
            <v>36530</v>
          </cell>
          <cell r="B4065" t="str">
            <v>RETROESCAVADEIRA SOBRE RODAS COM CARREGADEIRA, TRACAO 4 X 2, POTENCIA LIQUIDA 79 HP, PESO OPERACIONAL MINIMO DE 6570 KG, CAPACIDADE DA CARREGADEIRA DE 1,00 M3 E DA  RETROESCAVADEIRA MINIMA DE 0,20 M3, PROFUNDIDADE DE ESCAVACAO MAXIMA DE 4,37 M</v>
          </cell>
          <cell r="C4065" t="str">
            <v xml:space="preserve">UN    </v>
          </cell>
          <cell r="D4065" t="str">
            <v>AS</v>
          </cell>
          <cell r="E4065" t="str">
            <v>218.963,41</v>
          </cell>
        </row>
        <row r="4066">
          <cell r="A4066">
            <v>6046</v>
          </cell>
          <cell r="B4066" t="str">
            <v>RETROESCAVADEIRA SOBRE RODAS COM CARREGADEIRA, TRACAO 4 X 4, POTENCIA LIQUIDA 72 HP, PESO OPERACIONAL MINIMO DE 7140 KG, CAPACIDADE MINIMA DA CARREGADEIRA DE 0,79 M3 E DA RETROESCAVADEIRA MINIMA DE 0,18 M3, PROFUNDIDADE DE ESCAVACAO MAXIMA DE 4,50 M</v>
          </cell>
          <cell r="C4066" t="str">
            <v xml:space="preserve">UN    </v>
          </cell>
          <cell r="D4066" t="str">
            <v>AS</v>
          </cell>
          <cell r="E4066" t="str">
            <v>237.500,00</v>
          </cell>
        </row>
        <row r="4067">
          <cell r="A4067">
            <v>36531</v>
          </cell>
          <cell r="B4067" t="str">
            <v>RETROESCAVADEIRA SOBRE RODAS COM CARREGADEIRA, TRACAO 4 X 4, POTENCIA LIQUIDA 88 HP, PESO OPERACIONAL MINIMO DE 6674 KG, CAPACIDADE DA CARREGADEIRA DE 1,00 M3 E DA  RETROESCAVADEIRA MINIMA DE 0,26 M3, PROFUNDIDADE DE ESCAVACAO MAXIMA DE 4,37 M</v>
          </cell>
          <cell r="C4067" t="str">
            <v xml:space="preserve">UN    </v>
          </cell>
          <cell r="D4067" t="str">
            <v>AS</v>
          </cell>
          <cell r="E4067" t="str">
            <v>246.189,00</v>
          </cell>
        </row>
        <row r="4068">
          <cell r="A4068">
            <v>34684</v>
          </cell>
          <cell r="B4068" t="str">
            <v>REVESTIMENTO DE PAREDE EM GRANILITE, MARMORITE OU GRANITINA - ESP = 5 MM (INCLUSO EXECUCAO)</v>
          </cell>
          <cell r="C4068" t="str">
            <v xml:space="preserve">M2    </v>
          </cell>
          <cell r="D4068" t="str">
            <v>AS</v>
          </cell>
          <cell r="E4068" t="str">
            <v>189,21</v>
          </cell>
        </row>
        <row r="4069">
          <cell r="A4069">
            <v>34683</v>
          </cell>
          <cell r="B4069" t="str">
            <v>REVESTIMENTO DE PAREDE EM GRANILITE, MARMORITE OU GRANITINA COLORIDO - ESP = 5 MM (INCLUSO EXECUCAO)</v>
          </cell>
          <cell r="C4069" t="str">
            <v xml:space="preserve">M2    </v>
          </cell>
          <cell r="D4069" t="str">
            <v>AS</v>
          </cell>
          <cell r="E4069" t="str">
            <v>118,26</v>
          </cell>
        </row>
        <row r="4070">
          <cell r="A4070">
            <v>533</v>
          </cell>
          <cell r="B4070" t="str">
            <v>REVESTIMENTO EM CERAMICA ESMALTADA COMERCIAL, PEI MENOR OU IGUAL A 3, FORMATO MENOR OU IGUAL A 2025 CM2</v>
          </cell>
          <cell r="C4070" t="str">
            <v xml:space="preserve">M2    </v>
          </cell>
          <cell r="D4070" t="str">
            <v>CR</v>
          </cell>
          <cell r="E4070" t="str">
            <v>11,50</v>
          </cell>
        </row>
        <row r="4071">
          <cell r="A4071">
            <v>10515</v>
          </cell>
          <cell r="B4071" t="str">
            <v>REVESTIMENTO EM CERAMICA ESMALTADA EXTRA, PEI MAIOR OU IGUAL 4, FORMATO MAIOR A 2025 CM2</v>
          </cell>
          <cell r="C4071" t="str">
            <v xml:space="preserve">M2    </v>
          </cell>
          <cell r="D4071" t="str">
            <v>CR</v>
          </cell>
          <cell r="E4071" t="str">
            <v>29,66</v>
          </cell>
        </row>
        <row r="4072">
          <cell r="A4072">
            <v>536</v>
          </cell>
          <cell r="B4072" t="str">
            <v>REVESTIMENTO EM CERAMICA ESMALTADA EXTRA, PEI MENOR OU IGUAL A 3, FORMATO MENOR OU IGUAL A 2025 CM2</v>
          </cell>
          <cell r="C4072" t="str">
            <v xml:space="preserve">M2    </v>
          </cell>
          <cell r="D4072" t="str">
            <v xml:space="preserve">C </v>
          </cell>
          <cell r="E4072" t="str">
            <v>19,49</v>
          </cell>
        </row>
        <row r="4073">
          <cell r="A4073">
            <v>153</v>
          </cell>
          <cell r="B4073" t="str">
            <v>REVESTIMENTO EPOXI DE ALTA RESISTENCIA QUIMICA, ISENTO DE SOLVENTES, BICOMPONENTE</v>
          </cell>
          <cell r="C4073" t="str">
            <v xml:space="preserve">L     </v>
          </cell>
          <cell r="D4073" t="str">
            <v>CR</v>
          </cell>
          <cell r="E4073" t="str">
            <v>67,84</v>
          </cell>
        </row>
        <row r="4074">
          <cell r="A4074">
            <v>34682</v>
          </cell>
          <cell r="B4074" t="str">
            <v>REVESTIMENTO PARA ESCADA EM GRANILITE, MARMORITE OU GRANITINA ESP = 8 MM (INCLUSO EXECUCAO)</v>
          </cell>
          <cell r="C4074" t="str">
            <v xml:space="preserve">M2    </v>
          </cell>
          <cell r="D4074" t="str">
            <v>AS</v>
          </cell>
          <cell r="E4074" t="str">
            <v>90,43</v>
          </cell>
        </row>
        <row r="4075">
          <cell r="A4075">
            <v>20205</v>
          </cell>
          <cell r="B4075" t="str">
            <v>RIPA DE MADEIRA APARELHADA *1,5 X 5* CM, MACARANDUBA, ANGELIM OU EQUIVALENTE DA REGIAO</v>
          </cell>
          <cell r="C4075" t="str">
            <v xml:space="preserve">M     </v>
          </cell>
          <cell r="D4075" t="str">
            <v>CR</v>
          </cell>
          <cell r="E4075" t="str">
            <v>1,49</v>
          </cell>
        </row>
        <row r="4076">
          <cell r="A4076">
            <v>4412</v>
          </cell>
          <cell r="B4076" t="str">
            <v>RIPA DE MADEIRA NAO APARELHADA *1 X 3* CM, MACARANDUBA, ANGELIM OU EQUIVALENTE DA REGIAO</v>
          </cell>
          <cell r="C4076" t="str">
            <v xml:space="preserve">M     </v>
          </cell>
          <cell r="D4076" t="str">
            <v>CR</v>
          </cell>
          <cell r="E4076" t="str">
            <v>0,94</v>
          </cell>
        </row>
        <row r="4077">
          <cell r="A4077">
            <v>4408</v>
          </cell>
          <cell r="B4077" t="str">
            <v>RIPA DE MADEIRA NAO APARELHADA *1,5 X 5* CM, MACARANDUBA, ANGELIM OU EQUIVALENTE DA REGIAO</v>
          </cell>
          <cell r="C4077" t="str">
            <v xml:space="preserve">M     </v>
          </cell>
          <cell r="D4077" t="str">
            <v>CR</v>
          </cell>
          <cell r="E4077" t="str">
            <v>1,28</v>
          </cell>
        </row>
        <row r="4078">
          <cell r="A4078">
            <v>4505</v>
          </cell>
          <cell r="B4078" t="str">
            <v>RIPA DE MADEIRA NAO APARELHADA *2 X 7* CM, PINUS, MISTA OU EQUIVALENTE DA REGIAO</v>
          </cell>
          <cell r="C4078" t="str">
            <v xml:space="preserve">M     </v>
          </cell>
          <cell r="D4078" t="str">
            <v>CR</v>
          </cell>
          <cell r="E4078" t="str">
            <v>2,43</v>
          </cell>
        </row>
        <row r="4079">
          <cell r="A4079">
            <v>10559</v>
          </cell>
          <cell r="B4079" t="str">
            <v>ROCADEIRA COSTAL COM MOTOR A GASOLINA DE *32* CC</v>
          </cell>
          <cell r="C4079" t="str">
            <v xml:space="preserve">UN    </v>
          </cell>
          <cell r="D4079" t="str">
            <v xml:space="preserve">C </v>
          </cell>
          <cell r="E4079" t="str">
            <v>2.478,27</v>
          </cell>
        </row>
        <row r="4080">
          <cell r="A4080">
            <v>10664</v>
          </cell>
          <cell r="B4080" t="str">
            <v>ROCADEIRA DESLOCAVEL, LARGURA DE TRABALHO DE 1,3 M</v>
          </cell>
          <cell r="C4080" t="str">
            <v xml:space="preserve">UN    </v>
          </cell>
          <cell r="D4080" t="str">
            <v>CR</v>
          </cell>
          <cell r="E4080" t="str">
            <v>6.735,40</v>
          </cell>
        </row>
        <row r="4081">
          <cell r="A4081">
            <v>36250</v>
          </cell>
          <cell r="B4081" t="str">
            <v>RODAFORRO EM PVC, PARA FORRO DE PVC, COMPRIMENTO 6 M</v>
          </cell>
          <cell r="C4081" t="str">
            <v xml:space="preserve">M     </v>
          </cell>
          <cell r="D4081" t="str">
            <v>CR</v>
          </cell>
          <cell r="E4081" t="str">
            <v>2,59</v>
          </cell>
        </row>
        <row r="4082">
          <cell r="A4082">
            <v>10857</v>
          </cell>
          <cell r="B4082" t="str">
            <v>RODAPE ARDOSIA, CINZA, 10 CM, E= *1CM</v>
          </cell>
          <cell r="C4082" t="str">
            <v xml:space="preserve">M     </v>
          </cell>
          <cell r="D4082" t="str">
            <v>CR</v>
          </cell>
          <cell r="E4082" t="str">
            <v>13,28</v>
          </cell>
        </row>
        <row r="4083">
          <cell r="A4083">
            <v>4803</v>
          </cell>
          <cell r="B4083" t="str">
            <v>RODAPE DE BORRACHA LISO, H = 70 MM, E = *2* MM, PARA ARGAMASSA, PRETO</v>
          </cell>
          <cell r="C4083" t="str">
            <v xml:space="preserve">M     </v>
          </cell>
          <cell r="D4083" t="str">
            <v>CR</v>
          </cell>
          <cell r="E4083" t="str">
            <v>21,51</v>
          </cell>
        </row>
        <row r="4084">
          <cell r="A4084">
            <v>6186</v>
          </cell>
          <cell r="B4084" t="str">
            <v>RODAPE DE MADEIRA MACICA CUMARU/IPE CHAMPANHE OU EQUIVALENTE DA REGIAO, *1,5 X 7 CM</v>
          </cell>
          <cell r="C4084" t="str">
            <v xml:space="preserve">M     </v>
          </cell>
          <cell r="D4084" t="str">
            <v>AS</v>
          </cell>
          <cell r="E4084" t="str">
            <v>10,12</v>
          </cell>
        </row>
        <row r="4085">
          <cell r="A4085">
            <v>4829</v>
          </cell>
          <cell r="B4085" t="str">
            <v>RODAPE EM MARMORE, POLIDO, BRANCO COMUM, L= *7* CM, E=  *2* CM, CORTE RETO</v>
          </cell>
          <cell r="C4085" t="str">
            <v xml:space="preserve">M     </v>
          </cell>
          <cell r="D4085" t="str">
            <v>AS</v>
          </cell>
          <cell r="E4085" t="str">
            <v>36,19</v>
          </cell>
        </row>
        <row r="4086">
          <cell r="A4086">
            <v>39829</v>
          </cell>
          <cell r="B4086" t="str">
            <v>RODAPE EM POLIESTIRENO, BRANCO, H = *5* CM, E = *1,5* CM</v>
          </cell>
          <cell r="C4086" t="str">
            <v xml:space="preserve">M     </v>
          </cell>
          <cell r="D4086" t="str">
            <v>AS</v>
          </cell>
          <cell r="E4086" t="str">
            <v>20,88</v>
          </cell>
        </row>
        <row r="4087">
          <cell r="A4087">
            <v>20231</v>
          </cell>
          <cell r="B4087" t="str">
            <v>RODAPE OU RODABANCADA EM GRANITO, POLIDO, TIPO ANDORINHA/ QUARTZ/ CASTELO/ CORUMBA OU OUTROS EQUIVALENTES DA REGIAO, H= 10 CM, E=  *2,0* CM</v>
          </cell>
          <cell r="C4087" t="str">
            <v xml:space="preserve">M     </v>
          </cell>
          <cell r="D4087" t="str">
            <v>AS</v>
          </cell>
          <cell r="E4087" t="str">
            <v>41,67</v>
          </cell>
        </row>
        <row r="4088">
          <cell r="A4088">
            <v>4804</v>
          </cell>
          <cell r="B4088" t="str">
            <v>RODAPE PLANO PARA PISO VINILICO, H = 5 CM</v>
          </cell>
          <cell r="C4088" t="str">
            <v xml:space="preserve">M     </v>
          </cell>
          <cell r="D4088" t="str">
            <v>CR</v>
          </cell>
          <cell r="E4088" t="str">
            <v>16,51</v>
          </cell>
        </row>
        <row r="4089">
          <cell r="A4089">
            <v>34680</v>
          </cell>
          <cell r="B4089" t="str">
            <v>RODAPE PRE-MOLDADO DE GRANILITE, MARMORITE OU GRANITINA L = 10 CM</v>
          </cell>
          <cell r="C4089" t="str">
            <v xml:space="preserve">M     </v>
          </cell>
          <cell r="D4089" t="str">
            <v>AS</v>
          </cell>
          <cell r="E4089" t="str">
            <v>27,82</v>
          </cell>
        </row>
        <row r="4090">
          <cell r="A4090">
            <v>11573</v>
          </cell>
          <cell r="B4090" t="str">
            <v>RODIZIO PARA TRILHO (TIPO NAPOLEAO),  EM LATAO, COM ROLAMENTO EM ACO, 6 MM, PARA JANELA DE CORRER</v>
          </cell>
          <cell r="C4090" t="str">
            <v xml:space="preserve">UN    </v>
          </cell>
          <cell r="D4090" t="str">
            <v>CR</v>
          </cell>
          <cell r="E4090" t="str">
            <v>6,74</v>
          </cell>
        </row>
        <row r="4091">
          <cell r="A4091">
            <v>38401</v>
          </cell>
          <cell r="B4091" t="str">
            <v>RODO PARA CHAO 40 CM COM CABO</v>
          </cell>
          <cell r="C4091" t="str">
            <v xml:space="preserve">UN    </v>
          </cell>
          <cell r="D4091" t="str">
            <v>CR</v>
          </cell>
          <cell r="E4091" t="str">
            <v>11,33</v>
          </cell>
        </row>
        <row r="4092">
          <cell r="A4092">
            <v>38179</v>
          </cell>
          <cell r="B4092" t="str">
            <v>ROLDANA CONCOVA DUPLA, EM CHAPA DE ACO, ROLAMENTO INTERNO BLINDADO DE ACO REVESTIDO EM NYLON, PARA PORTA DE CORRER</v>
          </cell>
          <cell r="C4092" t="str">
            <v xml:space="preserve">UN    </v>
          </cell>
          <cell r="D4092" t="str">
            <v>CR</v>
          </cell>
          <cell r="E4092" t="str">
            <v>29,57</v>
          </cell>
        </row>
        <row r="4093">
          <cell r="A4093">
            <v>11575</v>
          </cell>
          <cell r="B4093" t="str">
            <v>ROLDANA DUPLA, EM ZAMAC COM CHAPA DE LATAO, ROLAMENTOS EM ACO, PARA PORTA E JANELA DE CORRER</v>
          </cell>
          <cell r="C4093" t="str">
            <v xml:space="preserve">UN    </v>
          </cell>
          <cell r="D4093" t="str">
            <v>CR</v>
          </cell>
          <cell r="E4093" t="str">
            <v>31,91</v>
          </cell>
        </row>
        <row r="4094">
          <cell r="A4094">
            <v>20256</v>
          </cell>
          <cell r="B4094" t="str">
            <v>ROLDANA PLASTICA COM PREGO, TAMANHO 30 X 30 MM, PARA INSTALACAO ELETRICA APARENTE</v>
          </cell>
          <cell r="C4094" t="str">
            <v xml:space="preserve">UN    </v>
          </cell>
          <cell r="D4094" t="str">
            <v>CR</v>
          </cell>
          <cell r="E4094" t="str">
            <v>0,31</v>
          </cell>
        </row>
        <row r="4095">
          <cell r="A4095">
            <v>14511</v>
          </cell>
          <cell r="B4095" t="str">
            <v>ROLO COMPACTADOR DE PNEUS, ESTATICO, PRESSAO VARIAVEL, POTENCIA 110 HP, PESO SEM/COM LASTRO 10,8/27 T, LARGURA DE ROLAGEM 2,30 M</v>
          </cell>
          <cell r="C4095" t="str">
            <v xml:space="preserve">UN    </v>
          </cell>
          <cell r="D4095" t="str">
            <v>AS</v>
          </cell>
          <cell r="E4095" t="str">
            <v>468.765,64</v>
          </cell>
        </row>
        <row r="4096">
          <cell r="A4096">
            <v>10642</v>
          </cell>
          <cell r="B4096" t="str">
            <v>ROLO COMPACTADOR DE PNEUS, ESTATICO, PRESSAO VARIAVEL, POTENCIA 111 HP, PESO SEM/COM LASTRO 9,5/26,0 T, LARGURA DE ROLAGEM 1,90 M</v>
          </cell>
          <cell r="C4096" t="str">
            <v xml:space="preserve">UN    </v>
          </cell>
          <cell r="D4096" t="str">
            <v>AS</v>
          </cell>
          <cell r="E4096" t="str">
            <v>441.600,00</v>
          </cell>
        </row>
        <row r="4097">
          <cell r="A4097">
            <v>14489</v>
          </cell>
          <cell r="B4097" t="str">
            <v>ROLO COMPACTADOR PE DE CARNEIRO VIBRATORIO, POTENCIA 125 HP, PESO OPERACIONAL SEM/COM LASTRO 11,95/13,30 T, IMPACTO DINAMICO 38,5/22,5 T, LARGURA DE TRABALHO 2,15 M</v>
          </cell>
          <cell r="C4097" t="str">
            <v xml:space="preserve">UN    </v>
          </cell>
          <cell r="D4097" t="str">
            <v>AS</v>
          </cell>
          <cell r="E4097" t="str">
            <v>391.690,98</v>
          </cell>
        </row>
        <row r="4098">
          <cell r="A4098">
            <v>14513</v>
          </cell>
          <cell r="B4098" t="str">
            <v>ROLO COMPACTADOR PE DE CARNEIRO VIBRATORIO, POTENCIA 80 HP, PESO OPERACIONAL SEM/COM LASTRO 7,4/8,8 T, LARGURA DE TRABALHO 1,68 M</v>
          </cell>
          <cell r="C4098" t="str">
            <v xml:space="preserve">UN    </v>
          </cell>
          <cell r="D4098" t="str">
            <v>AS</v>
          </cell>
          <cell r="E4098" t="str">
            <v>293.777,53</v>
          </cell>
        </row>
        <row r="4099">
          <cell r="A4099">
            <v>13600</v>
          </cell>
          <cell r="B4099" t="str">
            <v>ROLO COMPACTADOR VIBRATORIO DE UM CILINDRO LISO DE ACO, POTENCIA 125 HP, PESO SEM/COM LASTRO 10,75/12,92 T, IMPACTO DINAMICO 31,5/18,5 T, LARGURA TRABALHO 2,15 M</v>
          </cell>
          <cell r="C4099" t="str">
            <v xml:space="preserve">UN    </v>
          </cell>
          <cell r="D4099" t="str">
            <v>AS</v>
          </cell>
          <cell r="E4099" t="str">
            <v>379.055,75</v>
          </cell>
        </row>
        <row r="4100">
          <cell r="A4100">
            <v>10646</v>
          </cell>
          <cell r="B4100" t="str">
            <v>ROLO COMPACTADOR VIBRATORIO DE UM CILINDRO, ACO LISO, POTENCIA 80 HP, PESO OPERACIONAL MAXIMO 8,1 T, IMPACTO DINAMICO 16,15/9,5 T, LARGURA TRABALHO 1,68 M</v>
          </cell>
          <cell r="C4100" t="str">
            <v xml:space="preserve">UN    </v>
          </cell>
          <cell r="D4100" t="str">
            <v>AS</v>
          </cell>
          <cell r="E4100" t="str">
            <v>282.560,80</v>
          </cell>
        </row>
        <row r="4101">
          <cell r="A4101">
            <v>6070</v>
          </cell>
          <cell r="B4101" t="str">
            <v>ROLO COMPACTADOR VIBRATORIO PE DE CARNEIRO, COM CONTROLE REMOTO POR RADIO, POTENCIA  12,5 KW, PESO OPERACIONAL DE 1,675 T, LARGURA DE TRABALHO 0,85 M</v>
          </cell>
          <cell r="C4101" t="str">
            <v xml:space="preserve">UN    </v>
          </cell>
          <cell r="D4101" t="str">
            <v>AS</v>
          </cell>
          <cell r="E4101" t="str">
            <v>386.084,56</v>
          </cell>
        </row>
        <row r="4102">
          <cell r="A4102">
            <v>6069</v>
          </cell>
          <cell r="B4102" t="str">
            <v>ROLO COMPACTADOR VIBRATORIO REBOCAVEL, CILINDRO DE ACO LISO, POTENCIA DE TRACAO DE 65 CV, PESO DE 4,7 T, IMPACTO DINAMICO TOTAL DE 18,3 T, LARGURA DO ROLO 1,67 M</v>
          </cell>
          <cell r="C4102" t="str">
            <v xml:space="preserve">UN    </v>
          </cell>
          <cell r="D4102" t="str">
            <v>AS</v>
          </cell>
          <cell r="E4102" t="str">
            <v>85.291,90</v>
          </cell>
        </row>
        <row r="4103">
          <cell r="A4103">
            <v>14626</v>
          </cell>
          <cell r="B4103" t="str">
            <v>ROLO COMPACTADOR VIBRATORIO TANDEM, ACO LISO, POTENCIA 125 HP, PESO SEM/COM LASTRO 10,20/11,65 T, LARGURA DE TRABALHO 1,73 M</v>
          </cell>
          <cell r="C4103" t="str">
            <v xml:space="preserve">UN    </v>
          </cell>
          <cell r="D4103" t="str">
            <v>AS</v>
          </cell>
          <cell r="E4103" t="str">
            <v>422.674,30</v>
          </cell>
        </row>
        <row r="4104">
          <cell r="A4104">
            <v>6067</v>
          </cell>
          <cell r="B4104" t="str">
            <v>ROLO COMPACTADOR VIBRATORIO TANDEM, ACO LISO, POTENCIA 58 CV, PESO SEM/COM LASTRO 6,5/9,4 T, LARGURA DE TRABALHO 1,20 M</v>
          </cell>
          <cell r="C4104" t="str">
            <v xml:space="preserve">UN    </v>
          </cell>
          <cell r="D4104" t="str">
            <v>AS</v>
          </cell>
          <cell r="E4104" t="str">
            <v>346.971,43</v>
          </cell>
        </row>
        <row r="4105">
          <cell r="A4105">
            <v>38393</v>
          </cell>
          <cell r="B4105" t="str">
            <v>ROLO DE ESPUMA POLIESTER 23 CM (SEM CABO)</v>
          </cell>
          <cell r="C4105" t="str">
            <v xml:space="preserve">UN    </v>
          </cell>
          <cell r="D4105" t="str">
            <v xml:space="preserve">C </v>
          </cell>
          <cell r="E4105" t="str">
            <v>13,49</v>
          </cell>
        </row>
        <row r="4106">
          <cell r="A4106">
            <v>38390</v>
          </cell>
          <cell r="B4106" t="str">
            <v>ROLO DE LA DE CARNEIRO 23 CM (SEM CABO)</v>
          </cell>
          <cell r="C4106" t="str">
            <v xml:space="preserve">UN    </v>
          </cell>
          <cell r="D4106" t="str">
            <v>CR</v>
          </cell>
          <cell r="E4106" t="str">
            <v>29,92</v>
          </cell>
        </row>
        <row r="4107">
          <cell r="A4107">
            <v>36532</v>
          </cell>
          <cell r="B4107" t="str">
            <v>ROMPEDOR ELETRICO PESO 26 KG, POTENCIA OPERACIONAL DE 2,5 KW</v>
          </cell>
          <cell r="C4107" t="str">
            <v xml:space="preserve">UN    </v>
          </cell>
          <cell r="D4107" t="str">
            <v>CR</v>
          </cell>
          <cell r="E4107" t="str">
            <v>21.912,01</v>
          </cell>
        </row>
        <row r="4108">
          <cell r="A4108">
            <v>11578</v>
          </cell>
          <cell r="B4108" t="str">
            <v>ROSETA QUADRADA, SEM FUROS, EM ACO INOX POLIDO, LARGURA APROXIMADA DE 50 MM, PARA FECHADURA DE PORTA - PARAFUSOS INCLUIDOS</v>
          </cell>
          <cell r="C4108" t="str">
            <v xml:space="preserve">UN    </v>
          </cell>
          <cell r="D4108" t="str">
            <v>CR</v>
          </cell>
          <cell r="E4108" t="str">
            <v>10,25</v>
          </cell>
        </row>
        <row r="4109">
          <cell r="A4109">
            <v>11577</v>
          </cell>
          <cell r="B4109" t="str">
            <v>ROSETA REDONDA DE SOBREPOR, SEM FUROS, EM ACO INOX POLIDO, DIAMETRO APROXIMADO DE 50 MM, PARA FECHADURA DE PORTA - PARAFUSOS INCLUIDOS</v>
          </cell>
          <cell r="C4109" t="str">
            <v xml:space="preserve">UN    </v>
          </cell>
          <cell r="D4109" t="str">
            <v>CR</v>
          </cell>
          <cell r="E4109" t="str">
            <v>9,78</v>
          </cell>
        </row>
        <row r="4110">
          <cell r="A4110">
            <v>42432</v>
          </cell>
          <cell r="B4110" t="str">
            <v>ROTACAO DIAGONAL DUPLA, APARELHO TRIPLO, EM TUBO DE ACO CARBONO, PINTURA NO PROCESSO ELETROSTATICO - EQUIPAMENTO DE GINASTICA PARA ACADEMIA AO AR LIVRE / ACADEMIA DA TERCEIRA IDADE - ATI</v>
          </cell>
          <cell r="C4110" t="str">
            <v xml:space="preserve">UN    </v>
          </cell>
          <cell r="D4110" t="str">
            <v>AS</v>
          </cell>
          <cell r="E4110" t="str">
            <v>1.377,27</v>
          </cell>
        </row>
        <row r="4111">
          <cell r="A4111">
            <v>42437</v>
          </cell>
          <cell r="B4111" t="str">
            <v>ROTACAO VERTICAL DUPLO, EM TUBO DE ACO CARBONO, PINTURA NO PROCESSO ELETROSTATICO - EQUIPAMENTO DE GINASTICA PARA ACADEMIA AO AR LIVRE / ACADEMIA DA TERCEIRA IDADE - ATI</v>
          </cell>
          <cell r="C4111" t="str">
            <v xml:space="preserve">UN    </v>
          </cell>
          <cell r="D4111" t="str">
            <v>AS</v>
          </cell>
          <cell r="E4111" t="str">
            <v>1.047,09</v>
          </cell>
        </row>
        <row r="4112">
          <cell r="A4112">
            <v>1116</v>
          </cell>
          <cell r="B4112" t="str">
            <v>RUFO EXTERNO DE CHAPA DE ACO GALVANIZADA NUM 26, CORTE 25 CM</v>
          </cell>
          <cell r="C4112" t="str">
            <v xml:space="preserve">M     </v>
          </cell>
          <cell r="D4112" t="str">
            <v>CR</v>
          </cell>
          <cell r="E4112" t="str">
            <v>16,39</v>
          </cell>
        </row>
        <row r="4113">
          <cell r="A4113">
            <v>1115</v>
          </cell>
          <cell r="B4113" t="str">
            <v>RUFO EXTERNO DE CHAPA DE ACO GALVANIZADA NUM 26, CORTE 28 CM</v>
          </cell>
          <cell r="C4113" t="str">
            <v xml:space="preserve">M     </v>
          </cell>
          <cell r="D4113" t="str">
            <v>CR</v>
          </cell>
          <cell r="E4113" t="str">
            <v>19,64</v>
          </cell>
        </row>
        <row r="4114">
          <cell r="A4114">
            <v>1113</v>
          </cell>
          <cell r="B4114" t="str">
            <v>RUFO EXTERNO/INTERNO DE CHAPA DE ACO GALVANIZADA NUM 26, CORTE 33 CM</v>
          </cell>
          <cell r="C4114" t="str">
            <v xml:space="preserve">M     </v>
          </cell>
          <cell r="D4114" t="str">
            <v>CR</v>
          </cell>
          <cell r="E4114" t="str">
            <v>22,96</v>
          </cell>
        </row>
        <row r="4115">
          <cell r="A4115">
            <v>1114</v>
          </cell>
          <cell r="B4115" t="str">
            <v>RUFO INTERNO DE CHAPA DE ACO GALVANIZADA NUM 26, CORTE 50 CM</v>
          </cell>
          <cell r="C4115" t="str">
            <v xml:space="preserve">M     </v>
          </cell>
          <cell r="D4115" t="str">
            <v>CR</v>
          </cell>
          <cell r="E4115" t="str">
            <v>27,35</v>
          </cell>
        </row>
        <row r="4116">
          <cell r="A4116">
            <v>40873</v>
          </cell>
          <cell r="B4116" t="str">
            <v>RUFO INTERNO/EXTERNO DE CHAPA DE ACO GALVANIZADA NUM 24, CORTE 25 CM</v>
          </cell>
          <cell r="C4116" t="str">
            <v xml:space="preserve">M     </v>
          </cell>
          <cell r="D4116" t="str">
            <v>CR</v>
          </cell>
          <cell r="E4116" t="str">
            <v>21,40</v>
          </cell>
        </row>
        <row r="4117">
          <cell r="A4117">
            <v>20214</v>
          </cell>
          <cell r="B4117" t="str">
            <v>RUFO PARA TELHA ESTRUTURAL DE FIBROCIMENTO 1 ABA (SEM AMIANTO)</v>
          </cell>
          <cell r="C4117" t="str">
            <v xml:space="preserve">UN    </v>
          </cell>
          <cell r="D4117" t="str">
            <v>CR</v>
          </cell>
          <cell r="E4117" t="str">
            <v>31,28</v>
          </cell>
        </row>
        <row r="4118">
          <cell r="A4118">
            <v>11064</v>
          </cell>
          <cell r="B4118" t="str">
            <v>RUFO PARA TELHA ESTRUTURAL DE FIBROCIMENTO 2 ABAS, COMPRIMENTO DE 1031 MM (SEM AMIANTO)</v>
          </cell>
          <cell r="C4118" t="str">
            <v xml:space="preserve">UN    </v>
          </cell>
          <cell r="D4118" t="str">
            <v>CR</v>
          </cell>
          <cell r="E4118" t="str">
            <v>13,26</v>
          </cell>
        </row>
        <row r="4119">
          <cell r="A4119">
            <v>7237</v>
          </cell>
          <cell r="B4119" t="str">
            <v>RUFO PARA TELHA ONDULADA DE FIBROCIMENTO, E = 6 MM, ABA *260* MM, COMPRIMENTO 1100 MM (SEM AMIANTO)</v>
          </cell>
          <cell r="C4119" t="str">
            <v xml:space="preserve">UN    </v>
          </cell>
          <cell r="D4119" t="str">
            <v>CR</v>
          </cell>
          <cell r="E4119" t="str">
            <v>18,09</v>
          </cell>
        </row>
        <row r="4120">
          <cell r="A4120">
            <v>16</v>
          </cell>
          <cell r="B4120" t="str">
            <v>SABAO EM PO</v>
          </cell>
          <cell r="C4120" t="str">
            <v xml:space="preserve">KG    </v>
          </cell>
          <cell r="D4120" t="str">
            <v>CR</v>
          </cell>
          <cell r="E4120" t="str">
            <v>6,91</v>
          </cell>
        </row>
        <row r="4121">
          <cell r="A4121">
            <v>11757</v>
          </cell>
          <cell r="B4121" t="str">
            <v>SABONETEIRA DE PAREDE EM METAL CROMADO</v>
          </cell>
          <cell r="C4121" t="str">
            <v xml:space="preserve">UN    </v>
          </cell>
          <cell r="D4121" t="str">
            <v xml:space="preserve">C </v>
          </cell>
          <cell r="E4121" t="str">
            <v>23,50</v>
          </cell>
        </row>
        <row r="4122">
          <cell r="A4122">
            <v>11758</v>
          </cell>
          <cell r="B4122" t="str">
            <v>SABONETEIRA PLASTICA TIPO DISPENSER PARA SABONETE LIQUIDO COM RESERVATORIO 800 A 1500 ML</v>
          </cell>
          <cell r="C4122" t="str">
            <v xml:space="preserve">UN    </v>
          </cell>
          <cell r="D4122" t="str">
            <v xml:space="preserve">C </v>
          </cell>
          <cell r="E4122" t="str">
            <v>40,34</v>
          </cell>
        </row>
        <row r="4123">
          <cell r="A4123">
            <v>37526</v>
          </cell>
          <cell r="B4123" t="str">
            <v>SACO DE RAFIA PARA ENTULHO, NOVO, LISO (SEM CLICHE), *60 x 90* CM</v>
          </cell>
          <cell r="C4123" t="str">
            <v xml:space="preserve">UN    </v>
          </cell>
          <cell r="D4123" t="str">
            <v>CR</v>
          </cell>
          <cell r="E4123" t="str">
            <v>2,41</v>
          </cell>
        </row>
        <row r="4124">
          <cell r="A4124">
            <v>6076</v>
          </cell>
          <cell r="B4124" t="str">
            <v>SAIBRO PARA ARGAMASSA (COLETADO NO COMERCIO)</v>
          </cell>
          <cell r="C4124" t="str">
            <v xml:space="preserve">M3    </v>
          </cell>
          <cell r="D4124" t="str">
            <v xml:space="preserve">C </v>
          </cell>
          <cell r="E4124" t="str">
            <v>53,45</v>
          </cell>
        </row>
        <row r="4125">
          <cell r="A4125">
            <v>13109</v>
          </cell>
          <cell r="B4125" t="str">
            <v>SAPATA DE PVC ADITIVADO NERVURADO D = 6"</v>
          </cell>
          <cell r="C4125" t="str">
            <v xml:space="preserve">UN    </v>
          </cell>
          <cell r="D4125" t="str">
            <v>AS</v>
          </cell>
          <cell r="E4125" t="str">
            <v>175,12</v>
          </cell>
        </row>
        <row r="4126">
          <cell r="A4126">
            <v>13110</v>
          </cell>
          <cell r="B4126" t="str">
            <v>SAPATA DE PVC ADITIVADO NERVURADO D = 8"</v>
          </cell>
          <cell r="C4126" t="str">
            <v xml:space="preserve">UN    </v>
          </cell>
          <cell r="D4126" t="str">
            <v>AS</v>
          </cell>
          <cell r="E4126" t="str">
            <v>230,47</v>
          </cell>
        </row>
        <row r="4127">
          <cell r="A4127">
            <v>7581</v>
          </cell>
          <cell r="B4127" t="str">
            <v>SAPATILHA EM ACO GALVANIZADO PARA CABOS COM DIAMETRO NOMINAL ATE 5/8"</v>
          </cell>
          <cell r="C4127" t="str">
            <v xml:space="preserve">UN    </v>
          </cell>
          <cell r="D4127" t="str">
            <v>AS</v>
          </cell>
          <cell r="E4127" t="str">
            <v>2,57</v>
          </cell>
        </row>
        <row r="4128">
          <cell r="A4128">
            <v>20206</v>
          </cell>
          <cell r="B4128" t="str">
            <v>SARRAFO DE MADEIRA APARELHADA *2 X 10* CM, MACARANDUBA, ANGELIM OU EQUIVALENTE DA REGIAO</v>
          </cell>
          <cell r="C4128" t="str">
            <v xml:space="preserve">M     </v>
          </cell>
          <cell r="D4128" t="str">
            <v>CR</v>
          </cell>
          <cell r="E4128" t="str">
            <v>4,43</v>
          </cell>
        </row>
        <row r="4129">
          <cell r="A4129">
            <v>4460</v>
          </cell>
          <cell r="B4129" t="str">
            <v>SARRAFO DE MADEIRA NAO APARELHADA *2,5 X 10 CM, MACARANDUBA, ANGELIM OU EQUIVALENTE DA REGIAO</v>
          </cell>
          <cell r="C4129" t="str">
            <v xml:space="preserve">M     </v>
          </cell>
          <cell r="D4129" t="str">
            <v>CR</v>
          </cell>
          <cell r="E4129" t="str">
            <v>5,32</v>
          </cell>
        </row>
        <row r="4130">
          <cell r="A4130">
            <v>4417</v>
          </cell>
          <cell r="B4130" t="str">
            <v>SARRAFO DE MADEIRA NAO APARELHADA *2,5 X 7* CM, MACARANDUBA, ANGELIM OU EQUIVALENTE DA REGIAO</v>
          </cell>
          <cell r="C4130" t="str">
            <v xml:space="preserve">M     </v>
          </cell>
          <cell r="D4130" t="str">
            <v>CR</v>
          </cell>
          <cell r="E4130" t="str">
            <v>3,05</v>
          </cell>
        </row>
        <row r="4131">
          <cell r="A4131">
            <v>4517</v>
          </cell>
          <cell r="B4131" t="str">
            <v>SARRAFO DE MADEIRA NAO APARELHADA *2,5 X 7,5* CM (1 X 3 ") PINUS, MISTA OU EQUIVALENTE DA REGIAO</v>
          </cell>
          <cell r="C4131" t="str">
            <v xml:space="preserve">M     </v>
          </cell>
          <cell r="D4131" t="str">
            <v>CR</v>
          </cell>
          <cell r="E4131" t="str">
            <v>1,96</v>
          </cell>
        </row>
        <row r="4132">
          <cell r="A4132">
            <v>4512</v>
          </cell>
          <cell r="B4132" t="str">
            <v>SARRAFO DE MADEIRA NAO APARELHADA 2,5 X 5 CM (1 X 2 ") PINUS, MISTA OU EQUIVALENTE DA REGIAO</v>
          </cell>
          <cell r="C4132" t="str">
            <v xml:space="preserve">M     </v>
          </cell>
          <cell r="D4132" t="str">
            <v>CR</v>
          </cell>
          <cell r="E4132" t="str">
            <v>1,42</v>
          </cell>
        </row>
        <row r="4133">
          <cell r="A4133">
            <v>4415</v>
          </cell>
          <cell r="B4133" t="str">
            <v>SARRAFO DE MADEIRA NAO APARELHADA 2,5 X 5 CM, MACARANDUBA, ANGELIM OU EQUIVALENTE DA REGIAO</v>
          </cell>
          <cell r="C4133" t="str">
            <v xml:space="preserve">M     </v>
          </cell>
          <cell r="D4133" t="str">
            <v>CR</v>
          </cell>
          <cell r="E4133" t="str">
            <v>2,56</v>
          </cell>
        </row>
        <row r="4134">
          <cell r="A4134">
            <v>37373</v>
          </cell>
          <cell r="B4134" t="str">
            <v>SEGURO - HORISTA (COLETADO CAIXA)</v>
          </cell>
          <cell r="C4134" t="str">
            <v xml:space="preserve">H     </v>
          </cell>
          <cell r="D4134" t="str">
            <v xml:space="preserve">C </v>
          </cell>
          <cell r="E4134" t="str">
            <v>0,07</v>
          </cell>
        </row>
        <row r="4135">
          <cell r="A4135">
            <v>40864</v>
          </cell>
          <cell r="B4135" t="str">
            <v>SEGURO - MENSALISTA (COLETADO CAIXA)</v>
          </cell>
          <cell r="C4135" t="str">
            <v xml:space="preserve">MES   </v>
          </cell>
          <cell r="D4135" t="str">
            <v xml:space="preserve">C </v>
          </cell>
          <cell r="E4135" t="str">
            <v>13,07</v>
          </cell>
        </row>
        <row r="4136">
          <cell r="A4136">
            <v>4734</v>
          </cell>
          <cell r="B4136" t="str">
            <v>SEIXO ROLADO PARA APLICACAO EM CONCRETO (POSTO PEDREIRA/FORNECEDOR, SEM FRETE)</v>
          </cell>
          <cell r="C4136" t="str">
            <v xml:space="preserve">M3    </v>
          </cell>
          <cell r="D4136" t="str">
            <v>CR</v>
          </cell>
          <cell r="E4136" t="str">
            <v>102,36</v>
          </cell>
        </row>
        <row r="4137">
          <cell r="A4137">
            <v>6085</v>
          </cell>
          <cell r="B4137" t="str">
            <v>SELADOR ACRILICO PAREDES INTERNAS/EXTERNAS</v>
          </cell>
          <cell r="C4137" t="str">
            <v xml:space="preserve">L     </v>
          </cell>
          <cell r="D4137" t="str">
            <v xml:space="preserve">C </v>
          </cell>
          <cell r="E4137" t="str">
            <v>4,25</v>
          </cell>
        </row>
        <row r="4138">
          <cell r="A4138">
            <v>38396</v>
          </cell>
          <cell r="B4138" t="str">
            <v>SELADOR HORIZONTAL PARA FITA DE ACO 1 "</v>
          </cell>
          <cell r="C4138" t="str">
            <v xml:space="preserve">UN    </v>
          </cell>
          <cell r="D4138" t="str">
            <v>CR</v>
          </cell>
          <cell r="E4138" t="str">
            <v>544,80</v>
          </cell>
        </row>
        <row r="4139">
          <cell r="A4139">
            <v>6090</v>
          </cell>
          <cell r="B4139" t="str">
            <v>SELADOR PVA PAREDES INTERNAS</v>
          </cell>
          <cell r="C4139" t="str">
            <v xml:space="preserve">L     </v>
          </cell>
          <cell r="D4139" t="str">
            <v>CR</v>
          </cell>
          <cell r="E4139" t="str">
            <v>8,07</v>
          </cell>
        </row>
        <row r="4140">
          <cell r="A4140">
            <v>11622</v>
          </cell>
          <cell r="B4140" t="str">
            <v>SELANTE A BASE DE ALCATRAO E POLIURETANO PARA JUNTAS HORIZONTAIS</v>
          </cell>
          <cell r="C4140" t="str">
            <v xml:space="preserve">KG    </v>
          </cell>
          <cell r="D4140" t="str">
            <v>CR</v>
          </cell>
          <cell r="E4140" t="str">
            <v>51,12</v>
          </cell>
        </row>
        <row r="4141">
          <cell r="A4141">
            <v>6094</v>
          </cell>
          <cell r="B4141" t="str">
            <v>SELANTE A BASE DE RESINAS ACRILICAS PARA TRINCAS</v>
          </cell>
          <cell r="C4141" t="str">
            <v xml:space="preserve">KG    </v>
          </cell>
          <cell r="D4141" t="str">
            <v>CR</v>
          </cell>
          <cell r="E4141" t="str">
            <v>13,65</v>
          </cell>
        </row>
        <row r="4142">
          <cell r="A4142">
            <v>43143</v>
          </cell>
          <cell r="B4142" t="str">
            <v>SELANTE ACRILICO PARA TRATAMENTO / ACABAMENTO SUPERFICIAL DE CONCRETO ESTAMPADO, APARENTE, PEDRAS E OUTROS</v>
          </cell>
          <cell r="C4142" t="str">
            <v xml:space="preserve">L     </v>
          </cell>
          <cell r="D4142" t="str">
            <v>CR</v>
          </cell>
          <cell r="E4142" t="str">
            <v>19,31</v>
          </cell>
        </row>
        <row r="4143">
          <cell r="A4143">
            <v>7317</v>
          </cell>
          <cell r="B4143" t="str">
            <v>SELANTE DE BASE ASFALTICA PARA VEDACAO</v>
          </cell>
          <cell r="C4143" t="str">
            <v xml:space="preserve">KG    </v>
          </cell>
          <cell r="D4143" t="str">
            <v>CR</v>
          </cell>
          <cell r="E4143" t="str">
            <v>29,25</v>
          </cell>
        </row>
        <row r="4144">
          <cell r="A4144">
            <v>142</v>
          </cell>
          <cell r="B4144" t="str">
            <v>SELANTE ELASTICO MONOCOMPONENTE A BASE DE POLIURETANO (PU) PARA JUNTAS DIVERSAS</v>
          </cell>
          <cell r="C4144" t="str">
            <v xml:space="preserve">310ML </v>
          </cell>
          <cell r="D4144" t="str">
            <v>CR</v>
          </cell>
          <cell r="E4144" t="str">
            <v>24,12</v>
          </cell>
        </row>
        <row r="4145">
          <cell r="A4145">
            <v>43142</v>
          </cell>
          <cell r="B4145" t="str">
            <v>SELANTE MONOCOMPONENTE A BASE DE SILICONE DE BAIXO MODULO, PARA JUNTAS DE PAVIMENTACAO</v>
          </cell>
          <cell r="C4145" t="str">
            <v xml:space="preserve">L     </v>
          </cell>
          <cell r="D4145" t="str">
            <v>CR</v>
          </cell>
          <cell r="E4145" t="str">
            <v>109,57</v>
          </cell>
        </row>
        <row r="4146">
          <cell r="A4146">
            <v>38123</v>
          </cell>
          <cell r="B4146" t="str">
            <v>SELANTE TIPO VEDA CALHA PARA METAL E FIBROCIMENTO</v>
          </cell>
          <cell r="C4146" t="str">
            <v xml:space="preserve">KG    </v>
          </cell>
          <cell r="D4146" t="str">
            <v xml:space="preserve">C </v>
          </cell>
          <cell r="E4146" t="str">
            <v>64,10</v>
          </cell>
        </row>
        <row r="4147">
          <cell r="A4147">
            <v>42701</v>
          </cell>
          <cell r="B4147" t="str">
            <v>SELIM COMPACTO EM PVC, SEM TRAVA,  DN 150 X 100 MM, PARA REDE COLETORA ESGOTO (NBR 10569)</v>
          </cell>
          <cell r="C4147" t="str">
            <v xml:space="preserve">UN    </v>
          </cell>
          <cell r="D4147" t="str">
            <v>AS</v>
          </cell>
          <cell r="E4147" t="str">
            <v>27,89</v>
          </cell>
        </row>
        <row r="4148">
          <cell r="A4148">
            <v>42702</v>
          </cell>
          <cell r="B4148" t="str">
            <v>SELIM COMPACTO EM PVC, SEM TRAVA,  DN 200 X 100 MM, PARA REDE COLETORA ESGOTO (NBR 10569)</v>
          </cell>
          <cell r="C4148" t="str">
            <v xml:space="preserve">UN    </v>
          </cell>
          <cell r="D4148" t="str">
            <v>AS</v>
          </cell>
          <cell r="E4148" t="str">
            <v>49,55</v>
          </cell>
        </row>
        <row r="4149">
          <cell r="A4149">
            <v>37955</v>
          </cell>
          <cell r="B4149" t="str">
            <v>SELIM COMPACTO EM PVC, SEM TRAVAS,  DN 300 X 100 MM, PARA REDE COLETORA ESGOTO (NBR 10569)</v>
          </cell>
          <cell r="C4149" t="str">
            <v xml:space="preserve">UN    </v>
          </cell>
          <cell r="D4149" t="str">
            <v>AS</v>
          </cell>
          <cell r="E4149" t="str">
            <v>64,22</v>
          </cell>
        </row>
        <row r="4150">
          <cell r="A4150">
            <v>42699</v>
          </cell>
          <cell r="B4150" t="str">
            <v>SELIM PVC, COM TRAVA, JE, 90 GRAUS,  DN 125 X 100 MM OU 150 X 100 MM, PARA REDE COLETORA ESGOTO (NBR 10569)</v>
          </cell>
          <cell r="C4150" t="str">
            <v xml:space="preserve">UN    </v>
          </cell>
          <cell r="D4150" t="str">
            <v>AS</v>
          </cell>
          <cell r="E4150" t="str">
            <v>17,03</v>
          </cell>
        </row>
        <row r="4151">
          <cell r="A4151">
            <v>42700</v>
          </cell>
          <cell r="B4151" t="str">
            <v>SELIM PVC, SOLDAVEL, SEM TRAVA, JE, 90 GRAUS,  DN 200 X 100 MM, PARA REDE COLETORA ESGOTO (NBR 10569)</v>
          </cell>
          <cell r="C4151" t="str">
            <v xml:space="preserve">UN    </v>
          </cell>
          <cell r="D4151" t="str">
            <v>AS</v>
          </cell>
          <cell r="E4151" t="str">
            <v>48,56</v>
          </cell>
        </row>
        <row r="4152">
          <cell r="A4152">
            <v>37743</v>
          </cell>
          <cell r="B4152" t="str">
            <v>SEMIRREBOQUE COM DOIS EIXOS EM TANDEM TIPO BASCULANTE COM CACAMBA METALICA 14 M3  (INCLUI MONTAGEM, NAO INCLUI CAVALO MECANICO)</v>
          </cell>
          <cell r="C4152" t="str">
            <v xml:space="preserve">UN    </v>
          </cell>
          <cell r="D4152" t="str">
            <v>AS</v>
          </cell>
          <cell r="E4152" t="str">
            <v>131.739,35</v>
          </cell>
        </row>
        <row r="4153">
          <cell r="A4153">
            <v>37744</v>
          </cell>
          <cell r="B4153" t="str">
            <v>SEMIRREBOQUE COM TRES EIXOS EM TANDEM TIPO BASCULANTE COM CACAMBA METALICA 18 M3 (INCLUI MONTAGEM, NAO INCLUI CAVALO MECANICO)</v>
          </cell>
          <cell r="C4153" t="str">
            <v xml:space="preserve">UN    </v>
          </cell>
          <cell r="D4153" t="str">
            <v>AS</v>
          </cell>
          <cell r="E4153" t="str">
            <v>154.900,69</v>
          </cell>
        </row>
        <row r="4154">
          <cell r="A4154">
            <v>37741</v>
          </cell>
          <cell r="B4154" t="str">
            <v>SEMIRREBOQUE COM TRES EIXOS, PARA TRANSPORTE DE CARGA SECA, DIMENSOES APROXIMADAS 2,60 X 12,50 X 0,50 M (NAO INCLUI CAVALO MECANICO)</v>
          </cell>
          <cell r="C4154" t="str">
            <v xml:space="preserve">UN    </v>
          </cell>
          <cell r="D4154" t="str">
            <v>AS</v>
          </cell>
          <cell r="E4154" t="str">
            <v>119.789,87</v>
          </cell>
        </row>
        <row r="4155">
          <cell r="A4155">
            <v>39396</v>
          </cell>
          <cell r="B4155" t="str">
            <v>SENSOR DE PRESENCA BIVOLT COM FOTOCELULA PARA QUALQUER TIPO DE LAMPADA, POTENCIA MAXIMA *1000* W, USO EXTERNO</v>
          </cell>
          <cell r="C4155" t="str">
            <v xml:space="preserve">UN    </v>
          </cell>
          <cell r="D4155" t="str">
            <v>AS</v>
          </cell>
          <cell r="E4155" t="str">
            <v>33,63</v>
          </cell>
        </row>
        <row r="4156">
          <cell r="A4156">
            <v>39392</v>
          </cell>
          <cell r="B4156" t="str">
            <v>SENSOR DE PRESENCA BIVOLT DE PAREDE COM FOTOCELULA PARA QUALQUER TIPO DE LAMPADA POTENCIA MAXIMA *1000* W, USO INTERNO</v>
          </cell>
          <cell r="C4156" t="str">
            <v xml:space="preserve">UN    </v>
          </cell>
          <cell r="D4156" t="str">
            <v>AS</v>
          </cell>
          <cell r="E4156" t="str">
            <v>37,93</v>
          </cell>
        </row>
        <row r="4157">
          <cell r="A4157">
            <v>39393</v>
          </cell>
          <cell r="B4157" t="str">
            <v>SENSOR DE PRESENCA BIVOLT DE PAREDE SEM FOTOCELULA PARA QUALQUER TIPO DE LAMPADA POTENCIA MAXIMA *1000* W, USO INTERNO</v>
          </cell>
          <cell r="C4157" t="str">
            <v xml:space="preserve">UN    </v>
          </cell>
          <cell r="D4157" t="str">
            <v>AS</v>
          </cell>
          <cell r="E4157" t="str">
            <v>23,46</v>
          </cell>
        </row>
        <row r="4158">
          <cell r="A4158">
            <v>39394</v>
          </cell>
          <cell r="B4158" t="str">
            <v>SENSOR DE PRESENCA BIVOLT DE TETO COM FOTOCELULA PARA QUALQUER TIPO DE LAMPADA POTENCIA MAXIMA *1000* W, USO INTERNO</v>
          </cell>
          <cell r="C4158" t="str">
            <v xml:space="preserve">UN    </v>
          </cell>
          <cell r="D4158" t="str">
            <v>AS</v>
          </cell>
          <cell r="E4158" t="str">
            <v>26,40</v>
          </cell>
        </row>
        <row r="4159">
          <cell r="A4159">
            <v>39395</v>
          </cell>
          <cell r="B4159" t="str">
            <v>SENSOR DE PRESENCA BIVOLT DE TETO SEM FOTOCELULA PARA QUALQUER TIPO DE LAMPADA POTENCIA MAXIMA *900* W, USO INTERNO</v>
          </cell>
          <cell r="C4159" t="str">
            <v xml:space="preserve">UN    </v>
          </cell>
          <cell r="D4159" t="str">
            <v>AS</v>
          </cell>
          <cell r="E4159" t="str">
            <v>24,55</v>
          </cell>
        </row>
        <row r="4160">
          <cell r="A4160">
            <v>14618</v>
          </cell>
          <cell r="B4160" t="str">
            <v>SERRA CIRCULAR DE BANCADA COM MOTOR ELETRICO, POTENCIA DE *1600* W, PARA DISCO DE DIAMETRO DE 10" (250 MM)</v>
          </cell>
          <cell r="C4160" t="str">
            <v xml:space="preserve">UN    </v>
          </cell>
          <cell r="D4160" t="str">
            <v>CR</v>
          </cell>
          <cell r="E4160" t="str">
            <v>1.391,22</v>
          </cell>
        </row>
        <row r="4161">
          <cell r="A4161">
            <v>40269</v>
          </cell>
          <cell r="B4161" t="str">
            <v>SERRA CIRCULAR DE BANCADA, MODELO PICA-PAU, DIAMETRO DE 350 MM. CARACTERISTICAS DO MOTOR: TRIFASICO, POTENCIA DE 5 HP, FREQUENCIA DE 60 HZ</v>
          </cell>
          <cell r="C4161" t="str">
            <v xml:space="preserve">UN    </v>
          </cell>
          <cell r="D4161" t="str">
            <v>CR</v>
          </cell>
          <cell r="E4161" t="str">
            <v>5.605,14</v>
          </cell>
        </row>
        <row r="4162">
          <cell r="A4162">
            <v>6110</v>
          </cell>
          <cell r="B4162" t="str">
            <v>SERRALHEIRO</v>
          </cell>
          <cell r="C4162" t="str">
            <v xml:space="preserve">H     </v>
          </cell>
          <cell r="D4162" t="str">
            <v>CR</v>
          </cell>
          <cell r="E4162" t="str">
            <v>14,81</v>
          </cell>
        </row>
        <row r="4163">
          <cell r="A4163">
            <v>40910</v>
          </cell>
          <cell r="B4163" t="str">
            <v>SERRALHEIRO (MENSALISTA)</v>
          </cell>
          <cell r="C4163" t="str">
            <v xml:space="preserve">MES   </v>
          </cell>
          <cell r="D4163" t="str">
            <v>CR</v>
          </cell>
          <cell r="E4163" t="str">
            <v>2.626,51</v>
          </cell>
        </row>
        <row r="4164">
          <cell r="A4164">
            <v>6111</v>
          </cell>
          <cell r="B4164" t="str">
            <v>SERVENTE DE OBRAS</v>
          </cell>
          <cell r="C4164" t="str">
            <v xml:space="preserve">H     </v>
          </cell>
          <cell r="D4164" t="str">
            <v xml:space="preserve">C </v>
          </cell>
          <cell r="E4164" t="str">
            <v>11,02</v>
          </cell>
        </row>
        <row r="4165">
          <cell r="A4165">
            <v>41084</v>
          </cell>
          <cell r="B4165" t="str">
            <v>SERVENTE DE OBRAS (MENSALISTA)</v>
          </cell>
          <cell r="C4165" t="str">
            <v xml:space="preserve">MES   </v>
          </cell>
          <cell r="D4165" t="str">
            <v>CR</v>
          </cell>
          <cell r="E4165" t="str">
            <v>1.953,82</v>
          </cell>
        </row>
        <row r="4166">
          <cell r="A4166">
            <v>25950</v>
          </cell>
          <cell r="B4166" t="str">
            <v>SERVICO DE BOMBEAMENTO DE CONCRETO COM CONSUMO MINIMO DE 40 M3</v>
          </cell>
          <cell r="C4166" t="str">
            <v xml:space="preserve">M3    </v>
          </cell>
          <cell r="D4166" t="str">
            <v>CR</v>
          </cell>
          <cell r="E4166" t="str">
            <v>41,15</v>
          </cell>
        </row>
        <row r="4167">
          <cell r="A4167">
            <v>38637</v>
          </cell>
          <cell r="B4167" t="str">
            <v>SIFAO EM METAL CROMADO PARA PIA AMERICANA, 1.1/2 X 1.1/2 "</v>
          </cell>
          <cell r="C4167" t="str">
            <v xml:space="preserve">UN    </v>
          </cell>
          <cell r="D4167" t="str">
            <v>CR</v>
          </cell>
          <cell r="E4167" t="str">
            <v>177,22</v>
          </cell>
        </row>
        <row r="4168">
          <cell r="A4168">
            <v>6150</v>
          </cell>
          <cell r="B4168" t="str">
            <v>SIFAO EM METAL CROMADO PARA PIA AMERICANA, 1.1/2 X 2 "</v>
          </cell>
          <cell r="C4168" t="str">
            <v xml:space="preserve">UN    </v>
          </cell>
          <cell r="D4168" t="str">
            <v>CR</v>
          </cell>
          <cell r="E4168" t="str">
            <v>179,39</v>
          </cell>
        </row>
        <row r="4169">
          <cell r="A4169">
            <v>6136</v>
          </cell>
          <cell r="B4169" t="str">
            <v>SIFAO EM METAL CROMADO PARA PIA OU LAVATORIO, 1 X 1.1/2 "</v>
          </cell>
          <cell r="C4169" t="str">
            <v xml:space="preserve">UN    </v>
          </cell>
          <cell r="D4169" t="str">
            <v xml:space="preserve">C </v>
          </cell>
          <cell r="E4169" t="str">
            <v>141,01</v>
          </cell>
        </row>
        <row r="4170">
          <cell r="A4170">
            <v>38638</v>
          </cell>
          <cell r="B4170" t="str">
            <v>SIFAO EM METAL CROMADO PARA TANQUE, 1.1/4 X 1.1/2 "</v>
          </cell>
          <cell r="C4170" t="str">
            <v xml:space="preserve">UN    </v>
          </cell>
          <cell r="D4170" t="str">
            <v>CR</v>
          </cell>
          <cell r="E4170" t="str">
            <v>149,34</v>
          </cell>
        </row>
        <row r="4171">
          <cell r="A4171">
            <v>20262</v>
          </cell>
          <cell r="B4171" t="str">
            <v>SIFAO PLASTICO EXTENSIVEL UNIVERSAL, TIPO COPO</v>
          </cell>
          <cell r="C4171" t="str">
            <v xml:space="preserve">UN    </v>
          </cell>
          <cell r="D4171" t="str">
            <v>CR</v>
          </cell>
          <cell r="E4171" t="str">
            <v>12,93</v>
          </cell>
        </row>
        <row r="4172">
          <cell r="A4172">
            <v>6148</v>
          </cell>
          <cell r="B4172" t="str">
            <v>SIFAO PLASTICO FLEXIVEL SAIDA VERTICAL PARA COLUNA LAVATORIO, 1 X 1.1/2 "</v>
          </cell>
          <cell r="C4172" t="str">
            <v xml:space="preserve">UN    </v>
          </cell>
          <cell r="D4172" t="str">
            <v xml:space="preserve">C </v>
          </cell>
          <cell r="E4172" t="str">
            <v>8,00</v>
          </cell>
        </row>
        <row r="4173">
          <cell r="A4173">
            <v>6145</v>
          </cell>
          <cell r="B4173" t="str">
            <v>SIFAO PLASTICO TIPO COPO PARA PIA AMERICANA 1.1/2 X 1.1/2 "</v>
          </cell>
          <cell r="C4173" t="str">
            <v xml:space="preserve">UN    </v>
          </cell>
          <cell r="D4173" t="str">
            <v>CR</v>
          </cell>
          <cell r="E4173" t="str">
            <v>14,34</v>
          </cell>
        </row>
        <row r="4174">
          <cell r="A4174">
            <v>6149</v>
          </cell>
          <cell r="B4174" t="str">
            <v>SIFAO PLASTICO TIPO COPO PARA PIA OU LAVATORIO, 1 X 1.1/2 "</v>
          </cell>
          <cell r="C4174" t="str">
            <v xml:space="preserve">UN    </v>
          </cell>
          <cell r="D4174" t="str">
            <v>CR</v>
          </cell>
          <cell r="E4174" t="str">
            <v>13,52</v>
          </cell>
        </row>
        <row r="4175">
          <cell r="A4175">
            <v>6146</v>
          </cell>
          <cell r="B4175" t="str">
            <v>SIFAO PLASTICO TIPO COPO PARA TANQUE, 1.1/4 X 1.1/2 "</v>
          </cell>
          <cell r="C4175" t="str">
            <v xml:space="preserve">UN    </v>
          </cell>
          <cell r="D4175" t="str">
            <v>CR</v>
          </cell>
          <cell r="E4175" t="str">
            <v>14,36</v>
          </cell>
        </row>
        <row r="4176">
          <cell r="A4176">
            <v>26026</v>
          </cell>
          <cell r="B4176" t="str">
            <v>SILICA ATIVA PARA ADICAO EM CONCRETO E ARGAMASSA</v>
          </cell>
          <cell r="C4176" t="str">
            <v xml:space="preserve">KG    </v>
          </cell>
          <cell r="D4176" t="str">
            <v>CR</v>
          </cell>
          <cell r="E4176" t="str">
            <v>2,03</v>
          </cell>
        </row>
        <row r="4177">
          <cell r="A4177">
            <v>39961</v>
          </cell>
          <cell r="B4177" t="str">
            <v>SILICONE ACETICO USO GERAL INCOLOR 280 G</v>
          </cell>
          <cell r="C4177" t="str">
            <v xml:space="preserve">UN    </v>
          </cell>
          <cell r="D4177" t="str">
            <v>CR</v>
          </cell>
          <cell r="E4177" t="str">
            <v>15,94</v>
          </cell>
        </row>
        <row r="4178">
          <cell r="A4178">
            <v>42433</v>
          </cell>
          <cell r="B4178" t="str">
            <v>SIMULADOR DE CAMINHADA TRIPLO, EM TUBO DE ACO CARBONO, PINTURA NO PROCESSO ELETROSTATICO - EQUIPAMENTO DE GINASTICA PARA ACADEMIA AO AR LIVRE / ACADEMIA DA TERCEIRA IDADE - ATI</v>
          </cell>
          <cell r="C4178" t="str">
            <v xml:space="preserve">UN    </v>
          </cell>
          <cell r="D4178" t="str">
            <v>AS</v>
          </cell>
          <cell r="E4178" t="str">
            <v>2.720,40</v>
          </cell>
        </row>
        <row r="4179">
          <cell r="A4179">
            <v>42434</v>
          </cell>
          <cell r="B4179" t="str">
            <v>SIMULADOR DE CAVALGADA TRIPLO, EM TUBO DE ACO CARBONO, PINTURA NO PROCESSO ELETROSTATICO - EQUIPAMENTO DE GINASTICA PARA ACADEMIA AO AR LIVRE / ACADEMIA DA TERCEIRA IDADE - ATI</v>
          </cell>
          <cell r="C4179" t="str">
            <v xml:space="preserve">UN    </v>
          </cell>
          <cell r="D4179" t="str">
            <v>AS</v>
          </cell>
          <cell r="E4179" t="str">
            <v>2.939,79</v>
          </cell>
        </row>
        <row r="4180">
          <cell r="A4180">
            <v>42435</v>
          </cell>
          <cell r="B4180" t="str">
            <v>SIMULADOR DE REMO INDIVIDUAL, EM TUBO DE ACO CARBONO, PINTURA NO PROCESSO ELETROSTATICO - EQUIPAMENTO DE GINASTICA PARA ACADEMIA AO AR LIVRE / ACADEMIA DA TERCEIRA IDADE - ATI</v>
          </cell>
          <cell r="C4180" t="str">
            <v xml:space="preserve">UN    </v>
          </cell>
          <cell r="D4180" t="str">
            <v>AS</v>
          </cell>
          <cell r="E4180" t="str">
            <v>1.465,96</v>
          </cell>
        </row>
        <row r="4181">
          <cell r="A4181">
            <v>38061</v>
          </cell>
          <cell r="B4181" t="str">
            <v>SINALIZADOR NOTURNO SIMPLES PARA PARA-RAIOS, SEM RELE FOTOELETRICO</v>
          </cell>
          <cell r="C4181" t="str">
            <v xml:space="preserve">UN    </v>
          </cell>
          <cell r="D4181" t="str">
            <v>CR</v>
          </cell>
          <cell r="E4181" t="str">
            <v>53,63</v>
          </cell>
        </row>
        <row r="4182">
          <cell r="A4182">
            <v>20250</v>
          </cell>
          <cell r="B4182" t="str">
            <v>SISAL EM FIBRA</v>
          </cell>
          <cell r="C4182" t="str">
            <v xml:space="preserve">KG    </v>
          </cell>
          <cell r="D4182" t="str">
            <v xml:space="preserve">C </v>
          </cell>
          <cell r="E4182" t="str">
            <v>10,85</v>
          </cell>
        </row>
        <row r="4183">
          <cell r="A4183">
            <v>39965</v>
          </cell>
          <cell r="B4183" t="str">
            <v>SISTEMA DE FORMAS MANUSEAVEIS DE ALUMINIO, PARA BLOCO RESID. COM PAREDES DE CONCRETO MOLDADAS IN LOCO, BLOCO COM 4 PAV. E 4 UNIDADES POR PAV., UNIDADE HABITACIONALCOM 48 M2 E 2 QUARTOS; TELHA DE FIBROCIMENTO (COLETADO CAIXA)</v>
          </cell>
          <cell r="C4183" t="str">
            <v xml:space="preserve">M2    </v>
          </cell>
          <cell r="D4183" t="str">
            <v>AS</v>
          </cell>
          <cell r="E4183" t="str">
            <v>1.325,85</v>
          </cell>
        </row>
        <row r="4184">
          <cell r="A4184">
            <v>39964</v>
          </cell>
          <cell r="B4184" t="str">
            <v>SISTEMA DE FORMAS MANUSEAVEIS DE ALUMINIO, PARA EDIF. RESID. UNIFAMILIAR COM PAREDES DE CONCRETO MOLDADAS IN LOCO, UNIDADE HABITACIONAL TERREA COM 38 M2, COM SALA, CIRCULACAO, 2 QUARTOS, BANHEIRO, COZINHA E TANQUE EXTERNO (SEM COBERTURA) (COLETADO CAIXA)</v>
          </cell>
          <cell r="C4184" t="str">
            <v xml:space="preserve">M2    </v>
          </cell>
          <cell r="D4184" t="str">
            <v>AS</v>
          </cell>
          <cell r="E4184" t="str">
            <v>1.126,16</v>
          </cell>
        </row>
        <row r="4185">
          <cell r="A4185">
            <v>7</v>
          </cell>
          <cell r="B4185" t="str">
            <v>SODA CAUSTICA EM ESCAMAS</v>
          </cell>
          <cell r="C4185" t="str">
            <v xml:space="preserve">KG    </v>
          </cell>
          <cell r="D4185" t="str">
            <v>CR</v>
          </cell>
          <cell r="E4185" t="str">
            <v>11,48</v>
          </cell>
        </row>
        <row r="4186">
          <cell r="A4186">
            <v>13388</v>
          </cell>
          <cell r="B4186" t="str">
            <v>SOLDA EM BARRA DE ESTANHO-CHUMBO 50/50</v>
          </cell>
          <cell r="C4186" t="str">
            <v xml:space="preserve">KG    </v>
          </cell>
          <cell r="D4186" t="str">
            <v>CR</v>
          </cell>
          <cell r="E4186" t="str">
            <v>62,97</v>
          </cell>
        </row>
        <row r="4187">
          <cell r="A4187">
            <v>39914</v>
          </cell>
          <cell r="B4187" t="str">
            <v>SOLDA EM VARETA FOSCOPER, D = *2,5* MM  X COMPRIMENTO 500 MM</v>
          </cell>
          <cell r="C4187" t="str">
            <v xml:space="preserve">KG    </v>
          </cell>
          <cell r="D4187" t="str">
            <v>AS</v>
          </cell>
          <cell r="E4187" t="str">
            <v>148,72</v>
          </cell>
        </row>
        <row r="4188">
          <cell r="A4188">
            <v>12732</v>
          </cell>
          <cell r="B4188" t="str">
            <v>SOLDA ESTANHO/COBRE PARA CONEXOES DE COBRE, FIO 2,5 MM, CARRETEL 500 GR (SEM CHUMBO)</v>
          </cell>
          <cell r="C4188" t="str">
            <v xml:space="preserve">UN    </v>
          </cell>
          <cell r="D4188" t="str">
            <v>AS</v>
          </cell>
          <cell r="E4188" t="str">
            <v>171,60</v>
          </cell>
        </row>
        <row r="4189">
          <cell r="A4189">
            <v>6160</v>
          </cell>
          <cell r="B4189" t="str">
            <v>SOLDADOR</v>
          </cell>
          <cell r="C4189" t="str">
            <v xml:space="preserve">H     </v>
          </cell>
          <cell r="D4189" t="str">
            <v xml:space="preserve">C </v>
          </cell>
          <cell r="E4189" t="str">
            <v>14,32</v>
          </cell>
        </row>
        <row r="4190">
          <cell r="A4190">
            <v>41087</v>
          </cell>
          <cell r="B4190" t="str">
            <v>SOLDADOR (MENSALISTA)</v>
          </cell>
          <cell r="C4190" t="str">
            <v xml:space="preserve">MES   </v>
          </cell>
          <cell r="D4190" t="str">
            <v>CR</v>
          </cell>
          <cell r="E4190" t="str">
            <v>2.539,59</v>
          </cell>
        </row>
        <row r="4191">
          <cell r="A4191">
            <v>6166</v>
          </cell>
          <cell r="B4191" t="str">
            <v>SOLDADOR ELETRICO (PARA SOLDA A SER TESTADA COM RAIOS "X")</v>
          </cell>
          <cell r="C4191" t="str">
            <v xml:space="preserve">H     </v>
          </cell>
          <cell r="D4191" t="str">
            <v>CR</v>
          </cell>
          <cell r="E4191" t="str">
            <v>19,18</v>
          </cell>
        </row>
        <row r="4192">
          <cell r="A4192">
            <v>41088</v>
          </cell>
          <cell r="B4192" t="str">
            <v>SOLDADOR ELETRICO (PARA SOLDA A SER TESTADA COM RAIOS "X") (MENSALISTA)</v>
          </cell>
          <cell r="C4192" t="str">
            <v xml:space="preserve">MES   </v>
          </cell>
          <cell r="D4192" t="str">
            <v>CR</v>
          </cell>
          <cell r="E4192" t="str">
            <v>3.404,57</v>
          </cell>
        </row>
        <row r="4193">
          <cell r="A4193">
            <v>20232</v>
          </cell>
          <cell r="B4193" t="str">
            <v>SOLEIRA EM GRANITO, POLIDO, TIPO ANDORINHA/ QUARTZ/ CASTELO/ CORUMBA OU OUTROS EQUIVALENTES DA REGIAO, L= *15* CM, E=  *2,0* CM</v>
          </cell>
          <cell r="C4193" t="str">
            <v xml:space="preserve">M     </v>
          </cell>
          <cell r="D4193" t="str">
            <v>AS</v>
          </cell>
          <cell r="E4193" t="str">
            <v>58,99</v>
          </cell>
        </row>
        <row r="4194">
          <cell r="A4194">
            <v>10856</v>
          </cell>
          <cell r="B4194" t="str">
            <v>SOLEIRA PRE-MOLDADA EM GRANILITE, MARMORITE OU GRANITINA, L = *15 CM</v>
          </cell>
          <cell r="C4194" t="str">
            <v xml:space="preserve">M     </v>
          </cell>
          <cell r="D4194" t="str">
            <v>AS</v>
          </cell>
          <cell r="E4194" t="str">
            <v>76,52</v>
          </cell>
        </row>
        <row r="4195">
          <cell r="A4195">
            <v>4828</v>
          </cell>
          <cell r="B4195" t="str">
            <v>SOLEIRA/ PEITORIL EM MARMORE, POLIDO, BRANCO COMUM, L= *15* CM, E=  *2* CM,  CORTE RETO</v>
          </cell>
          <cell r="C4195" t="str">
            <v xml:space="preserve">M     </v>
          </cell>
          <cell r="D4195" t="str">
            <v>AS</v>
          </cell>
          <cell r="E4195" t="str">
            <v>54,02</v>
          </cell>
        </row>
        <row r="4196">
          <cell r="A4196">
            <v>20249</v>
          </cell>
          <cell r="B4196" t="str">
            <v>SOLEIRA/ TABEIRA EM MARMORE, POLIDO, BRANCO COMUM, L= 5 CM, E=  *2,0* CM</v>
          </cell>
          <cell r="C4196" t="str">
            <v xml:space="preserve">M     </v>
          </cell>
          <cell r="D4196" t="str">
            <v>AS</v>
          </cell>
          <cell r="E4196" t="str">
            <v>29,58</v>
          </cell>
        </row>
        <row r="4197">
          <cell r="A4197">
            <v>11609</v>
          </cell>
          <cell r="B4197" t="str">
            <v>SOLUCAO ASFALTICA ELASTOMERICA PARA IMPRIMACAO, APLICACAO A FRIO</v>
          </cell>
          <cell r="C4197" t="str">
            <v xml:space="preserve">L     </v>
          </cell>
          <cell r="D4197" t="str">
            <v>CR</v>
          </cell>
          <cell r="E4197" t="str">
            <v>8,49</v>
          </cell>
        </row>
        <row r="4198">
          <cell r="A4198">
            <v>20083</v>
          </cell>
          <cell r="B4198" t="str">
            <v>SOLUCAO LIMPADORA PARA PVC, FRASCO COM 1000 CM3</v>
          </cell>
          <cell r="C4198" t="str">
            <v xml:space="preserve">UN    </v>
          </cell>
          <cell r="D4198" t="str">
            <v>CR</v>
          </cell>
          <cell r="E4198" t="str">
            <v>64,72</v>
          </cell>
        </row>
        <row r="4199">
          <cell r="A4199">
            <v>20082</v>
          </cell>
          <cell r="B4199" t="str">
            <v>SOLUCAO LIMPADORA PARA PVC, FRASCO COM 200 CM3</v>
          </cell>
          <cell r="C4199" t="str">
            <v xml:space="preserve">UN    </v>
          </cell>
          <cell r="D4199" t="str">
            <v>CR</v>
          </cell>
          <cell r="E4199" t="str">
            <v>25,21</v>
          </cell>
        </row>
        <row r="4200">
          <cell r="A4200">
            <v>5318</v>
          </cell>
          <cell r="B4200" t="str">
            <v>SOLVENTE DILUENTE A BASE DE AGUARRAS</v>
          </cell>
          <cell r="C4200" t="str">
            <v xml:space="preserve">L     </v>
          </cell>
          <cell r="D4200" t="str">
            <v xml:space="preserve">C </v>
          </cell>
          <cell r="E4200" t="str">
            <v>12,33</v>
          </cell>
        </row>
        <row r="4201">
          <cell r="A4201">
            <v>10691</v>
          </cell>
          <cell r="B4201" t="str">
            <v>SOLVENTE PARA COLA (PARA LAMINADO MELAMINICO) A BASE DE RESINA SINTETICA</v>
          </cell>
          <cell r="C4201" t="str">
            <v xml:space="preserve">L     </v>
          </cell>
          <cell r="D4201" t="str">
            <v>CR</v>
          </cell>
          <cell r="E4201" t="str">
            <v>35,49</v>
          </cell>
        </row>
        <row r="4202">
          <cell r="A4202">
            <v>12295</v>
          </cell>
          <cell r="B4202" t="str">
            <v>SOQUETE DE BAQUELITE BASE E27, PARA LAMPADAS</v>
          </cell>
          <cell r="C4202" t="str">
            <v xml:space="preserve">UN    </v>
          </cell>
          <cell r="D4202" t="str">
            <v>CR</v>
          </cell>
          <cell r="E4202" t="str">
            <v>2,64</v>
          </cell>
        </row>
        <row r="4203">
          <cell r="A4203">
            <v>12296</v>
          </cell>
          <cell r="B4203" t="str">
            <v>SOQUETE DE PORCELANA BASE E27, FIXO DE TETO, PARA LAMPADAS</v>
          </cell>
          <cell r="C4203" t="str">
            <v xml:space="preserve">UN    </v>
          </cell>
          <cell r="D4203" t="str">
            <v>CR</v>
          </cell>
          <cell r="E4203" t="str">
            <v>3,42</v>
          </cell>
        </row>
        <row r="4204">
          <cell r="A4204">
            <v>12294</v>
          </cell>
          <cell r="B4204" t="str">
            <v>SOQUETE DE PORCELANA BASE E27, PARA USO AO TEMPO, PARA LAMPADAS</v>
          </cell>
          <cell r="C4204" t="str">
            <v xml:space="preserve">UN    </v>
          </cell>
          <cell r="D4204" t="str">
            <v>CR</v>
          </cell>
          <cell r="E4204" t="str">
            <v>8,21</v>
          </cell>
        </row>
        <row r="4205">
          <cell r="A4205">
            <v>14543</v>
          </cell>
          <cell r="B4205" t="str">
            <v>SOQUETE DE PVC / TERMOPLASTICO BASE E27, COM CHAVE, PARA LAMPADAS</v>
          </cell>
          <cell r="C4205" t="str">
            <v xml:space="preserve">UN    </v>
          </cell>
          <cell r="D4205" t="str">
            <v>CR</v>
          </cell>
          <cell r="E4205" t="str">
            <v>5,86</v>
          </cell>
        </row>
        <row r="4206">
          <cell r="A4206">
            <v>13329</v>
          </cell>
          <cell r="B4206" t="str">
            <v>SOQUETE DE PVC / TERMOPLASTICO BASE E27, COM RABICHO, PARA LAMPADAS</v>
          </cell>
          <cell r="C4206" t="str">
            <v xml:space="preserve">UN    </v>
          </cell>
          <cell r="D4206" t="str">
            <v xml:space="preserve">C </v>
          </cell>
          <cell r="E4206" t="str">
            <v>3,44</v>
          </cell>
        </row>
        <row r="4207">
          <cell r="A4207">
            <v>21044</v>
          </cell>
          <cell r="B4207" t="str">
            <v>SPRINKLER TIPO PENDENTE, 68 GRAUS CELSIUS (BULBO VERMELHO), ACABAMENTO CROMADO, 1/2" - 15 MM</v>
          </cell>
          <cell r="C4207" t="str">
            <v xml:space="preserve">UN    </v>
          </cell>
          <cell r="D4207" t="str">
            <v>CR</v>
          </cell>
          <cell r="E4207" t="str">
            <v>26,60</v>
          </cell>
        </row>
        <row r="4208">
          <cell r="A4208">
            <v>21045</v>
          </cell>
          <cell r="B4208" t="str">
            <v>SPRINKLER TIPO PENDENTE, 68 GRAUS CELSIUS (BULBO VERMELHO), ACABAMENTO CROMADO, 3/4" - 20 MM</v>
          </cell>
          <cell r="C4208" t="str">
            <v xml:space="preserve">UN    </v>
          </cell>
          <cell r="D4208" t="str">
            <v>CR</v>
          </cell>
          <cell r="E4208" t="str">
            <v>36,43</v>
          </cell>
        </row>
        <row r="4209">
          <cell r="A4209">
            <v>21040</v>
          </cell>
          <cell r="B4209" t="str">
            <v>SPRINKLER TIPO PENDENTE, 68 GRAUS CELSIUS (BULBO VERMELHO), ACABAMENTO NATURAL, 1/2" - 15 MM</v>
          </cell>
          <cell r="C4209" t="str">
            <v xml:space="preserve">UN    </v>
          </cell>
          <cell r="D4209" t="str">
            <v xml:space="preserve">C </v>
          </cell>
          <cell r="E4209" t="str">
            <v>26,03</v>
          </cell>
        </row>
        <row r="4210">
          <cell r="A4210">
            <v>21041</v>
          </cell>
          <cell r="B4210" t="str">
            <v>SPRINKLER TIPO PENDENTE, 68 GRAUS CELSIUS (BULBO VERMELHO), ACABAMENTO NATURAL, 3/4" - 20 MM</v>
          </cell>
          <cell r="C4210" t="str">
            <v xml:space="preserve">UN    </v>
          </cell>
          <cell r="D4210" t="str">
            <v>CR</v>
          </cell>
          <cell r="E4210" t="str">
            <v>31,42</v>
          </cell>
        </row>
        <row r="4211">
          <cell r="A4211">
            <v>21047</v>
          </cell>
          <cell r="B4211" t="str">
            <v>SPRINKLER TIPO PENDENTE, 79 GRAUS CELSIUS (BULBO AMARELO), ACABAMENTO CROMADO, 3/4" - 20 MM</v>
          </cell>
          <cell r="C4211" t="str">
            <v xml:space="preserve">UN    </v>
          </cell>
          <cell r="D4211" t="str">
            <v>CR</v>
          </cell>
          <cell r="E4211" t="str">
            <v>39,22</v>
          </cell>
        </row>
        <row r="4212">
          <cell r="A4212">
            <v>21043</v>
          </cell>
          <cell r="B4212" t="str">
            <v>SPRINKLER TIPO PENDENTE, 79 GRAUS CELSIUS (BULBO AMARELO), ACABAMENTO NATURAL, 3/4" - 20 MM</v>
          </cell>
          <cell r="C4212" t="str">
            <v xml:space="preserve">UN    </v>
          </cell>
          <cell r="D4212" t="str">
            <v>CR</v>
          </cell>
          <cell r="E4212" t="str">
            <v>38,18</v>
          </cell>
        </row>
        <row r="4213">
          <cell r="A4213">
            <v>21042</v>
          </cell>
          <cell r="B4213" t="str">
            <v>SPRINKLER TIPO PENDENTE, 79 GRAUS CELSIUS (BULBO AMARELO,) ACABAMENTO NATURAL OU CROMADO, 1/2" - 15 MM</v>
          </cell>
          <cell r="C4213" t="str">
            <v xml:space="preserve">UN    </v>
          </cell>
          <cell r="D4213" t="str">
            <v>CR</v>
          </cell>
          <cell r="E4213" t="str">
            <v>30,23</v>
          </cell>
        </row>
        <row r="4214">
          <cell r="A4214">
            <v>11895</v>
          </cell>
          <cell r="B4214" t="str">
            <v>SUMIDOURO CONCRETO PRE MOLDADO, COMPLETO, PARA 10 CONTRIBUINTES</v>
          </cell>
          <cell r="C4214" t="str">
            <v xml:space="preserve">UN    </v>
          </cell>
          <cell r="D4214" t="str">
            <v>CR</v>
          </cell>
          <cell r="E4214" t="str">
            <v>973,76</v>
          </cell>
        </row>
        <row r="4215">
          <cell r="A4215">
            <v>11896</v>
          </cell>
          <cell r="B4215" t="str">
            <v>SUMIDOURO CONCRETO PRE MOLDADO, COMPLETO, PARA 100 CONTRIBUINTES</v>
          </cell>
          <cell r="C4215" t="str">
            <v xml:space="preserve">UN    </v>
          </cell>
          <cell r="D4215" t="str">
            <v>CR</v>
          </cell>
          <cell r="E4215" t="str">
            <v>5.103,85</v>
          </cell>
        </row>
        <row r="4216">
          <cell r="A4216">
            <v>11897</v>
          </cell>
          <cell r="B4216" t="str">
            <v>SUMIDOURO CONCRETO PRE MOLDADO, COMPLETO, PARA 150 CONTRIBUINTES</v>
          </cell>
          <cell r="C4216" t="str">
            <v xml:space="preserve">UN    </v>
          </cell>
          <cell r="D4216" t="str">
            <v>CR</v>
          </cell>
          <cell r="E4216" t="str">
            <v>6.659,63</v>
          </cell>
        </row>
        <row r="4217">
          <cell r="A4217">
            <v>11898</v>
          </cell>
          <cell r="B4217" t="str">
            <v>SUMIDOURO CONCRETO PRE MOLDADO, COMPLETO, PARA 200 CONTRIBUINTES</v>
          </cell>
          <cell r="C4217" t="str">
            <v xml:space="preserve">UN    </v>
          </cell>
          <cell r="D4217" t="str">
            <v>CR</v>
          </cell>
          <cell r="E4217" t="str">
            <v>6.995,41</v>
          </cell>
        </row>
        <row r="4218">
          <cell r="A4218">
            <v>3282</v>
          </cell>
          <cell r="B4218" t="str">
            <v>SUMIDOURO CONCRETO PRE MOLDADO, COMPLETO, PARA 5 CONTRIBUINTES</v>
          </cell>
          <cell r="C4218" t="str">
            <v xml:space="preserve">UN    </v>
          </cell>
          <cell r="D4218" t="str">
            <v>CR</v>
          </cell>
          <cell r="E4218" t="str">
            <v>707,93</v>
          </cell>
        </row>
        <row r="4219">
          <cell r="A4219">
            <v>11899</v>
          </cell>
          <cell r="B4219" t="str">
            <v>SUMIDOURO CONCRETO PRE MOLDADO, COMPLETO, PARA 50 CONTRIBUINTES</v>
          </cell>
          <cell r="C4219" t="str">
            <v xml:space="preserve">UN    </v>
          </cell>
          <cell r="D4219" t="str">
            <v>CR</v>
          </cell>
          <cell r="E4219" t="str">
            <v>3.452,93</v>
          </cell>
        </row>
        <row r="4220">
          <cell r="A4220">
            <v>11900</v>
          </cell>
          <cell r="B4220" t="str">
            <v>SUMIDOURO CONCRETO PRE MOLDADO, COMPLETO, PARA 75 CONTRIBUINTES</v>
          </cell>
          <cell r="C4220" t="str">
            <v xml:space="preserve">UN    </v>
          </cell>
          <cell r="D4220" t="str">
            <v>CR</v>
          </cell>
          <cell r="E4220" t="str">
            <v>4.734,49</v>
          </cell>
        </row>
        <row r="4221">
          <cell r="A4221">
            <v>14149</v>
          </cell>
          <cell r="B4221" t="str">
            <v>SUPORTE "Y" PARA FITA PERFURADA</v>
          </cell>
          <cell r="C4221" t="str">
            <v xml:space="preserve">CENTO </v>
          </cell>
          <cell r="D4221" t="str">
            <v>AS</v>
          </cell>
          <cell r="E4221" t="str">
            <v>132,42</v>
          </cell>
        </row>
        <row r="4222">
          <cell r="A4222">
            <v>38099</v>
          </cell>
          <cell r="B4222" t="str">
            <v>SUPORTE DE FIXACAO PARA ESPELHO / PLACA 4" X 2", PARA 3 MODULOS, PARA INSTALACAO DE TOMADAS E INTERRUPTORES (SOMENTE SUPORTE)</v>
          </cell>
          <cell r="C4222" t="str">
            <v xml:space="preserve">UN    </v>
          </cell>
          <cell r="D4222" t="str">
            <v>CR</v>
          </cell>
          <cell r="E4222" t="str">
            <v>0,98</v>
          </cell>
        </row>
        <row r="4223">
          <cell r="A4223">
            <v>38100</v>
          </cell>
          <cell r="B4223" t="str">
            <v>SUPORTE DE FIXACAO PARA ESPELHO / PLACA 4" X 4", PARA 6 MODULOS, PARA INSTALACAO DE TOMADAS E INTERRUPTORES (SOMENTE SUPORTE)</v>
          </cell>
          <cell r="C4223" t="str">
            <v xml:space="preserve">UN    </v>
          </cell>
          <cell r="D4223" t="str">
            <v>CR</v>
          </cell>
          <cell r="E4223" t="str">
            <v>1,60</v>
          </cell>
        </row>
        <row r="4224">
          <cell r="A4224">
            <v>20061</v>
          </cell>
          <cell r="B4224" t="str">
            <v>SUPORTE DE PVC PARA CALHA PLUVIAL, DIAMETRO ENTRE 119 E 170 MM, PARA DRENAGEM PREDIAL</v>
          </cell>
          <cell r="C4224" t="str">
            <v xml:space="preserve">UN    </v>
          </cell>
          <cell r="D4224" t="str">
            <v>AS</v>
          </cell>
          <cell r="E4224" t="str">
            <v>2,27</v>
          </cell>
        </row>
        <row r="4225">
          <cell r="A4225">
            <v>7576</v>
          </cell>
          <cell r="B4225" t="str">
            <v>SUPORTE EM ACO GALVANIZADO PARA TRANSFORMADOR PARA POSTE DUPLO T 185 X 95 MM, CHAPA DE 5/16"</v>
          </cell>
          <cell r="C4225" t="str">
            <v xml:space="preserve">UN    </v>
          </cell>
          <cell r="D4225" t="str">
            <v>AS</v>
          </cell>
          <cell r="E4225" t="str">
            <v>105,50</v>
          </cell>
        </row>
        <row r="4226">
          <cell r="A4226">
            <v>3384</v>
          </cell>
          <cell r="B4226" t="str">
            <v>SUPORTE GUIA SIMPLES COM ROLDANA EM POLIPROPILENO PARA CHUMBAR, H = 20 CM</v>
          </cell>
          <cell r="C4226" t="str">
            <v xml:space="preserve">UN    </v>
          </cell>
          <cell r="D4226" t="str">
            <v>CR</v>
          </cell>
          <cell r="E4226" t="str">
            <v>3,87</v>
          </cell>
        </row>
        <row r="4227">
          <cell r="A4227">
            <v>7572</v>
          </cell>
          <cell r="B4227" t="str">
            <v>SUPORTE ISOLADOR REFORCADO DIAMETRO NOMINAL 5/16", COM ROSCA SOBERBA E BUCHA</v>
          </cell>
          <cell r="C4227" t="str">
            <v xml:space="preserve">UN    </v>
          </cell>
          <cell r="D4227" t="str">
            <v>CR</v>
          </cell>
          <cell r="E4227" t="str">
            <v>8,57</v>
          </cell>
        </row>
        <row r="4228">
          <cell r="A4228">
            <v>3396</v>
          </cell>
          <cell r="B4228" t="str">
            <v>SUPORTE ISOLADOR SIMPLES DIAMETRO NOMINAL 5/16", COM ROSCA SOBERBA E BUCHA</v>
          </cell>
          <cell r="C4228" t="str">
            <v xml:space="preserve">UN    </v>
          </cell>
          <cell r="D4228" t="str">
            <v>CR</v>
          </cell>
          <cell r="E4228" t="str">
            <v>6,07</v>
          </cell>
        </row>
        <row r="4229">
          <cell r="A4229">
            <v>37590</v>
          </cell>
          <cell r="B4229" t="str">
            <v>SUPORTE MAO-FRANCESA EM ACO, ABAS IGUAIS 30 CM, CAPACIDADE MINIMA 60 KG, BRANCO</v>
          </cell>
          <cell r="C4229" t="str">
            <v xml:space="preserve">UN    </v>
          </cell>
          <cell r="D4229" t="str">
            <v>CR</v>
          </cell>
          <cell r="E4229" t="str">
            <v>11,30</v>
          </cell>
        </row>
        <row r="4230">
          <cell r="A4230">
            <v>37591</v>
          </cell>
          <cell r="B4230" t="str">
            <v>SUPORTE MAO-FRANCESA EM ACO, ABAS IGUAIS 40 CM, CAPACIDADE MINIMA 70 KG, BRANCO</v>
          </cell>
          <cell r="C4230" t="str">
            <v xml:space="preserve">UN    </v>
          </cell>
          <cell r="D4230" t="str">
            <v>CR</v>
          </cell>
          <cell r="E4230" t="str">
            <v>13,58</v>
          </cell>
        </row>
        <row r="4231">
          <cell r="A4231">
            <v>12626</v>
          </cell>
          <cell r="B4231" t="str">
            <v>SUPORTE METALICO PARA CALHA PLUVIAL,  ZINCADO, DOBRADO, DIAMETRO ENTRE 119 E 170 MM, PARA DRENAGEM PREDIAL</v>
          </cell>
          <cell r="C4231" t="str">
            <v xml:space="preserve">UN    </v>
          </cell>
          <cell r="D4231" t="str">
            <v>AS</v>
          </cell>
          <cell r="E4231" t="str">
            <v>10,89</v>
          </cell>
        </row>
        <row r="4232">
          <cell r="A4232">
            <v>11033</v>
          </cell>
          <cell r="B4232" t="str">
            <v>SUPORTE PARA CALHA DE 150 MM EM FERRO GALVANIZADO</v>
          </cell>
          <cell r="C4232" t="str">
            <v xml:space="preserve">UN    </v>
          </cell>
          <cell r="D4232" t="str">
            <v>CR</v>
          </cell>
          <cell r="E4232" t="str">
            <v>4,24</v>
          </cell>
        </row>
        <row r="4233">
          <cell r="A4233">
            <v>390</v>
          </cell>
          <cell r="B4233" t="str">
            <v>SUPORTE PARA TUBO DIAMETRO NOMINAL 2", COM ROSCA MECANICA</v>
          </cell>
          <cell r="C4233" t="str">
            <v xml:space="preserve">UN    </v>
          </cell>
          <cell r="D4233" t="str">
            <v>CR</v>
          </cell>
          <cell r="E4233" t="str">
            <v>12,20</v>
          </cell>
        </row>
        <row r="4234">
          <cell r="A4234">
            <v>42436</v>
          </cell>
          <cell r="B4234" t="str">
            <v>SURF DUPLO, EM TUBO DE ACO CARBONO, PINTURA NO PROCESSO ELETROSTATICO - EQUIPAMENTO DE GINASTICA PARA ACADEMIA AO AR LIVRE / ACADEMIA DA TERCEIRA IDADE - ATI</v>
          </cell>
          <cell r="C4234" t="str">
            <v xml:space="preserve">UN    </v>
          </cell>
          <cell r="D4234" t="str">
            <v>AS</v>
          </cell>
          <cell r="E4234" t="str">
            <v>1.534,45</v>
          </cell>
        </row>
        <row r="4235">
          <cell r="A4235">
            <v>6178</v>
          </cell>
          <cell r="B4235" t="str">
            <v>TABUA DE  MADEIRA PARA PISO, CUMARU/IPE CHAMPANHE OU EQUIVALENTE DA REGIAO, ENCAIXE MACHO/FEMEA, *10 X 2* CM</v>
          </cell>
          <cell r="C4235" t="str">
            <v xml:space="preserve">M2    </v>
          </cell>
          <cell r="D4235" t="str">
            <v>AS</v>
          </cell>
          <cell r="E4235" t="str">
            <v>168,84</v>
          </cell>
        </row>
        <row r="4236">
          <cell r="A4236">
            <v>6180</v>
          </cell>
          <cell r="B4236" t="str">
            <v>TABUA DE  MADEIRA PARA PISO, CUMARU/IPE CHAMPANHE OU EQUIVALENTE DA REGIAO, ENCAIXE MACHO/FEMEA, *15 X 2* CM</v>
          </cell>
          <cell r="C4236" t="str">
            <v xml:space="preserve">M2    </v>
          </cell>
          <cell r="D4236" t="str">
            <v>AS</v>
          </cell>
          <cell r="E4236" t="str">
            <v>182,23</v>
          </cell>
        </row>
        <row r="4237">
          <cell r="A4237">
            <v>6182</v>
          </cell>
          <cell r="B4237" t="str">
            <v>TABUA DE  MADEIRA PARA PISO, IPE (CERNE) OU EQUIVALENTE DA REGIAO, ENCAIXE MACHO/FEMEA, *20 X 2* CM</v>
          </cell>
          <cell r="C4237" t="str">
            <v xml:space="preserve">M2    </v>
          </cell>
          <cell r="D4237" t="str">
            <v>AS</v>
          </cell>
          <cell r="E4237" t="str">
            <v>226,19</v>
          </cell>
        </row>
        <row r="4238">
          <cell r="A4238">
            <v>3993</v>
          </cell>
          <cell r="B4238" t="str">
            <v>TABUA DE MADEIRA APARELHADA *2,5 X 15* CM, MACARANDUBA, ANGELIM OU EQUIVALENTE DA REGIAO</v>
          </cell>
          <cell r="C4238" t="str">
            <v xml:space="preserve">M2    </v>
          </cell>
          <cell r="D4238" t="str">
            <v>CR</v>
          </cell>
          <cell r="E4238" t="str">
            <v>57,47</v>
          </cell>
        </row>
        <row r="4239">
          <cell r="A4239">
            <v>3990</v>
          </cell>
          <cell r="B4239" t="str">
            <v>TABUA DE MADEIRA APARELHADA *2,5 X 25* CM, MACARANDUBA, ANGELIM OU EQUIVALENTE DA REGIAO</v>
          </cell>
          <cell r="C4239" t="str">
            <v xml:space="preserve">M     </v>
          </cell>
          <cell r="D4239" t="str">
            <v>CR</v>
          </cell>
          <cell r="E4239" t="str">
            <v>12,70</v>
          </cell>
        </row>
        <row r="4240">
          <cell r="A4240">
            <v>3992</v>
          </cell>
          <cell r="B4240" t="str">
            <v>TABUA DE MADEIRA APARELHADA *2,5 X 30* CM, MACARANDUBA, ANGELIM OU EQUIVALENTE DA REGIAO</v>
          </cell>
          <cell r="C4240" t="str">
            <v xml:space="preserve">M     </v>
          </cell>
          <cell r="D4240" t="str">
            <v>CR</v>
          </cell>
          <cell r="E4240" t="str">
            <v>15,59</v>
          </cell>
        </row>
        <row r="4241">
          <cell r="A4241">
            <v>4509</v>
          </cell>
          <cell r="B4241" t="str">
            <v>TABUA DE MADEIRA NAO APARELHADA *2,5 X 10 CM (1 X 4 ") PINUS, MISTA OU EQUIVALENTE DA REGIAO</v>
          </cell>
          <cell r="C4241" t="str">
            <v xml:space="preserve">M     </v>
          </cell>
          <cell r="D4241" t="str">
            <v>CR</v>
          </cell>
          <cell r="E4241" t="str">
            <v>2,99</v>
          </cell>
        </row>
        <row r="4242">
          <cell r="A4242">
            <v>6194</v>
          </cell>
          <cell r="B4242" t="str">
            <v>TABUA DE MADEIRA NAO APARELHADA *2,5 X 15 CM (1 X 6 ") PINUS, MISTA OU EQUIVALENTE DA REGIAO</v>
          </cell>
          <cell r="C4242" t="str">
            <v xml:space="preserve">M     </v>
          </cell>
          <cell r="D4242" t="str">
            <v>CR</v>
          </cell>
          <cell r="E4242" t="str">
            <v>4,06</v>
          </cell>
        </row>
        <row r="4243">
          <cell r="A4243">
            <v>6193</v>
          </cell>
          <cell r="B4243" t="str">
            <v>TABUA DE MADEIRA NAO APARELHADA *2,5 X 20* CM, CEDRINHO OU EQUIVALENTE DA REGIAO</v>
          </cell>
          <cell r="C4243" t="str">
            <v xml:space="preserve">M     </v>
          </cell>
          <cell r="D4243" t="str">
            <v>CR</v>
          </cell>
          <cell r="E4243" t="str">
            <v>6,05</v>
          </cell>
        </row>
        <row r="4244">
          <cell r="A4244">
            <v>10567</v>
          </cell>
          <cell r="B4244" t="str">
            <v>TABUA DE MADEIRA NAO APARELHADA *2,5 X 23* CM (1 x 9 ") PINUS, MISTA OU EQUIVALENTE DA REGIAO</v>
          </cell>
          <cell r="C4244" t="str">
            <v xml:space="preserve">M     </v>
          </cell>
          <cell r="D4244" t="str">
            <v>CR</v>
          </cell>
          <cell r="E4244" t="str">
            <v>6,73</v>
          </cell>
        </row>
        <row r="4245">
          <cell r="A4245">
            <v>6212</v>
          </cell>
          <cell r="B4245" t="str">
            <v>TABUA DE MADEIRA NAO APARELHADA *2,5 X 30 CM (1 X 12 ") PINUS, MISTA OU EQUIVALENTE DA REGIAO</v>
          </cell>
          <cell r="C4245" t="str">
            <v xml:space="preserve">M     </v>
          </cell>
          <cell r="D4245" t="str">
            <v xml:space="preserve">C </v>
          </cell>
          <cell r="E4245" t="str">
            <v>11,03</v>
          </cell>
        </row>
        <row r="4246">
          <cell r="A4246">
            <v>6189</v>
          </cell>
          <cell r="B4246" t="str">
            <v>TABUA DE MADEIRA NAO APARELHADA *2,5 X 30* CM, CEDRINHO OU EQUIVALENTE DA REGIAO</v>
          </cell>
          <cell r="C4246" t="str">
            <v xml:space="preserve">M     </v>
          </cell>
          <cell r="D4246" t="str">
            <v>CR</v>
          </cell>
          <cell r="E4246" t="str">
            <v>8,85</v>
          </cell>
        </row>
        <row r="4247">
          <cell r="A4247">
            <v>6214</v>
          </cell>
          <cell r="B4247" t="str">
            <v>TACO DE MADEIRA PARA PISO, IPE (CERNE) OU EQUIVALENTE DA REGIAO, 7 X 42 CM, E = 2 CM</v>
          </cell>
          <cell r="C4247" t="str">
            <v xml:space="preserve">M2    </v>
          </cell>
          <cell r="D4247" t="str">
            <v>AS</v>
          </cell>
          <cell r="E4247" t="str">
            <v>105,76</v>
          </cell>
        </row>
        <row r="4248">
          <cell r="A4248">
            <v>36153</v>
          </cell>
          <cell r="B4248" t="str">
            <v>TALABARTE DE SEGURANCA, 2 MOSQUETOES TRAVA DUPLA *53* MM DE ABERTURA, COM ABSORVEDOR DE ENERGIA</v>
          </cell>
          <cell r="C4248" t="str">
            <v xml:space="preserve">UN    </v>
          </cell>
          <cell r="D4248" t="str">
            <v>CR</v>
          </cell>
          <cell r="E4248" t="str">
            <v>159,83</v>
          </cell>
        </row>
        <row r="4249">
          <cell r="A4249">
            <v>10740</v>
          </cell>
          <cell r="B4249" t="str">
            <v>TALHA ELETRICA 3 T, VELOCIDADE  2,1 M / MIN, POTENCIA 1,3 KW</v>
          </cell>
          <cell r="C4249" t="str">
            <v xml:space="preserve">UN    </v>
          </cell>
          <cell r="D4249" t="str">
            <v>AS</v>
          </cell>
          <cell r="E4249" t="str">
            <v>9.754,19</v>
          </cell>
        </row>
        <row r="4250">
          <cell r="A4250">
            <v>13914</v>
          </cell>
          <cell r="B4250" t="str">
            <v>TALHA MANUAL DE CORRENTE, CAPACIDADE DE 1 T COM ELEVACAO DE 3 M</v>
          </cell>
          <cell r="C4250" t="str">
            <v xml:space="preserve">UN    </v>
          </cell>
          <cell r="D4250" t="str">
            <v>AS</v>
          </cell>
          <cell r="E4250" t="str">
            <v>705,75</v>
          </cell>
        </row>
        <row r="4251">
          <cell r="A4251">
            <v>10742</v>
          </cell>
          <cell r="B4251" t="str">
            <v>TALHA MANUAL DE CORRENTE, CAPACIDADE DE 2 T COM ELEVACAO DE 3 M</v>
          </cell>
          <cell r="C4251" t="str">
            <v xml:space="preserve">UN    </v>
          </cell>
          <cell r="D4251" t="str">
            <v>AS</v>
          </cell>
          <cell r="E4251" t="str">
            <v>1.029,35</v>
          </cell>
        </row>
        <row r="4252">
          <cell r="A4252">
            <v>38465</v>
          </cell>
          <cell r="B4252" t="str">
            <v>TALHADEIRA COM PUNHO DE PROTECAO *20 X 250* MM</v>
          </cell>
          <cell r="C4252" t="str">
            <v xml:space="preserve">UN    </v>
          </cell>
          <cell r="D4252" t="str">
            <v>CR</v>
          </cell>
          <cell r="E4252" t="str">
            <v>32,90</v>
          </cell>
        </row>
        <row r="4253">
          <cell r="A4253">
            <v>7543</v>
          </cell>
          <cell r="B4253" t="str">
            <v>TAMPA CEGA EM PVC PARA CONDULETE 4 X 2"</v>
          </cell>
          <cell r="C4253" t="str">
            <v xml:space="preserve">UN    </v>
          </cell>
          <cell r="D4253" t="str">
            <v>CR</v>
          </cell>
          <cell r="E4253" t="str">
            <v>3,74</v>
          </cell>
        </row>
        <row r="4254">
          <cell r="A4254">
            <v>13255</v>
          </cell>
          <cell r="B4254" t="str">
            <v>TAMPA DE CONCRETO PARA PV OU CAIXA DE INSPECAO, DIMENSOES 600 X 600 X 50 MM</v>
          </cell>
          <cell r="C4254" t="str">
            <v xml:space="preserve">UN    </v>
          </cell>
          <cell r="D4254" t="str">
            <v>CR</v>
          </cell>
          <cell r="E4254" t="str">
            <v>60,36</v>
          </cell>
        </row>
        <row r="4255">
          <cell r="A4255">
            <v>39352</v>
          </cell>
          <cell r="B4255" t="str">
            <v>TAMPA PARA CONDULETE, EM PVC, PARA TOMADA HEXAGONAL</v>
          </cell>
          <cell r="C4255" t="str">
            <v xml:space="preserve">UN    </v>
          </cell>
          <cell r="D4255" t="str">
            <v>CR</v>
          </cell>
          <cell r="E4255" t="str">
            <v>2,31</v>
          </cell>
        </row>
        <row r="4256">
          <cell r="A4256">
            <v>39346</v>
          </cell>
          <cell r="B4256" t="str">
            <v>TAMPA PARA CONDULETE, EM PVC, PARA 1 INTERRUPTOR</v>
          </cell>
          <cell r="C4256" t="str">
            <v xml:space="preserve">UN    </v>
          </cell>
          <cell r="D4256" t="str">
            <v>CR</v>
          </cell>
          <cell r="E4256" t="str">
            <v>2,31</v>
          </cell>
        </row>
        <row r="4257">
          <cell r="A4257">
            <v>39350</v>
          </cell>
          <cell r="B4257" t="str">
            <v>TAMPA PARA CONDULETE, EM PVC, PARA 1 MODULO RJ</v>
          </cell>
          <cell r="C4257" t="str">
            <v xml:space="preserve">UN    </v>
          </cell>
          <cell r="D4257" t="str">
            <v>CR</v>
          </cell>
          <cell r="E4257" t="str">
            <v>2,48</v>
          </cell>
        </row>
        <row r="4258">
          <cell r="A4258">
            <v>39351</v>
          </cell>
          <cell r="B4258" t="str">
            <v>TAMPA PARA CONDULETE, EM PVC, PARA 2 MODULOS RJ</v>
          </cell>
          <cell r="C4258" t="str">
            <v xml:space="preserve">UN    </v>
          </cell>
          <cell r="D4258" t="str">
            <v>CR</v>
          </cell>
          <cell r="E4258" t="str">
            <v>2,88</v>
          </cell>
        </row>
        <row r="4259">
          <cell r="A4259">
            <v>38952</v>
          </cell>
          <cell r="B4259" t="str">
            <v>TAMPAO / CAP, ROSCA FEMEA, METALICO, PARA TUBO PEX, DN 1/2"</v>
          </cell>
          <cell r="C4259" t="str">
            <v xml:space="preserve">UN    </v>
          </cell>
          <cell r="D4259" t="str">
            <v>AS</v>
          </cell>
          <cell r="E4259" t="str">
            <v>2,53</v>
          </cell>
        </row>
        <row r="4260">
          <cell r="A4260">
            <v>38953</v>
          </cell>
          <cell r="B4260" t="str">
            <v>TAMPAO / CAP, ROSCA FEMEA, METALICO, PARA TUBO PEX, DN 3/4"</v>
          </cell>
          <cell r="C4260" t="str">
            <v xml:space="preserve">UN    </v>
          </cell>
          <cell r="D4260" t="str">
            <v>AS</v>
          </cell>
          <cell r="E4260" t="str">
            <v>3,98</v>
          </cell>
        </row>
        <row r="4261">
          <cell r="A4261">
            <v>38835</v>
          </cell>
          <cell r="B4261" t="str">
            <v>TAMPAO / CAP, ROSCA MACHO, PARA TUBO PEX, DN 1/2"</v>
          </cell>
          <cell r="C4261" t="str">
            <v xml:space="preserve">UN    </v>
          </cell>
          <cell r="D4261" t="str">
            <v>AS</v>
          </cell>
          <cell r="E4261" t="str">
            <v>3,57</v>
          </cell>
        </row>
        <row r="4262">
          <cell r="A4262">
            <v>38837</v>
          </cell>
          <cell r="B4262" t="str">
            <v>TAMPAO / CAP, ROSCA MACHO, PARA TUBO PEX, DN 1"</v>
          </cell>
          <cell r="C4262" t="str">
            <v xml:space="preserve">UN    </v>
          </cell>
          <cell r="D4262" t="str">
            <v>AS</v>
          </cell>
          <cell r="E4262" t="str">
            <v>9,31</v>
          </cell>
        </row>
        <row r="4263">
          <cell r="A4263">
            <v>38836</v>
          </cell>
          <cell r="B4263" t="str">
            <v>TAMPAO / CAP, ROSCA MACHO, PARA TUBO PEX, DN 3/4"</v>
          </cell>
          <cell r="C4263" t="str">
            <v xml:space="preserve">UN    </v>
          </cell>
          <cell r="D4263" t="str">
            <v>AS</v>
          </cell>
          <cell r="E4263" t="str">
            <v>5,15</v>
          </cell>
        </row>
        <row r="4264">
          <cell r="A4264">
            <v>2666</v>
          </cell>
          <cell r="B4264" t="str">
            <v>TAMPAO / TERMINAL / PLUG, D = 1 1/4" , PARA DUTO CORRUGADO PEAD (CABEAMENTO SUBTERRANEO)</v>
          </cell>
          <cell r="C4264" t="str">
            <v xml:space="preserve">UN    </v>
          </cell>
          <cell r="D4264" t="str">
            <v>AS</v>
          </cell>
          <cell r="E4264" t="str">
            <v>5,26</v>
          </cell>
        </row>
        <row r="4265">
          <cell r="A4265">
            <v>2668</v>
          </cell>
          <cell r="B4265" t="str">
            <v>TAMPAO / TERMINAL / PLUG, D = 2" , PARA DUTO CORRUGADO PEAD (CABEAMENTO SUBTERRANEO)</v>
          </cell>
          <cell r="C4265" t="str">
            <v xml:space="preserve">UN    </v>
          </cell>
          <cell r="D4265" t="str">
            <v>AS</v>
          </cell>
          <cell r="E4265" t="str">
            <v>6,00</v>
          </cell>
        </row>
        <row r="4266">
          <cell r="A4266">
            <v>2664</v>
          </cell>
          <cell r="B4266" t="str">
            <v>TAMPAO / TERMINAL / PLUG, D = 3" , PARA DUTO CORRUGADO PEAD (CABEAMENTO SUBTERRANEO)</v>
          </cell>
          <cell r="C4266" t="str">
            <v xml:space="preserve">UN    </v>
          </cell>
          <cell r="D4266" t="str">
            <v>AS</v>
          </cell>
          <cell r="E4266" t="str">
            <v>8,85</v>
          </cell>
        </row>
        <row r="4267">
          <cell r="A4267">
            <v>2662</v>
          </cell>
          <cell r="B4267" t="str">
            <v>TAMPAO / TERMINAL / PLUG, D = 4" , PARA DUTO CORRUGADO PEAD (CABEAMENTO SUBTERRANEO)</v>
          </cell>
          <cell r="C4267" t="str">
            <v xml:space="preserve">UN    </v>
          </cell>
          <cell r="D4267" t="str">
            <v>AS</v>
          </cell>
          <cell r="E4267" t="str">
            <v>10,86</v>
          </cell>
        </row>
        <row r="4268">
          <cell r="A4268">
            <v>20964</v>
          </cell>
          <cell r="B4268" t="str">
            <v>TAMPAO COM CORRENTE, EM LATAO, ENGATE RAPIDO 1 1/2", PARA INSTALACAO PREDIAL DE COMBATE A INCENDIO</v>
          </cell>
          <cell r="C4268" t="str">
            <v xml:space="preserve">UN    </v>
          </cell>
          <cell r="D4268" t="str">
            <v>CR</v>
          </cell>
          <cell r="E4268" t="str">
            <v>44,96</v>
          </cell>
        </row>
        <row r="4269">
          <cell r="A4269">
            <v>10905</v>
          </cell>
          <cell r="B4269" t="str">
            <v>TAMPAO COM CORRENTE, EM LATAO, ENGATE RAPIDO 2 1/2", PARA INSTALACAO PREDIAL DE COMBATE A INCENDIO</v>
          </cell>
          <cell r="C4269" t="str">
            <v xml:space="preserve">UN    </v>
          </cell>
          <cell r="D4269" t="str">
            <v>CR</v>
          </cell>
          <cell r="E4269" t="str">
            <v>60,32</v>
          </cell>
        </row>
        <row r="4270">
          <cell r="A4270">
            <v>42703</v>
          </cell>
          <cell r="B4270" t="str">
            <v>TAMPAO COMPLETO PARA TIL, EM PVC, OCRE, DN 100 MM, PARA REDE COLETORA DE ESGOTO</v>
          </cell>
          <cell r="C4270" t="str">
            <v xml:space="preserve">UN    </v>
          </cell>
          <cell r="D4270" t="str">
            <v>AS</v>
          </cell>
          <cell r="E4270" t="str">
            <v>54,57</v>
          </cell>
        </row>
        <row r="4271">
          <cell r="A4271">
            <v>42704</v>
          </cell>
          <cell r="B4271" t="str">
            <v>TAMPAO COMPLETO PARA TIL, EM PVC, OCRE, DN 150 MM, PARA REDE COLETORA DE ESGOTO</v>
          </cell>
          <cell r="C4271" t="str">
            <v xml:space="preserve">UN    </v>
          </cell>
          <cell r="D4271" t="str">
            <v>AS</v>
          </cell>
          <cell r="E4271" t="str">
            <v>83,78</v>
          </cell>
        </row>
        <row r="4272">
          <cell r="A4272">
            <v>42705</v>
          </cell>
          <cell r="B4272" t="str">
            <v>TAMPAO COMPLETO PARA TIL, EM PVC, OCRE, DN 200 MM, PARA REDE COLETORA DE ESGOTO</v>
          </cell>
          <cell r="C4272" t="str">
            <v xml:space="preserve">UN    </v>
          </cell>
          <cell r="D4272" t="str">
            <v>AS</v>
          </cell>
          <cell r="E4272" t="str">
            <v>106,89</v>
          </cell>
        </row>
        <row r="4273">
          <cell r="A4273">
            <v>42706</v>
          </cell>
          <cell r="B4273" t="str">
            <v>TAMPAO COMPLETO PARA TIL, EM PVC, OCRE, DN 250 MM, PARA REDE COLETORA DE ESGOTO</v>
          </cell>
          <cell r="C4273" t="str">
            <v xml:space="preserve">UN    </v>
          </cell>
          <cell r="D4273" t="str">
            <v>AS</v>
          </cell>
          <cell r="E4273" t="str">
            <v>132,38</v>
          </cell>
        </row>
        <row r="4274">
          <cell r="A4274">
            <v>11289</v>
          </cell>
          <cell r="B4274" t="str">
            <v>TAMPAO FOFO ARTICULADO P/ REGISTRO, CLASSE A15 CARGA MAX 1,5 T, *200 X 200* MM</v>
          </cell>
          <cell r="C4274" t="str">
            <v xml:space="preserve">UN    </v>
          </cell>
          <cell r="D4274" t="str">
            <v>AS</v>
          </cell>
          <cell r="E4274" t="str">
            <v>50,31</v>
          </cell>
        </row>
        <row r="4275">
          <cell r="A4275">
            <v>11241</v>
          </cell>
          <cell r="B4275" t="str">
            <v>TAMPAO FOFO ARTICULADO P/ REGISTRO, CLASSE A15 CARGA MAXIMA 1,5 T, *400 X 400* MM</v>
          </cell>
          <cell r="C4275" t="str">
            <v xml:space="preserve">UN    </v>
          </cell>
          <cell r="D4275" t="str">
            <v>AS</v>
          </cell>
          <cell r="E4275" t="str">
            <v>125,78</v>
          </cell>
        </row>
        <row r="4276">
          <cell r="A4276">
            <v>11301</v>
          </cell>
          <cell r="B4276" t="str">
            <v>TAMPAO FOFO ARTICULADO, CLASSE B125 CARGA MAX 12,5 T, REDONDO TAMPA 600 MM, REDE PLUVIAL/ESGOTO</v>
          </cell>
          <cell r="C4276" t="str">
            <v xml:space="preserve">UN    </v>
          </cell>
          <cell r="D4276" t="str">
            <v>AS</v>
          </cell>
          <cell r="E4276" t="str">
            <v>318,94</v>
          </cell>
        </row>
        <row r="4277">
          <cell r="A4277">
            <v>21090</v>
          </cell>
          <cell r="B4277" t="str">
            <v>TAMPAO FOFO ARTICULADO, CLASSE D400 CARGA MAX 40 T, REDONDO TAMPA *600 MM, REDE PLUVIAL/ESGOTO</v>
          </cell>
          <cell r="C4277" t="str">
            <v xml:space="preserve">UN    </v>
          </cell>
          <cell r="D4277" t="str">
            <v>AS</v>
          </cell>
          <cell r="E4277" t="str">
            <v>390,82</v>
          </cell>
        </row>
        <row r="4278">
          <cell r="A4278">
            <v>14112</v>
          </cell>
          <cell r="B4278" t="str">
            <v>TAMPAO FOFO SIMPLES COM BASE, CLASSE A15 CARGA MAX 1,5 T, *400 X 600* MM, REDE TELEFONE</v>
          </cell>
          <cell r="C4278" t="str">
            <v xml:space="preserve">UN    </v>
          </cell>
          <cell r="D4278" t="str">
            <v>AS</v>
          </cell>
          <cell r="E4278" t="str">
            <v>163,06</v>
          </cell>
        </row>
        <row r="4279">
          <cell r="A4279">
            <v>11315</v>
          </cell>
          <cell r="B4279" t="str">
            <v>TAMPAO FOFO SIMPLES COM BASE, CLASSE A15 CARGA MAX 1,5 T, 300 X 300 MM, REDE PLUVIAL/ESGOTO</v>
          </cell>
          <cell r="C4279" t="str">
            <v xml:space="preserve">UN    </v>
          </cell>
          <cell r="D4279" t="str">
            <v>AS</v>
          </cell>
          <cell r="E4279" t="str">
            <v>76,36</v>
          </cell>
        </row>
        <row r="4280">
          <cell r="A4280">
            <v>11292</v>
          </cell>
          <cell r="B4280" t="str">
            <v>TAMPAO FOFO SIMPLES COM BASE, CLASSE A15 CARGA MAX 1,5 T, 300 X 400 MM</v>
          </cell>
          <cell r="C4280" t="str">
            <v xml:space="preserve">UN    </v>
          </cell>
          <cell r="D4280" t="str">
            <v>AS</v>
          </cell>
          <cell r="E4280" t="str">
            <v>178,79</v>
          </cell>
        </row>
        <row r="4281">
          <cell r="A4281">
            <v>21071</v>
          </cell>
          <cell r="B4281" t="str">
            <v>TAMPAO FOFO SIMPLES COM BASE, CLASSE A15 CARGA MAX 1,5 T, 400 X 400 MM, REDE PLUVIAL/ESGOTO/ELETRICA</v>
          </cell>
          <cell r="C4281" t="str">
            <v xml:space="preserve">UN    </v>
          </cell>
          <cell r="D4281" t="str">
            <v>AS</v>
          </cell>
          <cell r="E4281" t="str">
            <v>116,79</v>
          </cell>
        </row>
        <row r="4282">
          <cell r="A4282">
            <v>11293</v>
          </cell>
          <cell r="B4282" t="str">
            <v>TAMPAO FOFO SIMPLES COM BASE, CLASSE A15 CARGA MAX 1,5 T, 400 X 500 MM, COM INSCRICAO INCENDIO</v>
          </cell>
          <cell r="C4282" t="str">
            <v xml:space="preserve">UN    </v>
          </cell>
          <cell r="D4282" t="str">
            <v>AS</v>
          </cell>
          <cell r="E4282" t="str">
            <v>197,65</v>
          </cell>
        </row>
        <row r="4283">
          <cell r="A4283">
            <v>11316</v>
          </cell>
          <cell r="B4283" t="str">
            <v>TAMPAO FOFO SIMPLES COM BASE, CLASSE B125 CARGA MAX 12,5 T, REDONDO TAMPA 500 MM, REDE PLUVIAL/ESGOTO</v>
          </cell>
          <cell r="C4283" t="str">
            <v xml:space="preserve">UN    </v>
          </cell>
          <cell r="D4283" t="str">
            <v>AS</v>
          </cell>
          <cell r="E4283" t="str">
            <v>251,56</v>
          </cell>
        </row>
        <row r="4284">
          <cell r="A4284">
            <v>6243</v>
          </cell>
          <cell r="B4284" t="str">
            <v>TAMPAO FOFO SIMPLES COM BASE, CLASSE B125 CARGA MAX 12,5 T, REDONDO TAMPA 600 MM, REDE PLUVIAL/ESGOTO</v>
          </cell>
          <cell r="C4284" t="str">
            <v xml:space="preserve">UN    </v>
          </cell>
          <cell r="D4284" t="str">
            <v>AS</v>
          </cell>
          <cell r="E4284" t="str">
            <v>289,75</v>
          </cell>
        </row>
        <row r="4285">
          <cell r="A4285">
            <v>21079</v>
          </cell>
          <cell r="B4285" t="str">
            <v>TAMPAO FOFO SIMPLES COM BASE, CLASSE D400 CARGA MAX 40 T, REDONDO TAMPA 500 MM, REDE PLUVIAL/ESGOTO</v>
          </cell>
          <cell r="C4285" t="str">
            <v xml:space="preserve">UN    </v>
          </cell>
          <cell r="D4285" t="str">
            <v>AS</v>
          </cell>
          <cell r="E4285" t="str">
            <v>345,45</v>
          </cell>
        </row>
        <row r="4286">
          <cell r="A4286">
            <v>6240</v>
          </cell>
          <cell r="B4286" t="str">
            <v>TAMPAO FOFO SIMPLES COM BASE, CLASSE D400 CARGA MAX 40 T, REDONDO TAMPA 600 MM, REDE PLUVIAL/ESGOTO</v>
          </cell>
          <cell r="C4286" t="str">
            <v xml:space="preserve">UN    </v>
          </cell>
          <cell r="D4286" t="str">
            <v>AS</v>
          </cell>
          <cell r="E4286" t="str">
            <v>383,63</v>
          </cell>
        </row>
        <row r="4287">
          <cell r="A4287">
            <v>11296</v>
          </cell>
          <cell r="B4287" t="str">
            <v>TAMPAO FOFO SIMPLES COM BASE, CLASSE D400 CARGA MAX 40 T, REDONDO TAMPA 900 MM, REDE PLUVIAL/ESGOTO</v>
          </cell>
          <cell r="C4287" t="str">
            <v xml:space="preserve">UN    </v>
          </cell>
          <cell r="D4287" t="str">
            <v>AS</v>
          </cell>
          <cell r="E4287" t="str">
            <v>1.222,34</v>
          </cell>
        </row>
        <row r="4288">
          <cell r="A4288">
            <v>11299</v>
          </cell>
          <cell r="B4288" t="str">
            <v>TAMPAO FOFO SIMPLES, CLASSE A15 CARGA MAX 1,5 T, *550 X 1100* MM, REDE TELEFONE</v>
          </cell>
          <cell r="C4288" t="str">
            <v xml:space="preserve">UN    </v>
          </cell>
          <cell r="D4288" t="str">
            <v>AS</v>
          </cell>
          <cell r="E4288" t="str">
            <v>413,73</v>
          </cell>
        </row>
        <row r="4289">
          <cell r="A4289">
            <v>11066</v>
          </cell>
          <cell r="B4289" t="str">
            <v>TAMPAO PARA TELHA ESTRUTURAL DE FIBROCIMENTO 1 ABA, DE 370 X 155 X 76 MM (SEM AMIANTO)</v>
          </cell>
          <cell r="C4289" t="str">
            <v xml:space="preserve">UN    </v>
          </cell>
          <cell r="D4289" t="str">
            <v>CR</v>
          </cell>
          <cell r="E4289" t="str">
            <v>11,00</v>
          </cell>
        </row>
        <row r="4290">
          <cell r="A4290">
            <v>11065</v>
          </cell>
          <cell r="B4290" t="str">
            <v>TAMPAO PARA TELHA ESTRUTURAL DE FIBROCIMENTO 2 ABAS, DE 787 X 215 X 60 MM (SEM AMIANTO)</v>
          </cell>
          <cell r="C4290" t="str">
            <v xml:space="preserve">UN    </v>
          </cell>
          <cell r="D4290" t="str">
            <v>CR</v>
          </cell>
          <cell r="E4290" t="str">
            <v>12,61</v>
          </cell>
        </row>
        <row r="4291">
          <cell r="A4291">
            <v>11688</v>
          </cell>
          <cell r="B4291" t="str">
            <v>TANQUE ACO INOXIDAVEL (ACO 304) COM ESFREGADOR E VALVULA, DE *50 X 40 X 22* CM</v>
          </cell>
          <cell r="C4291" t="str">
            <v xml:space="preserve">UN    </v>
          </cell>
          <cell r="D4291" t="str">
            <v>CR</v>
          </cell>
          <cell r="E4291" t="str">
            <v>347,80</v>
          </cell>
        </row>
        <row r="4292">
          <cell r="A4292">
            <v>37736</v>
          </cell>
          <cell r="B4292" t="str">
            <v>TANQUE DE ACO CARBONO NAO REVESTIDO, PARA TRANSPORTE DE AGUA COM CAPACIDADE DE 10 M3, COM BOMBA CENTRIFUGA POR TOMADA DE FORCA, VAZAO MAXIMA *75* M3/H (INCLUI MONTAGEM, NAO INCLUI CAMINHAO)</v>
          </cell>
          <cell r="C4292" t="str">
            <v xml:space="preserve">UN    </v>
          </cell>
          <cell r="D4292" t="str">
            <v>AS</v>
          </cell>
          <cell r="E4292" t="str">
            <v>48.000,00</v>
          </cell>
        </row>
        <row r="4293">
          <cell r="A4293">
            <v>37739</v>
          </cell>
          <cell r="B4293" t="str">
            <v>TANQUE DE ACO PARA TRANSPORTE DE AGUA COM CAPACIDADE DE 14 M3 (INCLUI MONTAGEM, NAO INCLUI CAMINHAO)</v>
          </cell>
          <cell r="C4293" t="str">
            <v xml:space="preserve">UN    </v>
          </cell>
          <cell r="D4293" t="str">
            <v>AS</v>
          </cell>
          <cell r="E4293" t="str">
            <v>59.076,92</v>
          </cell>
        </row>
        <row r="4294">
          <cell r="A4294">
            <v>37740</v>
          </cell>
          <cell r="B4294" t="str">
            <v>TANQUE DE ACO PARA TRANSPORTE DE AGUA COM CAPACIDADE DE 4 M3 (INCLUI MONTAGEM, NAO INCLUI CAMINHAO)</v>
          </cell>
          <cell r="C4294" t="str">
            <v xml:space="preserve">UN    </v>
          </cell>
          <cell r="D4294" t="str">
            <v>AS</v>
          </cell>
          <cell r="E4294" t="str">
            <v>33.712,37</v>
          </cell>
        </row>
        <row r="4295">
          <cell r="A4295">
            <v>37738</v>
          </cell>
          <cell r="B4295" t="str">
            <v>TANQUE DE ACO PARA TRANSPORTE DE AGUA COM CAPACIDADE DE 6 M3 (INCLUI MONTAGEM, NAO INCLUI CAMINHAO)</v>
          </cell>
          <cell r="C4295" t="str">
            <v xml:space="preserve">UN    </v>
          </cell>
          <cell r="D4295" t="str">
            <v>AS</v>
          </cell>
          <cell r="E4295" t="str">
            <v>40.053,51</v>
          </cell>
        </row>
        <row r="4296">
          <cell r="A4296">
            <v>37737</v>
          </cell>
          <cell r="B4296" t="str">
            <v>TANQUE DE ACO PARA TRANSPORTE DE AGUA COM CAPACIDADE DE 8 M3 (INCLUI MONTAGEM, NAO INCLUI CAMINHAO)</v>
          </cell>
          <cell r="C4296" t="str">
            <v xml:space="preserve">UN    </v>
          </cell>
          <cell r="D4296" t="str">
            <v>AS</v>
          </cell>
          <cell r="E4296" t="str">
            <v>31.866,22</v>
          </cell>
        </row>
        <row r="4297">
          <cell r="A4297">
            <v>25014</v>
          </cell>
          <cell r="B4297" t="str">
            <v>TANQUE DE ASFALTO ESTACIONARIO COM MACARICO, CAPACIDADE 20.000 L</v>
          </cell>
          <cell r="C4297" t="str">
            <v xml:space="preserve">UN    </v>
          </cell>
          <cell r="D4297" t="str">
            <v>AS</v>
          </cell>
          <cell r="E4297" t="str">
            <v>66.742,47</v>
          </cell>
        </row>
        <row r="4298">
          <cell r="A4298">
            <v>25013</v>
          </cell>
          <cell r="B4298" t="str">
            <v>TANQUE DE ASFALTO ESTACIONARIO COM SERPENTINA, CAPACIDADE 20.000 L</v>
          </cell>
          <cell r="C4298" t="str">
            <v xml:space="preserve">UN    </v>
          </cell>
          <cell r="D4298" t="str">
            <v>AS</v>
          </cell>
          <cell r="E4298" t="str">
            <v>69.953,17</v>
          </cell>
        </row>
        <row r="4299">
          <cell r="A4299">
            <v>14405</v>
          </cell>
          <cell r="B4299" t="str">
            <v>TANQUE DE ASFALTO ESTACIONARIO COM SERPENTINA, CAPACIDADE 30.000 L</v>
          </cell>
          <cell r="C4299" t="str">
            <v xml:space="preserve">UN    </v>
          </cell>
          <cell r="D4299" t="str">
            <v>AS</v>
          </cell>
          <cell r="E4299" t="str">
            <v>82.113,71</v>
          </cell>
        </row>
        <row r="4300">
          <cell r="A4300">
            <v>36790</v>
          </cell>
          <cell r="B4300" t="str">
            <v>TANQUE DUPLO EM MARMORE SINTETICO COM CUBA LISA E ESFREGADOR, *110 X 60* CM</v>
          </cell>
          <cell r="C4300" t="str">
            <v xml:space="preserve">UN    </v>
          </cell>
          <cell r="D4300" t="str">
            <v>CR</v>
          </cell>
          <cell r="E4300" t="str">
            <v>193,24</v>
          </cell>
        </row>
        <row r="4301">
          <cell r="A4301">
            <v>20271</v>
          </cell>
          <cell r="B4301" t="str">
            <v>TANQUE LOUCA BRANCA COM COLUNA *30* L</v>
          </cell>
          <cell r="C4301" t="str">
            <v xml:space="preserve">UN    </v>
          </cell>
          <cell r="D4301" t="str">
            <v>CR</v>
          </cell>
          <cell r="E4301" t="str">
            <v>443,17</v>
          </cell>
        </row>
        <row r="4302">
          <cell r="A4302">
            <v>10423</v>
          </cell>
          <cell r="B4302" t="str">
            <v>TANQUE LOUCA BRANCA SUSPENSO *20* L</v>
          </cell>
          <cell r="C4302" t="str">
            <v xml:space="preserve">UN    </v>
          </cell>
          <cell r="D4302" t="str">
            <v>CR</v>
          </cell>
          <cell r="E4302" t="str">
            <v>274,86</v>
          </cell>
        </row>
        <row r="4303">
          <cell r="A4303">
            <v>37589</v>
          </cell>
          <cell r="B4303" t="str">
            <v>TANQUE SIMPLES EM MARMORE SINTETICO COM COLUNA, CAPACIDADE *22* L, *60 X 46* CM</v>
          </cell>
          <cell r="C4303" t="str">
            <v xml:space="preserve">UN    </v>
          </cell>
          <cell r="D4303" t="str">
            <v>CR</v>
          </cell>
          <cell r="E4303" t="str">
            <v>236,77</v>
          </cell>
        </row>
        <row r="4304">
          <cell r="A4304">
            <v>11690</v>
          </cell>
          <cell r="B4304" t="str">
            <v>TANQUE SIMPLES EM MARMORE SINTETICO DE FIXAR NA PAREDE, CAPACIDADE *22* L, *60 X 46* CM</v>
          </cell>
          <cell r="C4304" t="str">
            <v xml:space="preserve">UN    </v>
          </cell>
          <cell r="D4304" t="str">
            <v>CR</v>
          </cell>
          <cell r="E4304" t="str">
            <v>125,78</v>
          </cell>
        </row>
        <row r="4305">
          <cell r="A4305">
            <v>20234</v>
          </cell>
          <cell r="B4305" t="str">
            <v>TANQUE SIMPLES EM MARMORE SINTETICO SUSPENSO, CAPACIDADE *38* L, *60 X 60* CM</v>
          </cell>
          <cell r="C4305" t="str">
            <v xml:space="preserve">UN    </v>
          </cell>
          <cell r="D4305" t="str">
            <v>CR</v>
          </cell>
          <cell r="E4305" t="str">
            <v>159,18</v>
          </cell>
        </row>
        <row r="4306">
          <cell r="A4306">
            <v>4763</v>
          </cell>
          <cell r="B4306" t="str">
            <v>TAQUEADOR OU TAQUEIRO</v>
          </cell>
          <cell r="C4306" t="str">
            <v xml:space="preserve">H     </v>
          </cell>
          <cell r="D4306" t="str">
            <v>CR</v>
          </cell>
          <cell r="E4306" t="str">
            <v>18,16</v>
          </cell>
        </row>
        <row r="4307">
          <cell r="A4307">
            <v>41070</v>
          </cell>
          <cell r="B4307" t="str">
            <v>TAQUEADOR OU TAQUEIRO (MENSALISTA)</v>
          </cell>
          <cell r="C4307" t="str">
            <v xml:space="preserve">MES   </v>
          </cell>
          <cell r="D4307" t="str">
            <v>CR</v>
          </cell>
          <cell r="E4307" t="str">
            <v>3.223,10</v>
          </cell>
        </row>
        <row r="4308">
          <cell r="A4308">
            <v>14583</v>
          </cell>
          <cell r="B4308" t="str">
            <v>TARIFA "A" ENTRE  0 E 20M3 FORNECIMENTO D'AGUA</v>
          </cell>
          <cell r="C4308" t="str">
            <v xml:space="preserve">M3    </v>
          </cell>
          <cell r="D4308" t="str">
            <v>CR</v>
          </cell>
          <cell r="E4308" t="str">
            <v>11,35</v>
          </cell>
        </row>
        <row r="4309">
          <cell r="A4309">
            <v>11457</v>
          </cell>
          <cell r="B4309" t="str">
            <v>TARJETA TIPO LIVRE / OCUPADO, CROMADA, PARA PORTA DE BANHEIRO</v>
          </cell>
          <cell r="C4309" t="str">
            <v xml:space="preserve">UN    </v>
          </cell>
          <cell r="D4309" t="str">
            <v>CR</v>
          </cell>
          <cell r="E4309" t="str">
            <v>27,27</v>
          </cell>
        </row>
        <row r="4310">
          <cell r="A4310">
            <v>21121</v>
          </cell>
          <cell r="B4310" t="str">
            <v>TE CPVC, SOLDAVEL, 90 GRAUS, 15 MM, PARA AGUA QUENTE PREDIAL</v>
          </cell>
          <cell r="C4310" t="str">
            <v xml:space="preserve">UN    </v>
          </cell>
          <cell r="D4310" t="str">
            <v>CR</v>
          </cell>
          <cell r="E4310" t="str">
            <v>3,83</v>
          </cell>
        </row>
        <row r="4311">
          <cell r="A4311">
            <v>38010</v>
          </cell>
          <cell r="B4311" t="str">
            <v>TE CPVC, SOLDAVEL, 90 GRAUS, 22 MM, PARA AGUA QUENTE PREDIAL</v>
          </cell>
          <cell r="C4311" t="str">
            <v xml:space="preserve">UN    </v>
          </cell>
          <cell r="D4311" t="str">
            <v>CR</v>
          </cell>
          <cell r="E4311" t="str">
            <v>6,27</v>
          </cell>
        </row>
        <row r="4312">
          <cell r="A4312">
            <v>38011</v>
          </cell>
          <cell r="B4312" t="str">
            <v>TE CPVC, SOLDAVEL, 90 GRAUS, 28 MM, PARA AGUA QUENTE PREDIAL</v>
          </cell>
          <cell r="C4312" t="str">
            <v xml:space="preserve">UN    </v>
          </cell>
          <cell r="D4312" t="str">
            <v>CR</v>
          </cell>
          <cell r="E4312" t="str">
            <v>11,57</v>
          </cell>
        </row>
        <row r="4313">
          <cell r="A4313">
            <v>38012</v>
          </cell>
          <cell r="B4313" t="str">
            <v>TE CPVC, SOLDAVEL, 90 GRAUS, 35 MM, PARA AGUA QUENTE PREDIAL</v>
          </cell>
          <cell r="C4313" t="str">
            <v xml:space="preserve">UN    </v>
          </cell>
          <cell r="D4313" t="str">
            <v>CR</v>
          </cell>
          <cell r="E4313" t="str">
            <v>39,52</v>
          </cell>
        </row>
        <row r="4314">
          <cell r="A4314">
            <v>38013</v>
          </cell>
          <cell r="B4314" t="str">
            <v>TE CPVC, SOLDAVEL, 90 GRAUS, 42 MM, PARA AGUA QUENTE PREDIAL</v>
          </cell>
          <cell r="C4314" t="str">
            <v xml:space="preserve">UN    </v>
          </cell>
          <cell r="D4314" t="str">
            <v>CR</v>
          </cell>
          <cell r="E4314" t="str">
            <v>51,30</v>
          </cell>
        </row>
        <row r="4315">
          <cell r="A4315">
            <v>38014</v>
          </cell>
          <cell r="B4315" t="str">
            <v>TE CPVC, SOLDAVEL, 90 GRAUS, 54 MM, PARA AGUA QUENTE PREDIAL</v>
          </cell>
          <cell r="C4315" t="str">
            <v xml:space="preserve">UN    </v>
          </cell>
          <cell r="D4315" t="str">
            <v>CR</v>
          </cell>
          <cell r="E4315" t="str">
            <v>83,49</v>
          </cell>
        </row>
        <row r="4316">
          <cell r="A4316">
            <v>38015</v>
          </cell>
          <cell r="B4316" t="str">
            <v>TE CPVC, SOLDAVEL, 90 GRAUS, 73 MM, PARA AGUA QUENTE PREDIAL</v>
          </cell>
          <cell r="C4316" t="str">
            <v xml:space="preserve">UN    </v>
          </cell>
          <cell r="D4316" t="str">
            <v>CR</v>
          </cell>
          <cell r="E4316" t="str">
            <v>201,61</v>
          </cell>
        </row>
        <row r="4317">
          <cell r="A4317">
            <v>38016</v>
          </cell>
          <cell r="B4317" t="str">
            <v>TE CPVC, SOLDAVEL, 90 GRAUS, 89 MM, PARA AGUA QUENTE PREDIAL</v>
          </cell>
          <cell r="C4317" t="str">
            <v xml:space="preserve">UN    </v>
          </cell>
          <cell r="D4317" t="str">
            <v>CR</v>
          </cell>
          <cell r="E4317" t="str">
            <v>245,30</v>
          </cell>
        </row>
        <row r="4318">
          <cell r="A4318">
            <v>12741</v>
          </cell>
          <cell r="B4318" t="str">
            <v>TE DE COBRE (REF 611) SEM ANEL DE SOLDA, BOLSA X BOLSA X BOLSA, 104 MM</v>
          </cell>
          <cell r="C4318" t="str">
            <v xml:space="preserve">UN    </v>
          </cell>
          <cell r="D4318" t="str">
            <v>AS</v>
          </cell>
          <cell r="E4318" t="str">
            <v>823,98</v>
          </cell>
        </row>
        <row r="4319">
          <cell r="A4319">
            <v>12733</v>
          </cell>
          <cell r="B4319" t="str">
            <v>TE DE COBRE (REF 611) SEM ANEL DE SOLDA, BOLSA X BOLSA X BOLSA, 15 MM</v>
          </cell>
          <cell r="C4319" t="str">
            <v xml:space="preserve">UN    </v>
          </cell>
          <cell r="D4319" t="str">
            <v>AS</v>
          </cell>
          <cell r="E4319" t="str">
            <v>4,14</v>
          </cell>
        </row>
        <row r="4320">
          <cell r="A4320">
            <v>12734</v>
          </cell>
          <cell r="B4320" t="str">
            <v>TE DE COBRE (REF 611) SEM ANEL DE SOLDA, BOLSA X BOLSA X BOLSA, 22 MM</v>
          </cell>
          <cell r="C4320" t="str">
            <v xml:space="preserve">UN    </v>
          </cell>
          <cell r="D4320" t="str">
            <v>AS</v>
          </cell>
          <cell r="E4320" t="str">
            <v>8,83</v>
          </cell>
        </row>
        <row r="4321">
          <cell r="A4321">
            <v>12735</v>
          </cell>
          <cell r="B4321" t="str">
            <v>TE DE COBRE (REF 611) SEM ANEL DE SOLDA, BOLSA X BOLSA X BOLSA, 28 MM</v>
          </cell>
          <cell r="C4321" t="str">
            <v xml:space="preserve">UN    </v>
          </cell>
          <cell r="D4321" t="str">
            <v>AS</v>
          </cell>
          <cell r="E4321" t="str">
            <v>14,53</v>
          </cell>
        </row>
        <row r="4322">
          <cell r="A4322">
            <v>12736</v>
          </cell>
          <cell r="B4322" t="str">
            <v>TE DE COBRE (REF 611) SEM ANEL DE SOLDA, BOLSA X BOLSA X BOLSA, 35 MM</v>
          </cell>
          <cell r="C4322" t="str">
            <v xml:space="preserve">UN    </v>
          </cell>
          <cell r="D4322" t="str">
            <v>AS</v>
          </cell>
          <cell r="E4322" t="str">
            <v>33,23</v>
          </cell>
        </row>
        <row r="4323">
          <cell r="A4323">
            <v>12737</v>
          </cell>
          <cell r="B4323" t="str">
            <v>TE DE COBRE (REF 611) SEM ANEL DE SOLDA, BOLSA X BOLSA X BOLSA, 42 MM</v>
          </cell>
          <cell r="C4323" t="str">
            <v xml:space="preserve">UN    </v>
          </cell>
          <cell r="D4323" t="str">
            <v>AS</v>
          </cell>
          <cell r="E4323" t="str">
            <v>42,81</v>
          </cell>
        </row>
        <row r="4324">
          <cell r="A4324">
            <v>12738</v>
          </cell>
          <cell r="B4324" t="str">
            <v>TE DE COBRE (REF 611) SEM ANEL DE SOLDA, BOLSA X BOLSA X BOLSA, 54 MM</v>
          </cell>
          <cell r="C4324" t="str">
            <v xml:space="preserve">UN    </v>
          </cell>
          <cell r="D4324" t="str">
            <v>AS</v>
          </cell>
          <cell r="E4324" t="str">
            <v>84,61</v>
          </cell>
        </row>
        <row r="4325">
          <cell r="A4325">
            <v>12739</v>
          </cell>
          <cell r="B4325" t="str">
            <v>TE DE COBRE (REF 611) SEM ANEL DE SOLDA, BOLSA X BOLSA X BOLSA, 66 MM</v>
          </cell>
          <cell r="C4325" t="str">
            <v xml:space="preserve">UN    </v>
          </cell>
          <cell r="D4325" t="str">
            <v>AS</v>
          </cell>
          <cell r="E4325" t="str">
            <v>240,87</v>
          </cell>
        </row>
        <row r="4326">
          <cell r="A4326">
            <v>12740</v>
          </cell>
          <cell r="B4326" t="str">
            <v>TE DE COBRE (REF 611) SEM ANEL DE SOLDA, BOLSA X BOLSA X BOLSA, 79 MM</v>
          </cell>
          <cell r="C4326" t="str">
            <v xml:space="preserve">UN    </v>
          </cell>
          <cell r="D4326" t="str">
            <v>AS</v>
          </cell>
          <cell r="E4326" t="str">
            <v>376,86</v>
          </cell>
        </row>
        <row r="4327">
          <cell r="A4327">
            <v>6297</v>
          </cell>
          <cell r="B4327" t="str">
            <v>TE DE FERRO GALVANIZADO, DE 1 1/2"</v>
          </cell>
          <cell r="C4327" t="str">
            <v xml:space="preserve">UN    </v>
          </cell>
          <cell r="D4327" t="str">
            <v>CR</v>
          </cell>
          <cell r="E4327" t="str">
            <v>21,01</v>
          </cell>
        </row>
        <row r="4328">
          <cell r="A4328">
            <v>6296</v>
          </cell>
          <cell r="B4328" t="str">
            <v>TE DE FERRO GALVANIZADO, DE 1 1/4"</v>
          </cell>
          <cell r="C4328" t="str">
            <v xml:space="preserve">UN    </v>
          </cell>
          <cell r="D4328" t="str">
            <v>CR</v>
          </cell>
          <cell r="E4328" t="str">
            <v>16,58</v>
          </cell>
        </row>
        <row r="4329">
          <cell r="A4329">
            <v>6294</v>
          </cell>
          <cell r="B4329" t="str">
            <v>TE DE FERRO GALVANIZADO, DE 1/2"</v>
          </cell>
          <cell r="C4329" t="str">
            <v xml:space="preserve">UN    </v>
          </cell>
          <cell r="D4329" t="str">
            <v>CR</v>
          </cell>
          <cell r="E4329" t="str">
            <v>4,73</v>
          </cell>
        </row>
        <row r="4330">
          <cell r="A4330">
            <v>6323</v>
          </cell>
          <cell r="B4330" t="str">
            <v>TE DE FERRO GALVANIZADO, DE 1"</v>
          </cell>
          <cell r="C4330" t="str">
            <v xml:space="preserve">UN    </v>
          </cell>
          <cell r="D4330" t="str">
            <v>CR</v>
          </cell>
          <cell r="E4330" t="str">
            <v>10,83</v>
          </cell>
        </row>
        <row r="4331">
          <cell r="A4331">
            <v>6299</v>
          </cell>
          <cell r="B4331" t="str">
            <v>TE DE FERRO GALVANIZADO, DE 2 1/2"</v>
          </cell>
          <cell r="C4331" t="str">
            <v xml:space="preserve">UN    </v>
          </cell>
          <cell r="D4331" t="str">
            <v>CR</v>
          </cell>
          <cell r="E4331" t="str">
            <v>63,19</v>
          </cell>
        </row>
        <row r="4332">
          <cell r="A4332">
            <v>6298</v>
          </cell>
          <cell r="B4332" t="str">
            <v>TE DE FERRO GALVANIZADO, DE 2"</v>
          </cell>
          <cell r="C4332" t="str">
            <v xml:space="preserve">UN    </v>
          </cell>
          <cell r="D4332" t="str">
            <v>CR</v>
          </cell>
          <cell r="E4332" t="str">
            <v>33,28</v>
          </cell>
        </row>
        <row r="4333">
          <cell r="A4333">
            <v>6295</v>
          </cell>
          <cell r="B4333" t="str">
            <v>TE DE FERRO GALVANIZADO, DE 3/4"</v>
          </cell>
          <cell r="C4333" t="str">
            <v xml:space="preserve">UN    </v>
          </cell>
          <cell r="D4333" t="str">
            <v>CR</v>
          </cell>
          <cell r="E4333" t="str">
            <v>6,73</v>
          </cell>
        </row>
        <row r="4334">
          <cell r="A4334">
            <v>6322</v>
          </cell>
          <cell r="B4334" t="str">
            <v>TE DE FERRO GALVANIZADO, DE 3"</v>
          </cell>
          <cell r="C4334" t="str">
            <v xml:space="preserve">UN    </v>
          </cell>
          <cell r="D4334" t="str">
            <v>CR</v>
          </cell>
          <cell r="E4334" t="str">
            <v>84,64</v>
          </cell>
        </row>
        <row r="4335">
          <cell r="A4335">
            <v>6300</v>
          </cell>
          <cell r="B4335" t="str">
            <v>TE DE FERRO GALVANIZADO, DE 4"</v>
          </cell>
          <cell r="C4335" t="str">
            <v xml:space="preserve">UN    </v>
          </cell>
          <cell r="D4335" t="str">
            <v>CR</v>
          </cell>
          <cell r="E4335" t="str">
            <v>156,05</v>
          </cell>
        </row>
        <row r="4336">
          <cell r="A4336">
            <v>6321</v>
          </cell>
          <cell r="B4336" t="str">
            <v>TE DE FERRO GALVANIZADO, DE 5"</v>
          </cell>
          <cell r="C4336" t="str">
            <v xml:space="preserve">UN    </v>
          </cell>
          <cell r="D4336" t="str">
            <v>CR</v>
          </cell>
          <cell r="E4336" t="str">
            <v>222,90</v>
          </cell>
        </row>
        <row r="4337">
          <cell r="A4337">
            <v>6301</v>
          </cell>
          <cell r="B4337" t="str">
            <v>TE DE FERRO GALVANIZADO, DE 6"</v>
          </cell>
          <cell r="C4337" t="str">
            <v xml:space="preserve">UN    </v>
          </cell>
          <cell r="D4337" t="str">
            <v>CR</v>
          </cell>
          <cell r="E4337" t="str">
            <v>522,47</v>
          </cell>
        </row>
        <row r="4338">
          <cell r="A4338">
            <v>7105</v>
          </cell>
          <cell r="B4338" t="str">
            <v>TE DE INSPECAO, PVC,  100 X 75 MM, SERIE NORMAL PARA ESGOTO PREDIAL</v>
          </cell>
          <cell r="C4338" t="str">
            <v xml:space="preserve">UN    </v>
          </cell>
          <cell r="D4338" t="str">
            <v>CR</v>
          </cell>
          <cell r="E4338" t="str">
            <v>25,64</v>
          </cell>
        </row>
        <row r="4339">
          <cell r="A4339">
            <v>20183</v>
          </cell>
          <cell r="B4339" t="str">
            <v>TE DE INSPECAO, PVC, SERIE R, 100 X 75 MM, PARA ESGOTO PREDIAL</v>
          </cell>
          <cell r="C4339" t="str">
            <v xml:space="preserve">UN    </v>
          </cell>
          <cell r="D4339" t="str">
            <v>CR</v>
          </cell>
          <cell r="E4339" t="str">
            <v>33,76</v>
          </cell>
        </row>
        <row r="4340">
          <cell r="A4340">
            <v>38448</v>
          </cell>
          <cell r="B4340" t="str">
            <v>TE DE INSPECAO, PVC, SERIE R, 150 X 100 MM, PARA ESGOTO PREDIAL</v>
          </cell>
          <cell r="C4340" t="str">
            <v xml:space="preserve">UN    </v>
          </cell>
          <cell r="D4340" t="str">
            <v>CR</v>
          </cell>
          <cell r="E4340" t="str">
            <v>158,66</v>
          </cell>
        </row>
        <row r="4341">
          <cell r="A4341">
            <v>20182</v>
          </cell>
          <cell r="B4341" t="str">
            <v>TE DE INSPECAO, PVC, SERIE R, 75 X 75 MM, PARA ESGOTO PREDIAL</v>
          </cell>
          <cell r="C4341" t="str">
            <v xml:space="preserve">UN    </v>
          </cell>
          <cell r="D4341" t="str">
            <v>CR</v>
          </cell>
          <cell r="E4341" t="str">
            <v>19,27</v>
          </cell>
        </row>
        <row r="4342">
          <cell r="A4342">
            <v>7119</v>
          </cell>
          <cell r="B4342" t="str">
            <v>TE DE REDUCAO COM ROSCA, PVC, 90 GRAUS, 1 X 3/4", PARA AGUA FRIA PREDIAL</v>
          </cell>
          <cell r="C4342" t="str">
            <v xml:space="preserve">UN    </v>
          </cell>
          <cell r="D4342" t="str">
            <v>CR</v>
          </cell>
          <cell r="E4342" t="str">
            <v>6,86</v>
          </cell>
        </row>
        <row r="4343">
          <cell r="A4343">
            <v>7120</v>
          </cell>
          <cell r="B4343" t="str">
            <v>TE DE REDUCAO COM ROSCA, PVC, 90 GRAUS, 3/4 X 1/2", PARA AGUA FRIA PREDIAL</v>
          </cell>
          <cell r="C4343" t="str">
            <v xml:space="preserve">UN    </v>
          </cell>
          <cell r="D4343" t="str">
            <v>CR</v>
          </cell>
          <cell r="E4343" t="str">
            <v>4,71</v>
          </cell>
        </row>
        <row r="4344">
          <cell r="A4344">
            <v>6319</v>
          </cell>
          <cell r="B4344" t="str">
            <v>TE DE REDUCAO DE FERRO GALVANIZADO, COM ROSCA BSP, DE 1 1/2" X 1"</v>
          </cell>
          <cell r="C4344" t="str">
            <v xml:space="preserve">UN    </v>
          </cell>
          <cell r="D4344" t="str">
            <v>CR</v>
          </cell>
          <cell r="E4344" t="str">
            <v>24,68</v>
          </cell>
        </row>
        <row r="4345">
          <cell r="A4345">
            <v>6304</v>
          </cell>
          <cell r="B4345" t="str">
            <v>TE DE REDUCAO DE FERRO GALVANIZADO, COM ROSCA BSP, DE 1 1/2" X 3/4"</v>
          </cell>
          <cell r="C4345" t="str">
            <v xml:space="preserve">UN    </v>
          </cell>
          <cell r="D4345" t="str">
            <v>CR</v>
          </cell>
          <cell r="E4345" t="str">
            <v>24,68</v>
          </cell>
        </row>
        <row r="4346">
          <cell r="A4346">
            <v>21116</v>
          </cell>
          <cell r="B4346" t="str">
            <v>TE DE REDUCAO DE FERRO GALVANIZADO, COM ROSCA BSP, DE 1 1/4" X 3/4"</v>
          </cell>
          <cell r="C4346" t="str">
            <v xml:space="preserve">UN    </v>
          </cell>
          <cell r="D4346" t="str">
            <v>CR</v>
          </cell>
          <cell r="E4346" t="str">
            <v>18,69</v>
          </cell>
        </row>
        <row r="4347">
          <cell r="A4347">
            <v>6320</v>
          </cell>
          <cell r="B4347" t="str">
            <v>TE DE REDUCAO DE FERRO GALVANIZADO, COM ROSCA BSP, DE 1" X 1/2"</v>
          </cell>
          <cell r="C4347" t="str">
            <v xml:space="preserve">UN    </v>
          </cell>
          <cell r="D4347" t="str">
            <v>CR</v>
          </cell>
          <cell r="E4347" t="str">
            <v>12,71</v>
          </cell>
        </row>
        <row r="4348">
          <cell r="A4348">
            <v>6303</v>
          </cell>
          <cell r="B4348" t="str">
            <v>TE DE REDUCAO DE FERRO GALVANIZADO, COM ROSCA BSP, DE 1" X 3/4"</v>
          </cell>
          <cell r="C4348" t="str">
            <v xml:space="preserve">UN    </v>
          </cell>
          <cell r="D4348" t="str">
            <v>CR</v>
          </cell>
          <cell r="E4348" t="str">
            <v>12,71</v>
          </cell>
        </row>
        <row r="4349">
          <cell r="A4349">
            <v>6308</v>
          </cell>
          <cell r="B4349" t="str">
            <v>TE DE REDUCAO DE FERRO GALVANIZADO, COM ROSCA BSP, DE 2 1/2" X 1 1/2"</v>
          </cell>
          <cell r="C4349" t="str">
            <v xml:space="preserve">UN    </v>
          </cell>
          <cell r="D4349" t="str">
            <v>CR</v>
          </cell>
          <cell r="E4349" t="str">
            <v>68,30</v>
          </cell>
        </row>
        <row r="4350">
          <cell r="A4350">
            <v>6317</v>
          </cell>
          <cell r="B4350" t="str">
            <v>TE DE REDUCAO DE FERRO GALVANIZADO, COM ROSCA BSP, DE 2 1/2" X 1 1/4"</v>
          </cell>
          <cell r="C4350" t="str">
            <v xml:space="preserve">UN    </v>
          </cell>
          <cell r="D4350" t="str">
            <v>CR</v>
          </cell>
          <cell r="E4350" t="str">
            <v>68,30</v>
          </cell>
        </row>
        <row r="4351">
          <cell r="A4351">
            <v>6307</v>
          </cell>
          <cell r="B4351" t="str">
            <v>TE DE REDUCAO DE FERRO GALVANIZADO, COM ROSCA BSP, DE 2 1/2" X 1"</v>
          </cell>
          <cell r="C4351" t="str">
            <v xml:space="preserve">UN    </v>
          </cell>
          <cell r="D4351" t="str">
            <v>CR</v>
          </cell>
          <cell r="E4351" t="str">
            <v>68,30</v>
          </cell>
        </row>
        <row r="4352">
          <cell r="A4352">
            <v>6309</v>
          </cell>
          <cell r="B4352" t="str">
            <v>TE DE REDUCAO DE FERRO GALVANIZADO, COM ROSCA BSP, DE 2 1/2" X 2"</v>
          </cell>
          <cell r="C4352" t="str">
            <v xml:space="preserve">UN    </v>
          </cell>
          <cell r="D4352" t="str">
            <v>CR</v>
          </cell>
          <cell r="E4352" t="str">
            <v>70,29</v>
          </cell>
        </row>
        <row r="4353">
          <cell r="A4353">
            <v>6318</v>
          </cell>
          <cell r="B4353" t="str">
            <v>TE DE REDUCAO DE FERRO GALVANIZADO, COM ROSCA BSP, DE 2" X 1 1/2"</v>
          </cell>
          <cell r="C4353" t="str">
            <v xml:space="preserve">UN    </v>
          </cell>
          <cell r="D4353" t="str">
            <v>CR</v>
          </cell>
          <cell r="E4353" t="str">
            <v>36,84</v>
          </cell>
        </row>
        <row r="4354">
          <cell r="A4354">
            <v>6306</v>
          </cell>
          <cell r="B4354" t="str">
            <v>TE DE REDUCAO DE FERRO GALVANIZADO, COM ROSCA BSP, DE 2" X 1 1/4"</v>
          </cell>
          <cell r="C4354" t="str">
            <v xml:space="preserve">UN    </v>
          </cell>
          <cell r="D4354" t="str">
            <v>CR</v>
          </cell>
          <cell r="E4354" t="str">
            <v>36,84</v>
          </cell>
        </row>
        <row r="4355">
          <cell r="A4355">
            <v>6305</v>
          </cell>
          <cell r="B4355" t="str">
            <v>TE DE REDUCAO DE FERRO GALVANIZADO, COM ROSCA BSP, DE 2" X 1"</v>
          </cell>
          <cell r="C4355" t="str">
            <v xml:space="preserve">UN    </v>
          </cell>
          <cell r="D4355" t="str">
            <v>CR</v>
          </cell>
          <cell r="E4355" t="str">
            <v>36,84</v>
          </cell>
        </row>
        <row r="4356">
          <cell r="A4356">
            <v>6302</v>
          </cell>
          <cell r="B4356" t="str">
            <v>TE DE REDUCAO DE FERRO GALVANIZADO, COM ROSCA BSP, DE 3/4" X 1/2"</v>
          </cell>
          <cell r="C4356" t="str">
            <v xml:space="preserve">UN    </v>
          </cell>
          <cell r="D4356" t="str">
            <v>CR</v>
          </cell>
          <cell r="E4356" t="str">
            <v>7,81</v>
          </cell>
        </row>
        <row r="4357">
          <cell r="A4357">
            <v>6312</v>
          </cell>
          <cell r="B4357" t="str">
            <v>TE DE REDUCAO DE FERRO GALVANIZADO, COM ROSCA BSP, DE 3" X 1 1/2"</v>
          </cell>
          <cell r="C4357" t="str">
            <v xml:space="preserve">UN    </v>
          </cell>
          <cell r="D4357" t="str">
            <v>CR</v>
          </cell>
          <cell r="E4357" t="str">
            <v>98,25</v>
          </cell>
        </row>
        <row r="4358">
          <cell r="A4358">
            <v>6311</v>
          </cell>
          <cell r="B4358" t="str">
            <v>TE DE REDUCAO DE FERRO GALVANIZADO, COM ROSCA BSP, DE 3" X 1 1/4"</v>
          </cell>
          <cell r="C4358" t="str">
            <v xml:space="preserve">UN    </v>
          </cell>
          <cell r="D4358" t="str">
            <v>CR</v>
          </cell>
          <cell r="E4358" t="str">
            <v>98,25</v>
          </cell>
        </row>
        <row r="4359">
          <cell r="A4359">
            <v>6310</v>
          </cell>
          <cell r="B4359" t="str">
            <v>TE DE REDUCAO DE FERRO GALVANIZADO, COM ROSCA BSP, DE 3" X 1"</v>
          </cell>
          <cell r="C4359" t="str">
            <v xml:space="preserve">UN    </v>
          </cell>
          <cell r="D4359" t="str">
            <v>CR</v>
          </cell>
          <cell r="E4359" t="str">
            <v>98,25</v>
          </cell>
        </row>
        <row r="4360">
          <cell r="A4360">
            <v>6314</v>
          </cell>
          <cell r="B4360" t="str">
            <v>TE DE REDUCAO DE FERRO GALVANIZADO, COM ROSCA BSP, DE 3" X 2 1/2"</v>
          </cell>
          <cell r="C4360" t="str">
            <v xml:space="preserve">UN    </v>
          </cell>
          <cell r="D4360" t="str">
            <v>CR</v>
          </cell>
          <cell r="E4360" t="str">
            <v>98,25</v>
          </cell>
        </row>
        <row r="4361">
          <cell r="A4361">
            <v>6313</v>
          </cell>
          <cell r="B4361" t="str">
            <v>TE DE REDUCAO DE FERRO GALVANIZADO, COM ROSCA BSP, DE 3" X 2"</v>
          </cell>
          <cell r="C4361" t="str">
            <v xml:space="preserve">UN    </v>
          </cell>
          <cell r="D4361" t="str">
            <v>CR</v>
          </cell>
          <cell r="E4361" t="str">
            <v>98,25</v>
          </cell>
        </row>
        <row r="4362">
          <cell r="A4362">
            <v>6315</v>
          </cell>
          <cell r="B4362" t="str">
            <v>TE DE REDUCAO DE FERRO GALVANIZADO, COM ROSCA BSP, DE 4" X 2"</v>
          </cell>
          <cell r="C4362" t="str">
            <v xml:space="preserve">UN    </v>
          </cell>
          <cell r="D4362" t="str">
            <v>CR</v>
          </cell>
          <cell r="E4362" t="str">
            <v>186,03</v>
          </cell>
        </row>
        <row r="4363">
          <cell r="A4363">
            <v>6316</v>
          </cell>
          <cell r="B4363" t="str">
            <v>TE DE REDUCAO DE FERRO GALVANIZADO, COM ROSCA BSP, DE 4" X 3"</v>
          </cell>
          <cell r="C4363" t="str">
            <v xml:space="preserve">UN    </v>
          </cell>
          <cell r="D4363" t="str">
            <v>CR</v>
          </cell>
          <cell r="E4363" t="str">
            <v>186,03</v>
          </cell>
        </row>
        <row r="4364">
          <cell r="A4364">
            <v>38878</v>
          </cell>
          <cell r="B4364" t="str">
            <v>TE DE REDUCAO METALICO, PARA CONEXAO COM ANEL DESLIZANTE EM TUBO PEX, DN 16 X 20 X 16 MM</v>
          </cell>
          <cell r="C4364" t="str">
            <v xml:space="preserve">UN    </v>
          </cell>
          <cell r="D4364" t="str">
            <v>AS</v>
          </cell>
          <cell r="E4364" t="str">
            <v>13,09</v>
          </cell>
        </row>
        <row r="4365">
          <cell r="A4365">
            <v>38879</v>
          </cell>
          <cell r="B4365" t="str">
            <v>TE DE REDUCAO METALICO, PARA CONEXAO COM ANEL DESLIZANTE EM TUBO PEX, DN 16 X 25 X 16 MM</v>
          </cell>
          <cell r="C4365" t="str">
            <v xml:space="preserve">UN    </v>
          </cell>
          <cell r="D4365" t="str">
            <v>AS</v>
          </cell>
          <cell r="E4365" t="str">
            <v>24,54</v>
          </cell>
        </row>
        <row r="4366">
          <cell r="A4366">
            <v>38881</v>
          </cell>
          <cell r="B4366" t="str">
            <v>TE DE REDUCAO METALICO, PARA CONEXAO COM ANEL DESLIZANTE EM TUBO PEX, DN 20 X 16 X 16 MM</v>
          </cell>
          <cell r="C4366" t="str">
            <v xml:space="preserve">UN    </v>
          </cell>
          <cell r="D4366" t="str">
            <v>AS</v>
          </cell>
          <cell r="E4366" t="str">
            <v>12,84</v>
          </cell>
        </row>
        <row r="4367">
          <cell r="A4367">
            <v>38880</v>
          </cell>
          <cell r="B4367" t="str">
            <v>TE DE REDUCAO METALICO, PARA CONEXAO COM ANEL DESLIZANTE EM TUBO PEX, DN 20 X 16 X 20 MM</v>
          </cell>
          <cell r="C4367" t="str">
            <v xml:space="preserve">UN    </v>
          </cell>
          <cell r="D4367" t="str">
            <v>AS</v>
          </cell>
          <cell r="E4367" t="str">
            <v>13,46</v>
          </cell>
        </row>
        <row r="4368">
          <cell r="A4368">
            <v>38882</v>
          </cell>
          <cell r="B4368" t="str">
            <v>TE DE REDUCAO METALICO, PARA CONEXAO COM ANEL DESLIZANTE EM TUBO PEX, DN 20 X 20 X 16 MM</v>
          </cell>
          <cell r="C4368" t="str">
            <v xml:space="preserve">UN    </v>
          </cell>
          <cell r="D4368" t="str">
            <v>AS</v>
          </cell>
          <cell r="E4368" t="str">
            <v>13,94</v>
          </cell>
        </row>
        <row r="4369">
          <cell r="A4369">
            <v>38883</v>
          </cell>
          <cell r="B4369" t="str">
            <v>TE DE REDUCAO METALICO, PARA CONEXAO COM ANEL DESLIZANTE EM TUBO PEX, DN 20 X 25 X 20 MM</v>
          </cell>
          <cell r="C4369" t="str">
            <v xml:space="preserve">UN    </v>
          </cell>
          <cell r="D4369" t="str">
            <v>AS</v>
          </cell>
          <cell r="E4369" t="str">
            <v>20,61</v>
          </cell>
        </row>
        <row r="4370">
          <cell r="A4370">
            <v>38884</v>
          </cell>
          <cell r="B4370" t="str">
            <v>TE DE REDUCAO METALICO, PARA CONEXAO COM ANEL DESLIZANTE EM TUBO PEX, DN 25 X 16 X 16 MM</v>
          </cell>
          <cell r="C4370" t="str">
            <v xml:space="preserve">UN    </v>
          </cell>
          <cell r="D4370" t="str">
            <v>AS</v>
          </cell>
          <cell r="E4370" t="str">
            <v>22,38</v>
          </cell>
        </row>
        <row r="4371">
          <cell r="A4371">
            <v>38885</v>
          </cell>
          <cell r="B4371" t="str">
            <v>TE DE REDUCAO METALICO, PARA CONEXAO COM ANEL DESLIZANTE EM TUBO PEX, DN 25 X 16 X 20 MM</v>
          </cell>
          <cell r="C4371" t="str">
            <v xml:space="preserve">UN    </v>
          </cell>
          <cell r="D4371" t="str">
            <v>AS</v>
          </cell>
          <cell r="E4371" t="str">
            <v>21,65</v>
          </cell>
        </row>
        <row r="4372">
          <cell r="A4372">
            <v>38886</v>
          </cell>
          <cell r="B4372" t="str">
            <v>TE DE REDUCAO METALICO, PARA CONEXAO COM ANEL DESLIZANTE EM TUBO PEX, DN 25 X 16 X 25 MM</v>
          </cell>
          <cell r="C4372" t="str">
            <v xml:space="preserve">UN    </v>
          </cell>
          <cell r="D4372" t="str">
            <v>AS</v>
          </cell>
          <cell r="E4372" t="str">
            <v>23,36</v>
          </cell>
        </row>
        <row r="4373">
          <cell r="A4373">
            <v>38887</v>
          </cell>
          <cell r="B4373" t="str">
            <v>TE DE REDUCAO METALICO, PARA CONEXAO COM ANEL DESLIZANTE EM TUBO PEX, DN 25 X 20 X 20 MM</v>
          </cell>
          <cell r="C4373" t="str">
            <v xml:space="preserve">UN    </v>
          </cell>
          <cell r="D4373" t="str">
            <v>AS</v>
          </cell>
          <cell r="E4373" t="str">
            <v>20,98</v>
          </cell>
        </row>
        <row r="4374">
          <cell r="A4374">
            <v>38888</v>
          </cell>
          <cell r="B4374" t="str">
            <v>TE DE REDUCAO METALICO, PARA CONEXAO COM ANEL DESLIZANTE EM TUBO PEX, DN 25 X 20 X 25 MM</v>
          </cell>
          <cell r="C4374" t="str">
            <v xml:space="preserve">UN    </v>
          </cell>
          <cell r="D4374" t="str">
            <v>AS</v>
          </cell>
          <cell r="E4374" t="str">
            <v>24,95</v>
          </cell>
        </row>
        <row r="4375">
          <cell r="A4375">
            <v>38890</v>
          </cell>
          <cell r="B4375" t="str">
            <v>TE DE REDUCAO METALICO, PARA CONEXAO COM ANEL DESLIZANTE EM TUBO PEX, DN 25 X 32 X 25 MM</v>
          </cell>
          <cell r="C4375" t="str">
            <v xml:space="preserve">UN    </v>
          </cell>
          <cell r="D4375" t="str">
            <v>AS</v>
          </cell>
          <cell r="E4375" t="str">
            <v>37,08</v>
          </cell>
        </row>
        <row r="4376">
          <cell r="A4376">
            <v>38893</v>
          </cell>
          <cell r="B4376" t="str">
            <v>TE DE REDUCAO METALICO, PARA CONEXAO COM ANEL DESLIZANTE EM TUBO PEX, DN 32 X 20 X 32 MM</v>
          </cell>
          <cell r="C4376" t="str">
            <v xml:space="preserve">UN    </v>
          </cell>
          <cell r="D4376" t="str">
            <v>AS</v>
          </cell>
          <cell r="E4376" t="str">
            <v>29,82</v>
          </cell>
        </row>
        <row r="4377">
          <cell r="A4377">
            <v>38894</v>
          </cell>
          <cell r="B4377" t="str">
            <v>TE DE REDUCAO METALICO, PARA CONEXAO COM ANEL DESLIZANTE EM TUBO PEX, DN 32 X 25 X 25 MM</v>
          </cell>
          <cell r="C4377" t="str">
            <v xml:space="preserve">UN    </v>
          </cell>
          <cell r="D4377" t="str">
            <v>AS</v>
          </cell>
          <cell r="E4377" t="str">
            <v>37,87</v>
          </cell>
        </row>
        <row r="4378">
          <cell r="A4378">
            <v>38896</v>
          </cell>
          <cell r="B4378" t="str">
            <v>TE DE REDUCAO METALICO, PARA CONEXAO COM ANEL DESLIZANTE EM TUBO PEX, DN 32 X 25 X 32 MM</v>
          </cell>
          <cell r="C4378" t="str">
            <v xml:space="preserve">UN    </v>
          </cell>
          <cell r="D4378" t="str">
            <v>AS</v>
          </cell>
          <cell r="E4378" t="str">
            <v>38,62</v>
          </cell>
        </row>
        <row r="4379">
          <cell r="A4379">
            <v>39324</v>
          </cell>
          <cell r="B4379" t="str">
            <v>TE DE REDUCAO, CPVC, 22 X 15 MM, PARA AGUA QUENTE PREDIAL</v>
          </cell>
          <cell r="C4379" t="str">
            <v xml:space="preserve">UN    </v>
          </cell>
          <cell r="D4379" t="str">
            <v>CR</v>
          </cell>
          <cell r="E4379" t="str">
            <v>8,50</v>
          </cell>
        </row>
        <row r="4380">
          <cell r="A4380">
            <v>39325</v>
          </cell>
          <cell r="B4380" t="str">
            <v>TE DE REDUCAO, CPVC, 28 X 22 MM, PARA AGUA QUENTE PREDIAL</v>
          </cell>
          <cell r="C4380" t="str">
            <v xml:space="preserve">UN    </v>
          </cell>
          <cell r="D4380" t="str">
            <v>CR</v>
          </cell>
          <cell r="E4380" t="str">
            <v>12,86</v>
          </cell>
        </row>
        <row r="4381">
          <cell r="A4381">
            <v>39326</v>
          </cell>
          <cell r="B4381" t="str">
            <v>TE DE REDUCAO, CPVC, 35 X 28 MM, PARA AGUA QUENTE PREDIAL</v>
          </cell>
          <cell r="C4381" t="str">
            <v xml:space="preserve">UN    </v>
          </cell>
          <cell r="D4381" t="str">
            <v>CR</v>
          </cell>
          <cell r="E4381" t="str">
            <v>33,11</v>
          </cell>
        </row>
        <row r="4382">
          <cell r="A4382">
            <v>39327</v>
          </cell>
          <cell r="B4382" t="str">
            <v>TE DE REDUCAO, CPVC, 42 X 35 MM, PARA AGUA QUENTE PREDIAL</v>
          </cell>
          <cell r="C4382" t="str">
            <v xml:space="preserve">UN    </v>
          </cell>
          <cell r="D4382" t="str">
            <v>CR</v>
          </cell>
          <cell r="E4382" t="str">
            <v>50,17</v>
          </cell>
        </row>
        <row r="4383">
          <cell r="A4383">
            <v>20176</v>
          </cell>
          <cell r="B4383" t="str">
            <v>TE DE REDUCAO, PVC LEVE, CURTO, 90 GRAUS, COM BOLSA PARA ANEL, 150 X 100 MM, PARA ESGOTO</v>
          </cell>
          <cell r="C4383" t="str">
            <v xml:space="preserve">UN    </v>
          </cell>
          <cell r="D4383" t="str">
            <v>CR</v>
          </cell>
          <cell r="E4383" t="str">
            <v>29,10</v>
          </cell>
        </row>
        <row r="4384">
          <cell r="A4384">
            <v>11378</v>
          </cell>
          <cell r="B4384" t="str">
            <v>TE DE REDUCAO, PVC PBA, BBB, JE, DN 100 X 50 / DE 110 X 60 MM, PARA REDE AGUA (NBR 10351)</v>
          </cell>
          <cell r="C4384" t="str">
            <v xml:space="preserve">UN    </v>
          </cell>
          <cell r="D4384" t="str">
            <v>AS</v>
          </cell>
          <cell r="E4384" t="str">
            <v>63,40</v>
          </cell>
        </row>
        <row r="4385">
          <cell r="A4385">
            <v>11379</v>
          </cell>
          <cell r="B4385" t="str">
            <v>TE DE REDUCAO, PVC PBA, BBB, JE, DN 100 X 75 / DE 110 X 85 MM, PARA REDE AGUA (NBR 10351)</v>
          </cell>
          <cell r="C4385" t="str">
            <v xml:space="preserve">UN    </v>
          </cell>
          <cell r="D4385" t="str">
            <v>AS</v>
          </cell>
          <cell r="E4385" t="str">
            <v>53,57</v>
          </cell>
        </row>
        <row r="4386">
          <cell r="A4386">
            <v>11493</v>
          </cell>
          <cell r="B4386" t="str">
            <v>TE DE REDUCAO, PVC PBA, BBB, JE, DN 75 X 50 / DE 85 X 60 MM, PARA REDE AGUA (NBR 10351)</v>
          </cell>
          <cell r="C4386" t="str">
            <v xml:space="preserve">UN    </v>
          </cell>
          <cell r="D4386" t="str">
            <v>AS</v>
          </cell>
          <cell r="E4386" t="str">
            <v>30,90</v>
          </cell>
        </row>
        <row r="4387">
          <cell r="A4387">
            <v>42717</v>
          </cell>
          <cell r="B4387" t="str">
            <v>TE DE REDUCAO, PVC, BBB, JE, 90 GRAUS, DN 200 X 150 MM, PARA TUBO CORRUGADO E/OU LISO, REDE COLETORA ESGOTO (NBR 10569)</v>
          </cell>
          <cell r="C4387" t="str">
            <v xml:space="preserve">UN    </v>
          </cell>
          <cell r="D4387" t="str">
            <v>AS</v>
          </cell>
          <cell r="E4387" t="str">
            <v>324,79</v>
          </cell>
        </row>
        <row r="4388">
          <cell r="A4388">
            <v>42718</v>
          </cell>
          <cell r="B4388" t="str">
            <v>TE DE REDUCAO, PVC, BBB, JE, 90 GRAUS, DN 250 X 150 MM, PARA TUBO CORRUGADO E/OU LISO, REDE COLETORA ESGOTO (NBR 10569)</v>
          </cell>
          <cell r="C4388" t="str">
            <v xml:space="preserve">UN    </v>
          </cell>
          <cell r="D4388" t="str">
            <v>AS</v>
          </cell>
          <cell r="E4388" t="str">
            <v>360,58</v>
          </cell>
        </row>
        <row r="4389">
          <cell r="A4389">
            <v>7106</v>
          </cell>
          <cell r="B4389" t="str">
            <v>TE DE REDUCAO, PVC, SOLDAVEL, 90 GRAUS, 110 MM X 60 MM, PARA AGUA FRIA PREDIAL</v>
          </cell>
          <cell r="C4389" t="str">
            <v xml:space="preserve">UN    </v>
          </cell>
          <cell r="D4389" t="str">
            <v>CR</v>
          </cell>
          <cell r="E4389" t="str">
            <v>111,63</v>
          </cell>
        </row>
        <row r="4390">
          <cell r="A4390">
            <v>7104</v>
          </cell>
          <cell r="B4390" t="str">
            <v>TE DE REDUCAO, PVC, SOLDAVEL, 90 GRAUS, 25 MM X 20 MM, PARA AGUA FRIA PREDIAL</v>
          </cell>
          <cell r="C4390" t="str">
            <v xml:space="preserve">UN    </v>
          </cell>
          <cell r="D4390" t="str">
            <v>CR</v>
          </cell>
          <cell r="E4390" t="str">
            <v>2,32</v>
          </cell>
        </row>
        <row r="4391">
          <cell r="A4391">
            <v>7136</v>
          </cell>
          <cell r="B4391" t="str">
            <v>TE DE REDUCAO, PVC, SOLDAVEL, 90 GRAUS, 32 MM X 25 MM, PARA AGUA FRIA PREDIAL</v>
          </cell>
          <cell r="C4391" t="str">
            <v xml:space="preserve">UN    </v>
          </cell>
          <cell r="D4391" t="str">
            <v>CR</v>
          </cell>
          <cell r="E4391" t="str">
            <v>4,37</v>
          </cell>
        </row>
        <row r="4392">
          <cell r="A4392">
            <v>7128</v>
          </cell>
          <cell r="B4392" t="str">
            <v>TE DE REDUCAO, PVC, SOLDAVEL, 90 GRAUS, 40 MM X 32 MM, PARA AGUA FRIA PREDIAL</v>
          </cell>
          <cell r="C4392" t="str">
            <v xml:space="preserve">UN    </v>
          </cell>
          <cell r="D4392" t="str">
            <v>CR</v>
          </cell>
          <cell r="E4392" t="str">
            <v>7,17</v>
          </cell>
        </row>
        <row r="4393">
          <cell r="A4393">
            <v>7108</v>
          </cell>
          <cell r="B4393" t="str">
            <v>TE DE REDUCAO, PVC, SOLDAVEL, 90 GRAUS, 50 MM X 20 MM, PARA AGUA FRIA PREDIAL</v>
          </cell>
          <cell r="C4393" t="str">
            <v xml:space="preserve">UN    </v>
          </cell>
          <cell r="D4393" t="str">
            <v>CR</v>
          </cell>
          <cell r="E4393" t="str">
            <v>7,67</v>
          </cell>
        </row>
        <row r="4394">
          <cell r="A4394">
            <v>7129</v>
          </cell>
          <cell r="B4394" t="str">
            <v>TE DE REDUCAO, PVC, SOLDAVEL, 90 GRAUS, 50 MM X 25 MM, PARA AGUA FRIA PREDIAL</v>
          </cell>
          <cell r="C4394" t="str">
            <v xml:space="preserve">UN    </v>
          </cell>
          <cell r="D4394" t="str">
            <v>CR</v>
          </cell>
          <cell r="E4394" t="str">
            <v>6,38</v>
          </cell>
        </row>
        <row r="4395">
          <cell r="A4395">
            <v>7130</v>
          </cell>
          <cell r="B4395" t="str">
            <v>TE DE REDUCAO, PVC, SOLDAVEL, 90 GRAUS, 50 MM X 32 MM, PARA AGUA FRIA PREDIAL</v>
          </cell>
          <cell r="C4395" t="str">
            <v xml:space="preserve">UN    </v>
          </cell>
          <cell r="D4395" t="str">
            <v>CR</v>
          </cell>
          <cell r="E4395" t="str">
            <v>10,40</v>
          </cell>
        </row>
        <row r="4396">
          <cell r="A4396">
            <v>7131</v>
          </cell>
          <cell r="B4396" t="str">
            <v>TE DE REDUCAO, PVC, SOLDAVEL, 90 GRAUS, 50 MM X 40 MM, PARA AGUA FRIA PREDIAL</v>
          </cell>
          <cell r="C4396" t="str">
            <v xml:space="preserve">UN    </v>
          </cell>
          <cell r="D4396" t="str">
            <v>CR</v>
          </cell>
          <cell r="E4396" t="str">
            <v>12,76</v>
          </cell>
        </row>
        <row r="4397">
          <cell r="A4397">
            <v>7132</v>
          </cell>
          <cell r="B4397" t="str">
            <v>TE DE REDUCAO, PVC, SOLDAVEL, 90 GRAUS, 75 MM X 50 MM, PARA AGUA FRIA PREDIAL</v>
          </cell>
          <cell r="C4397" t="str">
            <v xml:space="preserve">UN    </v>
          </cell>
          <cell r="D4397" t="str">
            <v>CR</v>
          </cell>
          <cell r="E4397" t="str">
            <v>35,42</v>
          </cell>
        </row>
        <row r="4398">
          <cell r="A4398">
            <v>7133</v>
          </cell>
          <cell r="B4398" t="str">
            <v>TE DE REDUCAO, PVC, SOLDAVEL, 90 GRAUS, 85 MM X 60 MM, PARA AGUA FRIA PREDIAL</v>
          </cell>
          <cell r="C4398" t="str">
            <v xml:space="preserve">UN    </v>
          </cell>
          <cell r="D4398" t="str">
            <v>CR</v>
          </cell>
          <cell r="E4398" t="str">
            <v>55,02</v>
          </cell>
        </row>
        <row r="4399">
          <cell r="A4399">
            <v>37420</v>
          </cell>
          <cell r="B4399" t="str">
            <v>TE DE SERVICO INTEGRADO, EM POLIPROPILENO (PP), PARA TUBOS EM PEAD/PVC, 60 X 20 MM - LIGACAO PREDIAL DE AGUA</v>
          </cell>
          <cell r="C4399" t="str">
            <v xml:space="preserve">UN    </v>
          </cell>
          <cell r="D4399" t="str">
            <v>AS</v>
          </cell>
          <cell r="E4399" t="str">
            <v>33,61</v>
          </cell>
        </row>
        <row r="4400">
          <cell r="A4400">
            <v>37421</v>
          </cell>
          <cell r="B4400" t="str">
            <v>TE DE SERVICO INTEGRADO, EM POLIPROPILENO (PP), PARA TUBOS EM PEAD/PVC, 60 X 32 MM - LIGACAO PREDIAL DE AGUA</v>
          </cell>
          <cell r="C4400" t="str">
            <v xml:space="preserve">UN    </v>
          </cell>
          <cell r="D4400" t="str">
            <v>AS</v>
          </cell>
          <cell r="E4400" t="str">
            <v>45,93</v>
          </cell>
        </row>
        <row r="4401">
          <cell r="A4401">
            <v>37422</v>
          </cell>
          <cell r="B4401" t="str">
            <v>TE DE SERVICO INTEGRADO, EM POLIPROPILENO (PP), PARA TUBOS EM PEAD, 63 X 20 MM - LIGACAO PREDIAL DE AGUA</v>
          </cell>
          <cell r="C4401" t="str">
            <v xml:space="preserve">UN    </v>
          </cell>
          <cell r="D4401" t="str">
            <v>AS</v>
          </cell>
          <cell r="E4401" t="str">
            <v>42,99</v>
          </cell>
        </row>
        <row r="4402">
          <cell r="A4402">
            <v>37443</v>
          </cell>
          <cell r="B4402" t="str">
            <v>TE DE SERVICO, PEAD PE 100, DE 125 X 20 MM, PARA ELETROFUSAO</v>
          </cell>
          <cell r="C4402" t="str">
            <v xml:space="preserve">UN    </v>
          </cell>
          <cell r="D4402" t="str">
            <v>AS</v>
          </cell>
          <cell r="E4402" t="str">
            <v>132,51</v>
          </cell>
        </row>
        <row r="4403">
          <cell r="A4403">
            <v>37444</v>
          </cell>
          <cell r="B4403" t="str">
            <v>TE DE SERVICO, PEAD PE 100, DE 125 X 32 MM, PARA ELETROFUSAO</v>
          </cell>
          <cell r="C4403" t="str">
            <v xml:space="preserve">UN    </v>
          </cell>
          <cell r="D4403" t="str">
            <v>AS</v>
          </cell>
          <cell r="E4403" t="str">
            <v>134,76</v>
          </cell>
        </row>
        <row r="4404">
          <cell r="A4404">
            <v>37445</v>
          </cell>
          <cell r="B4404" t="str">
            <v>TE DE SERVICO, PEAD PE 100, DE 125 X 63 MM, PARA ELETROFUSAO</v>
          </cell>
          <cell r="C4404" t="str">
            <v xml:space="preserve">UN    </v>
          </cell>
          <cell r="D4404" t="str">
            <v>AS</v>
          </cell>
          <cell r="E4404" t="str">
            <v>204,26</v>
          </cell>
        </row>
        <row r="4405">
          <cell r="A4405">
            <v>37446</v>
          </cell>
          <cell r="B4405" t="str">
            <v>TE DE SERVICO, PEAD PE 100, DE 200 X 20 MM, PARA ELETROFUSAO</v>
          </cell>
          <cell r="C4405" t="str">
            <v xml:space="preserve">UN    </v>
          </cell>
          <cell r="D4405" t="str">
            <v>AS</v>
          </cell>
          <cell r="E4405" t="str">
            <v>222,67</v>
          </cell>
        </row>
        <row r="4406">
          <cell r="A4406">
            <v>37447</v>
          </cell>
          <cell r="B4406" t="str">
            <v>TE DE SERVICO, PEAD PE 100, DE 200 X 32 MM, PARA ELETROFUSAO</v>
          </cell>
          <cell r="C4406" t="str">
            <v xml:space="preserve">UN    </v>
          </cell>
          <cell r="D4406" t="str">
            <v>AS</v>
          </cell>
          <cell r="E4406" t="str">
            <v>226,16</v>
          </cell>
        </row>
        <row r="4407">
          <cell r="A4407">
            <v>37448</v>
          </cell>
          <cell r="B4407" t="str">
            <v>TE DE SERVICO, PEAD PE 100, DE 200 X 63 MM, PARA ELETROFUSAO</v>
          </cell>
          <cell r="C4407" t="str">
            <v xml:space="preserve">UN    </v>
          </cell>
          <cell r="D4407" t="str">
            <v>AS</v>
          </cell>
          <cell r="E4407" t="str">
            <v>310,21</v>
          </cell>
        </row>
        <row r="4408">
          <cell r="A4408">
            <v>37440</v>
          </cell>
          <cell r="B4408" t="str">
            <v>TE DE SERVICO, PEAD PE 100, DE 63 X 20 MM, PARA ELETROFUSAO</v>
          </cell>
          <cell r="C4408" t="str">
            <v xml:space="preserve">UN    </v>
          </cell>
          <cell r="D4408" t="str">
            <v>AS</v>
          </cell>
          <cell r="E4408" t="str">
            <v>105,18</v>
          </cell>
        </row>
        <row r="4409">
          <cell r="A4409">
            <v>37441</v>
          </cell>
          <cell r="B4409" t="str">
            <v>TE DE SERVICO, PEAD PE 100, DE 63 X 32 MM, PARA ELETROFUSAO</v>
          </cell>
          <cell r="C4409" t="str">
            <v xml:space="preserve">UN    </v>
          </cell>
          <cell r="D4409" t="str">
            <v>AS</v>
          </cell>
          <cell r="E4409" t="str">
            <v>105,18</v>
          </cell>
        </row>
        <row r="4410">
          <cell r="A4410">
            <v>37442</v>
          </cell>
          <cell r="B4410" t="str">
            <v>TE DE SERVICO, PEAD PE 100, DE 63 X 63 MM, PARA ELETROFUSAO</v>
          </cell>
          <cell r="C4410" t="str">
            <v xml:space="preserve">UN    </v>
          </cell>
          <cell r="D4410" t="str">
            <v>AS</v>
          </cell>
          <cell r="E4410" t="str">
            <v>126,68</v>
          </cell>
        </row>
        <row r="4411">
          <cell r="A4411">
            <v>38017</v>
          </cell>
          <cell r="B4411" t="str">
            <v>TE DE TRANSICAO, CPVC, SOLDAVEL, 15 MM X 1/2", PARA AGUA QUENTE</v>
          </cell>
          <cell r="C4411" t="str">
            <v xml:space="preserve">UN    </v>
          </cell>
          <cell r="D4411" t="str">
            <v>CR</v>
          </cell>
          <cell r="E4411" t="str">
            <v>12,08</v>
          </cell>
        </row>
        <row r="4412">
          <cell r="A4412">
            <v>38018</v>
          </cell>
          <cell r="B4412" t="str">
            <v>TE DE TRANSICAO, CPVC, SOLDAVEL, 22 MM X 1/2", PARA AGUA QUENTE</v>
          </cell>
          <cell r="C4412" t="str">
            <v xml:space="preserve">UN    </v>
          </cell>
          <cell r="D4412" t="str">
            <v>CR</v>
          </cell>
          <cell r="E4412" t="str">
            <v>13,33</v>
          </cell>
        </row>
        <row r="4413">
          <cell r="A4413">
            <v>39895</v>
          </cell>
          <cell r="B4413" t="str">
            <v>TE DUPLA CURVA BRONZE/LATAO (REF 764) SEM ANEL DE SOLDA, ROSCA F X BOLSA X ROSCA F, 1/2" X 15 X 1/2"</v>
          </cell>
          <cell r="C4413" t="str">
            <v xml:space="preserve">UN    </v>
          </cell>
          <cell r="D4413" t="str">
            <v>AS</v>
          </cell>
          <cell r="E4413" t="str">
            <v>29,93</v>
          </cell>
        </row>
        <row r="4414">
          <cell r="A4414">
            <v>39896</v>
          </cell>
          <cell r="B4414" t="str">
            <v>TE DUPLA CURVA BRONZE/LATAO (REF 764) SEM ANEL DE SOLDA, ROSCA F X BOLSA X ROSCA F, 3/4" X 22 X 3/4"</v>
          </cell>
          <cell r="C4414" t="str">
            <v xml:space="preserve">UN    </v>
          </cell>
          <cell r="D4414" t="str">
            <v>AS</v>
          </cell>
          <cell r="E4414" t="str">
            <v>43,87</v>
          </cell>
        </row>
        <row r="4415">
          <cell r="A4415">
            <v>38873</v>
          </cell>
          <cell r="B4415" t="str">
            <v>TE METALICO, PARA CONEXAO COM ANEL DESLIZANTE EM TUBO PEX, DN 16 MM</v>
          </cell>
          <cell r="C4415" t="str">
            <v xml:space="preserve">UN    </v>
          </cell>
          <cell r="D4415" t="str">
            <v>AS</v>
          </cell>
          <cell r="E4415" t="str">
            <v>11,61</v>
          </cell>
        </row>
        <row r="4416">
          <cell r="A4416">
            <v>38874</v>
          </cell>
          <cell r="B4416" t="str">
            <v>TE METALICO, PARA CONEXAO COM ANEL DESLIZANTE EM TUBO PEX, DN 20 MM</v>
          </cell>
          <cell r="C4416" t="str">
            <v xml:space="preserve">UN    </v>
          </cell>
          <cell r="D4416" t="str">
            <v>AS</v>
          </cell>
          <cell r="E4416" t="str">
            <v>14,12</v>
          </cell>
        </row>
        <row r="4417">
          <cell r="A4417">
            <v>38875</v>
          </cell>
          <cell r="B4417" t="str">
            <v>TE METALICO, PARA CONEXAO COM ANEL DESLIZANTE EM TUBO PEX, DN 25 MM</v>
          </cell>
          <cell r="C4417" t="str">
            <v xml:space="preserve">UN    </v>
          </cell>
          <cell r="D4417" t="str">
            <v>AS</v>
          </cell>
          <cell r="E4417" t="str">
            <v>24,96</v>
          </cell>
        </row>
        <row r="4418">
          <cell r="A4418">
            <v>38876</v>
          </cell>
          <cell r="B4418" t="str">
            <v>TE METALICO, PARA CONEXAO COM ANEL DESLIZANTE EM TUBO PEX, DN 32 MM</v>
          </cell>
          <cell r="C4418" t="str">
            <v xml:space="preserve">UN    </v>
          </cell>
          <cell r="D4418" t="str">
            <v>AS</v>
          </cell>
          <cell r="E4418" t="str">
            <v>33,58</v>
          </cell>
        </row>
        <row r="4419">
          <cell r="A4419">
            <v>39000</v>
          </cell>
          <cell r="B4419" t="str">
            <v>TE MISTURADOR COM INSERTO METALICO, FEMEA, PPR, DN 25 MM X 3/4", PARA AGUA QUENTE E FRIA PREDIAL</v>
          </cell>
          <cell r="C4419" t="str">
            <v xml:space="preserve">UN    </v>
          </cell>
          <cell r="D4419" t="str">
            <v>CR</v>
          </cell>
          <cell r="E4419" t="str">
            <v>25,59</v>
          </cell>
        </row>
        <row r="4420">
          <cell r="A4420">
            <v>38674</v>
          </cell>
          <cell r="B4420" t="str">
            <v>TE MISTURADOR DE TRANSICAO, CPVC, COM ROSCA, 22 MM X 3/4", PARA AGUA QUENTE</v>
          </cell>
          <cell r="C4420" t="str">
            <v xml:space="preserve">UN    </v>
          </cell>
          <cell r="D4420" t="str">
            <v>CR</v>
          </cell>
          <cell r="E4420" t="str">
            <v>42,02</v>
          </cell>
        </row>
        <row r="4421">
          <cell r="A4421">
            <v>38911</v>
          </cell>
          <cell r="B4421" t="str">
            <v>TE MISTURADOR METALICO, PARA CONEXAO COM ANEL DESLIZANTE EM TUBO PEX, DN 16 MM X 1/2"</v>
          </cell>
          <cell r="C4421" t="str">
            <v xml:space="preserve">UN    </v>
          </cell>
          <cell r="D4421" t="str">
            <v>AS</v>
          </cell>
          <cell r="E4421" t="str">
            <v>41,64</v>
          </cell>
        </row>
        <row r="4422">
          <cell r="A4422">
            <v>38912</v>
          </cell>
          <cell r="B4422" t="str">
            <v>TE MISTURADOR METALICO, PARA CONEXAO COM ANEL DESLIZANTE EM TUBO PEX, DN 20 MM X 3/4"</v>
          </cell>
          <cell r="C4422" t="str">
            <v xml:space="preserve">UN    </v>
          </cell>
          <cell r="D4422" t="str">
            <v>AS</v>
          </cell>
          <cell r="E4422" t="str">
            <v>52,93</v>
          </cell>
        </row>
        <row r="4423">
          <cell r="A4423">
            <v>38019</v>
          </cell>
          <cell r="B4423" t="str">
            <v>TE MISTURADOR, CPVC, SOLDAVEL, 15 MM, PARA AGUA QUENTE</v>
          </cell>
          <cell r="C4423" t="str">
            <v xml:space="preserve">UN    </v>
          </cell>
          <cell r="D4423" t="str">
            <v>CR</v>
          </cell>
          <cell r="E4423" t="str">
            <v>10,53</v>
          </cell>
        </row>
        <row r="4424">
          <cell r="A4424">
            <v>38020</v>
          </cell>
          <cell r="B4424" t="str">
            <v>TE MISTURADOR, CPVC, SOLDAVEL, 22 MM, PARA AGUA QUENTE</v>
          </cell>
          <cell r="C4424" t="str">
            <v xml:space="preserve">UN    </v>
          </cell>
          <cell r="D4424" t="str">
            <v>CR</v>
          </cell>
          <cell r="E4424" t="str">
            <v>13,33</v>
          </cell>
        </row>
        <row r="4425">
          <cell r="A4425">
            <v>38454</v>
          </cell>
          <cell r="B4425" t="str">
            <v>TE MISTURADOR, PPR, F M M, DN 20 X 20 MM, PARA AGUA QUENTE PREDIAL</v>
          </cell>
          <cell r="C4425" t="str">
            <v xml:space="preserve">UN    </v>
          </cell>
          <cell r="D4425" t="str">
            <v>CR</v>
          </cell>
          <cell r="E4425" t="str">
            <v>4,67</v>
          </cell>
        </row>
        <row r="4426">
          <cell r="A4426">
            <v>38455</v>
          </cell>
          <cell r="B4426" t="str">
            <v>TE MISTURADOR, PPR, F M M, DN 25 X 25 MM, PARA AGUA QUENTE PREDIAL</v>
          </cell>
          <cell r="C4426" t="str">
            <v xml:space="preserve">UN    </v>
          </cell>
          <cell r="D4426" t="str">
            <v>CR</v>
          </cell>
          <cell r="E4426" t="str">
            <v>4,27</v>
          </cell>
        </row>
        <row r="4427">
          <cell r="A4427">
            <v>38462</v>
          </cell>
          <cell r="B4427" t="str">
            <v>TE NORMAL, PPR, SOLDAVEL, 90 GRAUS, DN 110 X 110 X 110 MM, PARA AGUA QUENTE PREDIAL</v>
          </cell>
          <cell r="C4427" t="str">
            <v xml:space="preserve">UN    </v>
          </cell>
          <cell r="D4427" t="str">
            <v>CR</v>
          </cell>
          <cell r="E4427" t="str">
            <v>120,68</v>
          </cell>
        </row>
        <row r="4428">
          <cell r="A4428">
            <v>36362</v>
          </cell>
          <cell r="B4428" t="str">
            <v>TE NORMAL, PPR, SOLDAVEL, 90 GRAUS, DN 20 X 20 X 20 MM, PARA AGUA QUENTE PREDIAL</v>
          </cell>
          <cell r="C4428" t="str">
            <v xml:space="preserve">UN    </v>
          </cell>
          <cell r="D4428" t="str">
            <v>CR</v>
          </cell>
          <cell r="E4428" t="str">
            <v>1,84</v>
          </cell>
        </row>
        <row r="4429">
          <cell r="A4429">
            <v>36298</v>
          </cell>
          <cell r="B4429" t="str">
            <v>TE NORMAL, PPR, SOLDAVEL, 90 GRAUS, DN 25 X 25 X 25 MM, PARA AGUA QUENTE PREDIAL</v>
          </cell>
          <cell r="C4429" t="str">
            <v xml:space="preserve">UN    </v>
          </cell>
          <cell r="D4429" t="str">
            <v>CR</v>
          </cell>
          <cell r="E4429" t="str">
            <v>2,72</v>
          </cell>
        </row>
        <row r="4430">
          <cell r="A4430">
            <v>38456</v>
          </cell>
          <cell r="B4430" t="str">
            <v>TE NORMAL, PPR, SOLDAVEL, 90 GRAUS, DN 32 X 32 X 32 MM, PARA AGUA QUENTE PREDIAL</v>
          </cell>
          <cell r="C4430" t="str">
            <v xml:space="preserve">UN    </v>
          </cell>
          <cell r="D4430" t="str">
            <v>CR</v>
          </cell>
          <cell r="E4430" t="str">
            <v>4,44</v>
          </cell>
        </row>
        <row r="4431">
          <cell r="A4431">
            <v>38457</v>
          </cell>
          <cell r="B4431" t="str">
            <v>TE NORMAL, PPR, SOLDAVEL, 90 GRAUS, DN 40 X 40 X 40 MM, PARA AGUA QUENTE PREDIAL</v>
          </cell>
          <cell r="C4431" t="str">
            <v xml:space="preserve">UN    </v>
          </cell>
          <cell r="D4431" t="str">
            <v>CR</v>
          </cell>
          <cell r="E4431" t="str">
            <v>10,00</v>
          </cell>
        </row>
        <row r="4432">
          <cell r="A4432">
            <v>38458</v>
          </cell>
          <cell r="B4432" t="str">
            <v>TE NORMAL, PPR, SOLDAVEL, 90 GRAUS, DN 50 X 50 X 50 MM, PARA AGUA QUENTE PREDIAL</v>
          </cell>
          <cell r="C4432" t="str">
            <v xml:space="preserve">UN    </v>
          </cell>
          <cell r="D4432" t="str">
            <v>CR</v>
          </cell>
          <cell r="E4432" t="str">
            <v>13,41</v>
          </cell>
        </row>
        <row r="4433">
          <cell r="A4433">
            <v>38459</v>
          </cell>
          <cell r="B4433" t="str">
            <v>TE NORMAL, PPR, SOLDAVEL, 90 GRAUS, DN 63 X 63 X 63 MM, PARA AGUA QUENTE PREDIAL</v>
          </cell>
          <cell r="C4433" t="str">
            <v xml:space="preserve">UN    </v>
          </cell>
          <cell r="D4433" t="str">
            <v>CR</v>
          </cell>
          <cell r="E4433" t="str">
            <v>23,67</v>
          </cell>
        </row>
        <row r="4434">
          <cell r="A4434">
            <v>38460</v>
          </cell>
          <cell r="B4434" t="str">
            <v>TE NORMAL, PPR, SOLDAVEL, 90 GRAUS, DN 75 X 75 X 75 MM, PARA AGUA QUENTE PREDIAL</v>
          </cell>
          <cell r="C4434" t="str">
            <v xml:space="preserve">UN    </v>
          </cell>
          <cell r="D4434" t="str">
            <v>CR</v>
          </cell>
          <cell r="E4434" t="str">
            <v>49,44</v>
          </cell>
        </row>
        <row r="4435">
          <cell r="A4435">
            <v>38461</v>
          </cell>
          <cell r="B4435" t="str">
            <v>TE NORMAL, PPR, SOLDAVEL, 90 GRAUS, DN 90 X 90 X 90 MM, PARA AGUA QUENTE PREDIAL</v>
          </cell>
          <cell r="C4435" t="str">
            <v xml:space="preserve">UN    </v>
          </cell>
          <cell r="D4435" t="str">
            <v>CR</v>
          </cell>
          <cell r="E4435" t="str">
            <v>75,41</v>
          </cell>
        </row>
        <row r="4436">
          <cell r="A4436">
            <v>7094</v>
          </cell>
          <cell r="B4436" t="str">
            <v>TE PVC ROSCAVEL 90 GRAUS, 1", PARA  AGUA FRIA PREDIAL</v>
          </cell>
          <cell r="C4436" t="str">
            <v xml:space="preserve">UN    </v>
          </cell>
          <cell r="D4436" t="str">
            <v>CR</v>
          </cell>
          <cell r="E4436" t="str">
            <v>8,04</v>
          </cell>
        </row>
        <row r="4437">
          <cell r="A4437">
            <v>7116</v>
          </cell>
          <cell r="B4437" t="str">
            <v>TE PVC SOLDAVEL, BBB, 90 GRAUS, DN 40 MM, PARA ESGOTO SECUNDARIO PREDIAL</v>
          </cell>
          <cell r="C4437" t="str">
            <v xml:space="preserve">UN    </v>
          </cell>
          <cell r="D4437" t="str">
            <v>CR</v>
          </cell>
          <cell r="E4437" t="str">
            <v>2,17</v>
          </cell>
        </row>
        <row r="4438">
          <cell r="A4438">
            <v>7118</v>
          </cell>
          <cell r="B4438" t="str">
            <v>TE PVC, ROSCAVEL, 90 GRAUS, 1 1/2", AGUA FRIA PREDIAL</v>
          </cell>
          <cell r="C4438" t="str">
            <v xml:space="preserve">UN    </v>
          </cell>
          <cell r="D4438" t="str">
            <v>CR</v>
          </cell>
          <cell r="E4438" t="str">
            <v>17,75</v>
          </cell>
        </row>
        <row r="4439">
          <cell r="A4439">
            <v>7117</v>
          </cell>
          <cell r="B4439" t="str">
            <v>TE PVC, ROSCAVEL, 90 GRAUS, 1 1/4", AGUA FRIA PREDIAL</v>
          </cell>
          <cell r="C4439" t="str">
            <v xml:space="preserve">UN    </v>
          </cell>
          <cell r="D4439" t="str">
            <v>CR</v>
          </cell>
          <cell r="E4439" t="str">
            <v>15,78</v>
          </cell>
        </row>
        <row r="4440">
          <cell r="A4440">
            <v>7098</v>
          </cell>
          <cell r="B4440" t="str">
            <v>TE PVC, ROSCAVEL, 90 GRAUS, 1/2",  AGUA FRIA PREDIAL</v>
          </cell>
          <cell r="C4440" t="str">
            <v xml:space="preserve">UN    </v>
          </cell>
          <cell r="D4440" t="str">
            <v>CR</v>
          </cell>
          <cell r="E4440" t="str">
            <v>2,20</v>
          </cell>
        </row>
        <row r="4441">
          <cell r="A4441">
            <v>7110</v>
          </cell>
          <cell r="B4441" t="str">
            <v>TE PVC, ROSCAVEL, 90 GRAUS, 2",  AGUA FRIA PREDIAL</v>
          </cell>
          <cell r="C4441" t="str">
            <v xml:space="preserve">UN    </v>
          </cell>
          <cell r="D4441" t="str">
            <v>CR</v>
          </cell>
          <cell r="E4441" t="str">
            <v>38,60</v>
          </cell>
        </row>
        <row r="4442">
          <cell r="A4442">
            <v>7123</v>
          </cell>
          <cell r="B4442" t="str">
            <v>TE PVC, ROSCAVEL, 90 GRAUS, 3/4", AGUA FRIA PREDIAL</v>
          </cell>
          <cell r="C4442" t="str">
            <v xml:space="preserve">UN    </v>
          </cell>
          <cell r="D4442" t="str">
            <v>CR</v>
          </cell>
          <cell r="E4442" t="str">
            <v>2,83</v>
          </cell>
        </row>
        <row r="4443">
          <cell r="A4443">
            <v>7121</v>
          </cell>
          <cell r="B4443" t="str">
            <v>TE PVC, SOLDAVEL, COM BUCHA DE LATAO NA BOLSA CENTRAL, 90 GRAUS, 20 MM X 1/2", PARA AGUA FRIA PREDIAL</v>
          </cell>
          <cell r="C4443" t="str">
            <v xml:space="preserve">UN    </v>
          </cell>
          <cell r="D4443" t="str">
            <v>CR</v>
          </cell>
          <cell r="E4443" t="str">
            <v>6,97</v>
          </cell>
        </row>
        <row r="4444">
          <cell r="A4444">
            <v>7137</v>
          </cell>
          <cell r="B4444" t="str">
            <v>TE PVC, SOLDAVEL, COM BUCHA DE LATAO NA BOLSA CENTRAL, 90 GRAUS, 25 MM X 1/2", PARA AGUA FRIA PREDIAL</v>
          </cell>
          <cell r="C4444" t="str">
            <v xml:space="preserve">UN    </v>
          </cell>
          <cell r="D4444" t="str">
            <v>CR</v>
          </cell>
          <cell r="E4444" t="str">
            <v>6,28</v>
          </cell>
        </row>
        <row r="4445">
          <cell r="A4445">
            <v>7122</v>
          </cell>
          <cell r="B4445" t="str">
            <v>TE PVC, SOLDAVEL, COM BUCHA DE LATAO NA BOLSA CENTRAL, 90 GRAUS, 25 MM X 3/4", PARA AGUA FRIA PREDIAL</v>
          </cell>
          <cell r="C4445" t="str">
            <v xml:space="preserve">UN    </v>
          </cell>
          <cell r="D4445" t="str">
            <v>CR</v>
          </cell>
          <cell r="E4445" t="str">
            <v>7,84</v>
          </cell>
        </row>
        <row r="4446">
          <cell r="A4446">
            <v>7114</v>
          </cell>
          <cell r="B4446" t="str">
            <v>TE PVC, SOLDAVEL, COM BUCHA DE LATAO NA BOLSA CENTRAL, 90 GRAUS, 32 MM X 3/4", PARA AGUA FRIA PREDIAL</v>
          </cell>
          <cell r="C4446" t="str">
            <v xml:space="preserve">UN    </v>
          </cell>
          <cell r="D4446" t="str">
            <v>CR</v>
          </cell>
          <cell r="E4446" t="str">
            <v>12,10</v>
          </cell>
        </row>
        <row r="4447">
          <cell r="A4447">
            <v>7109</v>
          </cell>
          <cell r="B4447" t="str">
            <v>TE PVC, SOLDAVEL, COM ROSCA NA BOLSA CENTRAL, 90 GRAUS, 20 MM X 1/2", PARA AGUA FRIA PREDIAL</v>
          </cell>
          <cell r="C4447" t="str">
            <v xml:space="preserve">UN    </v>
          </cell>
          <cell r="D4447" t="str">
            <v>CR</v>
          </cell>
          <cell r="E4447" t="str">
            <v>2,12</v>
          </cell>
        </row>
        <row r="4448">
          <cell r="A4448">
            <v>7135</v>
          </cell>
          <cell r="B4448" t="str">
            <v>TE PVC, SOLDAVEL, COM ROSCA NA BOLSA CENTRAL, 90 GRAUS, 25 MM X 1/2", PARA AGUA FRIA PREDIAL</v>
          </cell>
          <cell r="C4448" t="str">
            <v xml:space="preserve">UN    </v>
          </cell>
          <cell r="D4448" t="str">
            <v>CR</v>
          </cell>
          <cell r="E4448" t="str">
            <v>3,30</v>
          </cell>
        </row>
        <row r="4449">
          <cell r="A4449">
            <v>37947</v>
          </cell>
          <cell r="B4449" t="str">
            <v>TE PVC, SOLDAVEL, COM ROSCA NA BOLSA CENTRAL, 90 GRAUS, 25 MM X 3/4", PARA AGUA FRIA PREDIAL</v>
          </cell>
          <cell r="C4449" t="str">
            <v xml:space="preserve">UN    </v>
          </cell>
          <cell r="D4449" t="str">
            <v>CR</v>
          </cell>
          <cell r="E4449" t="str">
            <v>3,35</v>
          </cell>
        </row>
        <row r="4450">
          <cell r="A4450">
            <v>7103</v>
          </cell>
          <cell r="B4450" t="str">
            <v>TE PVC, SOLDAVEL, COM ROSCA NA BOLSA CENTRAL, 90 GRAUS, 32 MM X 3/4", PARA AGUA FRIA PREDIAL</v>
          </cell>
          <cell r="C4450" t="str">
            <v xml:space="preserve">UN    </v>
          </cell>
          <cell r="D4450" t="str">
            <v>CR</v>
          </cell>
          <cell r="E4450" t="str">
            <v>7,67</v>
          </cell>
        </row>
        <row r="4451">
          <cell r="A4451">
            <v>40419</v>
          </cell>
          <cell r="B4451" t="str">
            <v>TE RANHURADO EM FERRO FUNDIDO, DN 50 (2")</v>
          </cell>
          <cell r="C4451" t="str">
            <v xml:space="preserve">UN    </v>
          </cell>
          <cell r="D4451" t="str">
            <v>AS</v>
          </cell>
          <cell r="E4451" t="str">
            <v>22,63</v>
          </cell>
        </row>
        <row r="4452">
          <cell r="A4452">
            <v>40420</v>
          </cell>
          <cell r="B4452" t="str">
            <v>TE RANHURADO EM FERRO FUNDIDO, DN 65 (2 1/2")</v>
          </cell>
          <cell r="C4452" t="str">
            <v xml:space="preserve">UN    </v>
          </cell>
          <cell r="D4452" t="str">
            <v>AS</v>
          </cell>
          <cell r="E4452" t="str">
            <v>33,02</v>
          </cell>
        </row>
        <row r="4453">
          <cell r="A4453">
            <v>40421</v>
          </cell>
          <cell r="B4453" t="str">
            <v>TE RANHURADO EM FERRO FUNDIDO, DN 80 (3")</v>
          </cell>
          <cell r="C4453" t="str">
            <v xml:space="preserve">UN    </v>
          </cell>
          <cell r="D4453" t="str">
            <v>AS</v>
          </cell>
          <cell r="E4453" t="str">
            <v>35,15</v>
          </cell>
        </row>
        <row r="4454">
          <cell r="A4454">
            <v>7126</v>
          </cell>
          <cell r="B4454" t="str">
            <v>TE REDUCAO PVC, ROSCAVEL, 90 GRAUS,  1.1/2" X 3/4",  AGUA FRIA PREDIAL</v>
          </cell>
          <cell r="C4454" t="str">
            <v xml:space="preserve">UN    </v>
          </cell>
          <cell r="D4454" t="str">
            <v>CR</v>
          </cell>
          <cell r="E4454" t="str">
            <v>16,10</v>
          </cell>
        </row>
        <row r="4455">
          <cell r="A4455">
            <v>38905</v>
          </cell>
          <cell r="B4455" t="str">
            <v>TE ROSCA FEMEA, METALICO, PARA CONEXAO COM ANEL DESLIZANTE EM TUBO PEX, DN 16 MM X 1/2"</v>
          </cell>
          <cell r="C4455" t="str">
            <v xml:space="preserve">UN    </v>
          </cell>
          <cell r="D4455" t="str">
            <v>AS</v>
          </cell>
          <cell r="E4455" t="str">
            <v>13,05</v>
          </cell>
        </row>
        <row r="4456">
          <cell r="A4456">
            <v>38907</v>
          </cell>
          <cell r="B4456" t="str">
            <v>TE ROSCA FEMEA, METALICO, PARA CONEXAO COM ANEL DESLIZANTE EM TUBO PEX, DN 20 MM X 1/2"</v>
          </cell>
          <cell r="C4456" t="str">
            <v xml:space="preserve">UN    </v>
          </cell>
          <cell r="D4456" t="str">
            <v>AS</v>
          </cell>
          <cell r="E4456" t="str">
            <v>13,88</v>
          </cell>
        </row>
        <row r="4457">
          <cell r="A4457">
            <v>38908</v>
          </cell>
          <cell r="B4457" t="str">
            <v>TE ROSCA FEMEA, METALICO, PARA CONEXAO COM ANEL DESLIZANTE EM TUBO PEX, DN 20 MM X 3/4"</v>
          </cell>
          <cell r="C4457" t="str">
            <v xml:space="preserve">UN    </v>
          </cell>
          <cell r="D4457" t="str">
            <v>AS</v>
          </cell>
          <cell r="E4457" t="str">
            <v>15,62</v>
          </cell>
        </row>
        <row r="4458">
          <cell r="A4458">
            <v>38909</v>
          </cell>
          <cell r="B4458" t="str">
            <v>TE ROSCA FEMEA, METALICO, PARA CONEXAO COM ANEL DESLIZANTE EM TUBO PEX, DN 25 MM X 1/2"</v>
          </cell>
          <cell r="C4458" t="str">
            <v xml:space="preserve">UN    </v>
          </cell>
          <cell r="D4458" t="str">
            <v>AS</v>
          </cell>
          <cell r="E4458" t="str">
            <v>22,46</v>
          </cell>
        </row>
        <row r="4459">
          <cell r="A4459">
            <v>38910</v>
          </cell>
          <cell r="B4459" t="str">
            <v>TE ROSCA FEMEA, METALICO, PARA CONEXAO COM ANEL DESLIZANTE EM TUBO PEX, DN 25 MM X 3/4"</v>
          </cell>
          <cell r="C4459" t="str">
            <v xml:space="preserve">UN    </v>
          </cell>
          <cell r="D4459" t="str">
            <v>AS</v>
          </cell>
          <cell r="E4459" t="str">
            <v>24,26</v>
          </cell>
        </row>
        <row r="4460">
          <cell r="A4460">
            <v>38897</v>
          </cell>
          <cell r="B4460" t="str">
            <v>TE ROSCA MACHO, METALICO, PARA CONEXAO COM ANEL DESLIZANTE EM TUBO PEX, DN 16 MM X 1/2"</v>
          </cell>
          <cell r="C4460" t="str">
            <v xml:space="preserve">UN    </v>
          </cell>
          <cell r="D4460" t="str">
            <v>AS</v>
          </cell>
          <cell r="E4460" t="str">
            <v>13,10</v>
          </cell>
        </row>
        <row r="4461">
          <cell r="A4461">
            <v>38899</v>
          </cell>
          <cell r="B4461" t="str">
            <v>TE ROSCA MACHO, METALICO, PARA CONEXAO COM ANEL DESLIZANTE EM TUBO PEX, DN 20 MM X 1/2"</v>
          </cell>
          <cell r="C4461" t="str">
            <v xml:space="preserve">UN    </v>
          </cell>
          <cell r="D4461" t="str">
            <v>AS</v>
          </cell>
          <cell r="E4461" t="str">
            <v>14,74</v>
          </cell>
        </row>
        <row r="4462">
          <cell r="A4462">
            <v>38900</v>
          </cell>
          <cell r="B4462" t="str">
            <v>TE ROSCA MACHO, METALICO, PARA CONEXAO COM ANEL DESLIZANTE EM TUBO PEX, DN 20 MM X 3/4"</v>
          </cell>
          <cell r="C4462" t="str">
            <v xml:space="preserve">UN    </v>
          </cell>
          <cell r="D4462" t="str">
            <v>AS</v>
          </cell>
          <cell r="E4462" t="str">
            <v>15,37</v>
          </cell>
        </row>
        <row r="4463">
          <cell r="A4463">
            <v>38901</v>
          </cell>
          <cell r="B4463" t="str">
            <v>TE ROSCA MACHO, METALICO, PARA CONEXAO COM ANEL DESLIZANTE EM TUBO PEX, DN 25 MM X 3/4"</v>
          </cell>
          <cell r="C4463" t="str">
            <v xml:space="preserve">UN    </v>
          </cell>
          <cell r="D4463" t="str">
            <v>AS</v>
          </cell>
          <cell r="E4463" t="str">
            <v>25,14</v>
          </cell>
        </row>
        <row r="4464">
          <cell r="A4464">
            <v>38904</v>
          </cell>
          <cell r="B4464" t="str">
            <v>TE ROSCA MACHO, METALICO, PARA CONEXAO COM ANEL DESLIZANTE EM TUBO PEX, DN 32 MM X 1"</v>
          </cell>
          <cell r="C4464" t="str">
            <v xml:space="preserve">UN    </v>
          </cell>
          <cell r="D4464" t="str">
            <v>AS</v>
          </cell>
          <cell r="E4464" t="str">
            <v>40,84</v>
          </cell>
        </row>
        <row r="4465">
          <cell r="A4465">
            <v>38903</v>
          </cell>
          <cell r="B4465" t="str">
            <v>TE ROSCA MACHO, METALICO, PARA CONEXAO COM ANEL DESLIZANTE EM TUBO PEX, DN 32 MM X 3/4"</v>
          </cell>
          <cell r="C4465" t="str">
            <v xml:space="preserve">UN    </v>
          </cell>
          <cell r="D4465" t="str">
            <v>AS</v>
          </cell>
          <cell r="E4465" t="str">
            <v>40,58</v>
          </cell>
        </row>
        <row r="4466">
          <cell r="A4466">
            <v>7091</v>
          </cell>
          <cell r="B4466" t="str">
            <v>TE SANITARIO, PVC, DN 100 X 100 MM, SERIE NORMAL, PARA ESGOTO PREDIAL</v>
          </cell>
          <cell r="C4466" t="str">
            <v xml:space="preserve">UN    </v>
          </cell>
          <cell r="D4466" t="str">
            <v>CR</v>
          </cell>
          <cell r="E4466" t="str">
            <v>10,24</v>
          </cell>
        </row>
        <row r="4467">
          <cell r="A4467">
            <v>11655</v>
          </cell>
          <cell r="B4467" t="str">
            <v>TE SANITARIO, PVC, DN 100 X 50 MM, SERIE NORMAL, PARA ESGOTO PREDIAL</v>
          </cell>
          <cell r="C4467" t="str">
            <v xml:space="preserve">UN    </v>
          </cell>
          <cell r="D4467" t="str">
            <v>CR</v>
          </cell>
          <cell r="E4467" t="str">
            <v>9,78</v>
          </cell>
        </row>
        <row r="4468">
          <cell r="A4468">
            <v>11656</v>
          </cell>
          <cell r="B4468" t="str">
            <v>TE SANITARIO, PVC, DN 100 X 75 MM, SERIE NORMAL PARA ESGOTO PREDIAL</v>
          </cell>
          <cell r="C4468" t="str">
            <v xml:space="preserve">UN    </v>
          </cell>
          <cell r="D4468" t="str">
            <v>CR</v>
          </cell>
          <cell r="E4468" t="str">
            <v>10,23</v>
          </cell>
        </row>
        <row r="4469">
          <cell r="A4469">
            <v>37948</v>
          </cell>
          <cell r="B4469" t="str">
            <v>TE SANITARIO, PVC, DN 40 X 40 MM, SERIE NORMAL, PARA ESGOTO PREDIAL</v>
          </cell>
          <cell r="C4469" t="str">
            <v xml:space="preserve">UN    </v>
          </cell>
          <cell r="D4469" t="str">
            <v>CR</v>
          </cell>
          <cell r="E4469" t="str">
            <v>2,07</v>
          </cell>
        </row>
        <row r="4470">
          <cell r="A4470">
            <v>7097</v>
          </cell>
          <cell r="B4470" t="str">
            <v>TE SANITARIO, PVC, DN 50 X 50 MM, SERIE NORMAL, PARA ESGOTO PREDIAL</v>
          </cell>
          <cell r="C4470" t="str">
            <v xml:space="preserve">UN    </v>
          </cell>
          <cell r="D4470" t="str">
            <v>CR</v>
          </cell>
          <cell r="E4470" t="str">
            <v>4,55</v>
          </cell>
        </row>
        <row r="4471">
          <cell r="A4471">
            <v>11657</v>
          </cell>
          <cell r="B4471" t="str">
            <v>TE SANITARIO, PVC, DN 75 X 50 MM, SERIE NORMAL PARA ESGOTO PREDIAL</v>
          </cell>
          <cell r="C4471" t="str">
            <v xml:space="preserve">UN    </v>
          </cell>
          <cell r="D4471" t="str">
            <v>CR</v>
          </cell>
          <cell r="E4471" t="str">
            <v>8,92</v>
          </cell>
        </row>
        <row r="4472">
          <cell r="A4472">
            <v>11658</v>
          </cell>
          <cell r="B4472" t="str">
            <v>TE SANITARIO, PVC, DN 75 X 75 MM, SERIE NORMAL PARA ESGOTO PREDIAL</v>
          </cell>
          <cell r="C4472" t="str">
            <v xml:space="preserve">UN    </v>
          </cell>
          <cell r="D4472" t="str">
            <v>CR</v>
          </cell>
          <cell r="E4472" t="str">
            <v>9,08</v>
          </cell>
        </row>
        <row r="4473">
          <cell r="A4473">
            <v>7146</v>
          </cell>
          <cell r="B4473" t="str">
            <v>TE SOLDAVEL, PVC, 90 GRAUS, 110 MM, PARA AGUA FRIA PREDIAL (NBR 5648)</v>
          </cell>
          <cell r="C4473" t="str">
            <v xml:space="preserve">UN    </v>
          </cell>
          <cell r="D4473" t="str">
            <v>CR</v>
          </cell>
          <cell r="E4473" t="str">
            <v>119,55</v>
          </cell>
        </row>
        <row r="4474">
          <cell r="A4474">
            <v>7138</v>
          </cell>
          <cell r="B4474" t="str">
            <v>TE SOLDAVEL, PVC, 90 GRAUS, 20 MM, PARA AGUA FRIA PREDIAL (NBR 5648)</v>
          </cell>
          <cell r="C4474" t="str">
            <v xml:space="preserve">UN    </v>
          </cell>
          <cell r="D4474" t="str">
            <v>CR</v>
          </cell>
          <cell r="E4474" t="str">
            <v>0,67</v>
          </cell>
        </row>
        <row r="4475">
          <cell r="A4475">
            <v>7139</v>
          </cell>
          <cell r="B4475" t="str">
            <v>TE SOLDAVEL, PVC, 90 GRAUS, 25 MM, PARA AGUA FRIA PREDIAL (NBR 5648)</v>
          </cell>
          <cell r="C4475" t="str">
            <v xml:space="preserve">UN    </v>
          </cell>
          <cell r="D4475" t="str">
            <v>CR</v>
          </cell>
          <cell r="E4475" t="str">
            <v>0,88</v>
          </cell>
        </row>
        <row r="4476">
          <cell r="A4476">
            <v>7140</v>
          </cell>
          <cell r="B4476" t="str">
            <v>TE SOLDAVEL, PVC, 90 GRAUS, 32 MM, PARA AGUA FRIA PREDIAL (NBR 5648)</v>
          </cell>
          <cell r="C4476" t="str">
            <v xml:space="preserve">UN    </v>
          </cell>
          <cell r="D4476" t="str">
            <v>CR</v>
          </cell>
          <cell r="E4476" t="str">
            <v>2,95</v>
          </cell>
        </row>
        <row r="4477">
          <cell r="A4477">
            <v>7141</v>
          </cell>
          <cell r="B4477" t="str">
            <v>TE SOLDAVEL, PVC, 90 GRAUS, 40 MM, PARA AGUA FRIA PREDIAL (NBR 5648)</v>
          </cell>
          <cell r="C4477" t="str">
            <v xml:space="preserve">UN    </v>
          </cell>
          <cell r="D4477" t="str">
            <v>CR</v>
          </cell>
          <cell r="E4477" t="str">
            <v>6,45</v>
          </cell>
        </row>
        <row r="4478">
          <cell r="A4478">
            <v>7143</v>
          </cell>
          <cell r="B4478" t="str">
            <v>TE SOLDAVEL, PVC, 90 GRAUS, 60 MM, PARA AGUA FRIA PREDIAL (NBR 5648)</v>
          </cell>
          <cell r="C4478" t="str">
            <v xml:space="preserve">UN    </v>
          </cell>
          <cell r="D4478" t="str">
            <v>CR</v>
          </cell>
          <cell r="E4478" t="str">
            <v>21,49</v>
          </cell>
        </row>
        <row r="4479">
          <cell r="A4479">
            <v>7144</v>
          </cell>
          <cell r="B4479" t="str">
            <v>TE SOLDAVEL, PVC, 90 GRAUS, 75 MM, PARA AGUA FRIA PREDIAL (NBR 5648)</v>
          </cell>
          <cell r="C4479" t="str">
            <v xml:space="preserve">UN    </v>
          </cell>
          <cell r="D4479" t="str">
            <v>CR</v>
          </cell>
          <cell r="E4479" t="str">
            <v>42,98</v>
          </cell>
        </row>
        <row r="4480">
          <cell r="A4480">
            <v>7145</v>
          </cell>
          <cell r="B4480" t="str">
            <v>TE SOLDAVEL, PVC, 90 GRAUS, 85 MM, PARA AGUA FRIA PREDIAL (NBR 5648)</v>
          </cell>
          <cell r="C4480" t="str">
            <v xml:space="preserve">UN    </v>
          </cell>
          <cell r="D4480" t="str">
            <v>CR</v>
          </cell>
          <cell r="E4480" t="str">
            <v>70,49</v>
          </cell>
        </row>
        <row r="4481">
          <cell r="A4481">
            <v>7142</v>
          </cell>
          <cell r="B4481" t="str">
            <v>TE SOLDAVEL, PVC, 90 GRAUS,50 MM, PARA AGUA FRIA PREDIAL (NBR 5648)</v>
          </cell>
          <cell r="C4481" t="str">
            <v xml:space="preserve">UN    </v>
          </cell>
          <cell r="D4481" t="str">
            <v>CR</v>
          </cell>
          <cell r="E4481" t="str">
            <v>7,21</v>
          </cell>
        </row>
        <row r="4482">
          <cell r="A4482">
            <v>3593</v>
          </cell>
          <cell r="B4482" t="str">
            <v>TE 45 GRAUS DE FERRO GALVANIZADO, COM ROSCA BSP, DE 1 1/2"</v>
          </cell>
          <cell r="C4482" t="str">
            <v xml:space="preserve">UN    </v>
          </cell>
          <cell r="D4482" t="str">
            <v>CR</v>
          </cell>
          <cell r="E4482" t="str">
            <v>45,60</v>
          </cell>
        </row>
        <row r="4483">
          <cell r="A4483">
            <v>3588</v>
          </cell>
          <cell r="B4483" t="str">
            <v>TE 45 GRAUS DE FERRO GALVANIZADO, COM ROSCA BSP, DE 1 1/4"</v>
          </cell>
          <cell r="C4483" t="str">
            <v xml:space="preserve">UN    </v>
          </cell>
          <cell r="D4483" t="str">
            <v>CR</v>
          </cell>
          <cell r="E4483" t="str">
            <v>35,15</v>
          </cell>
        </row>
        <row r="4484">
          <cell r="A4484">
            <v>3585</v>
          </cell>
          <cell r="B4484" t="str">
            <v>TE 45 GRAUS DE FERRO GALVANIZADO, COM ROSCA BSP, DE 1/2"</v>
          </cell>
          <cell r="C4484" t="str">
            <v xml:space="preserve">UN    </v>
          </cell>
          <cell r="D4484" t="str">
            <v>CR</v>
          </cell>
          <cell r="E4484" t="str">
            <v>10,85</v>
          </cell>
        </row>
        <row r="4485">
          <cell r="A4485">
            <v>3587</v>
          </cell>
          <cell r="B4485" t="str">
            <v>TE 45 GRAUS DE FERRO GALVANIZADO, COM ROSCA BSP, DE 1"</v>
          </cell>
          <cell r="C4485" t="str">
            <v xml:space="preserve">UN    </v>
          </cell>
          <cell r="D4485" t="str">
            <v>CR</v>
          </cell>
          <cell r="E4485" t="str">
            <v>21,81</v>
          </cell>
        </row>
        <row r="4486">
          <cell r="A4486">
            <v>3590</v>
          </cell>
          <cell r="B4486" t="str">
            <v>TE 45 GRAUS DE FERRO GALVANIZADO, COM ROSCA BSP, DE 2 1/2"</v>
          </cell>
          <cell r="C4486" t="str">
            <v xml:space="preserve">UN    </v>
          </cell>
          <cell r="D4486" t="str">
            <v>CR</v>
          </cell>
          <cell r="E4486" t="str">
            <v>129,48</v>
          </cell>
        </row>
        <row r="4487">
          <cell r="A4487">
            <v>3589</v>
          </cell>
          <cell r="B4487" t="str">
            <v>TE 45 GRAUS DE FERRO GALVANIZADO, COM ROSCA BSP, DE 2"</v>
          </cell>
          <cell r="C4487" t="str">
            <v xml:space="preserve">UN    </v>
          </cell>
          <cell r="D4487" t="str">
            <v>CR</v>
          </cell>
          <cell r="E4487" t="str">
            <v>69,50</v>
          </cell>
        </row>
        <row r="4488">
          <cell r="A4488">
            <v>3586</v>
          </cell>
          <cell r="B4488" t="str">
            <v>TE 45 GRAUS DE FERRO GALVANIZADO, COM ROSCA BSP, DE 3/4"</v>
          </cell>
          <cell r="C4488" t="str">
            <v xml:space="preserve">UN    </v>
          </cell>
          <cell r="D4488" t="str">
            <v>CR</v>
          </cell>
          <cell r="E4488" t="str">
            <v>14,22</v>
          </cell>
        </row>
        <row r="4489">
          <cell r="A4489">
            <v>3592</v>
          </cell>
          <cell r="B4489" t="str">
            <v>TE 45 GRAUS DE FERRO GALVANIZADO, COM ROSCA BSP, DE 3"</v>
          </cell>
          <cell r="C4489" t="str">
            <v xml:space="preserve">UN    </v>
          </cell>
          <cell r="D4489" t="str">
            <v>CR</v>
          </cell>
          <cell r="E4489" t="str">
            <v>204,67</v>
          </cell>
        </row>
        <row r="4490">
          <cell r="A4490">
            <v>3591</v>
          </cell>
          <cell r="B4490" t="str">
            <v>TE 45 GRAUS DE FERRO GALVANIZADO, COM ROSCA BSP, DE 4"</v>
          </cell>
          <cell r="C4490" t="str">
            <v xml:space="preserve">UN    </v>
          </cell>
          <cell r="D4490" t="str">
            <v>CR</v>
          </cell>
          <cell r="E4490" t="str">
            <v>328,09</v>
          </cell>
        </row>
        <row r="4491">
          <cell r="A4491">
            <v>40396</v>
          </cell>
          <cell r="B4491" t="str">
            <v>TE 90 GRAUS EM ACO CARBONO, SOLDAVEL, PRESSAO 3.000 LBS, DN 1 1/2"</v>
          </cell>
          <cell r="C4491" t="str">
            <v xml:space="preserve">UN    </v>
          </cell>
          <cell r="D4491" t="str">
            <v>AS</v>
          </cell>
          <cell r="E4491" t="str">
            <v>74,04</v>
          </cell>
        </row>
        <row r="4492">
          <cell r="A4492">
            <v>40395</v>
          </cell>
          <cell r="B4492" t="str">
            <v>TE 90 GRAUS EM ACO CARBONO, SOLDAVEL, PRESSAO 3.000 LBS, DN 1 1/4"</v>
          </cell>
          <cell r="C4492" t="str">
            <v xml:space="preserve">UN    </v>
          </cell>
          <cell r="D4492" t="str">
            <v>AS</v>
          </cell>
          <cell r="E4492" t="str">
            <v>56,82</v>
          </cell>
        </row>
        <row r="4493">
          <cell r="A4493">
            <v>40392</v>
          </cell>
          <cell r="B4493" t="str">
            <v>TE 90 GRAUS EM ACO CARBONO, SOLDAVEL, PRESSAO 3.000 LBS, DN 1/2"</v>
          </cell>
          <cell r="C4493" t="str">
            <v xml:space="preserve">UN    </v>
          </cell>
          <cell r="D4493" t="str">
            <v>AS</v>
          </cell>
          <cell r="E4493" t="str">
            <v>18,28</v>
          </cell>
        </row>
        <row r="4494">
          <cell r="A4494">
            <v>40394</v>
          </cell>
          <cell r="B4494" t="str">
            <v>TE 90 GRAUS EM ACO CARBONO, SOLDAVEL, PRESSAO 3.000 LBS, DN 1"</v>
          </cell>
          <cell r="C4494" t="str">
            <v xml:space="preserve">UN    </v>
          </cell>
          <cell r="D4494" t="str">
            <v>AS</v>
          </cell>
          <cell r="E4494" t="str">
            <v>36,99</v>
          </cell>
        </row>
        <row r="4495">
          <cell r="A4495">
            <v>40398</v>
          </cell>
          <cell r="B4495" t="str">
            <v>TE 90 GRAUS EM ACO CARBONO, SOLDAVEL, PRESSAO 3.000 LBS, DN 2 1/2"</v>
          </cell>
          <cell r="C4495" t="str">
            <v xml:space="preserve">UN    </v>
          </cell>
          <cell r="D4495" t="str">
            <v>AS</v>
          </cell>
          <cell r="E4495" t="str">
            <v>237,53</v>
          </cell>
        </row>
        <row r="4496">
          <cell r="A4496">
            <v>40397</v>
          </cell>
          <cell r="B4496" t="str">
            <v>TE 90 GRAUS EM ACO CARBONO, SOLDAVEL, PRESSAO 3.000 LBS, DN 2"</v>
          </cell>
          <cell r="C4496" t="str">
            <v xml:space="preserve">UN    </v>
          </cell>
          <cell r="D4496" t="str">
            <v>AS</v>
          </cell>
          <cell r="E4496" t="str">
            <v>121,64</v>
          </cell>
        </row>
        <row r="4497">
          <cell r="A4497">
            <v>40393</v>
          </cell>
          <cell r="B4497" t="str">
            <v>TE 90 GRAUS EM ACO CARBONO, SOLDAVEL, PRESSAO 3.000 LBS, DN 3/4"</v>
          </cell>
          <cell r="C4497" t="str">
            <v xml:space="preserve">UN    </v>
          </cell>
          <cell r="D4497" t="str">
            <v>AS</v>
          </cell>
          <cell r="E4497" t="str">
            <v>23,55</v>
          </cell>
        </row>
        <row r="4498">
          <cell r="A4498">
            <v>40399</v>
          </cell>
          <cell r="B4498" t="str">
            <v>TE 90 GRAUS EM ACO CARBONO, SOLDAVEL, PRESSAO 3.000 LBS, DN 3"</v>
          </cell>
          <cell r="C4498" t="str">
            <v xml:space="preserve">UN    </v>
          </cell>
          <cell r="D4498" t="str">
            <v>AS</v>
          </cell>
          <cell r="E4498" t="str">
            <v>388,59</v>
          </cell>
        </row>
        <row r="4499">
          <cell r="A4499">
            <v>39322</v>
          </cell>
          <cell r="B4499" t="str">
            <v>TE, PLASTICO, DN 16 MM, PARA CONEXAO COM CRIMPAGEM EM TUBO PEX</v>
          </cell>
          <cell r="C4499" t="str">
            <v xml:space="preserve">UN    </v>
          </cell>
          <cell r="D4499" t="str">
            <v>AS</v>
          </cell>
          <cell r="E4499" t="str">
            <v>15,83</v>
          </cell>
        </row>
        <row r="4500">
          <cell r="A4500">
            <v>39289</v>
          </cell>
          <cell r="B4500" t="str">
            <v>TE, PLASTICO, DN 20 MM, PARA CONEXAO COM CRIMPAGEM EM TUBO PEX</v>
          </cell>
          <cell r="C4500" t="str">
            <v xml:space="preserve">UN    </v>
          </cell>
          <cell r="D4500" t="str">
            <v>AS</v>
          </cell>
          <cell r="E4500" t="str">
            <v>18,96</v>
          </cell>
        </row>
        <row r="4501">
          <cell r="A4501">
            <v>39290</v>
          </cell>
          <cell r="B4501" t="str">
            <v>TE, PLASTICO, DN 25 MM, PARA CONEXAO COM CRIMPAGEM EM TUBO PEX</v>
          </cell>
          <cell r="C4501" t="str">
            <v xml:space="preserve">UN    </v>
          </cell>
          <cell r="D4501" t="str">
            <v>AS</v>
          </cell>
          <cell r="E4501" t="str">
            <v>32,19</v>
          </cell>
        </row>
        <row r="4502">
          <cell r="A4502">
            <v>39291</v>
          </cell>
          <cell r="B4502" t="str">
            <v>TE, PLASTICO, DN 32 MM, PARA CONEXAO COM CRIMPAGEM EM TUBO PEX</v>
          </cell>
          <cell r="C4502" t="str">
            <v xml:space="preserve">UN    </v>
          </cell>
          <cell r="D4502" t="str">
            <v>AS</v>
          </cell>
          <cell r="E4502" t="str">
            <v>48,19</v>
          </cell>
        </row>
        <row r="4503">
          <cell r="A4503">
            <v>20174</v>
          </cell>
          <cell r="B4503" t="str">
            <v>TE, PVC LEVE, CURTO, 90 GRAUS, 150 MM, PARA ESGOTO</v>
          </cell>
          <cell r="C4503" t="str">
            <v xml:space="preserve">UN    </v>
          </cell>
          <cell r="D4503" t="str">
            <v>CR</v>
          </cell>
          <cell r="E4503" t="str">
            <v>24,95</v>
          </cell>
        </row>
        <row r="4504">
          <cell r="A4504">
            <v>41892</v>
          </cell>
          <cell r="B4504" t="str">
            <v>TE, PVC PBA, BBB, 90 GRAUS, DN 100 / DE 110 MM, PARA REDE  AGUA (NBR 10351)</v>
          </cell>
          <cell r="C4504" t="str">
            <v xml:space="preserve">UN    </v>
          </cell>
          <cell r="D4504" t="str">
            <v>AS</v>
          </cell>
          <cell r="E4504" t="str">
            <v>79,78</v>
          </cell>
        </row>
        <row r="4505">
          <cell r="A4505">
            <v>7048</v>
          </cell>
          <cell r="B4505" t="str">
            <v>TE, PVC PBA, BBB, 90 GRAUS, DN 50 / DE 60 MM, PARA REDE AGUA (NBR 10351)</v>
          </cell>
          <cell r="C4505" t="str">
            <v xml:space="preserve">UN    </v>
          </cell>
          <cell r="D4505" t="str">
            <v>AS</v>
          </cell>
          <cell r="E4505" t="str">
            <v>17,22</v>
          </cell>
        </row>
        <row r="4506">
          <cell r="A4506">
            <v>7088</v>
          </cell>
          <cell r="B4506" t="str">
            <v>TE, PVC PBA, BBB, 90 GRAUS, DN 75 / DE 85 MM, PARA REDE AGUA (NBR 10351)</v>
          </cell>
          <cell r="C4506" t="str">
            <v xml:space="preserve">UN    </v>
          </cell>
          <cell r="D4506" t="str">
            <v>AS</v>
          </cell>
          <cell r="E4506" t="str">
            <v>37,65</v>
          </cell>
        </row>
        <row r="4507">
          <cell r="A4507">
            <v>20179</v>
          </cell>
          <cell r="B4507" t="str">
            <v>TE, PVC, SERIE R, 100 X 100 MM, PARA ESGOTO PREDIAL</v>
          </cell>
          <cell r="C4507" t="str">
            <v xml:space="preserve">UN    </v>
          </cell>
          <cell r="D4507" t="str">
            <v>CR</v>
          </cell>
          <cell r="E4507" t="str">
            <v>33,60</v>
          </cell>
        </row>
        <row r="4508">
          <cell r="A4508">
            <v>20178</v>
          </cell>
          <cell r="B4508" t="str">
            <v>TE, PVC, SERIE R, 100 X 75 MM, PARA ESGOTO PREDIAL</v>
          </cell>
          <cell r="C4508" t="str">
            <v xml:space="preserve">UN    </v>
          </cell>
          <cell r="D4508" t="str">
            <v>CR</v>
          </cell>
          <cell r="E4508" t="str">
            <v>29,69</v>
          </cell>
        </row>
        <row r="4509">
          <cell r="A4509">
            <v>20180</v>
          </cell>
          <cell r="B4509" t="str">
            <v>TE, PVC, SERIE R, 150 X 100 MM, PARA ESGOTO PREDIAL</v>
          </cell>
          <cell r="C4509" t="str">
            <v xml:space="preserve">UN    </v>
          </cell>
          <cell r="D4509" t="str">
            <v>CR</v>
          </cell>
          <cell r="E4509" t="str">
            <v>54,56</v>
          </cell>
        </row>
        <row r="4510">
          <cell r="A4510">
            <v>20181</v>
          </cell>
          <cell r="B4510" t="str">
            <v>TE, PVC, SERIE R, 150 X 150 MM, PARA ESGOTO PREDIAL</v>
          </cell>
          <cell r="C4510" t="str">
            <v xml:space="preserve">UN    </v>
          </cell>
          <cell r="D4510" t="str">
            <v>CR</v>
          </cell>
          <cell r="E4510" t="str">
            <v>80,94</v>
          </cell>
        </row>
        <row r="4511">
          <cell r="A4511">
            <v>20177</v>
          </cell>
          <cell r="B4511" t="str">
            <v>TE, PVC, SERIE R, 75 X 75 MM, PARA ESGOTO PREDIAL</v>
          </cell>
          <cell r="C4511" t="str">
            <v xml:space="preserve">UN    </v>
          </cell>
          <cell r="D4511" t="str">
            <v>CR</v>
          </cell>
          <cell r="E4511" t="str">
            <v>19,46</v>
          </cell>
        </row>
        <row r="4512">
          <cell r="A4512">
            <v>7082</v>
          </cell>
          <cell r="B4512" t="str">
            <v>TE, PVC, 90 GRAUS, BBB, JE, DN 100 MM, PARA REDE COLETORA ESGOTO (NBR 10569)</v>
          </cell>
          <cell r="C4512" t="str">
            <v xml:space="preserve">UN    </v>
          </cell>
          <cell r="D4512" t="str">
            <v>AS</v>
          </cell>
          <cell r="E4512" t="str">
            <v>34,98</v>
          </cell>
        </row>
        <row r="4513">
          <cell r="A4513">
            <v>42707</v>
          </cell>
          <cell r="B4513" t="str">
            <v>TE, PVC, 90 GRAUS, BBB, JE, DN 100 MM, PARA TUBO CORRUGADO E/OU LISO, REDE COLETORA ESGOTO (NBR 10569</v>
          </cell>
          <cell r="C4513" t="str">
            <v xml:space="preserve">UN    </v>
          </cell>
          <cell r="D4513" t="str">
            <v>AS</v>
          </cell>
          <cell r="E4513" t="str">
            <v>95,01</v>
          </cell>
        </row>
        <row r="4514">
          <cell r="A4514">
            <v>7069</v>
          </cell>
          <cell r="B4514" t="str">
            <v>TE, PVC, 90 GRAUS, BBB, JE, DN 150 MM, PARA REDE COLETORA ESGOTO (NBR 10569)</v>
          </cell>
          <cell r="C4514" t="str">
            <v xml:space="preserve">UN    </v>
          </cell>
          <cell r="D4514" t="str">
            <v>AS</v>
          </cell>
          <cell r="E4514" t="str">
            <v>77,65</v>
          </cell>
        </row>
        <row r="4515">
          <cell r="A4515">
            <v>42708</v>
          </cell>
          <cell r="B4515" t="str">
            <v>TE, PVC, 90 GRAUS, BBB, JE, DN 150 MM, PARA TUBO CORRUGADO E/OU LISO, REDE COLETORA ESGOTO (NBR 10569)</v>
          </cell>
          <cell r="C4515" t="str">
            <v xml:space="preserve">UN    </v>
          </cell>
          <cell r="D4515" t="str">
            <v>AS</v>
          </cell>
          <cell r="E4515" t="str">
            <v>249,38</v>
          </cell>
        </row>
        <row r="4516">
          <cell r="A4516">
            <v>7070</v>
          </cell>
          <cell r="B4516" t="str">
            <v>TE, PVC, 90 GRAUS, BBB, JE, DN 200 MM, PARA REDE COLETORA ESGOTO (NBR 10569)</v>
          </cell>
          <cell r="C4516" t="str">
            <v xml:space="preserve">UN    </v>
          </cell>
          <cell r="D4516" t="str">
            <v>AS</v>
          </cell>
          <cell r="E4516" t="str">
            <v>111,19</v>
          </cell>
        </row>
        <row r="4517">
          <cell r="A4517">
            <v>42709</v>
          </cell>
          <cell r="B4517" t="str">
            <v>TE, PVC, 90 GRAUS, BBB, JE, DN 200 MM, PARA TUBO CORRUGADO E/OU LISO, REDE COLETORA ESGOTO (NBR 10569)</v>
          </cell>
          <cell r="C4517" t="str">
            <v xml:space="preserve">UN    </v>
          </cell>
          <cell r="D4517" t="str">
            <v>AS</v>
          </cell>
          <cell r="E4517" t="str">
            <v>372,97</v>
          </cell>
        </row>
        <row r="4518">
          <cell r="A4518">
            <v>42710</v>
          </cell>
          <cell r="B4518" t="str">
            <v>TE, PVC, 90 GRAUS, BBB, JE, DN 250 MM, PARA TUBO CORRUGADO E/OU LISO, REDE COLETORA ESGOTO (NBR 10569)</v>
          </cell>
          <cell r="C4518" t="str">
            <v xml:space="preserve">UN    </v>
          </cell>
          <cell r="D4518" t="str">
            <v>AS</v>
          </cell>
          <cell r="E4518" t="str">
            <v>1.072,10</v>
          </cell>
        </row>
        <row r="4519">
          <cell r="A4519">
            <v>42716</v>
          </cell>
          <cell r="B4519" t="str">
            <v>TE, PVC, 90 GRAUS, BBB, JE, DN 300 MM, PARA TUBO CORRUGADO E/OU LISO, REDE COLETORA ESGOTO (NBR 10569)</v>
          </cell>
          <cell r="C4519" t="str">
            <v xml:space="preserve">UN    </v>
          </cell>
          <cell r="D4519" t="str">
            <v>AS</v>
          </cell>
          <cell r="E4519" t="str">
            <v>1.334,41</v>
          </cell>
        </row>
        <row r="4520">
          <cell r="A4520">
            <v>20172</v>
          </cell>
          <cell r="B4520" t="str">
            <v>TE, PVC, 90 GRAUS, BBP, JE, DN 100 MM, PARA REDE COLETORA ESGOTO (NBR 10569)</v>
          </cell>
          <cell r="C4520" t="str">
            <v xml:space="preserve">UN    </v>
          </cell>
          <cell r="D4520" t="str">
            <v>AS</v>
          </cell>
          <cell r="E4520" t="str">
            <v>25,66</v>
          </cell>
        </row>
        <row r="4521">
          <cell r="A4521">
            <v>40945</v>
          </cell>
          <cell r="B4521" t="str">
            <v>TECNICO DE EDIFICACOES</v>
          </cell>
          <cell r="C4521" t="str">
            <v xml:space="preserve">H     </v>
          </cell>
          <cell r="D4521" t="str">
            <v>CR</v>
          </cell>
          <cell r="E4521" t="str">
            <v>13,66</v>
          </cell>
        </row>
        <row r="4522">
          <cell r="A4522">
            <v>40946</v>
          </cell>
          <cell r="B4522" t="str">
            <v>TECNICO DE EDIFICACOES (MENSALISTA)</v>
          </cell>
          <cell r="C4522" t="str">
            <v xml:space="preserve">MES   </v>
          </cell>
          <cell r="D4522" t="str">
            <v>CR</v>
          </cell>
          <cell r="E4522" t="str">
            <v>2.422,54</v>
          </cell>
        </row>
        <row r="4523">
          <cell r="A4523">
            <v>7153</v>
          </cell>
          <cell r="B4523" t="str">
            <v>TECNICO EM LABORATORIO E CAMPO DE CONSTRUCAO CIVIL</v>
          </cell>
          <cell r="C4523" t="str">
            <v xml:space="preserve">H     </v>
          </cell>
          <cell r="D4523" t="str">
            <v>CR</v>
          </cell>
          <cell r="E4523" t="str">
            <v>21,31</v>
          </cell>
        </row>
        <row r="4524">
          <cell r="A4524">
            <v>41089</v>
          </cell>
          <cell r="B4524" t="str">
            <v>TECNICO EM LABORATORIO E CAMPO DE CONSTRUCAO CIVIL (MENSALISTA)</v>
          </cell>
          <cell r="C4524" t="str">
            <v xml:space="preserve">MES   </v>
          </cell>
          <cell r="D4524" t="str">
            <v>CR</v>
          </cell>
          <cell r="E4524" t="str">
            <v>3.781,44</v>
          </cell>
        </row>
        <row r="4525">
          <cell r="A4525">
            <v>40943</v>
          </cell>
          <cell r="B4525" t="str">
            <v>TECNICO EM SEGURANCA DO TRABALHO</v>
          </cell>
          <cell r="C4525" t="str">
            <v xml:space="preserve">H     </v>
          </cell>
          <cell r="D4525" t="str">
            <v>CR</v>
          </cell>
          <cell r="E4525" t="str">
            <v>22,44</v>
          </cell>
        </row>
        <row r="4526">
          <cell r="A4526">
            <v>40944</v>
          </cell>
          <cell r="B4526" t="str">
            <v>TECNICO EM SEGURANCA DO TRABALHO (MENSALISTA)</v>
          </cell>
          <cell r="C4526" t="str">
            <v xml:space="preserve">MES   </v>
          </cell>
          <cell r="D4526" t="str">
            <v>CR</v>
          </cell>
          <cell r="E4526" t="str">
            <v>3.982,35</v>
          </cell>
        </row>
        <row r="4527">
          <cell r="A4527">
            <v>6175</v>
          </cell>
          <cell r="B4527" t="str">
            <v>TECNICO EM SONDAGEM</v>
          </cell>
          <cell r="C4527" t="str">
            <v xml:space="preserve">H     </v>
          </cell>
          <cell r="D4527" t="str">
            <v>CR</v>
          </cell>
          <cell r="E4527" t="str">
            <v>18,99</v>
          </cell>
        </row>
        <row r="4528">
          <cell r="A4528">
            <v>41092</v>
          </cell>
          <cell r="B4528" t="str">
            <v>TECNICO EM SONDAGEM (MENSALISTA)</v>
          </cell>
          <cell r="C4528" t="str">
            <v xml:space="preserve">MES   </v>
          </cell>
          <cell r="D4528" t="str">
            <v>CR</v>
          </cell>
          <cell r="E4528" t="str">
            <v>3.368,19</v>
          </cell>
        </row>
        <row r="4529">
          <cell r="A4529">
            <v>37712</v>
          </cell>
          <cell r="B4529" t="str">
            <v>TELA ARAME GALVANIZADO REVESTIDO COM POLIMERO, MALHA HEXAGONAL DUPLA TORCAO, 8 X 10 CM (ZN/AL REVESTIDO COM POLIMERO), FIO *2,4* MM</v>
          </cell>
          <cell r="C4529" t="str">
            <v xml:space="preserve">M2    </v>
          </cell>
          <cell r="D4529" t="str">
            <v>AS</v>
          </cell>
          <cell r="E4529" t="str">
            <v>61,49</v>
          </cell>
        </row>
        <row r="4530">
          <cell r="A4530">
            <v>34547</v>
          </cell>
          <cell r="B4530" t="str">
            <v>TELA DE ACO SOLDADA GALVANIZADA/ZINCADA PARA ALVENARIA, FIO  D = *1,20 A 1,70* MM, MALHA 15 X 15 MM, (C X L) *50 X 12* CM</v>
          </cell>
          <cell r="C4530" t="str">
            <v xml:space="preserve">M     </v>
          </cell>
          <cell r="D4530" t="str">
            <v>CR</v>
          </cell>
          <cell r="E4530" t="str">
            <v>2,92</v>
          </cell>
        </row>
        <row r="4531">
          <cell r="A4531">
            <v>34548</v>
          </cell>
          <cell r="B4531" t="str">
            <v>TELA DE ACO SOLDADA GALVANIZADA/ZINCADA PARA ALVENARIA, FIO  D = *1,20 A 1,70* MM, MALHA 15 X 15 MM, (C X L) *50 X 17,5* CM</v>
          </cell>
          <cell r="C4531" t="str">
            <v xml:space="preserve">M     </v>
          </cell>
          <cell r="D4531" t="str">
            <v>CR</v>
          </cell>
          <cell r="E4531" t="str">
            <v>4,79</v>
          </cell>
        </row>
        <row r="4532">
          <cell r="A4532">
            <v>34558</v>
          </cell>
          <cell r="B4532" t="str">
            <v>TELA DE ACO SOLDADA GALVANIZADA/ZINCADA PARA ALVENARIA, FIO D = *1,20 A 1,70* MM, MALHA 15 X 15 MM, (C X L) *50 X 10,5* CM</v>
          </cell>
          <cell r="C4532" t="str">
            <v xml:space="preserve">M     </v>
          </cell>
          <cell r="D4532" t="str">
            <v>CR</v>
          </cell>
          <cell r="E4532" t="str">
            <v>2,37</v>
          </cell>
        </row>
        <row r="4533">
          <cell r="A4533">
            <v>34550</v>
          </cell>
          <cell r="B4533" t="str">
            <v>TELA DE ACO SOLDADA GALVANIZADA/ZINCADA PARA ALVENARIA, FIO D = *1,20 A 1,70* MM, MALHA 15 X 15 MM, (C X L) *50 X 6* CM</v>
          </cell>
          <cell r="C4533" t="str">
            <v xml:space="preserve">M     </v>
          </cell>
          <cell r="D4533" t="str">
            <v>CR</v>
          </cell>
          <cell r="E4533" t="str">
            <v>1,26</v>
          </cell>
        </row>
        <row r="4534">
          <cell r="A4534">
            <v>34557</v>
          </cell>
          <cell r="B4534" t="str">
            <v>TELA DE ACO SOLDADA GALVANIZADA/ZINCADA PARA ALVENARIA, FIO D = *1,20 A 1,70* MM, MALHA 15 X 15 MM, (C X L) *50 X 7,5* CM</v>
          </cell>
          <cell r="C4534" t="str">
            <v xml:space="preserve">M     </v>
          </cell>
          <cell r="D4534" t="str">
            <v>CR</v>
          </cell>
          <cell r="E4534" t="str">
            <v>1,85</v>
          </cell>
        </row>
        <row r="4535">
          <cell r="A4535">
            <v>37411</v>
          </cell>
          <cell r="B4535" t="str">
            <v>TELA DE ACO SOLDADA GALVANIZADA/ZINCADA PARA ALVENARIA, FIO D = *1,24 MM, MALHA 25 X 25 MM</v>
          </cell>
          <cell r="C4535" t="str">
            <v xml:space="preserve">M2    </v>
          </cell>
          <cell r="D4535" t="str">
            <v>CR</v>
          </cell>
          <cell r="E4535" t="str">
            <v>13,53</v>
          </cell>
        </row>
        <row r="4536">
          <cell r="A4536">
            <v>39508</v>
          </cell>
          <cell r="B4536" t="str">
            <v>TELA DE ACO SOLDADA NERVURADA, CA-60, L-159, (1,69 KG/M2), DIAMETRO DO FIO = 4,5 MM, LARGURA = 2,45 M, ESPACAMENTO DA MALHA = 30 X 10 CM</v>
          </cell>
          <cell r="C4536" t="str">
            <v xml:space="preserve">M2    </v>
          </cell>
          <cell r="D4536" t="str">
            <v>CR</v>
          </cell>
          <cell r="E4536" t="str">
            <v>7,60</v>
          </cell>
        </row>
        <row r="4537">
          <cell r="A4537">
            <v>39507</v>
          </cell>
          <cell r="B4537" t="str">
            <v>TELA DE ACO SOLDADA NERVURADA, CA-60, Q-113, (1,8 KG/M2), DIAMETRO DO FIO = 3,8 MM, LARGURA = 2,45 M, ESPACAMENTO DA MALHA = 10 X 10 CM</v>
          </cell>
          <cell r="C4537" t="str">
            <v xml:space="preserve">M2    </v>
          </cell>
          <cell r="D4537" t="str">
            <v>CR</v>
          </cell>
          <cell r="E4537" t="str">
            <v>11,33</v>
          </cell>
        </row>
        <row r="4538">
          <cell r="A4538">
            <v>7155</v>
          </cell>
          <cell r="B4538" t="str">
            <v>TELA DE ACO SOLDADA NERVURADA, CA-60, Q-138, (2,20 KG/M2), DIAMETRO DO FIO = 4,2 MM, LARGURA = 2,45 M, ESPACAMENTO DA MALHA = 10  X 10 CM</v>
          </cell>
          <cell r="C4538" t="str">
            <v xml:space="preserve">M2    </v>
          </cell>
          <cell r="D4538" t="str">
            <v>CR</v>
          </cell>
          <cell r="E4538" t="str">
            <v>14,55</v>
          </cell>
        </row>
        <row r="4539">
          <cell r="A4539">
            <v>42406</v>
          </cell>
          <cell r="B4539" t="str">
            <v>TELA DE ACO SOLDADA NERVURADA, CA-60, Q-159, (2,52 KG/M2), DIAMETRO DO FIO = 4,5 MM, LARGURA =  2,45 M, ESPACAMENTO DA MALHA = 10 X 10 CM</v>
          </cell>
          <cell r="C4539" t="str">
            <v xml:space="preserve">M2    </v>
          </cell>
          <cell r="D4539" t="str">
            <v>CR</v>
          </cell>
          <cell r="E4539" t="str">
            <v>16,68</v>
          </cell>
        </row>
        <row r="4540">
          <cell r="A4540">
            <v>7156</v>
          </cell>
          <cell r="B4540" t="str">
            <v>TELA DE ACO SOLDADA NERVURADA, CA-60, Q-196, (3,11 KG/M2), DIAMETRO DO FIO = 5,0 MM, LARGURA = 2,45 M, ESPACAMENTO DA MALHA = 10 X 10 CM</v>
          </cell>
          <cell r="C4540" t="str">
            <v xml:space="preserve">M2    </v>
          </cell>
          <cell r="D4540" t="str">
            <v xml:space="preserve">C </v>
          </cell>
          <cell r="E4540" t="str">
            <v>20,88</v>
          </cell>
        </row>
        <row r="4541">
          <cell r="A4541">
            <v>43127</v>
          </cell>
          <cell r="B4541" t="str">
            <v>TELA DE ACO SOLDADA NERVURADA, CA-60, Q-283 (4,48 KG/M2), DIAMETRO DO FIO = 6,0 MM, LARGURA = 2,45 X 6,00 M DE COMPRIMENTO, ESPACAMENTO DA MALHA = 10 X 10 CM</v>
          </cell>
          <cell r="C4541" t="str">
            <v xml:space="preserve">M2    </v>
          </cell>
          <cell r="D4541" t="str">
            <v>CR</v>
          </cell>
          <cell r="E4541" t="str">
            <v>29,88</v>
          </cell>
        </row>
        <row r="4542">
          <cell r="A4542">
            <v>10917</v>
          </cell>
          <cell r="B4542" t="str">
            <v>TELA DE ACO SOLDADA NERVURADA, CA-60, Q-61, (0,97 KG/M2), DIAMETRO DO FIO = 3,4 MM, LARGURA = 2,45 M, ESPACAMENTO DA MALHA = 15 X 15 CM</v>
          </cell>
          <cell r="C4542" t="str">
            <v xml:space="preserve">M2    </v>
          </cell>
          <cell r="D4542" t="str">
            <v>CR</v>
          </cell>
          <cell r="E4542" t="str">
            <v>6,30</v>
          </cell>
        </row>
        <row r="4543">
          <cell r="A4543">
            <v>21141</v>
          </cell>
          <cell r="B4543" t="str">
            <v>TELA DE ACO SOLDADA NERVURADA, CA-60, Q-92, (1,48 KG/M2), DIAMETRO DO FIO = 4,2 MM, LARGURA = 2,45 X 60 M DE COMPRIMENTO, ESPACAMENTO DA MALHA = 15  X 15 CM</v>
          </cell>
          <cell r="C4543" t="str">
            <v xml:space="preserve">M2    </v>
          </cell>
          <cell r="D4543" t="str">
            <v>CR</v>
          </cell>
          <cell r="E4543" t="str">
            <v>9,76</v>
          </cell>
        </row>
        <row r="4544">
          <cell r="A4544">
            <v>39509</v>
          </cell>
          <cell r="B4544" t="str">
            <v>TELA DE ACO SOLDADA NERVURADA, CA-60, T-196, (2,11 KG/M2), DIAMETRO DO FIO = 5,0 MM, LARGURA = 2,45 M, ESPACAMENTO DA MALHA = 30 X 10 CM</v>
          </cell>
          <cell r="C4544" t="str">
            <v xml:space="preserve">M2    </v>
          </cell>
          <cell r="D4544" t="str">
            <v>CR</v>
          </cell>
          <cell r="E4544" t="str">
            <v>9,39</v>
          </cell>
        </row>
        <row r="4545">
          <cell r="A4545">
            <v>25988</v>
          </cell>
          <cell r="B4545" t="str">
            <v>TELA DE ANIAGEM (JUTA)</v>
          </cell>
          <cell r="C4545" t="str">
            <v xml:space="preserve">M2    </v>
          </cell>
          <cell r="D4545" t="str">
            <v>CR</v>
          </cell>
          <cell r="E4545" t="str">
            <v>9,74</v>
          </cell>
        </row>
        <row r="4546">
          <cell r="A4546">
            <v>7167</v>
          </cell>
          <cell r="B4546" t="str">
            <v>TELA DE ARAME GALVANIZADA QUADRANGULAR / LOSANGULAR, FIO 2,11 MM (14 BWG), MALHA 5 X 5 CM, H = 2 M</v>
          </cell>
          <cell r="C4546" t="str">
            <v xml:space="preserve">M2    </v>
          </cell>
          <cell r="D4546" t="str">
            <v>CR</v>
          </cell>
          <cell r="E4546" t="str">
            <v>16,39</v>
          </cell>
        </row>
        <row r="4547">
          <cell r="A4547">
            <v>10928</v>
          </cell>
          <cell r="B4547" t="str">
            <v>TELA DE ARAME GALVANIZADA QUADRANGULAR / LOSANGULAR, FIO 2,11 MM (14 BWG), MALHA 8 X 8 CM, H = 2 M</v>
          </cell>
          <cell r="C4547" t="str">
            <v xml:space="preserve">M2    </v>
          </cell>
          <cell r="D4547" t="str">
            <v>CR</v>
          </cell>
          <cell r="E4547" t="str">
            <v>9,41</v>
          </cell>
        </row>
        <row r="4548">
          <cell r="A4548">
            <v>10933</v>
          </cell>
          <cell r="B4548" t="str">
            <v>TELA DE ARAME GALVANIZADA QUADRANGULAR / LOSANGULAR, FIO 2,77 MM (12 BWG), MALHA 10 X 10 CM, H = 2 M</v>
          </cell>
          <cell r="C4548" t="str">
            <v xml:space="preserve">M2    </v>
          </cell>
          <cell r="D4548" t="str">
            <v>CR</v>
          </cell>
          <cell r="E4548" t="str">
            <v>14,20</v>
          </cell>
        </row>
        <row r="4549">
          <cell r="A4549">
            <v>7158</v>
          </cell>
          <cell r="B4549" t="str">
            <v>TELA DE ARAME GALVANIZADA QUADRANGULAR / LOSANGULAR, FIO 2,77 MM (12 BWG), MALHA 5 X 5 CM, H = 2 M</v>
          </cell>
          <cell r="C4549" t="str">
            <v xml:space="preserve">M2    </v>
          </cell>
          <cell r="D4549" t="str">
            <v xml:space="preserve">C </v>
          </cell>
          <cell r="E4549" t="str">
            <v>24,09</v>
          </cell>
        </row>
        <row r="4550">
          <cell r="A4550">
            <v>10927</v>
          </cell>
          <cell r="B4550" t="str">
            <v>TELA DE ARAME GALVANIZADA QUADRANGULAR / LOSANGULAR, FIO 2,77 MM (12 BWG), MALHA 8 X 8 CM, H = 2 M</v>
          </cell>
          <cell r="C4550" t="str">
            <v xml:space="preserve">M2    </v>
          </cell>
          <cell r="D4550" t="str">
            <v>CR</v>
          </cell>
          <cell r="E4550" t="str">
            <v>15,40</v>
          </cell>
        </row>
        <row r="4551">
          <cell r="A4551">
            <v>7162</v>
          </cell>
          <cell r="B4551" t="str">
            <v>TELA DE ARAME GALVANIZADA QUADRANGULAR / LOSANGULAR, FIO 3,4 MM (10 BWG), MALHA 5 X 5 CM, H = 2 M</v>
          </cell>
          <cell r="C4551" t="str">
            <v xml:space="preserve">M2    </v>
          </cell>
          <cell r="D4551" t="str">
            <v>CR</v>
          </cell>
          <cell r="E4551" t="str">
            <v>37,70</v>
          </cell>
        </row>
        <row r="4552">
          <cell r="A4552">
            <v>10932</v>
          </cell>
          <cell r="B4552" t="str">
            <v>TELA DE ARAME GALVANIZADA QUADRANGULAR / LOSANGULAR, FIO 4,19 MM (8 BWG), MALHA 5 X 5 CM, H = 2 M</v>
          </cell>
          <cell r="C4552" t="str">
            <v xml:space="preserve">M2    </v>
          </cell>
          <cell r="D4552" t="str">
            <v>CR</v>
          </cell>
          <cell r="E4552" t="str">
            <v>65,57</v>
          </cell>
        </row>
        <row r="4553">
          <cell r="A4553">
            <v>10937</v>
          </cell>
          <cell r="B4553" t="str">
            <v>TELA DE ARAME GALVANIZADA REVESTIDA EM PVC, QUADRANGULAR / LOSANGULAR, FIO 2,11 MM (14 BWG), BITOLA FINAL = *2,8* MM, MALHA *8 X 8* CM, H = 2 M</v>
          </cell>
          <cell r="C4553" t="str">
            <v xml:space="preserve">M2    </v>
          </cell>
          <cell r="D4553" t="str">
            <v>CR</v>
          </cell>
          <cell r="E4553" t="str">
            <v>16,85</v>
          </cell>
        </row>
        <row r="4554">
          <cell r="A4554">
            <v>10935</v>
          </cell>
          <cell r="B4554" t="str">
            <v>TELA DE ARAME GALVANIZADA REVESTIDA EM PVC, QUADRANGULAR / LOSANGULAR, FIO 2,77 MM (12 BWG), BITOLA FINAL = *3,8* MM, MALHA 7,5 X 7,5 CM, H = 2 M</v>
          </cell>
          <cell r="C4554" t="str">
            <v xml:space="preserve">M2    </v>
          </cell>
          <cell r="D4554" t="str">
            <v>CR</v>
          </cell>
          <cell r="E4554" t="str">
            <v>29,23</v>
          </cell>
        </row>
        <row r="4555">
          <cell r="A4555">
            <v>10931</v>
          </cell>
          <cell r="B4555" t="str">
            <v>TELA DE ARAME GALVANIZADA, HEXAGONAL, FIO 0,56 MM (24 BWG), MALHA 1/2", H = 1 M</v>
          </cell>
          <cell r="C4555" t="str">
            <v xml:space="preserve">M2    </v>
          </cell>
          <cell r="D4555" t="str">
            <v>CR</v>
          </cell>
          <cell r="E4555" t="str">
            <v>8,22</v>
          </cell>
        </row>
        <row r="4556">
          <cell r="A4556">
            <v>7164</v>
          </cell>
          <cell r="B4556" t="str">
            <v>TELA DE ARAME ONDULADA, FIO *2,77* MM (12 BWG), MALHA 5 X 5 CM, H = 2 M</v>
          </cell>
          <cell r="C4556" t="str">
            <v xml:space="preserve">M2    </v>
          </cell>
          <cell r="D4556" t="str">
            <v>CR</v>
          </cell>
          <cell r="E4556" t="str">
            <v>27,20</v>
          </cell>
        </row>
        <row r="4557">
          <cell r="A4557">
            <v>36887</v>
          </cell>
          <cell r="B4557" t="str">
            <v>TELA DE FIBRA DE VIDRO, ACABAMENTO ANTI-ALCALINO, MALHA 10 X 10 MM</v>
          </cell>
          <cell r="C4557" t="str">
            <v xml:space="preserve">M2    </v>
          </cell>
          <cell r="D4557" t="str">
            <v>AS</v>
          </cell>
          <cell r="E4557" t="str">
            <v>13,15</v>
          </cell>
        </row>
        <row r="4558">
          <cell r="A4558">
            <v>34630</v>
          </cell>
          <cell r="B4558" t="str">
            <v>TELA EM MALHA HEXAGONAL DE DUPLA TORCAO 8 X 10 CM (ZN/AL REVESTIDO COM POLIMERO), FIO 2,7 MM, COM GEOMANTA OU BIOMANTA, DIMENSOES 4,0 X 2,0 X 0,6 M, COM INCLINACAO DE 70 GRAUS, PARA SOLO REFORCADO</v>
          </cell>
          <cell r="C4558" t="str">
            <v xml:space="preserve">UN    </v>
          </cell>
          <cell r="D4558" t="str">
            <v>AS</v>
          </cell>
          <cell r="E4558" t="str">
            <v>999,44</v>
          </cell>
        </row>
        <row r="4559">
          <cell r="A4559">
            <v>7161</v>
          </cell>
          <cell r="B4559" t="str">
            <v>TELA EM METAL PARA ESTUQUE (DEPLOYE)</v>
          </cell>
          <cell r="C4559" t="str">
            <v xml:space="preserve">M2    </v>
          </cell>
          <cell r="D4559" t="str">
            <v>CR</v>
          </cell>
          <cell r="E4559" t="str">
            <v>3,38</v>
          </cell>
        </row>
        <row r="4560">
          <cell r="A4560">
            <v>7170</v>
          </cell>
          <cell r="B4560" t="str">
            <v>TELA FACHADEIRA EM POLIETILENO, ROLO DE 3 X 100 M (L X C), COR BRANCA, SEM LOGOMARCA - PARA PROTECAO DE OBRAS</v>
          </cell>
          <cell r="C4560" t="str">
            <v xml:space="preserve">M2    </v>
          </cell>
          <cell r="D4560" t="str">
            <v>AS</v>
          </cell>
          <cell r="E4560" t="str">
            <v>1,87</v>
          </cell>
        </row>
        <row r="4561">
          <cell r="A4561">
            <v>37524</v>
          </cell>
          <cell r="B4561" t="str">
            <v>TELA PLASTICA LARANJA, TIPO TAPUME PARA SINALIZACAO, MALHA RETANGULAR, ROLO 1.20 X 50 M (L X C)</v>
          </cell>
          <cell r="C4561" t="str">
            <v xml:space="preserve">M     </v>
          </cell>
          <cell r="D4561" t="str">
            <v>AS</v>
          </cell>
          <cell r="E4561" t="str">
            <v>1,79</v>
          </cell>
        </row>
        <row r="4562">
          <cell r="A4562">
            <v>37525</v>
          </cell>
          <cell r="B4562" t="str">
            <v>TELA PLASTICA TECIDA LISTRADA BRANCA E LARANJA, TIPO GUARDA CORPO, EM POLIETILENO MONOFILADO, ROLO 1,20 X 50 M (L X C)</v>
          </cell>
          <cell r="C4562" t="str">
            <v xml:space="preserve">M     </v>
          </cell>
          <cell r="D4562" t="str">
            <v>AS</v>
          </cell>
          <cell r="E4562" t="str">
            <v>2,13</v>
          </cell>
        </row>
        <row r="4563">
          <cell r="A4563">
            <v>36789</v>
          </cell>
          <cell r="B4563" t="str">
            <v>TELHA CERAMICA TIPO AMERICANA, COMPRIMENTO DE *45* CM, RENDIMENTO DE *12* TELHAS/M2</v>
          </cell>
          <cell r="C4563" t="str">
            <v xml:space="preserve">UN    </v>
          </cell>
          <cell r="D4563" t="str">
            <v>CR</v>
          </cell>
          <cell r="E4563" t="str">
            <v>2,47</v>
          </cell>
        </row>
        <row r="4564">
          <cell r="A4564">
            <v>7173</v>
          </cell>
          <cell r="B4564" t="str">
            <v>TELHA DE BARRO / CERAMICA, NAO ESMALTADA, TIPO COLONIAL, CANAL, PLAN, PAULISTA, COMPRIMENTO DE *44 A 50* CM, RENDIMENTO DE COBERTURA DE *26* TELHAS/M2</v>
          </cell>
          <cell r="C4564" t="str">
            <v xml:space="preserve">MIL   </v>
          </cell>
          <cell r="D4564" t="str">
            <v xml:space="preserve">C </v>
          </cell>
          <cell r="E4564" t="str">
            <v>1.600,00</v>
          </cell>
        </row>
        <row r="4565">
          <cell r="A4565">
            <v>7175</v>
          </cell>
          <cell r="B4565" t="str">
            <v>TELHA DE BARRO / CERAMICA, TIPO ROMANA, AMERICANA, PORTUGUESA, FRANCESA, COMPRIMENTO DE *41* CM,  RENDIMENTO DE *16* TELHAS/M2</v>
          </cell>
          <cell r="C4565" t="str">
            <v xml:space="preserve">UN    </v>
          </cell>
          <cell r="D4565" t="str">
            <v>CR</v>
          </cell>
          <cell r="E4565" t="str">
            <v>1,81</v>
          </cell>
        </row>
        <row r="4566">
          <cell r="A4566">
            <v>40865</v>
          </cell>
          <cell r="B4566" t="str">
            <v>TELHA DE CONCRETO TIPO CLASSICA, COR CINZA, COMPRIMENTO DE *42* CM, RENDIMENTO DE *10* TELHAS/M2 (COLETADO CAIXA)</v>
          </cell>
          <cell r="C4566" t="str">
            <v xml:space="preserve">UN    </v>
          </cell>
          <cell r="D4566" t="str">
            <v>CR</v>
          </cell>
          <cell r="E4566" t="str">
            <v>2,08</v>
          </cell>
        </row>
        <row r="4567">
          <cell r="A4567">
            <v>7184</v>
          </cell>
          <cell r="B4567" t="str">
            <v>TELHA DE FIBRA DE VIDRO ONDULADA INCOLOR, E = 0,6 MM, DE *0,50 X 2,44* M</v>
          </cell>
          <cell r="C4567" t="str">
            <v xml:space="preserve">M2    </v>
          </cell>
          <cell r="D4567" t="str">
            <v xml:space="preserve">C </v>
          </cell>
          <cell r="E4567" t="str">
            <v>28,05</v>
          </cell>
        </row>
        <row r="4568">
          <cell r="A4568">
            <v>34458</v>
          </cell>
          <cell r="B4568" t="str">
            <v>TELHA DE FIBROCIMENTO E = 6 MM, DE 3,00 X 1,06 M (SEM AMIANTO)</v>
          </cell>
          <cell r="C4568" t="str">
            <v xml:space="preserve">UN    </v>
          </cell>
          <cell r="D4568" t="str">
            <v>CR</v>
          </cell>
          <cell r="E4568" t="str">
            <v>106,26</v>
          </cell>
        </row>
        <row r="4569">
          <cell r="A4569">
            <v>34464</v>
          </cell>
          <cell r="B4569" t="str">
            <v>TELHA DE FIBROCIMENTO E = 6 MM, DE 4,10 X 1,06 M (SEM AMIANTO)</v>
          </cell>
          <cell r="C4569" t="str">
            <v xml:space="preserve">UN    </v>
          </cell>
          <cell r="D4569" t="str">
            <v>CR</v>
          </cell>
          <cell r="E4569" t="str">
            <v>142,56</v>
          </cell>
        </row>
        <row r="4570">
          <cell r="A4570">
            <v>34468</v>
          </cell>
          <cell r="B4570" t="str">
            <v>TELHA DE FIBROCIMENTO E = 6 MM, DE 4,60 X 1,06 M (SEM AMIANTO)</v>
          </cell>
          <cell r="C4570" t="str">
            <v xml:space="preserve">UN    </v>
          </cell>
          <cell r="D4570" t="str">
            <v>CR</v>
          </cell>
          <cell r="E4570" t="str">
            <v>164,53</v>
          </cell>
        </row>
        <row r="4571">
          <cell r="A4571">
            <v>34473</v>
          </cell>
          <cell r="B4571" t="str">
            <v>TELHA DE FIBROCIMENTO E = 8 MM, DE 3,00 X 1,06 M (SEM AMIANTO)</v>
          </cell>
          <cell r="C4571" t="str">
            <v xml:space="preserve">UN    </v>
          </cell>
          <cell r="D4571" t="str">
            <v>CR</v>
          </cell>
          <cell r="E4571" t="str">
            <v>134,56</v>
          </cell>
        </row>
        <row r="4572">
          <cell r="A4572">
            <v>34480</v>
          </cell>
          <cell r="B4572" t="str">
            <v>TELHA DE FIBROCIMENTO E = 8 MM, DE 4,10 X 1,06 M (SEM AMIANTO)</v>
          </cell>
          <cell r="C4572" t="str">
            <v xml:space="preserve">UN    </v>
          </cell>
          <cell r="D4572" t="str">
            <v>CR</v>
          </cell>
          <cell r="E4572" t="str">
            <v>183,50</v>
          </cell>
        </row>
        <row r="4573">
          <cell r="A4573">
            <v>34486</v>
          </cell>
          <cell r="B4573" t="str">
            <v>TELHA DE FIBROCIMENTO E = 8 MM, DE 4,60 X 1,06 M (SEM AMIANTO)</v>
          </cell>
          <cell r="C4573" t="str">
            <v xml:space="preserve">UN    </v>
          </cell>
          <cell r="D4573" t="str">
            <v>CR</v>
          </cell>
          <cell r="E4573" t="str">
            <v>205,52</v>
          </cell>
        </row>
        <row r="4574">
          <cell r="A4574">
            <v>7202</v>
          </cell>
          <cell r="B4574" t="str">
            <v>TELHA DE FIBROCIMENTO E= 8 MM, DE *3,70 X 1,06* M (SEM AMIANTO)</v>
          </cell>
          <cell r="C4574" t="str">
            <v xml:space="preserve">M2    </v>
          </cell>
          <cell r="D4574" t="str">
            <v>CR</v>
          </cell>
          <cell r="E4574" t="str">
            <v>42,11</v>
          </cell>
        </row>
        <row r="4575">
          <cell r="A4575">
            <v>7190</v>
          </cell>
          <cell r="B4575" t="str">
            <v>TELHA DE FIBROCIMENTO ONDULADA E = 4 MM, DE 1,22 X 0,50 M (SEM AMIANTO)</v>
          </cell>
          <cell r="C4575" t="str">
            <v xml:space="preserve">UN    </v>
          </cell>
          <cell r="D4575" t="str">
            <v>CR</v>
          </cell>
          <cell r="E4575" t="str">
            <v>7,22</v>
          </cell>
        </row>
        <row r="4576">
          <cell r="A4576">
            <v>34417</v>
          </cell>
          <cell r="B4576" t="str">
            <v>TELHA DE FIBROCIMENTO ONDULADA E = 4 MM, DE 2,13 X 0,50 M (SEM AMIANTO)</v>
          </cell>
          <cell r="C4576" t="str">
            <v xml:space="preserve">UN    </v>
          </cell>
          <cell r="D4576" t="str">
            <v>CR</v>
          </cell>
          <cell r="E4576" t="str">
            <v>12,56</v>
          </cell>
        </row>
        <row r="4577">
          <cell r="A4577">
            <v>7191</v>
          </cell>
          <cell r="B4577" t="str">
            <v>TELHA DE FIBROCIMENTO ONDULADA E = 4 MM, DE 2,44 X 0,50 M (SEM AMIANTO)</v>
          </cell>
          <cell r="C4577" t="str">
            <v xml:space="preserve">UN    </v>
          </cell>
          <cell r="D4577" t="str">
            <v>CR</v>
          </cell>
          <cell r="E4577" t="str">
            <v>14,55</v>
          </cell>
        </row>
        <row r="4578">
          <cell r="A4578">
            <v>7213</v>
          </cell>
          <cell r="B4578" t="str">
            <v>TELHA DE FIBROCIMENTO ONDULADA E = 4 MM, DE 2,44 X 0,50 M (SEM AMIANTO)</v>
          </cell>
          <cell r="C4578" t="str">
            <v xml:space="preserve">M2    </v>
          </cell>
          <cell r="D4578" t="str">
            <v>CR</v>
          </cell>
          <cell r="E4578" t="str">
            <v>11,93</v>
          </cell>
        </row>
        <row r="4579">
          <cell r="A4579">
            <v>7195</v>
          </cell>
          <cell r="B4579" t="str">
            <v>TELHA DE FIBROCIMENTO ONDULADA E = 6 MM, DE 1,53 X 1,10 M (SEM AMIANTO)</v>
          </cell>
          <cell r="C4579" t="str">
            <v xml:space="preserve">UN    </v>
          </cell>
          <cell r="D4579" t="str">
            <v>CR</v>
          </cell>
          <cell r="E4579" t="str">
            <v>34,68</v>
          </cell>
        </row>
        <row r="4580">
          <cell r="A4580">
            <v>7186</v>
          </cell>
          <cell r="B4580" t="str">
            <v>TELHA DE FIBROCIMENTO ONDULADA E = 6 MM, DE 1,83 X 1,10 M (SEM AMIANTO)</v>
          </cell>
          <cell r="C4580" t="str">
            <v xml:space="preserve">UN    </v>
          </cell>
          <cell r="D4580" t="str">
            <v xml:space="preserve">C </v>
          </cell>
          <cell r="E4580" t="str">
            <v>41,49</v>
          </cell>
        </row>
        <row r="4581">
          <cell r="A4581">
            <v>7194</v>
          </cell>
          <cell r="B4581" t="str">
            <v>TELHA DE FIBROCIMENTO ONDULADA E = 6 MM, DE 2,44 X 1,10 M (SEM AMIANTO)</v>
          </cell>
          <cell r="C4581" t="str">
            <v xml:space="preserve">M2    </v>
          </cell>
          <cell r="D4581" t="str">
            <v>CR</v>
          </cell>
          <cell r="E4581" t="str">
            <v>20,57</v>
          </cell>
        </row>
        <row r="4582">
          <cell r="A4582">
            <v>7207</v>
          </cell>
          <cell r="B4582" t="str">
            <v>TELHA DE FIBROCIMENTO ONDULADA E = 6 MM, DE 2,44 X 1,10 M (SEM AMIANTO)</v>
          </cell>
          <cell r="C4582" t="str">
            <v xml:space="preserve">UN    </v>
          </cell>
          <cell r="D4582" t="str">
            <v>CR</v>
          </cell>
          <cell r="E4582" t="str">
            <v>55,22</v>
          </cell>
        </row>
        <row r="4583">
          <cell r="A4583">
            <v>7197</v>
          </cell>
          <cell r="B4583" t="str">
            <v>TELHA DE FIBROCIMENTO ONDULADA E = 6 MM, DE 3,66 X 1,10 M (SEM AMIANTO)</v>
          </cell>
          <cell r="C4583" t="str">
            <v xml:space="preserve">UN    </v>
          </cell>
          <cell r="D4583" t="str">
            <v>CR</v>
          </cell>
          <cell r="E4583" t="str">
            <v>82,96</v>
          </cell>
        </row>
        <row r="4584">
          <cell r="A4584">
            <v>7192</v>
          </cell>
          <cell r="B4584" t="str">
            <v>TELHA DE FIBROCIMENTO ONDULADA E = 8 MM, DE 1,53 X 1,10 M (SEM AMIANTO)</v>
          </cell>
          <cell r="C4584" t="str">
            <v xml:space="preserve">UN    </v>
          </cell>
          <cell r="D4584" t="str">
            <v>CR</v>
          </cell>
          <cell r="E4584" t="str">
            <v>45,63</v>
          </cell>
        </row>
        <row r="4585">
          <cell r="A4585">
            <v>7193</v>
          </cell>
          <cell r="B4585" t="str">
            <v>TELHA DE FIBROCIMENTO ONDULADA E = 8 MM, DE 1,83 X 1,10 M (SEM AMIANTO)</v>
          </cell>
          <cell r="C4585" t="str">
            <v xml:space="preserve">UN    </v>
          </cell>
          <cell r="D4585" t="str">
            <v>CR</v>
          </cell>
          <cell r="E4585" t="str">
            <v>54,47</v>
          </cell>
        </row>
        <row r="4586">
          <cell r="A4586">
            <v>7189</v>
          </cell>
          <cell r="B4586" t="str">
            <v>TELHA DE FIBROCIMENTO ONDULADA E = 8 MM, DE 2,44 X 1,10 M (SEM AMIANTO)</v>
          </cell>
          <cell r="C4586" t="str">
            <v xml:space="preserve">UN    </v>
          </cell>
          <cell r="D4586" t="str">
            <v>CR</v>
          </cell>
          <cell r="E4586" t="str">
            <v>76,50</v>
          </cell>
        </row>
        <row r="4587">
          <cell r="A4587">
            <v>7198</v>
          </cell>
          <cell r="B4587" t="str">
            <v>TELHA DE FIBROCIMENTO ONDULADA E = 8 MM, DE 3,66 X 1,10 M (SEM AMIANTO)</v>
          </cell>
          <cell r="C4587" t="str">
            <v xml:space="preserve">M2    </v>
          </cell>
          <cell r="D4587" t="str">
            <v>CR</v>
          </cell>
          <cell r="E4587" t="str">
            <v>28,48</v>
          </cell>
        </row>
        <row r="4588">
          <cell r="A4588">
            <v>34402</v>
          </cell>
          <cell r="B4588" t="str">
            <v>TELHA DE FIBROCIMENTO ONDULADA E = 8 MM, DE 3,66 X 1,10 M (SEM AMIANTO)</v>
          </cell>
          <cell r="C4588" t="str">
            <v xml:space="preserve">UN    </v>
          </cell>
          <cell r="D4588" t="str">
            <v>CR</v>
          </cell>
          <cell r="E4588" t="str">
            <v>114,67</v>
          </cell>
        </row>
        <row r="4589">
          <cell r="A4589">
            <v>7245</v>
          </cell>
          <cell r="B4589" t="str">
            <v>TELHA DE VIDRO TIPO FRANCESA, *39 X 23* CM</v>
          </cell>
          <cell r="C4589" t="str">
            <v xml:space="preserve">UN    </v>
          </cell>
          <cell r="D4589" t="str">
            <v>CR</v>
          </cell>
          <cell r="E4589" t="str">
            <v>38,55</v>
          </cell>
        </row>
        <row r="4590">
          <cell r="A4590">
            <v>34425</v>
          </cell>
          <cell r="B4590" t="str">
            <v>TELHA ESTRUTURAL DE FIBROCIMENTO 1 ABA, DE 0,52 X 2,00 M (SEM AMIANTO)</v>
          </cell>
          <cell r="C4590" t="str">
            <v xml:space="preserve">UN    </v>
          </cell>
          <cell r="D4590" t="str">
            <v>CR</v>
          </cell>
          <cell r="E4590" t="str">
            <v>70,91</v>
          </cell>
        </row>
        <row r="4591">
          <cell r="A4591">
            <v>7223</v>
          </cell>
          <cell r="B4591" t="str">
            <v>TELHA ESTRUTURAL DE FIBROCIMENTO 1 ABA, DE 0,52 X 2,50 M (SEM AMIANTO)</v>
          </cell>
          <cell r="C4591" t="str">
            <v xml:space="preserve">UN    </v>
          </cell>
          <cell r="D4591" t="str">
            <v>CR</v>
          </cell>
          <cell r="E4591" t="str">
            <v>82,64</v>
          </cell>
        </row>
        <row r="4592">
          <cell r="A4592">
            <v>7234</v>
          </cell>
          <cell r="B4592" t="str">
            <v>TELHA ESTRUTURAL DE FIBROCIMENTO 1 ABA, DE 0,52 X 3,60 M (SEM AMIANTO)</v>
          </cell>
          <cell r="C4592" t="str">
            <v xml:space="preserve">UN    </v>
          </cell>
          <cell r="D4592" t="str">
            <v>CR</v>
          </cell>
          <cell r="E4592" t="str">
            <v>119,20</v>
          </cell>
        </row>
        <row r="4593">
          <cell r="A4593">
            <v>7224</v>
          </cell>
          <cell r="B4593" t="str">
            <v>TELHA ESTRUTURAL DE FIBROCIMENTO 1 ABA, DE 0,52 X 4,00 M (SEM AMIANTO)</v>
          </cell>
          <cell r="C4593" t="str">
            <v xml:space="preserve">UN    </v>
          </cell>
          <cell r="D4593" t="str">
            <v>CR</v>
          </cell>
          <cell r="E4593" t="str">
            <v>131,66</v>
          </cell>
        </row>
        <row r="4594">
          <cell r="A4594">
            <v>7221</v>
          </cell>
          <cell r="B4594" t="str">
            <v>TELHA ESTRUTURAL DE FIBROCIMENTO 1 ABA, DE 0,52 X 4,50 M (SEM AMIANTO)</v>
          </cell>
          <cell r="C4594" t="str">
            <v xml:space="preserve">M2    </v>
          </cell>
          <cell r="D4594" t="str">
            <v>CR</v>
          </cell>
          <cell r="E4594" t="str">
            <v>64,02</v>
          </cell>
        </row>
        <row r="4595">
          <cell r="A4595">
            <v>7210</v>
          </cell>
          <cell r="B4595" t="str">
            <v>TELHA ESTRUTURAL DE FIBROCIMENTO 1 ABA, DE 0,52 X 4,50 M (SEM AMIANTO)</v>
          </cell>
          <cell r="C4595" t="str">
            <v xml:space="preserve">UN    </v>
          </cell>
          <cell r="D4595" t="str">
            <v>CR</v>
          </cell>
          <cell r="E4595" t="str">
            <v>149,81</v>
          </cell>
        </row>
        <row r="4596">
          <cell r="A4596">
            <v>7225</v>
          </cell>
          <cell r="B4596" t="str">
            <v>TELHA ESTRUTURAL DE FIBROCIMENTO 1 ABA, DE 0,52 X 5,00 M (SEM AMIANTO)</v>
          </cell>
          <cell r="C4596" t="str">
            <v xml:space="preserve">UN    </v>
          </cell>
          <cell r="D4596" t="str">
            <v>CR</v>
          </cell>
          <cell r="E4596" t="str">
            <v>166,46</v>
          </cell>
        </row>
        <row r="4597">
          <cell r="A4597">
            <v>7226</v>
          </cell>
          <cell r="B4597" t="str">
            <v>TELHA ESTRUTURAL DE FIBROCIMENTO 1 ABA, DE 0,52 X 5,50 M (SEM AMIANTO)</v>
          </cell>
          <cell r="C4597" t="str">
            <v xml:space="preserve">UN    </v>
          </cell>
          <cell r="D4597" t="str">
            <v>CR</v>
          </cell>
          <cell r="E4597" t="str">
            <v>183,18</v>
          </cell>
        </row>
        <row r="4598">
          <cell r="A4598">
            <v>7236</v>
          </cell>
          <cell r="B4598" t="str">
            <v>TELHA ESTRUTURAL DE FIBROCIMENTO 1 ABA, DE 0,52 X 6,00 M (SEM AMIANTO)</v>
          </cell>
          <cell r="C4598" t="str">
            <v xml:space="preserve">UN    </v>
          </cell>
          <cell r="D4598" t="str">
            <v>CR</v>
          </cell>
          <cell r="E4598" t="str">
            <v>199,78</v>
          </cell>
        </row>
        <row r="4599">
          <cell r="A4599">
            <v>7227</v>
          </cell>
          <cell r="B4599" t="str">
            <v>TELHA ESTRUTURAL DE FIBROCIMENTO 1 ABA, DE 0,52 X 6,50 M (SEM AMIANTO)</v>
          </cell>
          <cell r="C4599" t="str">
            <v xml:space="preserve">UN    </v>
          </cell>
          <cell r="D4599" t="str">
            <v>CR</v>
          </cell>
          <cell r="E4599" t="str">
            <v>216,43</v>
          </cell>
        </row>
        <row r="4600">
          <cell r="A4600">
            <v>7212</v>
          </cell>
          <cell r="B4600" t="str">
            <v>TELHA ESTRUTURAL DE FIBROCIMENTO 1 ABA, DE 0,52 X 7,20 M (SEM AMIANTO)</v>
          </cell>
          <cell r="C4600" t="str">
            <v xml:space="preserve">UN    </v>
          </cell>
          <cell r="D4600" t="str">
            <v>CR</v>
          </cell>
          <cell r="E4600" t="str">
            <v>239,64</v>
          </cell>
        </row>
        <row r="4601">
          <cell r="A4601">
            <v>7229</v>
          </cell>
          <cell r="B4601" t="str">
            <v>TELHA ESTRUTURAL DE FIBROCIMENTO 2 ABAS, DE 1,00 X 3,00 M (SEM AMIANTO)</v>
          </cell>
          <cell r="C4601" t="str">
            <v xml:space="preserve">UN    </v>
          </cell>
          <cell r="D4601" t="str">
            <v>CR</v>
          </cell>
          <cell r="E4601" t="str">
            <v>158,48</v>
          </cell>
        </row>
        <row r="4602">
          <cell r="A4602">
            <v>7230</v>
          </cell>
          <cell r="B4602" t="str">
            <v>TELHA ESTRUTURAL DE FIBROCIMENTO 2 ABAS, DE 1,00 X 4,60 M (SEM AMIANTO)</v>
          </cell>
          <cell r="C4602" t="str">
            <v xml:space="preserve">UN    </v>
          </cell>
          <cell r="D4602" t="str">
            <v>CR</v>
          </cell>
          <cell r="E4602" t="str">
            <v>252,54</v>
          </cell>
        </row>
        <row r="4603">
          <cell r="A4603">
            <v>7231</v>
          </cell>
          <cell r="B4603" t="str">
            <v>TELHA ESTRUTURAL DE FIBROCIMENTO 2 ABAS, DE 1,00 X 6,00 M (SEM AMIANTO)</v>
          </cell>
          <cell r="C4603" t="str">
            <v xml:space="preserve">UN    </v>
          </cell>
          <cell r="D4603" t="str">
            <v>CR</v>
          </cell>
          <cell r="E4603" t="str">
            <v>331,66</v>
          </cell>
        </row>
        <row r="4604">
          <cell r="A4604">
            <v>7220</v>
          </cell>
          <cell r="B4604" t="str">
            <v>TELHA ESTRUTURAL DE FIBROCIMENTO 2 ABAS, DE 1,00 X 7,40 M (SEM AMIANTO)</v>
          </cell>
          <cell r="C4604" t="str">
            <v xml:space="preserve">UN    </v>
          </cell>
          <cell r="D4604" t="str">
            <v>CR</v>
          </cell>
          <cell r="E4604" t="str">
            <v>407,75</v>
          </cell>
        </row>
        <row r="4605">
          <cell r="A4605">
            <v>34447</v>
          </cell>
          <cell r="B4605" t="str">
            <v>TELHA ESTRUTURAL DE FIBROCIMENTO 2 ABAS, DE 1,00 X 8,20 M (SEM AMIANTO)</v>
          </cell>
          <cell r="C4605" t="str">
            <v xml:space="preserve">UN    </v>
          </cell>
          <cell r="D4605" t="str">
            <v>CR</v>
          </cell>
          <cell r="E4605" t="str">
            <v>453,84</v>
          </cell>
        </row>
        <row r="4606">
          <cell r="A4606">
            <v>7233</v>
          </cell>
          <cell r="B4606" t="str">
            <v>TELHA ESTRUTURAL DE FIBROCIMENTO 2 ABAS, DE 1,00 X 9,20 M (SEM AMIANTO)</v>
          </cell>
          <cell r="C4606" t="str">
            <v xml:space="preserve">UN    </v>
          </cell>
          <cell r="D4606" t="str">
            <v>CR</v>
          </cell>
          <cell r="E4606" t="str">
            <v>508,09</v>
          </cell>
        </row>
        <row r="4607">
          <cell r="A4607">
            <v>42172</v>
          </cell>
          <cell r="B4607" t="str">
            <v>TELHA GALVALUME COM ISOLAMENTO TERMOACUSTICO EM ESPUMA RIGIDA DE POLIURETANO (PU) INJETADO, ESPESSURA DE 30 MM, DENSIDADE DE 35 KG/M3, COM DUAS FACES TRAPEZOIDAIS, ACABAMENTO NATURAL (NAO INCLUI ACESSORIOS DE FIXACAO) (COLETADO CAIXA)</v>
          </cell>
          <cell r="C4607" t="str">
            <v xml:space="preserve">M2    </v>
          </cell>
          <cell r="D4607" t="str">
            <v>AS</v>
          </cell>
          <cell r="E4607" t="str">
            <v>139,50</v>
          </cell>
        </row>
        <row r="4608">
          <cell r="A4608">
            <v>25007</v>
          </cell>
          <cell r="B4608" t="str">
            <v>TELHA ONDULADA EM ACO ZINCADO, ALTURA DE 17 MM, ESPESSURA DE 0,50 MM, LARGURA UTIL DE APROXIMADAMENTE 985 MM, SEM PINTURA</v>
          </cell>
          <cell r="C4608" t="str">
            <v xml:space="preserve">M2    </v>
          </cell>
          <cell r="D4608" t="str">
            <v xml:space="preserve">C </v>
          </cell>
          <cell r="E4608" t="str">
            <v>27,58</v>
          </cell>
        </row>
        <row r="4609">
          <cell r="A4609">
            <v>43071</v>
          </cell>
          <cell r="B4609" t="str">
            <v>TELHA TERMOISOLANTE REVESTIDA EM ACO GALVALUME, COM FACE SUPERIOR EM TELHA TRAPEZOIDAL E FACE INFERIOR EM CHAPA PLANA (NÃO INCLUI ACESSORIOS DE FIXACAO), REVESTIMENTO COM ESPESSURA DE 0,50 MM COM PRE-PINTURA DE COR BRANCA NAS DUAS FACES, NUCLEO EM POLIISOCIANURATO (PIR) COM ESPESSURA DE 50 MM</v>
          </cell>
          <cell r="C4609" t="str">
            <v xml:space="preserve">M2    </v>
          </cell>
          <cell r="D4609" t="str">
            <v>CR</v>
          </cell>
          <cell r="E4609" t="str">
            <v>108,53</v>
          </cell>
        </row>
        <row r="4610">
          <cell r="A4610">
            <v>39520</v>
          </cell>
          <cell r="B4610" t="str">
            <v>TELHA TERMOISOLANTE REVESTIDA EM ACO GALVANIZADO, FACE SUPERIOR EM TELHA TRAPEZOIDAL E FACE INFERIOR EM CHAPA PLANA (SEM ACESSORIOS DE FIXACAO), REVESTIMENTO COM ESPESSURA DE 0,50 MM COM PRE-PINTURA NAS DUAS FACES, NUCLEO EM POLIESTIRENO (EPS) DE 30 MM</v>
          </cell>
          <cell r="C4610" t="str">
            <v xml:space="preserve">M2    </v>
          </cell>
          <cell r="D4610" t="str">
            <v>CR</v>
          </cell>
          <cell r="E4610" t="str">
            <v>88,54</v>
          </cell>
        </row>
        <row r="4611">
          <cell r="A4611">
            <v>39521</v>
          </cell>
          <cell r="B4611" t="str">
            <v>TELHA TERMOISOLANTE REVESTIDA EM ACO GALVANIZADO, FACE SUPERIOR EM TELHA TRAPEZOIDAL E FACE INFERIOR EM CHAPA PLANA (SEM ACESSORIOS DE FIXACAO), REVESTIMENTO COM ESPESSURA DE 0,50 MM COM PRE-PINTURA NAS DUAS FACES, NUCLEO EM POLIESTIRENO (EPS) DE 50 MM</v>
          </cell>
          <cell r="C4611" t="str">
            <v xml:space="preserve">M2    </v>
          </cell>
          <cell r="D4611" t="str">
            <v>CR</v>
          </cell>
          <cell r="E4611" t="str">
            <v>91,43</v>
          </cell>
        </row>
        <row r="4612">
          <cell r="A4612">
            <v>39522</v>
          </cell>
          <cell r="B4612" t="str">
            <v>TELHA TERMOISOLANTE REVESTIDA EM ACO GALVANIZADO, FACES SUPERIOR E INFERIOR EM TELHA TRAPEZOIDAL (SEM ACESSORIOS DE FIXACAO), REVESTIMENTO COM ESPESSURA DE 0,50 MM COM PRE-PINTURA NAS DUAS FACES, NUCLEO EM POLIESTIRENO (EPS) DE 50 MM</v>
          </cell>
          <cell r="C4612" t="str">
            <v xml:space="preserve">M2    </v>
          </cell>
          <cell r="D4612" t="str">
            <v>CR</v>
          </cell>
          <cell r="E4612" t="str">
            <v>94,41</v>
          </cell>
        </row>
        <row r="4613">
          <cell r="A4613">
            <v>7243</v>
          </cell>
          <cell r="B4613" t="str">
            <v>TELHA TRAPEZOIDAL EM ACO ZINCADO, SEM PINTURA, ALTURA DE APROXIMADAMENTE 40 MM, ESPESSURA DE 0,50 MM E LARGURA UTIL DE 980 MM</v>
          </cell>
          <cell r="C4613" t="str">
            <v xml:space="preserve">M2    </v>
          </cell>
          <cell r="D4613" t="str">
            <v>CR</v>
          </cell>
          <cell r="E4613" t="str">
            <v>28,82</v>
          </cell>
        </row>
        <row r="4614">
          <cell r="A4614">
            <v>11067</v>
          </cell>
          <cell r="B4614" t="str">
            <v>TELHA TRAPEZOIDAL EM ALUMINIO, ALTURA DE *38* MM E ESPESSURA DE 0,5 MM (LARGURA TOTAL DE 1056 MM E COMPRIMENTO DE 5000 MM)</v>
          </cell>
          <cell r="C4614" t="str">
            <v xml:space="preserve">UN    </v>
          </cell>
          <cell r="D4614" t="str">
            <v>AS</v>
          </cell>
          <cell r="E4614" t="str">
            <v>669,53</v>
          </cell>
        </row>
        <row r="4615">
          <cell r="A4615">
            <v>11068</v>
          </cell>
          <cell r="B4615" t="str">
            <v>TELHA TRAPEZOIDAL EM ALUMINIO, ALTURA DE *38* MM E ESPESSURA DE 0,7 MM (LARGURA TOTAL DE 1056 MM E COMPRIMENTO DE 5000 MM)</v>
          </cell>
          <cell r="C4615" t="str">
            <v xml:space="preserve">UN    </v>
          </cell>
          <cell r="D4615" t="str">
            <v>AS</v>
          </cell>
          <cell r="E4615" t="str">
            <v>845,84</v>
          </cell>
        </row>
        <row r="4616">
          <cell r="A4616">
            <v>7246</v>
          </cell>
          <cell r="B4616" t="str">
            <v>TELHA VIDRO TIPO CANAL OU COLONIAL, C = 46 A 50 CM</v>
          </cell>
          <cell r="C4616" t="str">
            <v xml:space="preserve">UN    </v>
          </cell>
          <cell r="D4616" t="str">
            <v>CR</v>
          </cell>
          <cell r="E4616" t="str">
            <v>35,87</v>
          </cell>
        </row>
        <row r="4617">
          <cell r="A4617">
            <v>12869</v>
          </cell>
          <cell r="B4617" t="str">
            <v>TELHADOR</v>
          </cell>
          <cell r="C4617" t="str">
            <v xml:space="preserve">H     </v>
          </cell>
          <cell r="D4617" t="str">
            <v>CR</v>
          </cell>
          <cell r="E4617" t="str">
            <v>16,15</v>
          </cell>
        </row>
        <row r="4618">
          <cell r="A4618">
            <v>41097</v>
          </cell>
          <cell r="B4618" t="str">
            <v>TELHADOR  (MENSALISTA)</v>
          </cell>
          <cell r="C4618" t="str">
            <v xml:space="preserve">MES   </v>
          </cell>
          <cell r="D4618" t="str">
            <v>CR</v>
          </cell>
          <cell r="E4618" t="str">
            <v>2.867,93</v>
          </cell>
        </row>
        <row r="4619">
          <cell r="A4619">
            <v>1574</v>
          </cell>
          <cell r="B4619" t="str">
            <v>TERMINAL A COMPRESSAO EM COBRE ESTANHADO PARA CABO 10 MM2, 1 FURO E 1 COMPRESSAO, PARA PARAFUSO DE FIXACAO M6</v>
          </cell>
          <cell r="C4619" t="str">
            <v xml:space="preserve">UN    </v>
          </cell>
          <cell r="D4619" t="str">
            <v>CR</v>
          </cell>
          <cell r="E4619" t="str">
            <v>1,07</v>
          </cell>
        </row>
        <row r="4620">
          <cell r="A4620">
            <v>1581</v>
          </cell>
          <cell r="B4620" t="str">
            <v>TERMINAL A COMPRESSAO EM COBRE ESTANHADO PARA CABO 120 MM2, 1 FURO E 1 COMPRESSAO, PARA PARAFUSO DE FIXACAO M12</v>
          </cell>
          <cell r="C4620" t="str">
            <v xml:space="preserve">UN    </v>
          </cell>
          <cell r="D4620" t="str">
            <v>CR</v>
          </cell>
          <cell r="E4620" t="str">
            <v>7,43</v>
          </cell>
        </row>
        <row r="4621">
          <cell r="A4621">
            <v>1575</v>
          </cell>
          <cell r="B4621" t="str">
            <v>TERMINAL A COMPRESSAO EM COBRE ESTANHADO PARA CABO 16 MM2, 1 FURO E 1 COMPRESSAO, PARA PARAFUSO DE FIXACAO M6</v>
          </cell>
          <cell r="C4621" t="str">
            <v xml:space="preserve">UN    </v>
          </cell>
          <cell r="D4621" t="str">
            <v>CR</v>
          </cell>
          <cell r="E4621" t="str">
            <v>1,27</v>
          </cell>
        </row>
        <row r="4622">
          <cell r="A4622">
            <v>1570</v>
          </cell>
          <cell r="B4622" t="str">
            <v>TERMINAL A COMPRESSAO EM COBRE ESTANHADO PARA CABO 2,5 MM2, 1 FURO E 1 COMPRESSAO, PARA PARAFUSO DE FIXACAO M5</v>
          </cell>
          <cell r="C4622" t="str">
            <v xml:space="preserve">UN    </v>
          </cell>
          <cell r="D4622" t="str">
            <v>CR</v>
          </cell>
          <cell r="E4622" t="str">
            <v>0,64</v>
          </cell>
        </row>
        <row r="4623">
          <cell r="A4623">
            <v>1576</v>
          </cell>
          <cell r="B4623" t="str">
            <v>TERMINAL A COMPRESSAO EM COBRE ESTANHADO PARA CABO 25 MM2, 1 FURO E 1 COMPRESSAO, PARA PARAFUSO DE FIXACAO M8</v>
          </cell>
          <cell r="C4623" t="str">
            <v xml:space="preserve">UN    </v>
          </cell>
          <cell r="D4623" t="str">
            <v>CR</v>
          </cell>
          <cell r="E4623" t="str">
            <v>1,76</v>
          </cell>
        </row>
        <row r="4624">
          <cell r="A4624">
            <v>1577</v>
          </cell>
          <cell r="B4624" t="str">
            <v>TERMINAL A COMPRESSAO EM COBRE ESTANHADO PARA CABO 35 MM2, 1 FURO E 1 COMPRESSAO, PARA PARAFUSO DE FIXACAO M8</v>
          </cell>
          <cell r="C4624" t="str">
            <v xml:space="preserve">UN    </v>
          </cell>
          <cell r="D4624" t="str">
            <v>CR</v>
          </cell>
          <cell r="E4624" t="str">
            <v>1,98</v>
          </cell>
        </row>
        <row r="4625">
          <cell r="A4625">
            <v>1571</v>
          </cell>
          <cell r="B4625" t="str">
            <v>TERMINAL A COMPRESSAO EM COBRE ESTANHADO PARA CABO 4 MM2, 1 FURO E 1 COMPRESSAO, PARA PARAFUSO DE FIXACAO M5</v>
          </cell>
          <cell r="C4625" t="str">
            <v xml:space="preserve">UN    </v>
          </cell>
          <cell r="D4625" t="str">
            <v>CR</v>
          </cell>
          <cell r="E4625" t="str">
            <v>0,83</v>
          </cell>
        </row>
        <row r="4626">
          <cell r="A4626">
            <v>1578</v>
          </cell>
          <cell r="B4626" t="str">
            <v>TERMINAL A COMPRESSAO EM COBRE ESTANHADO PARA CABO 50 MM2, 1 FURO E 1 COMPRESSAO, PARA PARAFUSO DE FIXACAO M8</v>
          </cell>
          <cell r="C4626" t="str">
            <v xml:space="preserve">UN    </v>
          </cell>
          <cell r="D4626" t="str">
            <v>CR</v>
          </cell>
          <cell r="E4626" t="str">
            <v>3,44</v>
          </cell>
        </row>
        <row r="4627">
          <cell r="A4627">
            <v>1573</v>
          </cell>
          <cell r="B4627" t="str">
            <v>TERMINAL A COMPRESSAO EM COBRE ESTANHADO PARA CABO 6 MM2, 1 FURO E 1 COMPRESSAO, PARA PARAFUSO DE FIXACAO M6</v>
          </cell>
          <cell r="C4627" t="str">
            <v xml:space="preserve">UN    </v>
          </cell>
          <cell r="D4627" t="str">
            <v>CR</v>
          </cell>
          <cell r="E4627" t="str">
            <v>0,99</v>
          </cell>
        </row>
        <row r="4628">
          <cell r="A4628">
            <v>1579</v>
          </cell>
          <cell r="B4628" t="str">
            <v>TERMINAL A COMPRESSAO EM COBRE ESTANHADO PARA CABO 70 MM2, 1 FURO E 1 COMPRESSAO, PARA PARAFUSO DE FIXACAO M10</v>
          </cell>
          <cell r="C4628" t="str">
            <v xml:space="preserve">UN    </v>
          </cell>
          <cell r="D4628" t="str">
            <v>CR</v>
          </cell>
          <cell r="E4628" t="str">
            <v>4,29</v>
          </cell>
        </row>
        <row r="4629">
          <cell r="A4629">
            <v>1580</v>
          </cell>
          <cell r="B4629" t="str">
            <v>TERMINAL A COMPRESSAO EM COBRE ESTANHADO PARA CABO 95 MM2, 1 FURO E 1 COMPRESSAO, PARA PARAFUSO DE FIXACAO M12</v>
          </cell>
          <cell r="C4629" t="str">
            <v xml:space="preserve">UN    </v>
          </cell>
          <cell r="D4629" t="str">
            <v>CR</v>
          </cell>
          <cell r="E4629" t="str">
            <v>5,29</v>
          </cell>
        </row>
        <row r="4630">
          <cell r="A4630">
            <v>7571</v>
          </cell>
          <cell r="B4630" t="str">
            <v>TERMINAL AEREO EM ACO GALVANIZADO DN 5/16", COMPRIMENTO DE 350MM, COM BASE DE FIXACAO HORIZONTAL</v>
          </cell>
          <cell r="C4630" t="str">
            <v xml:space="preserve">UN    </v>
          </cell>
          <cell r="D4630" t="str">
            <v>CR</v>
          </cell>
          <cell r="E4630" t="str">
            <v>10,46</v>
          </cell>
        </row>
        <row r="4631">
          <cell r="A4631">
            <v>39321</v>
          </cell>
          <cell r="B4631" t="str">
            <v>TERMINAL DE VENTILACAO, 100 MM, SERIE NORMAL, ESGOTO PREDIAL</v>
          </cell>
          <cell r="C4631" t="str">
            <v xml:space="preserve">UN    </v>
          </cell>
          <cell r="D4631" t="str">
            <v>CR</v>
          </cell>
          <cell r="E4631" t="str">
            <v>11,27</v>
          </cell>
        </row>
        <row r="4632">
          <cell r="A4632">
            <v>39319</v>
          </cell>
          <cell r="B4632" t="str">
            <v>TERMINAL DE VENTILACAO, 50 MM, SERIE NORMAL, ESGOTO PREDIAL</v>
          </cell>
          <cell r="C4632" t="str">
            <v xml:space="preserve">UN    </v>
          </cell>
          <cell r="D4632" t="str">
            <v>CR</v>
          </cell>
          <cell r="E4632" t="str">
            <v>4,40</v>
          </cell>
        </row>
        <row r="4633">
          <cell r="A4633">
            <v>39320</v>
          </cell>
          <cell r="B4633" t="str">
            <v>TERMINAL DE VENTILACAO, 75 MM, SERIE NORMAL, ESGOTO PREDIAL</v>
          </cell>
          <cell r="C4633" t="str">
            <v xml:space="preserve">UN    </v>
          </cell>
          <cell r="D4633" t="str">
            <v>CR</v>
          </cell>
          <cell r="E4633" t="str">
            <v>7,32</v>
          </cell>
        </row>
        <row r="4634">
          <cell r="A4634">
            <v>1591</v>
          </cell>
          <cell r="B4634" t="str">
            <v>TERMINAL METALICO A PRESSAO PARA 1 CABO DE 120 MM2, COM 1 FURO DE FIXACAO</v>
          </cell>
          <cell r="C4634" t="str">
            <v xml:space="preserve">UN    </v>
          </cell>
          <cell r="D4634" t="str">
            <v>CR</v>
          </cell>
          <cell r="E4634" t="str">
            <v>16,39</v>
          </cell>
        </row>
        <row r="4635">
          <cell r="A4635">
            <v>1547</v>
          </cell>
          <cell r="B4635" t="str">
            <v>TERMINAL METALICO A PRESSAO PARA 1 CABO DE 150 A 185 MM2, COM 2 FUROS PARA FIXACAO</v>
          </cell>
          <cell r="C4635" t="str">
            <v xml:space="preserve">UN    </v>
          </cell>
          <cell r="D4635" t="str">
            <v>CR</v>
          </cell>
          <cell r="E4635" t="str">
            <v>85,92</v>
          </cell>
        </row>
        <row r="4636">
          <cell r="A4636">
            <v>38196</v>
          </cell>
          <cell r="B4636" t="str">
            <v>TERMINAL METALICO A PRESSAO PARA 1 CABO DE 150 MM2, COM 1 FURO DE FIXACAO</v>
          </cell>
          <cell r="C4636" t="str">
            <v xml:space="preserve">UN    </v>
          </cell>
          <cell r="D4636" t="str">
            <v>CR</v>
          </cell>
          <cell r="E4636" t="str">
            <v>16,73</v>
          </cell>
        </row>
        <row r="4637">
          <cell r="A4637">
            <v>1543</v>
          </cell>
          <cell r="B4637" t="str">
            <v>TERMINAL METALICO A PRESSAO PARA 1 CABO DE 16 A 25 MM2, COM 2 FUROS PARA FIXACAO</v>
          </cell>
          <cell r="C4637" t="str">
            <v xml:space="preserve">UN    </v>
          </cell>
          <cell r="D4637" t="str">
            <v>CR</v>
          </cell>
          <cell r="E4637" t="str">
            <v>17,78</v>
          </cell>
        </row>
        <row r="4638">
          <cell r="A4638">
            <v>1585</v>
          </cell>
          <cell r="B4638" t="str">
            <v>TERMINAL METALICO A PRESSAO PARA 1 CABO DE 16 MM2, COM 1 FURO DE FIXACAO</v>
          </cell>
          <cell r="C4638" t="str">
            <v xml:space="preserve">UN    </v>
          </cell>
          <cell r="D4638" t="str">
            <v>CR</v>
          </cell>
          <cell r="E4638" t="str">
            <v>3,44</v>
          </cell>
        </row>
        <row r="4639">
          <cell r="A4639">
            <v>1593</v>
          </cell>
          <cell r="B4639" t="str">
            <v>TERMINAL METALICO A PRESSAO PARA 1 CABO DE 185 MM2, COM 1 FURO DE FIXACAO</v>
          </cell>
          <cell r="C4639" t="str">
            <v xml:space="preserve">UN    </v>
          </cell>
          <cell r="D4639" t="str">
            <v>CR</v>
          </cell>
          <cell r="E4639" t="str">
            <v>18,29</v>
          </cell>
        </row>
        <row r="4640">
          <cell r="A4640">
            <v>11838</v>
          </cell>
          <cell r="B4640" t="str">
            <v>TERMINAL METALICO A PRESSAO PARA 1 CABO DE 240 MM2, COM 1 FURO DE FIXACAO</v>
          </cell>
          <cell r="C4640" t="str">
            <v xml:space="preserve">UN    </v>
          </cell>
          <cell r="D4640" t="str">
            <v>CR</v>
          </cell>
          <cell r="E4640" t="str">
            <v>24,13</v>
          </cell>
        </row>
        <row r="4641">
          <cell r="A4641">
            <v>1594</v>
          </cell>
          <cell r="B4641" t="str">
            <v>TERMINAL METALICO A PRESSAO PARA 1 CABO DE 25 A 35 MM2, COM 2 FUROS PARA FIXACAO</v>
          </cell>
          <cell r="C4641" t="str">
            <v xml:space="preserve">UN    </v>
          </cell>
          <cell r="D4641" t="str">
            <v>CR</v>
          </cell>
          <cell r="E4641" t="str">
            <v>24,39</v>
          </cell>
        </row>
        <row r="4642">
          <cell r="A4642">
            <v>1586</v>
          </cell>
          <cell r="B4642" t="str">
            <v>TERMINAL METALICO A PRESSAO PARA 1 CABO DE 25 MM2, COM 1 FURO DE FIXACAO</v>
          </cell>
          <cell r="C4642" t="str">
            <v xml:space="preserve">UN    </v>
          </cell>
          <cell r="D4642" t="str">
            <v>CR</v>
          </cell>
          <cell r="E4642" t="str">
            <v>4,36</v>
          </cell>
        </row>
        <row r="4643">
          <cell r="A4643">
            <v>11839</v>
          </cell>
          <cell r="B4643" t="str">
            <v>TERMINAL METALICO A PRESSAO PARA 1 CABO DE 300 MM2, COM 1 FURO DE FIXACAO</v>
          </cell>
          <cell r="C4643" t="str">
            <v xml:space="preserve">UN    </v>
          </cell>
          <cell r="D4643" t="str">
            <v>CR</v>
          </cell>
          <cell r="E4643" t="str">
            <v>35,11</v>
          </cell>
        </row>
        <row r="4644">
          <cell r="A4644">
            <v>1587</v>
          </cell>
          <cell r="B4644" t="str">
            <v>TERMINAL METALICO A PRESSAO PARA 1 CABO DE 35 MM2, COM 1 FURO DE FIXACAO</v>
          </cell>
          <cell r="C4644" t="str">
            <v xml:space="preserve">UN    </v>
          </cell>
          <cell r="D4644" t="str">
            <v>CR</v>
          </cell>
          <cell r="E4644" t="str">
            <v>4,44</v>
          </cell>
        </row>
        <row r="4645">
          <cell r="A4645">
            <v>1545</v>
          </cell>
          <cell r="B4645" t="str">
            <v>TERMINAL METALICO A PRESSAO PARA 1 CABO DE 50 A 70 MM2, COM 2 FUROS PARA FIXACAO</v>
          </cell>
          <cell r="C4645" t="str">
            <v xml:space="preserve">UN    </v>
          </cell>
          <cell r="D4645" t="str">
            <v>CR</v>
          </cell>
          <cell r="E4645" t="str">
            <v>42,13</v>
          </cell>
        </row>
        <row r="4646">
          <cell r="A4646">
            <v>1588</v>
          </cell>
          <cell r="B4646" t="str">
            <v>TERMINAL METALICO A PRESSAO PARA 1 CABO DE 50 MM2, COM 1 FURO DE FIXACAO</v>
          </cell>
          <cell r="C4646" t="str">
            <v xml:space="preserve">UN    </v>
          </cell>
          <cell r="D4646" t="str">
            <v>CR</v>
          </cell>
          <cell r="E4646" t="str">
            <v>6,09</v>
          </cell>
        </row>
        <row r="4647">
          <cell r="A4647">
            <v>1535</v>
          </cell>
          <cell r="B4647" t="str">
            <v>TERMINAL METALICO A PRESSAO PARA 1 CABO DE 6 A 10 MM2, COM 1 FURO DE FIXACAO</v>
          </cell>
          <cell r="C4647" t="str">
            <v xml:space="preserve">UN    </v>
          </cell>
          <cell r="D4647" t="str">
            <v>CR</v>
          </cell>
          <cell r="E4647" t="str">
            <v>3,51</v>
          </cell>
        </row>
        <row r="4648">
          <cell r="A4648">
            <v>1589</v>
          </cell>
          <cell r="B4648" t="str">
            <v>TERMINAL METALICO A PRESSAO PARA 1 CABO DE 70 MM2, COM 1 FURO DE FIXACAO</v>
          </cell>
          <cell r="C4648" t="str">
            <v xml:space="preserve">UN    </v>
          </cell>
          <cell r="D4648" t="str">
            <v>CR</v>
          </cell>
          <cell r="E4648" t="str">
            <v>6,28</v>
          </cell>
        </row>
        <row r="4649">
          <cell r="A4649">
            <v>1546</v>
          </cell>
          <cell r="B4649" t="str">
            <v>TERMINAL METALICO A PRESSAO PARA 1 CABO DE 95 A 120 MM2, COM 2 FUROS PARA FIXACAO</v>
          </cell>
          <cell r="C4649" t="str">
            <v xml:space="preserve">UN    </v>
          </cell>
          <cell r="D4649" t="str">
            <v>CR</v>
          </cell>
          <cell r="E4649" t="str">
            <v>71,10</v>
          </cell>
        </row>
        <row r="4650">
          <cell r="A4650">
            <v>1590</v>
          </cell>
          <cell r="B4650" t="str">
            <v>TERMINAL METALICO A PRESSAO PARA 1 CABO DE 95 MM2, COM 1 FURO DE FIXACAO</v>
          </cell>
          <cell r="C4650" t="str">
            <v xml:space="preserve">UN    </v>
          </cell>
          <cell r="D4650" t="str">
            <v>CR</v>
          </cell>
          <cell r="E4650" t="str">
            <v>11,06</v>
          </cell>
        </row>
        <row r="4651">
          <cell r="A4651">
            <v>1542</v>
          </cell>
          <cell r="B4651" t="str">
            <v>TERMINAL METALICO A PRESSAO 1 CABO, PARA CABOS DE 4 A 10 MM2, COM 2 FUROS PARA FIXACAO</v>
          </cell>
          <cell r="C4651" t="str">
            <v xml:space="preserve">UN    </v>
          </cell>
          <cell r="D4651" t="str">
            <v>CR</v>
          </cell>
          <cell r="E4651" t="str">
            <v>14,65</v>
          </cell>
        </row>
        <row r="4652">
          <cell r="A4652">
            <v>38415</v>
          </cell>
          <cell r="B4652" t="str">
            <v>TERMOFUSORA PARA TUBOS E CONEXOES EM PPR COM DIAMETROS DE 20 A 63 MM, POTENCIA DE 800 W, TENSAO 220 V</v>
          </cell>
          <cell r="C4652" t="str">
            <v xml:space="preserve">UN    </v>
          </cell>
          <cell r="D4652" t="str">
            <v>CR</v>
          </cell>
          <cell r="E4652" t="str">
            <v>1.031,65</v>
          </cell>
        </row>
        <row r="4653">
          <cell r="A4653">
            <v>38414</v>
          </cell>
          <cell r="B4653" t="str">
            <v>TERMOFUSORA PARA TUBOS E CONEXOES EM PPR COM DIAMETROS DE 75 A 110 MM, POTENCIA DE *1100* W, TENSAO 220 V</v>
          </cell>
          <cell r="C4653" t="str">
            <v xml:space="preserve">UN    </v>
          </cell>
          <cell r="D4653" t="str">
            <v>CR</v>
          </cell>
          <cell r="E4653" t="str">
            <v>1.447,93</v>
          </cell>
        </row>
        <row r="4654">
          <cell r="A4654">
            <v>38128</v>
          </cell>
          <cell r="B4654" t="str">
            <v>TERRA VEGETAL (ENSACADA)</v>
          </cell>
          <cell r="C4654" t="str">
            <v xml:space="preserve">KG    </v>
          </cell>
          <cell r="D4654" t="str">
            <v xml:space="preserve">C </v>
          </cell>
          <cell r="E4654" t="str">
            <v>0,51</v>
          </cell>
        </row>
        <row r="4655">
          <cell r="A4655">
            <v>7253</v>
          </cell>
          <cell r="B4655" t="str">
            <v>TERRA VEGETAL (GRANEL)</v>
          </cell>
          <cell r="C4655" t="str">
            <v xml:space="preserve">M3    </v>
          </cell>
          <cell r="D4655" t="str">
            <v>CR</v>
          </cell>
          <cell r="E4655" t="str">
            <v>109,28</v>
          </cell>
        </row>
        <row r="4656">
          <cell r="A4656">
            <v>4806</v>
          </cell>
          <cell r="B4656" t="str">
            <v>TESTEIRA ANTIDERRAPANTE PARA PISO VINILICO *5 X 2,5* CM, E = 2 MM</v>
          </cell>
          <cell r="C4656" t="str">
            <v xml:space="preserve">M     </v>
          </cell>
          <cell r="D4656" t="str">
            <v>CR</v>
          </cell>
          <cell r="E4656" t="str">
            <v>12,48</v>
          </cell>
        </row>
        <row r="4657">
          <cell r="A4657">
            <v>34401</v>
          </cell>
          <cell r="B4657" t="str">
            <v>TIJOLO CERAMICO LAMINADO 5,5 X 11 X 23 CM</v>
          </cell>
          <cell r="C4657" t="str">
            <v xml:space="preserve">UN    </v>
          </cell>
          <cell r="D4657" t="str">
            <v>CR</v>
          </cell>
          <cell r="E4657" t="str">
            <v>1,19</v>
          </cell>
        </row>
        <row r="4658">
          <cell r="A4658">
            <v>7258</v>
          </cell>
          <cell r="B4658" t="str">
            <v>TIJOLO CERAMICO MACICO *5 X 10 X 20* CM</v>
          </cell>
          <cell r="C4658" t="str">
            <v xml:space="preserve">UN    </v>
          </cell>
          <cell r="D4658" t="str">
            <v>CR</v>
          </cell>
          <cell r="E4658" t="str">
            <v>0,37</v>
          </cell>
        </row>
        <row r="4659">
          <cell r="A4659">
            <v>7260</v>
          </cell>
          <cell r="B4659" t="str">
            <v>TIJOLO CERAMICO MACICO APARENTE *6 X 12 X 24* CM</v>
          </cell>
          <cell r="C4659" t="str">
            <v xml:space="preserve">UN    </v>
          </cell>
          <cell r="D4659" t="str">
            <v>CR</v>
          </cell>
          <cell r="E4659" t="str">
            <v>1,16</v>
          </cell>
        </row>
        <row r="4660">
          <cell r="A4660">
            <v>7256</v>
          </cell>
          <cell r="B4660" t="str">
            <v>TIJOLO CERAMICO MACICO APARENTE 2 FUROS, *6,5 X 10 X 20* CM</v>
          </cell>
          <cell r="C4660" t="str">
            <v xml:space="preserve">UN    </v>
          </cell>
          <cell r="D4660" t="str">
            <v>CR</v>
          </cell>
          <cell r="E4660" t="str">
            <v>0,67</v>
          </cell>
        </row>
        <row r="4661">
          <cell r="A4661">
            <v>34400</v>
          </cell>
          <cell r="B4661" t="str">
            <v>TIJOLO CERAMICO REFRATARIO 2,5 X 11,4 X 22,9 CM</v>
          </cell>
          <cell r="C4661" t="str">
            <v xml:space="preserve">UN    </v>
          </cell>
          <cell r="D4661" t="str">
            <v>CR</v>
          </cell>
          <cell r="E4661" t="str">
            <v>2,91</v>
          </cell>
        </row>
        <row r="4662">
          <cell r="A4662">
            <v>10617</v>
          </cell>
          <cell r="B4662" t="str">
            <v>TIJOLO CERAMICO REFRATARIO 6,3 X 11,4 X 22,9 CM</v>
          </cell>
          <cell r="C4662" t="str">
            <v xml:space="preserve">UN    </v>
          </cell>
          <cell r="D4662" t="str">
            <v>CR</v>
          </cell>
          <cell r="E4662" t="str">
            <v>4,07</v>
          </cell>
        </row>
        <row r="4663">
          <cell r="A4663">
            <v>7274</v>
          </cell>
          <cell r="B4663" t="str">
            <v>TIL PARA LIGACAO PREDIAL, EM PVC, JE, BBB, DN 100 X 100 MM, PARA REDE COLETORA ESGOTO (NBR 10569)</v>
          </cell>
          <cell r="C4663" t="str">
            <v xml:space="preserve">UN    </v>
          </cell>
          <cell r="D4663" t="str">
            <v>AS</v>
          </cell>
          <cell r="E4663" t="str">
            <v>30,87</v>
          </cell>
        </row>
        <row r="4664">
          <cell r="A4664">
            <v>11663</v>
          </cell>
          <cell r="B4664" t="str">
            <v>TIL TUBO QUEDA, EM PVC, JE, BBB, DN 100 X 100 MM, PARA REDE COLETORA DE ESGOTO (NBR 10569)</v>
          </cell>
          <cell r="C4664" t="str">
            <v xml:space="preserve">UN    </v>
          </cell>
          <cell r="D4664" t="str">
            <v>AS</v>
          </cell>
          <cell r="E4664" t="str">
            <v>253,98</v>
          </cell>
        </row>
        <row r="4665">
          <cell r="A4665">
            <v>154</v>
          </cell>
          <cell r="B4665" t="str">
            <v>TINTA / REVESTIMENTO A BASE DE RESINA EPOXI COM ALCATRAO, BICOMPONENTE</v>
          </cell>
          <cell r="C4665" t="str">
            <v xml:space="preserve">L     </v>
          </cell>
          <cell r="D4665" t="str">
            <v>CR</v>
          </cell>
          <cell r="E4665" t="str">
            <v>51,00</v>
          </cell>
        </row>
        <row r="4666">
          <cell r="A4666">
            <v>38121</v>
          </cell>
          <cell r="B4666" t="str">
            <v>TINTA A BASE DE RESINA ACRILICA EMULSIONADA EM AGUA, PARA SINALIZACAO HORIZONTAL VIARIA (NBR 13699)</v>
          </cell>
          <cell r="C4666" t="str">
            <v xml:space="preserve">L     </v>
          </cell>
          <cell r="D4666" t="str">
            <v>CR</v>
          </cell>
          <cell r="E4666" t="str">
            <v>7,68</v>
          </cell>
        </row>
        <row r="4667">
          <cell r="A4667">
            <v>7343</v>
          </cell>
          <cell r="B4667" t="str">
            <v>TINTA A BASE DE RESINA ACRILICA, PARA SINALIZACAO HORIZONTAL VIARIA (NBR 11862)</v>
          </cell>
          <cell r="C4667" t="str">
            <v xml:space="preserve">L     </v>
          </cell>
          <cell r="D4667" t="str">
            <v>CR</v>
          </cell>
          <cell r="E4667" t="str">
            <v>7,77</v>
          </cell>
        </row>
        <row r="4668">
          <cell r="A4668">
            <v>7350</v>
          </cell>
          <cell r="B4668" t="str">
            <v>TINTA ACRILICA PARA CERAMICA</v>
          </cell>
          <cell r="C4668" t="str">
            <v xml:space="preserve">L     </v>
          </cell>
          <cell r="D4668" t="str">
            <v>CR</v>
          </cell>
          <cell r="E4668" t="str">
            <v>24,45</v>
          </cell>
        </row>
        <row r="4669">
          <cell r="A4669">
            <v>7348</v>
          </cell>
          <cell r="B4669" t="str">
            <v>TINTA ACRILICA PREMIUM PARA PISO</v>
          </cell>
          <cell r="C4669" t="str">
            <v xml:space="preserve">L     </v>
          </cell>
          <cell r="D4669" t="str">
            <v>CR</v>
          </cell>
          <cell r="E4669" t="str">
            <v>13,72</v>
          </cell>
        </row>
        <row r="4670">
          <cell r="A4670">
            <v>7356</v>
          </cell>
          <cell r="B4670" t="str">
            <v>TINTA ACRILICA PREMIUM, COR BRANCO FOSCO</v>
          </cell>
          <cell r="C4670" t="str">
            <v xml:space="preserve">L     </v>
          </cell>
          <cell r="D4670" t="str">
            <v>CR</v>
          </cell>
          <cell r="E4670" t="str">
            <v>20,56</v>
          </cell>
        </row>
        <row r="4671">
          <cell r="A4671">
            <v>7313</v>
          </cell>
          <cell r="B4671" t="str">
            <v>TINTA ASFALTICA IMPERMEABILIZANTE DILUIDA EM SOLVENTE, PARA MATERIAIS CIMENTICIOS, METAL E MADEIRA</v>
          </cell>
          <cell r="C4671" t="str">
            <v xml:space="preserve">L     </v>
          </cell>
          <cell r="D4671" t="str">
            <v>CR</v>
          </cell>
          <cell r="E4671" t="str">
            <v>15,45</v>
          </cell>
        </row>
        <row r="4672">
          <cell r="A4672">
            <v>7319</v>
          </cell>
          <cell r="B4672" t="str">
            <v>TINTA ASFALTICA IMPERMEABILIZANTE DISPERSA EM AGUA, PARA MATERIAIS CIMENTICIOS</v>
          </cell>
          <cell r="C4672" t="str">
            <v xml:space="preserve">L     </v>
          </cell>
          <cell r="D4672" t="str">
            <v>CR</v>
          </cell>
          <cell r="E4672" t="str">
            <v>8,84</v>
          </cell>
        </row>
        <row r="4673">
          <cell r="A4673">
            <v>38119</v>
          </cell>
          <cell r="B4673" t="str">
            <v>TINTA BORRACHA CLORADA, ACABAMENTO SEMIBRILHO, BRANCA</v>
          </cell>
          <cell r="C4673" t="str">
            <v xml:space="preserve">L     </v>
          </cell>
          <cell r="D4673" t="str">
            <v>CR</v>
          </cell>
          <cell r="E4673" t="str">
            <v>93,03</v>
          </cell>
        </row>
        <row r="4674">
          <cell r="A4674">
            <v>7314</v>
          </cell>
          <cell r="B4674" t="str">
            <v>TINTA BORRACHA CLORADA, ACABAMENTO SEMIBRILHO, CORES VIVAS</v>
          </cell>
          <cell r="C4674" t="str">
            <v xml:space="preserve">L     </v>
          </cell>
          <cell r="D4674" t="str">
            <v>CR</v>
          </cell>
          <cell r="E4674" t="str">
            <v>100,26</v>
          </cell>
        </row>
        <row r="4675">
          <cell r="A4675">
            <v>38131</v>
          </cell>
          <cell r="B4675" t="str">
            <v>TINTA BORRACHA, CLORADA, ACABAMENTO SEMIBRILHO, PRETA</v>
          </cell>
          <cell r="C4675" t="str">
            <v xml:space="preserve">L     </v>
          </cell>
          <cell r="D4675" t="str">
            <v>CR</v>
          </cell>
          <cell r="E4675" t="str">
            <v>93,86</v>
          </cell>
        </row>
        <row r="4676">
          <cell r="A4676">
            <v>7304</v>
          </cell>
          <cell r="B4676" t="str">
            <v>TINTA EPOXI PREMIUM, BRANCA</v>
          </cell>
          <cell r="C4676" t="str">
            <v xml:space="preserve">L     </v>
          </cell>
          <cell r="D4676" t="str">
            <v>CR</v>
          </cell>
          <cell r="E4676" t="str">
            <v>54,96</v>
          </cell>
        </row>
        <row r="4677">
          <cell r="A4677">
            <v>7293</v>
          </cell>
          <cell r="B4677" t="str">
            <v>TINTA ESMALTE SINTETICO GRAFITE COM PROTECAO PARA METAIS FERROSOS</v>
          </cell>
          <cell r="C4677" t="str">
            <v xml:space="preserve">L     </v>
          </cell>
          <cell r="D4677" t="str">
            <v>CR</v>
          </cell>
          <cell r="E4677" t="str">
            <v>24,64</v>
          </cell>
        </row>
        <row r="4678">
          <cell r="A4678">
            <v>7311</v>
          </cell>
          <cell r="B4678" t="str">
            <v>TINTA ESMALTE SINTETICO PREMIUM ACETINADO</v>
          </cell>
          <cell r="C4678" t="str">
            <v xml:space="preserve">L     </v>
          </cell>
          <cell r="D4678" t="str">
            <v>CR</v>
          </cell>
          <cell r="E4678" t="str">
            <v>23,83</v>
          </cell>
        </row>
        <row r="4679">
          <cell r="A4679">
            <v>7292</v>
          </cell>
          <cell r="B4679" t="str">
            <v>TINTA ESMALTE SINTETICO PREMIUM BRILHANTE</v>
          </cell>
          <cell r="C4679" t="str">
            <v xml:space="preserve">L     </v>
          </cell>
          <cell r="D4679" t="str">
            <v xml:space="preserve">C </v>
          </cell>
          <cell r="E4679" t="str">
            <v>23,14</v>
          </cell>
        </row>
        <row r="4680">
          <cell r="A4680">
            <v>7288</v>
          </cell>
          <cell r="B4680" t="str">
            <v>TINTA ESMALTE SINTETICO PREMIUM FOSCO</v>
          </cell>
          <cell r="C4680" t="str">
            <v xml:space="preserve">L     </v>
          </cell>
          <cell r="D4680" t="str">
            <v>CR</v>
          </cell>
          <cell r="E4680" t="str">
            <v>26,22</v>
          </cell>
        </row>
        <row r="4681">
          <cell r="A4681">
            <v>35693</v>
          </cell>
          <cell r="B4681" t="str">
            <v>TINTA LATEX ACRILICA ECONOMICA, COR BRANCA</v>
          </cell>
          <cell r="C4681" t="str">
            <v xml:space="preserve">L     </v>
          </cell>
          <cell r="D4681" t="str">
            <v>CR</v>
          </cell>
          <cell r="E4681" t="str">
            <v>9,43</v>
          </cell>
        </row>
        <row r="4682">
          <cell r="A4682">
            <v>35692</v>
          </cell>
          <cell r="B4682" t="str">
            <v>TINTA LATEX ACRILICA STANDARD, COR BRANCA</v>
          </cell>
          <cell r="C4682" t="str">
            <v xml:space="preserve">L     </v>
          </cell>
          <cell r="D4682" t="str">
            <v>CR</v>
          </cell>
          <cell r="E4682" t="str">
            <v>50,56</v>
          </cell>
        </row>
        <row r="4683">
          <cell r="A4683">
            <v>7342</v>
          </cell>
          <cell r="B4683" t="str">
            <v>TINTA MINERAL IMPERMEAVEL EM PO, BRANCA</v>
          </cell>
          <cell r="C4683" t="str">
            <v xml:space="preserve">KG    </v>
          </cell>
          <cell r="D4683" t="str">
            <v>CR</v>
          </cell>
          <cell r="E4683" t="str">
            <v>1,69</v>
          </cell>
        </row>
        <row r="4684">
          <cell r="A4684">
            <v>7306</v>
          </cell>
          <cell r="B4684" t="str">
            <v>TINTA PROTETORA SUPERFICIE METALICA ALUMINIO</v>
          </cell>
          <cell r="C4684" t="str">
            <v xml:space="preserve">L     </v>
          </cell>
          <cell r="D4684" t="str">
            <v>CR</v>
          </cell>
          <cell r="E4684" t="str">
            <v>28,26</v>
          </cell>
        </row>
        <row r="4685">
          <cell r="A4685">
            <v>39574</v>
          </cell>
          <cell r="B4685" t="str">
            <v>TIRANTE COM ELO, EM ARAME GALVANIZADO RIGIDO, NUMERO 10, COMPRIMENTO 2000 MM, PARA PENDURAL DE FORRO REMOVIVEL</v>
          </cell>
          <cell r="C4685" t="str">
            <v xml:space="preserve">UN    </v>
          </cell>
          <cell r="D4685" t="str">
            <v>CR</v>
          </cell>
          <cell r="E4685" t="str">
            <v>3,08</v>
          </cell>
        </row>
        <row r="4686">
          <cell r="A4686">
            <v>11060</v>
          </cell>
          <cell r="B4686" t="str">
            <v>TIRANTE EM FERRO GALVANIZADO PARA CONTRAVENTAMENTO DE TELHA CANALETE 90, 1/4 " X 400 MM</v>
          </cell>
          <cell r="C4686" t="str">
            <v xml:space="preserve">UN    </v>
          </cell>
          <cell r="D4686" t="str">
            <v>CR</v>
          </cell>
          <cell r="E4686" t="str">
            <v>25,13</v>
          </cell>
        </row>
        <row r="4687">
          <cell r="A4687">
            <v>37401</v>
          </cell>
          <cell r="B4687" t="str">
            <v>TOALHEIRO PLASTICO TIPO DISPENSER PARA PAPEL TOALHA INTERFOLHADO</v>
          </cell>
          <cell r="C4687" t="str">
            <v xml:space="preserve">UN    </v>
          </cell>
          <cell r="D4687" t="str">
            <v>CR</v>
          </cell>
          <cell r="E4687" t="str">
            <v>42,00</v>
          </cell>
        </row>
        <row r="4688">
          <cell r="A4688">
            <v>7525</v>
          </cell>
          <cell r="B4688" t="str">
            <v>TOMADA INDUSTRIAL DE EMBUTIR 3P+T 30 A, 440 V, COM TRAVA, COM PLACA</v>
          </cell>
          <cell r="C4688" t="str">
            <v xml:space="preserve">UN    </v>
          </cell>
          <cell r="D4688" t="str">
            <v>CR</v>
          </cell>
          <cell r="E4688" t="str">
            <v>29,29</v>
          </cell>
        </row>
        <row r="4689">
          <cell r="A4689">
            <v>7524</v>
          </cell>
          <cell r="B4689" t="str">
            <v>TOMADA INDUSTRIAL DE EMBUTIR 3P+T 30 A, 440 V, COM TRAVA, SEM PLACA</v>
          </cell>
          <cell r="C4689" t="str">
            <v xml:space="preserve">UN    </v>
          </cell>
          <cell r="D4689" t="str">
            <v>CR</v>
          </cell>
          <cell r="E4689" t="str">
            <v>27,60</v>
          </cell>
        </row>
        <row r="4690">
          <cell r="A4690">
            <v>38105</v>
          </cell>
          <cell r="B4690" t="str">
            <v>TOMADA PARA ANTENA DE TV, CABO COAXIAL DE 9 MM (APENAS MODULO)</v>
          </cell>
          <cell r="C4690" t="str">
            <v xml:space="preserve">UN    </v>
          </cell>
          <cell r="D4690" t="str">
            <v>CR</v>
          </cell>
          <cell r="E4690" t="str">
            <v>7,09</v>
          </cell>
        </row>
        <row r="4691">
          <cell r="A4691">
            <v>38084</v>
          </cell>
          <cell r="B4691" t="str">
            <v>TOMADA PARA ANTENA DE TV, CABO COAXIAL DE 9 MM, CONJUNTO MONTADO PARA EMBUTIR 4" X 2" (PLACA + SUPORTE + MODULO)</v>
          </cell>
          <cell r="C4691" t="str">
            <v xml:space="preserve">UN    </v>
          </cell>
          <cell r="D4691" t="str">
            <v>CR</v>
          </cell>
          <cell r="E4691" t="str">
            <v>10,07</v>
          </cell>
        </row>
        <row r="4692">
          <cell r="A4692">
            <v>38103</v>
          </cell>
          <cell r="B4692" t="str">
            <v>TOMADA RJ11, 2 FIOS (APENAS MODULO)</v>
          </cell>
          <cell r="C4692" t="str">
            <v xml:space="preserve">UN    </v>
          </cell>
          <cell r="D4692" t="str">
            <v>CR</v>
          </cell>
          <cell r="E4692" t="str">
            <v>10,64</v>
          </cell>
        </row>
        <row r="4693">
          <cell r="A4693">
            <v>38082</v>
          </cell>
          <cell r="B4693" t="str">
            <v>TOMADA RJ11, 2 FIOS, CONJUNTO MONTADO PARA EMBUTIR 4" X 2" (PLACA + SUPORTE + MODULO)</v>
          </cell>
          <cell r="C4693" t="str">
            <v xml:space="preserve">UN    </v>
          </cell>
          <cell r="D4693" t="str">
            <v>CR</v>
          </cell>
          <cell r="E4693" t="str">
            <v>13,11</v>
          </cell>
        </row>
        <row r="4694">
          <cell r="A4694">
            <v>38104</v>
          </cell>
          <cell r="B4694" t="str">
            <v>TOMADA RJ45, 8 FIOS, CAT 5E (APENAS MODULO)</v>
          </cell>
          <cell r="C4694" t="str">
            <v xml:space="preserve">UN    </v>
          </cell>
          <cell r="D4694" t="str">
            <v>CR</v>
          </cell>
          <cell r="E4694" t="str">
            <v>20,84</v>
          </cell>
        </row>
        <row r="4695">
          <cell r="A4695">
            <v>38083</v>
          </cell>
          <cell r="B4695" t="str">
            <v>TOMADA RJ45, 8 FIOS, CAT 5E, CONJUNTO MONTADO PARA EMBUTIR 4" X 2" (PLACA + SUPORTE + MODULO)</v>
          </cell>
          <cell r="C4695" t="str">
            <v xml:space="preserve">UN    </v>
          </cell>
          <cell r="D4695" t="str">
            <v>CR</v>
          </cell>
          <cell r="E4695" t="str">
            <v>23,14</v>
          </cell>
        </row>
        <row r="4696">
          <cell r="A4696">
            <v>38101</v>
          </cell>
          <cell r="B4696" t="str">
            <v>TOMADA 2P+T 10A, 250V  (APENAS MODULO)</v>
          </cell>
          <cell r="C4696" t="str">
            <v xml:space="preserve">UN    </v>
          </cell>
          <cell r="D4696" t="str">
            <v>CR</v>
          </cell>
          <cell r="E4696" t="str">
            <v>5,06</v>
          </cell>
        </row>
        <row r="4697">
          <cell r="A4697">
            <v>7528</v>
          </cell>
          <cell r="B4697" t="str">
            <v>TOMADA 2P+T 10A, 250V, CONJUNTO MONTADO PARA EMBUTIR 4" X 2" (PLACA + SUPORTE + MODULO)</v>
          </cell>
          <cell r="C4697" t="str">
            <v xml:space="preserve">UN    </v>
          </cell>
          <cell r="D4697" t="str">
            <v xml:space="preserve">C </v>
          </cell>
          <cell r="E4697" t="str">
            <v>5,95</v>
          </cell>
        </row>
        <row r="4698">
          <cell r="A4698">
            <v>12147</v>
          </cell>
          <cell r="B4698" t="str">
            <v>TOMADA 2P+T 10A, 250V, CONJUNTO MONTADO PARA SOBREPOR 4" X 2" (CAIXA + MODULO)</v>
          </cell>
          <cell r="C4698" t="str">
            <v xml:space="preserve">UN    </v>
          </cell>
          <cell r="D4698" t="str">
            <v>CR</v>
          </cell>
          <cell r="E4698" t="str">
            <v>9,07</v>
          </cell>
        </row>
        <row r="4699">
          <cell r="A4699">
            <v>38075</v>
          </cell>
          <cell r="B4699" t="str">
            <v>TOMADA 2P+T 20A 250V, CONJUNTO MONTADO PARA EMBUTIR 4" X 2" (PLACA + SUPORTE + MODULO)</v>
          </cell>
          <cell r="C4699" t="str">
            <v xml:space="preserve">UN    </v>
          </cell>
          <cell r="D4699" t="str">
            <v>CR</v>
          </cell>
          <cell r="E4699" t="str">
            <v>10,30</v>
          </cell>
        </row>
        <row r="4700">
          <cell r="A4700">
            <v>38102</v>
          </cell>
          <cell r="B4700" t="str">
            <v>TOMADA 2P+T 20A, 250V  (APENAS MODULO)</v>
          </cell>
          <cell r="C4700" t="str">
            <v xml:space="preserve">UN    </v>
          </cell>
          <cell r="D4700" t="str">
            <v>CR</v>
          </cell>
          <cell r="E4700" t="str">
            <v>6,47</v>
          </cell>
        </row>
        <row r="4701">
          <cell r="A4701">
            <v>38076</v>
          </cell>
          <cell r="B4701" t="str">
            <v>TOMADAS (2 MODULOS) 2P+T 10A, 250V, CONJUNTO MONTADO PARA EMBUTIR 4" X 2" (PLACA + SUPORTE + MODULOS)</v>
          </cell>
          <cell r="C4701" t="str">
            <v xml:space="preserve">UN    </v>
          </cell>
          <cell r="D4701" t="str">
            <v>CR</v>
          </cell>
          <cell r="E4701" t="str">
            <v>11,55</v>
          </cell>
        </row>
        <row r="4702">
          <cell r="A4702">
            <v>7592</v>
          </cell>
          <cell r="B4702" t="str">
            <v>TOPOGRAFO</v>
          </cell>
          <cell r="C4702" t="str">
            <v xml:space="preserve">H     </v>
          </cell>
          <cell r="D4702" t="str">
            <v xml:space="preserve">C </v>
          </cell>
          <cell r="E4702" t="str">
            <v>14,32</v>
          </cell>
        </row>
        <row r="4703">
          <cell r="A4703">
            <v>40820</v>
          </cell>
          <cell r="B4703" t="str">
            <v>TOPOGRAFO (MENSALISTA)</v>
          </cell>
          <cell r="C4703" t="str">
            <v xml:space="preserve">MES   </v>
          </cell>
          <cell r="D4703" t="str">
            <v>CR</v>
          </cell>
          <cell r="E4703" t="str">
            <v>2.539,59</v>
          </cell>
        </row>
        <row r="4704">
          <cell r="A4704">
            <v>11762</v>
          </cell>
          <cell r="B4704" t="str">
            <v>TORNEIRA CROMADA COM BICO PARA JARDIM/TANQUE 1/2 " OU 3/4 " (REF 1153)</v>
          </cell>
          <cell r="C4704" t="str">
            <v xml:space="preserve">UN    </v>
          </cell>
          <cell r="D4704" t="str">
            <v>CR</v>
          </cell>
          <cell r="E4704" t="str">
            <v>56,42</v>
          </cell>
        </row>
        <row r="4705">
          <cell r="A4705">
            <v>13418</v>
          </cell>
          <cell r="B4705" t="str">
            <v>TORNEIRA CROMADA CURTA SEM BICO PARA TANQUE, PADRAO POPULAR, 1/2 " OU 3/4 " (REF 1140)</v>
          </cell>
          <cell r="C4705" t="str">
            <v xml:space="preserve">UN    </v>
          </cell>
          <cell r="D4705" t="str">
            <v>CR</v>
          </cell>
          <cell r="E4705" t="str">
            <v>15,76</v>
          </cell>
        </row>
        <row r="4706">
          <cell r="A4706">
            <v>13984</v>
          </cell>
          <cell r="B4706" t="str">
            <v>TORNEIRA CROMADA CURTA SEM BICO PARA USO GERAL  1/2 " OU 3/4 " (REF 1152)</v>
          </cell>
          <cell r="C4706" t="str">
            <v xml:space="preserve">UN    </v>
          </cell>
          <cell r="D4706" t="str">
            <v>CR</v>
          </cell>
          <cell r="E4706" t="str">
            <v>39,43</v>
          </cell>
        </row>
        <row r="4707">
          <cell r="A4707">
            <v>11772</v>
          </cell>
          <cell r="B4707" t="str">
            <v>TORNEIRA CROMADA DE MESA PARA COZINHA BICA MOVEL COM AREJADOR 1/2 " OU 3/4 " (REF 1167)</v>
          </cell>
          <cell r="C4707" t="str">
            <v xml:space="preserve">UN    </v>
          </cell>
          <cell r="D4707" t="str">
            <v>CR</v>
          </cell>
          <cell r="E4707" t="str">
            <v>95,75</v>
          </cell>
        </row>
        <row r="4708">
          <cell r="A4708">
            <v>36795</v>
          </cell>
          <cell r="B4708" t="str">
            <v>TORNEIRA CROMADA DE MESA PARA LAVATORIO COM SENSOR DE PRESENCA</v>
          </cell>
          <cell r="C4708" t="str">
            <v xml:space="preserve">UN    </v>
          </cell>
          <cell r="D4708" t="str">
            <v>CR</v>
          </cell>
          <cell r="E4708" t="str">
            <v>615,87</v>
          </cell>
        </row>
        <row r="4709">
          <cell r="A4709">
            <v>36796</v>
          </cell>
          <cell r="B4709" t="str">
            <v>TORNEIRA CROMADA DE MESA PARA LAVATORIO TEMPORIZADA PRESSAO BICA BAIXA</v>
          </cell>
          <cell r="C4709" t="str">
            <v xml:space="preserve">UN    </v>
          </cell>
          <cell r="D4709" t="str">
            <v>CR</v>
          </cell>
          <cell r="E4709" t="str">
            <v>158,57</v>
          </cell>
        </row>
        <row r="4710">
          <cell r="A4710">
            <v>36791</v>
          </cell>
          <cell r="B4710" t="str">
            <v>TORNEIRA CROMADA DE MESA PARA LAVATORIO, BICA ALTA (REF 1195)</v>
          </cell>
          <cell r="C4710" t="str">
            <v xml:space="preserve">UN    </v>
          </cell>
          <cell r="D4710" t="str">
            <v>CR</v>
          </cell>
          <cell r="E4710" t="str">
            <v>81,70</v>
          </cell>
        </row>
        <row r="4711">
          <cell r="A4711">
            <v>13415</v>
          </cell>
          <cell r="B4711" t="str">
            <v>TORNEIRA CROMADA DE MESA PARA LAVATORIO, PADRAO POPULAR, 1/2 " OU 3/4 " (REF 1193)</v>
          </cell>
          <cell r="C4711" t="str">
            <v xml:space="preserve">UN    </v>
          </cell>
          <cell r="D4711" t="str">
            <v xml:space="preserve">C </v>
          </cell>
          <cell r="E4711" t="str">
            <v>47,49</v>
          </cell>
        </row>
        <row r="4712">
          <cell r="A4712">
            <v>36792</v>
          </cell>
          <cell r="B4712" t="str">
            <v>TORNEIRA CROMADA DE PAREDE LONGA PARA LAVATORIO (REF 1178)</v>
          </cell>
          <cell r="C4712" t="str">
            <v xml:space="preserve">UN    </v>
          </cell>
          <cell r="D4712" t="str">
            <v>CR</v>
          </cell>
          <cell r="E4712" t="str">
            <v>156,17</v>
          </cell>
        </row>
        <row r="4713">
          <cell r="A4713">
            <v>11773</v>
          </cell>
          <cell r="B4713" t="str">
            <v>TORNEIRA CROMADA DE PAREDE PARA COZINHA BICA MOVEL COM AREJADOR 1/2 " OU 3/4 " (REF 1168)</v>
          </cell>
          <cell r="C4713" t="str">
            <v xml:space="preserve">UN    </v>
          </cell>
          <cell r="D4713" t="str">
            <v>CR</v>
          </cell>
          <cell r="E4713" t="str">
            <v>91,41</v>
          </cell>
        </row>
        <row r="4714">
          <cell r="A4714">
            <v>11775</v>
          </cell>
          <cell r="B4714" t="str">
            <v>TORNEIRA CROMADA DE PAREDE PARA COZINHA COM AREJADOR 1/2 " OU 3/4 " (REF 1157)</v>
          </cell>
          <cell r="C4714" t="str">
            <v xml:space="preserve">UN    </v>
          </cell>
          <cell r="D4714" t="str">
            <v>CR</v>
          </cell>
          <cell r="E4714" t="str">
            <v>95,46</v>
          </cell>
        </row>
        <row r="4715">
          <cell r="A4715">
            <v>13983</v>
          </cell>
          <cell r="B4715" t="str">
            <v>TORNEIRA CROMADA DE PAREDE PARA COZINHA COM AREJADOR, PADRAO POPULAR, 1/2 " OU 3/4 " (REF 1159)</v>
          </cell>
          <cell r="C4715" t="str">
            <v xml:space="preserve">UN    </v>
          </cell>
          <cell r="D4715" t="str">
            <v>CR</v>
          </cell>
          <cell r="E4715" t="str">
            <v>48,77</v>
          </cell>
        </row>
        <row r="4716">
          <cell r="A4716">
            <v>13416</v>
          </cell>
          <cell r="B4716" t="str">
            <v>TORNEIRA CROMADA DE PAREDE PARA COZINHA SEM AREJADOR, PADRAO POPULAR, 1/2 " OU 3/4 " (REF 1158)</v>
          </cell>
          <cell r="C4716" t="str">
            <v xml:space="preserve">UN    </v>
          </cell>
          <cell r="D4716" t="str">
            <v>CR</v>
          </cell>
          <cell r="E4716" t="str">
            <v>39,33</v>
          </cell>
        </row>
        <row r="4717">
          <cell r="A4717">
            <v>13417</v>
          </cell>
          <cell r="B4717" t="str">
            <v>TORNEIRA CROMADA SEM BICO PARA TANQUE 1/2 " OU 3/4 " (REF 1143)</v>
          </cell>
          <cell r="C4717" t="str">
            <v xml:space="preserve">UN    </v>
          </cell>
          <cell r="D4717" t="str">
            <v>CR</v>
          </cell>
          <cell r="E4717" t="str">
            <v>34,69</v>
          </cell>
        </row>
        <row r="4718">
          <cell r="A4718">
            <v>7604</v>
          </cell>
          <cell r="B4718" t="str">
            <v>TORNEIRA CROMADA SEM BICO PARA TANQUE, PADRAO POPULAR, 1/2 " OU 3/4 " (REF 1126)</v>
          </cell>
          <cell r="C4718" t="str">
            <v xml:space="preserve">UN    </v>
          </cell>
          <cell r="D4718" t="str">
            <v>CR</v>
          </cell>
          <cell r="E4718" t="str">
            <v>15,02</v>
          </cell>
        </row>
        <row r="4719">
          <cell r="A4719">
            <v>11763</v>
          </cell>
          <cell r="B4719" t="str">
            <v>TORNEIRA DE BOIA CONVENCIONAL PARA CAIXA D'AGUA, 1.1/2", COM HASTE E TORNEIRA METALICOS E BALAO PLASTICO</v>
          </cell>
          <cell r="C4719" t="str">
            <v xml:space="preserve">UN    </v>
          </cell>
          <cell r="D4719" t="str">
            <v>CR</v>
          </cell>
          <cell r="E4719" t="str">
            <v>69,40</v>
          </cell>
        </row>
        <row r="4720">
          <cell r="A4720">
            <v>11764</v>
          </cell>
          <cell r="B4720" t="str">
            <v>TORNEIRA DE BOIA CONVENCIONAL PARA CAIXA D'AGUA, 1.1/4", COM HASTE E TORNEIRA METALICOS E BALAO PLASTICO</v>
          </cell>
          <cell r="C4720" t="str">
            <v xml:space="preserve">UN    </v>
          </cell>
          <cell r="D4720" t="str">
            <v>CR</v>
          </cell>
          <cell r="E4720" t="str">
            <v>74,13</v>
          </cell>
        </row>
        <row r="4721">
          <cell r="A4721">
            <v>11829</v>
          </cell>
          <cell r="B4721" t="str">
            <v>TORNEIRA DE BOIA CONVENCIONAL PARA CAIXA D'AGUA, 1/2", COM HASTE E TORNEIRA METALICOS E BALAO PLASTICO</v>
          </cell>
          <cell r="C4721" t="str">
            <v xml:space="preserve">UN    </v>
          </cell>
          <cell r="D4721" t="str">
            <v>CR</v>
          </cell>
          <cell r="E4721" t="str">
            <v>17,76</v>
          </cell>
        </row>
        <row r="4722">
          <cell r="A4722">
            <v>11825</v>
          </cell>
          <cell r="B4722" t="str">
            <v>TORNEIRA DE BOIA CONVENCIONAL PARA CAIXA D'AGUA, 1", COM HASTE E TORNEIRA METALICOS E BALAO PLASTICO</v>
          </cell>
          <cell r="C4722" t="str">
            <v xml:space="preserve">UN    </v>
          </cell>
          <cell r="D4722" t="str">
            <v>CR</v>
          </cell>
          <cell r="E4722" t="str">
            <v>30,46</v>
          </cell>
        </row>
        <row r="4723">
          <cell r="A4723">
            <v>11767</v>
          </cell>
          <cell r="B4723" t="str">
            <v>TORNEIRA DE BOIA CONVENCIONAL PARA CAIXA D'AGUA, 2", COM HASTE E TORNEIRA METALICOS E BALAO PLASTICO</v>
          </cell>
          <cell r="C4723" t="str">
            <v xml:space="preserve">UN    </v>
          </cell>
          <cell r="D4723" t="str">
            <v>CR</v>
          </cell>
          <cell r="E4723" t="str">
            <v>123,05</v>
          </cell>
        </row>
        <row r="4724">
          <cell r="A4724">
            <v>11830</v>
          </cell>
          <cell r="B4724" t="str">
            <v>TORNEIRA DE BOIA CONVENCIONAL PARA CAIXA D'AGUA, 3/4", COM HASTE E TORNEIRA METALICOS E BALAO PLASTICO</v>
          </cell>
          <cell r="C4724" t="str">
            <v xml:space="preserve">UN    </v>
          </cell>
          <cell r="D4724" t="str">
            <v>CR</v>
          </cell>
          <cell r="E4724" t="str">
            <v>19,20</v>
          </cell>
        </row>
        <row r="4725">
          <cell r="A4725">
            <v>11766</v>
          </cell>
          <cell r="B4725" t="str">
            <v>TORNEIRA DE BOIA VAZAO TOTAL PARA CAIXA D'AGUA, 1/2", COM HASTE E TORNEIRA METALICOS E BALAO PLASTICO</v>
          </cell>
          <cell r="C4725" t="str">
            <v xml:space="preserve">UN    </v>
          </cell>
          <cell r="D4725" t="str">
            <v>CR</v>
          </cell>
          <cell r="E4725" t="str">
            <v>34,13</v>
          </cell>
        </row>
        <row r="4726">
          <cell r="A4726">
            <v>11765</v>
          </cell>
          <cell r="B4726" t="str">
            <v>TORNEIRA DE BOIA VAZAO TOTAL PARA CAIXA D'AGUA, 1", COM HASTE E TORNEIRA METALICOS E BALAO PLASTICO</v>
          </cell>
          <cell r="C4726" t="str">
            <v xml:space="preserve">UN    </v>
          </cell>
          <cell r="D4726" t="str">
            <v>CR</v>
          </cell>
          <cell r="E4726" t="str">
            <v>46,47</v>
          </cell>
        </row>
        <row r="4727">
          <cell r="A4727">
            <v>11824</v>
          </cell>
          <cell r="B4727" t="str">
            <v>TORNEIRA DE BOIA VAZAO TOTAL PARA CAIXA D'AGUA, 3/4", COM HASTE E TORNEIRA METALICOS E BALAO PLASTICO</v>
          </cell>
          <cell r="C4727" t="str">
            <v xml:space="preserve">UN    </v>
          </cell>
          <cell r="D4727" t="str">
            <v>CR</v>
          </cell>
          <cell r="E4727" t="str">
            <v>35,20</v>
          </cell>
        </row>
        <row r="4728">
          <cell r="A4728">
            <v>11777</v>
          </cell>
          <cell r="B4728" t="str">
            <v>TORNEIRA ELETRICA DE PAREDE, BICA ALTA, PARA COZINHA, 5500 W (110/220 V)</v>
          </cell>
          <cell r="C4728" t="str">
            <v xml:space="preserve">UN    </v>
          </cell>
          <cell r="D4728" t="str">
            <v>CR</v>
          </cell>
          <cell r="E4728" t="str">
            <v>129,56</v>
          </cell>
        </row>
        <row r="4729">
          <cell r="A4729">
            <v>7602</v>
          </cell>
          <cell r="B4729" t="str">
            <v>TORNEIRA METAL AMARELO COM BICO PARA JARDIM, PADRAO POPULAR, 1/2 " OU 3/4 " (REF 1128)</v>
          </cell>
          <cell r="C4729" t="str">
            <v xml:space="preserve">UN    </v>
          </cell>
          <cell r="D4729" t="str">
            <v>CR</v>
          </cell>
          <cell r="E4729" t="str">
            <v>14,89</v>
          </cell>
        </row>
        <row r="4730">
          <cell r="A4730">
            <v>7603</v>
          </cell>
          <cell r="B4730" t="str">
            <v>TORNEIRA METAL AMARELO CURTA SEM BICO PARA TANQUE, PADRAO POPULAR, 1/2 " OU 3/4 " (REF 1120)</v>
          </cell>
          <cell r="C4730" t="str">
            <v xml:space="preserve">UN    </v>
          </cell>
          <cell r="D4730" t="str">
            <v>CR</v>
          </cell>
          <cell r="E4730" t="str">
            <v>14,44</v>
          </cell>
        </row>
        <row r="4731">
          <cell r="A4731">
            <v>11826</v>
          </cell>
          <cell r="B4731" t="str">
            <v>TORNEIRA METALICA DE BOIA CONVENCIONAL PARA CAIXA D'AGUA, 1/2 ", COM HASTE, TORNEIRA E BALAO METALICOS</v>
          </cell>
          <cell r="C4731" t="str">
            <v xml:space="preserve">UN    </v>
          </cell>
          <cell r="D4731" t="str">
            <v>CR</v>
          </cell>
          <cell r="E4731" t="str">
            <v>29,56</v>
          </cell>
        </row>
        <row r="4732">
          <cell r="A4732">
            <v>7606</v>
          </cell>
          <cell r="B4732" t="str">
            <v>TORNEIRA METALICA DE BOIA CONVENCIONAL PARA CAIXA D'AGUA, 3/4 ", COM HASTE, TORNEIRA E BALAO METALICOS</v>
          </cell>
          <cell r="C4732" t="str">
            <v xml:space="preserve">UN    </v>
          </cell>
          <cell r="D4732" t="str">
            <v>CR</v>
          </cell>
          <cell r="E4732" t="str">
            <v>30,80</v>
          </cell>
        </row>
        <row r="4733">
          <cell r="A4733">
            <v>40329</v>
          </cell>
          <cell r="B4733" t="str">
            <v>TORNEIRA PLASTICA DE BOIA CONVENCIONAL PARA CAIXA DE AGUA, 3/4 ", COM HASTE METALICA E COM TORNEIRA E BALAO PLASTICOS (PADRAO POPULAR)</v>
          </cell>
          <cell r="C4733" t="str">
            <v xml:space="preserve">UN    </v>
          </cell>
          <cell r="D4733" t="str">
            <v xml:space="preserve">C </v>
          </cell>
          <cell r="E4733" t="str">
            <v>14,90</v>
          </cell>
        </row>
        <row r="4734">
          <cell r="A4734">
            <v>11823</v>
          </cell>
          <cell r="B4734" t="str">
            <v>TORNEIRA PLASTICA DE BOIA PARA CAIXA DE DESCARGA,  1/2", BALAO E TORNEIRA PLASTICOS, COM HASTE METALICA</v>
          </cell>
          <cell r="C4734" t="str">
            <v xml:space="preserve">UN    </v>
          </cell>
          <cell r="D4734" t="str">
            <v>CR</v>
          </cell>
          <cell r="E4734" t="str">
            <v>6,44</v>
          </cell>
        </row>
        <row r="4735">
          <cell r="A4735">
            <v>11822</v>
          </cell>
          <cell r="B4735" t="str">
            <v>TORNEIRA PLASTICA DE MESA, BICA MOVEL, PARA COZINHA 1/2 "</v>
          </cell>
          <cell r="C4735" t="str">
            <v xml:space="preserve">UN    </v>
          </cell>
          <cell r="D4735" t="str">
            <v>CR</v>
          </cell>
          <cell r="E4735" t="str">
            <v>35,08</v>
          </cell>
        </row>
        <row r="4736">
          <cell r="A4736">
            <v>11831</v>
          </cell>
          <cell r="B4736" t="str">
            <v>TORNEIRA PLASTICA PARA TANQUE 1/2 " OU 3/4 " COM BICO PARA MANGUEIRA</v>
          </cell>
          <cell r="C4736" t="str">
            <v xml:space="preserve">UN    </v>
          </cell>
          <cell r="D4736" t="str">
            <v>CR</v>
          </cell>
          <cell r="E4736" t="str">
            <v>26,64</v>
          </cell>
        </row>
        <row r="4737">
          <cell r="A4737">
            <v>7613</v>
          </cell>
          <cell r="B4737" t="str">
            <v>TRANSFORMADOR TRIFASICO DE DISTRIBUICAO, POTENCIA DE 1000 KVA, TENSAO NOMINAL DE 15 KV, TENSAO SECUNDARIA DE 220/127V, EM OLEO ISOLANTE TIPO MINERAL</v>
          </cell>
          <cell r="C4737" t="str">
            <v xml:space="preserve">UN    </v>
          </cell>
          <cell r="D4737" t="str">
            <v>AS</v>
          </cell>
          <cell r="E4737" t="str">
            <v>52.757,24</v>
          </cell>
        </row>
        <row r="4738">
          <cell r="A4738">
            <v>7619</v>
          </cell>
          <cell r="B4738" t="str">
            <v>TRANSFORMADOR TRIFASICO DE DISTRIBUICAO, POTENCIA DE 112,5 KVA, TENSAO NOMINAL DE 15 KV, TENSAO SECUNDARIA DE 220/127V, EM OLEO ISOLANTE TIPO MINERAL</v>
          </cell>
          <cell r="C4738" t="str">
            <v xml:space="preserve">UN    </v>
          </cell>
          <cell r="D4738" t="str">
            <v>AS</v>
          </cell>
          <cell r="E4738" t="str">
            <v>8.155,14</v>
          </cell>
        </row>
        <row r="4739">
          <cell r="A4739">
            <v>12076</v>
          </cell>
          <cell r="B4739" t="str">
            <v>TRANSFORMADOR TRIFASICO DE DISTRIBUICAO, POTENCIA DE 15 KVA, TENSAO NOMINAL DE 15 KV, TENSAO SECUNDARIA DE 220/127V, EM OLEO ISOLANTE TIPO MINERAL</v>
          </cell>
          <cell r="C4739" t="str">
            <v xml:space="preserve">UN    </v>
          </cell>
          <cell r="D4739" t="str">
            <v>AS</v>
          </cell>
          <cell r="E4739" t="str">
            <v>3.740,89</v>
          </cell>
        </row>
        <row r="4740">
          <cell r="A4740">
            <v>7614</v>
          </cell>
          <cell r="B4740" t="str">
            <v>TRANSFORMADOR TRIFASICO DE DISTRIBUICAO, POTENCIA DE 150 KVA, TENSAO NOMINAL DE 15 KV, TENSAO SECUNDARIA DE 220/127V, EM OLEO ISOLANTE TIPO MINERAL</v>
          </cell>
          <cell r="C4740" t="str">
            <v xml:space="preserve">UN    </v>
          </cell>
          <cell r="D4740" t="str">
            <v>AS</v>
          </cell>
          <cell r="E4740" t="str">
            <v>10.285,57</v>
          </cell>
        </row>
        <row r="4741">
          <cell r="A4741">
            <v>7618</v>
          </cell>
          <cell r="B4741" t="str">
            <v>TRANSFORMADOR TRIFASICO DE DISTRIBUICAO, POTENCIA DE 1500 KVA, TENSAO NOMINAL DE 15 KV, TENSAO SECUNDARIA DE 220/127V, EM OLEO ISOLANTE TIPO MINERAL</v>
          </cell>
          <cell r="C4741" t="str">
            <v xml:space="preserve">UN    </v>
          </cell>
          <cell r="D4741" t="str">
            <v>AS</v>
          </cell>
          <cell r="E4741" t="str">
            <v>66.709,69</v>
          </cell>
        </row>
        <row r="4742">
          <cell r="A4742">
            <v>7620</v>
          </cell>
          <cell r="B4742" t="str">
            <v>TRANSFORMADOR TRIFASICO DE DISTRIBUICAO, POTENCIA DE 225 KVA, TENSAO NOMINAL DE 15 KV, TENSAO SECUNDARIA DE 220/127V, EM OLEO ISOLANTE TIPO MINERAL</v>
          </cell>
          <cell r="C4742" t="str">
            <v xml:space="preserve">UN    </v>
          </cell>
          <cell r="D4742" t="str">
            <v>AS</v>
          </cell>
          <cell r="E4742" t="str">
            <v>14.429,14</v>
          </cell>
        </row>
        <row r="4743">
          <cell r="A4743">
            <v>7610</v>
          </cell>
          <cell r="B4743" t="str">
            <v>TRANSFORMADOR TRIFASICO DE DISTRIBUICAO, POTENCIA DE 30 KVA, TENSAO NOMINAL DE 15 KV, TENSAO SECUNDARIA DE 220/127V, EM OLEO ISOLANTE TIPO MINERAL</v>
          </cell>
          <cell r="C4743" t="str">
            <v xml:space="preserve">UN    </v>
          </cell>
          <cell r="D4743" t="str">
            <v>AS</v>
          </cell>
          <cell r="E4743" t="str">
            <v>4.569,23</v>
          </cell>
        </row>
        <row r="4744">
          <cell r="A4744">
            <v>7615</v>
          </cell>
          <cell r="B4744" t="str">
            <v>TRANSFORMADOR TRIFASICO DE DISTRIBUICAO, POTENCIA DE 300 KVA, TENSAO NOMINAL DE 15 KV, TENSAO SECUNDARIA DE 220/127V, EM OLEO ISOLANTE TIPO MINERAL</v>
          </cell>
          <cell r="C4744" t="str">
            <v xml:space="preserve">UN    </v>
          </cell>
          <cell r="D4744" t="str">
            <v>AS</v>
          </cell>
          <cell r="E4744" t="str">
            <v>16.834,00</v>
          </cell>
        </row>
        <row r="4745">
          <cell r="A4745">
            <v>7617</v>
          </cell>
          <cell r="B4745" t="str">
            <v>TRANSFORMADOR TRIFASICO DE DISTRIBUICAO, POTENCIA DE 45 KVA, TENSAO NOMINAL DE 15 KV, TENSAO SECUNDARIA DE 220/127V, EM OLEO ISOLANTE TIPO MINERAL</v>
          </cell>
          <cell r="C4745" t="str">
            <v xml:space="preserve">UN    </v>
          </cell>
          <cell r="D4745" t="str">
            <v>AS</v>
          </cell>
          <cell r="E4745" t="str">
            <v>5.103,64</v>
          </cell>
        </row>
        <row r="4746">
          <cell r="A4746">
            <v>7616</v>
          </cell>
          <cell r="B4746" t="str">
            <v>TRANSFORMADOR TRIFASICO DE DISTRIBUICAO, POTENCIA DE 500 KVA, TENSAO NOMINAL DE 15 KV, TENSAO SECUNDARIA DE 220/127V, EM OLEO ISOLANTE TIPO MINERAL</v>
          </cell>
          <cell r="C4746" t="str">
            <v xml:space="preserve">UN    </v>
          </cell>
          <cell r="D4746" t="str">
            <v>AS</v>
          </cell>
          <cell r="E4746" t="str">
            <v>27.470,42</v>
          </cell>
        </row>
        <row r="4747">
          <cell r="A4747">
            <v>7611</v>
          </cell>
          <cell r="B4747" t="str">
            <v>TRANSFORMADOR TRIFASICO DE DISTRIBUICAO, POTENCIA DE 75 KVA, TENSAO NOMINAL DE 15 KV, TENSAO SECUNDARIA DE 220/127V, EM OLEO ISOLANTE TIPO MINERAL</v>
          </cell>
          <cell r="C4747" t="str">
            <v xml:space="preserve">UN    </v>
          </cell>
          <cell r="D4747" t="str">
            <v>AS</v>
          </cell>
          <cell r="E4747" t="str">
            <v>6.600,00</v>
          </cell>
        </row>
        <row r="4748">
          <cell r="A4748">
            <v>7612</v>
          </cell>
          <cell r="B4748" t="str">
            <v>TRANSFORMADOR TRIFASICO DE DISTRIBUICAO, POTENCIA DE 750 KVA, TENSAO NOMINAL DE 15 KV, TENSAO SECUNDARIA DE 220/127V, EM OLEO ISOLANTE TIPO MINERAL</v>
          </cell>
          <cell r="C4748" t="str">
            <v xml:space="preserve">UN    </v>
          </cell>
          <cell r="D4748" t="str">
            <v>AS</v>
          </cell>
          <cell r="E4748" t="str">
            <v>37.680,38</v>
          </cell>
        </row>
        <row r="4749">
          <cell r="A4749">
            <v>37371</v>
          </cell>
          <cell r="B4749" t="str">
            <v>TRANSPORTE - HORISTA (COLETADO CAIXA)</v>
          </cell>
          <cell r="C4749" t="str">
            <v xml:space="preserve">H     </v>
          </cell>
          <cell r="D4749" t="str">
            <v xml:space="preserve">C </v>
          </cell>
          <cell r="E4749" t="str">
            <v>0,71</v>
          </cell>
        </row>
        <row r="4750">
          <cell r="A4750">
            <v>40861</v>
          </cell>
          <cell r="B4750" t="str">
            <v>TRANSPORTE - MENSALISTA (COLETADO CAIXA)</v>
          </cell>
          <cell r="C4750" t="str">
            <v xml:space="preserve">MES   </v>
          </cell>
          <cell r="D4750" t="str">
            <v xml:space="preserve">C </v>
          </cell>
          <cell r="E4750" t="str">
            <v>133,68</v>
          </cell>
        </row>
        <row r="4751">
          <cell r="A4751">
            <v>36510</v>
          </cell>
          <cell r="B4751" t="str">
            <v>TRATOR DE ESTEIRAS, POTENCIA BRUTA DE 133 HP, PESO OPERACIONAL DE 14 T, COM LAMINA COM CAPACIDADE DE 3,00 M3</v>
          </cell>
          <cell r="C4751" t="str">
            <v xml:space="preserve">UN    </v>
          </cell>
          <cell r="D4751" t="str">
            <v>AS</v>
          </cell>
          <cell r="E4751" t="str">
            <v>588.379,18</v>
          </cell>
        </row>
        <row r="4752">
          <cell r="A4752">
            <v>25020</v>
          </cell>
          <cell r="B4752" t="str">
            <v>TRATOR DE ESTEIRAS, POTENCIA BRUTA DE 347 HP, PESO OPERACIONAL DE 38,5 T, COM ESCARIFICADOR E LAMINA COM CAPACIDADE DE 4,70M3</v>
          </cell>
          <cell r="C4752" t="str">
            <v xml:space="preserve">UN    </v>
          </cell>
          <cell r="D4752" t="str">
            <v>AS</v>
          </cell>
          <cell r="E4752" t="str">
            <v>2.423.915,21</v>
          </cell>
        </row>
        <row r="4753">
          <cell r="A4753">
            <v>7622</v>
          </cell>
          <cell r="B4753" t="str">
            <v>TRATOR DE ESTEIRAS, POTENCIA DE 100 HP, PESO OPERACIONAL DE 9,4 T, COM LAMINA COM CAPACIDADE DE 2,19 M3</v>
          </cell>
          <cell r="C4753" t="str">
            <v xml:space="preserve">UN    </v>
          </cell>
          <cell r="D4753" t="str">
            <v>AS</v>
          </cell>
          <cell r="E4753" t="str">
            <v>570.813,80</v>
          </cell>
        </row>
        <row r="4754">
          <cell r="A4754">
            <v>7624</v>
          </cell>
          <cell r="B4754" t="str">
            <v>TRATOR DE ESTEIRAS, POTENCIA DE 150 HP, PESO OPERACIONAL DE 16,7 T, COM RODA MOTRIZ ELEVADA E LAMINA COM CONTATO DE 3,18M3</v>
          </cell>
          <cell r="C4754" t="str">
            <v xml:space="preserve">UN    </v>
          </cell>
          <cell r="D4754" t="str">
            <v>AS</v>
          </cell>
          <cell r="E4754" t="str">
            <v>740.000,00</v>
          </cell>
        </row>
        <row r="4755">
          <cell r="A4755">
            <v>7625</v>
          </cell>
          <cell r="B4755" t="str">
            <v>TRATOR DE ESTEIRAS, POTENCIA DE 170 HP, PESO OPERACIONAL DE 19 T, COM LAMINA COM CAPACIDADE DE 5,2 M3</v>
          </cell>
          <cell r="C4755" t="str">
            <v xml:space="preserve">UN    </v>
          </cell>
          <cell r="D4755" t="str">
            <v>AS</v>
          </cell>
          <cell r="E4755" t="str">
            <v>735.473,93</v>
          </cell>
        </row>
        <row r="4756">
          <cell r="A4756">
            <v>7623</v>
          </cell>
          <cell r="B4756" t="str">
            <v>TRATOR DE ESTEIRAS, POTENCIA DE 347 HP, PESO OPERACIONAL DE 38,5 T, COM LAMINA COM CAPACIDADE DE 8,70M3</v>
          </cell>
          <cell r="C4756" t="str">
            <v xml:space="preserve">UN    </v>
          </cell>
          <cell r="D4756" t="str">
            <v>AS</v>
          </cell>
          <cell r="E4756" t="str">
            <v>2.423.915,21</v>
          </cell>
        </row>
        <row r="4757">
          <cell r="A4757">
            <v>36508</v>
          </cell>
          <cell r="B4757" t="str">
            <v>TRATOR DE ESTEIRAS, POTENCIA NO VOLANTE DE 200 HP, PESO OPERACIONAL DE 20,1 T, COM RODA MOTRIZ ELEVADA E LAMINA COM CAPACIDADE DE 3,89 M3</v>
          </cell>
          <cell r="C4757" t="str">
            <v xml:space="preserve">UN    </v>
          </cell>
          <cell r="D4757" t="str">
            <v>AS</v>
          </cell>
          <cell r="E4757" t="str">
            <v>1.090.130,85</v>
          </cell>
        </row>
        <row r="4758">
          <cell r="A4758">
            <v>36509</v>
          </cell>
          <cell r="B4758" t="str">
            <v>TRATOR DE ESTEIRAS, POTENCIA 125 HP, PESO OPERACIONAL DE 12,9 T, COM LAMINA COM CAPACIDADE DE 2,7 M3</v>
          </cell>
          <cell r="C4758" t="str">
            <v xml:space="preserve">UN    </v>
          </cell>
          <cell r="D4758" t="str">
            <v>AS</v>
          </cell>
          <cell r="E4758" t="str">
            <v>597.431,15</v>
          </cell>
        </row>
        <row r="4759">
          <cell r="A4759">
            <v>13238</v>
          </cell>
          <cell r="B4759" t="str">
            <v>TRATOR DE PNEUS COM POTENCIA DE 105 CV, TRACAO 4 X 4, PESO COM LASTRO DE 5775 KG</v>
          </cell>
          <cell r="C4759" t="str">
            <v xml:space="preserve">UN    </v>
          </cell>
          <cell r="D4759" t="str">
            <v>CR</v>
          </cell>
          <cell r="E4759" t="str">
            <v>158.971,95</v>
          </cell>
        </row>
        <row r="4760">
          <cell r="A4760">
            <v>36511</v>
          </cell>
          <cell r="B4760" t="str">
            <v>TRATOR DE PNEUS COM POTENCIA DE 122 CV, TRACAO 4 X 4, PESO COM LASTRO DE 4510 KG</v>
          </cell>
          <cell r="C4760" t="str">
            <v xml:space="preserve">UN    </v>
          </cell>
          <cell r="D4760" t="str">
            <v>CR</v>
          </cell>
          <cell r="E4760" t="str">
            <v>184.205,59</v>
          </cell>
        </row>
        <row r="4761">
          <cell r="A4761">
            <v>36515</v>
          </cell>
          <cell r="B4761" t="str">
            <v>TRATOR DE PNEUS COM POTENCIA DE 15 CV, PESO COM LASTRO DE 1160 KG</v>
          </cell>
          <cell r="C4761" t="str">
            <v xml:space="preserve">UN    </v>
          </cell>
          <cell r="D4761" t="str">
            <v>CR</v>
          </cell>
          <cell r="E4761" t="str">
            <v>54.252,32</v>
          </cell>
        </row>
        <row r="4762">
          <cell r="A4762">
            <v>10598</v>
          </cell>
          <cell r="B4762" t="str">
            <v>TRATOR DE PNEUS COM POTENCIA DE 50 CV, TRACAO 4 X 2, PESO COM LASTRO DE 2714 KG</v>
          </cell>
          <cell r="C4762" t="str">
            <v xml:space="preserve">UN    </v>
          </cell>
          <cell r="D4762" t="str">
            <v>CR</v>
          </cell>
          <cell r="E4762" t="str">
            <v>87.978,35</v>
          </cell>
        </row>
        <row r="4763">
          <cell r="A4763">
            <v>7640</v>
          </cell>
          <cell r="B4763" t="str">
            <v>TRATOR DE PNEUS COM POTENCIA DE 85 CV, TRACAO 4 X 4, PESO COM LASTRO DE 4675 KG</v>
          </cell>
          <cell r="C4763" t="str">
            <v xml:space="preserve">UN    </v>
          </cell>
          <cell r="D4763" t="str">
            <v xml:space="preserve">C </v>
          </cell>
          <cell r="E4763" t="str">
            <v>135.000,00</v>
          </cell>
        </row>
        <row r="4764">
          <cell r="A4764">
            <v>36513</v>
          </cell>
          <cell r="B4764" t="str">
            <v>TRATOR DE PNEUS COM POTENCIA DE 85 CV, TURBO,  PESO COM LASTRO DE 4900 KG</v>
          </cell>
          <cell r="C4764" t="str">
            <v xml:space="preserve">UN    </v>
          </cell>
          <cell r="D4764" t="str">
            <v>CR</v>
          </cell>
          <cell r="E4764" t="str">
            <v>130.047,88</v>
          </cell>
        </row>
        <row r="4765">
          <cell r="A4765">
            <v>36514</v>
          </cell>
          <cell r="B4765" t="str">
            <v>TRATOR DE PNEUS COM POTENCIA DE 95 CV, TRACAO 4 X 4, PESO MAXIMO DE 5225 KG</v>
          </cell>
          <cell r="C4765" t="str">
            <v xml:space="preserve">UN    </v>
          </cell>
          <cell r="D4765" t="str">
            <v>CR</v>
          </cell>
          <cell r="E4765" t="str">
            <v>145.093,45</v>
          </cell>
        </row>
        <row r="4766">
          <cell r="A4766">
            <v>36149</v>
          </cell>
          <cell r="B4766" t="str">
            <v>TRAVA-QUEDAS EM ACO PARA CORDA DE 12 MM, EXTENSOR DE 25 X 300 MM, COM MOSQUETAO TIPO GANCHO TRAVA DUPLA</v>
          </cell>
          <cell r="C4766" t="str">
            <v xml:space="preserve">UN    </v>
          </cell>
          <cell r="D4766" t="str">
            <v>CR</v>
          </cell>
          <cell r="E4766" t="str">
            <v>140,41</v>
          </cell>
        </row>
        <row r="4767">
          <cell r="A4767">
            <v>42407</v>
          </cell>
          <cell r="B4767" t="str">
            <v>TRELICA NERVURADA (ESPACADOR), ALTURA = 120,0 MM, DIAMETRO DOS BANZOS INFERIORES E SUPERIOR = 6,0 MM, DIAMETRO DA DIAGONAL = 4,2 MM</v>
          </cell>
          <cell r="C4767" t="str">
            <v xml:space="preserve">M     </v>
          </cell>
          <cell r="D4767" t="str">
            <v>CR</v>
          </cell>
          <cell r="E4767" t="str">
            <v>4,76</v>
          </cell>
        </row>
        <row r="4768">
          <cell r="A4768">
            <v>11581</v>
          </cell>
          <cell r="B4768" t="str">
            <v>TRILHO EM ALUMINIO "U", COM ABAULADO PARA ROLDANA DE PORTA DE CORRER, *40 X 40* MM</v>
          </cell>
          <cell r="C4768" t="str">
            <v xml:space="preserve">M     </v>
          </cell>
          <cell r="D4768" t="str">
            <v>CR</v>
          </cell>
          <cell r="E4768" t="str">
            <v>26,09</v>
          </cell>
        </row>
        <row r="4769">
          <cell r="A4769">
            <v>11580</v>
          </cell>
          <cell r="B4769" t="str">
            <v>TRILHO QUADRADO, EM ALUMINIO (VERGALHAO MACICO), 1/4", (*6 X 6* CM), PARA RODIZIOS</v>
          </cell>
          <cell r="C4769" t="str">
            <v xml:space="preserve">M     </v>
          </cell>
          <cell r="D4769" t="str">
            <v>CR</v>
          </cell>
          <cell r="E4769" t="str">
            <v>11,88</v>
          </cell>
        </row>
        <row r="4770">
          <cell r="A4770">
            <v>38177</v>
          </cell>
          <cell r="B4770" t="str">
            <v>TRINCO / FECHO TIPO AVIAO, EM ZAMAC CROMADO, *60* MM, PARA JANELAS - INCLUI PARAFUSOS</v>
          </cell>
          <cell r="C4770" t="str">
            <v xml:space="preserve">UN    </v>
          </cell>
          <cell r="D4770" t="str">
            <v>CR</v>
          </cell>
          <cell r="E4770" t="str">
            <v>8,06</v>
          </cell>
        </row>
        <row r="4771">
          <cell r="A4771">
            <v>10743</v>
          </cell>
          <cell r="B4771" t="str">
            <v>TROLEY MANUAL CAPACIDADE 1 T</v>
          </cell>
          <cell r="C4771" t="str">
            <v xml:space="preserve">UN    </v>
          </cell>
          <cell r="D4771" t="str">
            <v>AS</v>
          </cell>
          <cell r="E4771" t="str">
            <v>569,85</v>
          </cell>
        </row>
        <row r="4772">
          <cell r="A4772">
            <v>39848</v>
          </cell>
          <cell r="B4772" t="str">
            <v>TUBO / MANGUEIRA PRETA EM POLIETILENO, LINHA PESADA OU REFORCADA, TIPO ESPAGUETE, PARA INJECAO DE CALDA DE CIMENTO, D = 1/2", ESPESSURA 1,5 MM</v>
          </cell>
          <cell r="C4772" t="str">
            <v xml:space="preserve">M     </v>
          </cell>
          <cell r="D4772" t="str">
            <v>AS</v>
          </cell>
          <cell r="E4772" t="str">
            <v>1,26</v>
          </cell>
        </row>
        <row r="4773">
          <cell r="A4773">
            <v>20999</v>
          </cell>
          <cell r="B4773" t="str">
            <v>TUBO ACO CARBONO COM COSTURA, NBR 5580, CLASSE L, DN = 15 MM, E = 2,25 MM, 1,06 KG/M</v>
          </cell>
          <cell r="C4773" t="str">
            <v xml:space="preserve">M     </v>
          </cell>
          <cell r="D4773" t="str">
            <v>CR</v>
          </cell>
          <cell r="E4773" t="str">
            <v>7,22</v>
          </cell>
        </row>
        <row r="4774">
          <cell r="A4774">
            <v>21001</v>
          </cell>
          <cell r="B4774" t="str">
            <v>TUBO ACO CARBONO COM COSTURA, NBR 5580, CLASSE L, DN = 25 MM, E = 2,65 MM, 2,02 KG/M</v>
          </cell>
          <cell r="C4774" t="str">
            <v xml:space="preserve">M     </v>
          </cell>
          <cell r="D4774" t="str">
            <v xml:space="preserve">C </v>
          </cell>
          <cell r="E4774" t="str">
            <v>13,48</v>
          </cell>
        </row>
        <row r="4775">
          <cell r="A4775">
            <v>21003</v>
          </cell>
          <cell r="B4775" t="str">
            <v>TUBO ACO CARBONO COM COSTURA, NBR 5580, CLASSE L, DN = 40 MM, E = 3,0 MM, 3,34 KG/M</v>
          </cell>
          <cell r="C4775" t="str">
            <v xml:space="preserve">M     </v>
          </cell>
          <cell r="D4775" t="str">
            <v>CR</v>
          </cell>
          <cell r="E4775" t="str">
            <v>22,15</v>
          </cell>
        </row>
        <row r="4776">
          <cell r="A4776">
            <v>21006</v>
          </cell>
          <cell r="B4776" t="str">
            <v>TUBO ACO CARBONO COM COSTURA, NBR 5580, CLASSE L, DN = 80 MM, E = 3,35 MM, 7,07 KG/M</v>
          </cell>
          <cell r="C4776" t="str">
            <v xml:space="preserve">M     </v>
          </cell>
          <cell r="D4776" t="str">
            <v>CR</v>
          </cell>
          <cell r="E4776" t="str">
            <v>47,01</v>
          </cell>
        </row>
        <row r="4777">
          <cell r="A4777">
            <v>21019</v>
          </cell>
          <cell r="B4777" t="str">
            <v>TUBO ACO CARBONO COM COSTURA, NBR 5580, CLASSE M, DN = 25 MM, E = 3,35 MM, *2,50* KG//M</v>
          </cell>
          <cell r="C4777" t="str">
            <v xml:space="preserve">M     </v>
          </cell>
          <cell r="D4777" t="str">
            <v>CR</v>
          </cell>
          <cell r="E4777" t="str">
            <v>16,34</v>
          </cell>
        </row>
        <row r="4778">
          <cell r="A4778">
            <v>21021</v>
          </cell>
          <cell r="B4778" t="str">
            <v>TUBO ACO CARBONO COM COSTURA, NBR 5580, CLASSE M, DN = 40 MM, E = 3,35 MM, *3,71* KG//M</v>
          </cell>
          <cell r="C4778" t="str">
            <v xml:space="preserve">M     </v>
          </cell>
          <cell r="D4778" t="str">
            <v>CR</v>
          </cell>
          <cell r="E4778" t="str">
            <v>25,83</v>
          </cell>
        </row>
        <row r="4779">
          <cell r="A4779">
            <v>21024</v>
          </cell>
          <cell r="B4779" t="str">
            <v>TUBO ACO CARBONO COM COSTURA, NBR 5580, CLASSE M, DN = 80 MM, E = 4,05 MM, *8,47* KG/M</v>
          </cell>
          <cell r="C4779" t="str">
            <v xml:space="preserve">M     </v>
          </cell>
          <cell r="D4779" t="str">
            <v>CR</v>
          </cell>
          <cell r="E4779" t="str">
            <v>55,34</v>
          </cell>
        </row>
        <row r="4780">
          <cell r="A4780">
            <v>40624</v>
          </cell>
          <cell r="B4780" t="str">
            <v>TUBO ACO CARBONO SEM COSTURA 1 1/2", E= *3,68 MM, SCHEDULE 40, 4,05 KG/M</v>
          </cell>
          <cell r="C4780" t="str">
            <v xml:space="preserve">M     </v>
          </cell>
          <cell r="D4780" t="str">
            <v>AS</v>
          </cell>
          <cell r="E4780" t="str">
            <v>42,39</v>
          </cell>
        </row>
        <row r="4781">
          <cell r="A4781">
            <v>13127</v>
          </cell>
          <cell r="B4781" t="str">
            <v>TUBO ACO CARBONO SEM COSTURA 1/2", E= *2,77 MM, SCHEDULE 40, *1,27 KG/M</v>
          </cell>
          <cell r="C4781" t="str">
            <v xml:space="preserve">M     </v>
          </cell>
          <cell r="D4781" t="str">
            <v>AS</v>
          </cell>
          <cell r="E4781" t="str">
            <v>18,90</v>
          </cell>
        </row>
        <row r="4782">
          <cell r="A4782">
            <v>13137</v>
          </cell>
          <cell r="B4782" t="str">
            <v>TUBO ACO CARBONO SEM COSTURA 1/2", E= *3,73 MM, SCHEDULE 80, *1,62 KG/M</v>
          </cell>
          <cell r="C4782" t="str">
            <v xml:space="preserve">M     </v>
          </cell>
          <cell r="D4782" t="str">
            <v>AS</v>
          </cell>
          <cell r="E4782" t="str">
            <v>25,09</v>
          </cell>
        </row>
        <row r="4783">
          <cell r="A4783">
            <v>20989</v>
          </cell>
          <cell r="B4783" t="str">
            <v>TUBO ACO CARBONO SEM COSTURA 14", E= *11,13 MM, SCHEDULE 40, *94,55 KG/M</v>
          </cell>
          <cell r="C4783" t="str">
            <v xml:space="preserve">M     </v>
          </cell>
          <cell r="D4783" t="str">
            <v>AS</v>
          </cell>
          <cell r="E4783" t="str">
            <v>898,92</v>
          </cell>
        </row>
        <row r="4784">
          <cell r="A4784">
            <v>21147</v>
          </cell>
          <cell r="B4784" t="str">
            <v>TUBO ACO CARBONO SEM COSTURA 2 1/2", E = 5,16 MM, SCHEDULE 40 (8,62 KG/M)</v>
          </cell>
          <cell r="C4784" t="str">
            <v xml:space="preserve">M     </v>
          </cell>
          <cell r="D4784" t="str">
            <v>AS</v>
          </cell>
          <cell r="E4784" t="str">
            <v>84,28</v>
          </cell>
        </row>
        <row r="4785">
          <cell r="A4785">
            <v>21148</v>
          </cell>
          <cell r="B4785" t="str">
            <v>TUBO ACO CARBONO SEM COSTURA 2", E= *3,91* MM, SCHEDULE 40, *5,43* KG/M</v>
          </cell>
          <cell r="C4785" t="str">
            <v xml:space="preserve">M     </v>
          </cell>
          <cell r="D4785" t="str">
            <v>AS</v>
          </cell>
          <cell r="E4785" t="str">
            <v>52,02</v>
          </cell>
        </row>
        <row r="4786">
          <cell r="A4786">
            <v>20984</v>
          </cell>
          <cell r="B4786" t="str">
            <v>TUBO ACO CARBONO SEM COSTURA 20", E= *12,70 MM, SCHEDULE 30, *154,97 KG/M</v>
          </cell>
          <cell r="C4786" t="str">
            <v xml:space="preserve">M     </v>
          </cell>
          <cell r="D4786" t="str">
            <v>AS</v>
          </cell>
          <cell r="E4786" t="str">
            <v>1.724,85</v>
          </cell>
        </row>
        <row r="4787">
          <cell r="A4787">
            <v>13042</v>
          </cell>
          <cell r="B4787" t="str">
            <v>TUBO ACO CARBONO SEM COSTURA 20", E= *6,35 MM,  SCHEDULE 10, *78,46 KG/M</v>
          </cell>
          <cell r="C4787" t="str">
            <v xml:space="preserve">M     </v>
          </cell>
          <cell r="D4787" t="str">
            <v>AS</v>
          </cell>
          <cell r="E4787" t="str">
            <v>955,82</v>
          </cell>
        </row>
        <row r="4788">
          <cell r="A4788">
            <v>21150</v>
          </cell>
          <cell r="B4788" t="str">
            <v>TUBO ACO CARBONO SEM COSTURA 3/4", E= *2,87 MM, SCHEDULE 40, *1,69 KG/M</v>
          </cell>
          <cell r="C4788" t="str">
            <v xml:space="preserve">M     </v>
          </cell>
          <cell r="D4788" t="str">
            <v>AS</v>
          </cell>
          <cell r="E4788" t="str">
            <v>25,79</v>
          </cell>
        </row>
        <row r="4789">
          <cell r="A4789">
            <v>13141</v>
          </cell>
          <cell r="B4789" t="str">
            <v>TUBO ACO CARBONO SEM COSTURA 3/4", E= *3,91 MM, SCHEDULE 80, *2,19 KG/M.</v>
          </cell>
          <cell r="C4789" t="str">
            <v xml:space="preserve">M     </v>
          </cell>
          <cell r="D4789" t="str">
            <v>AS</v>
          </cell>
          <cell r="E4789" t="str">
            <v>32,50</v>
          </cell>
        </row>
        <row r="4790">
          <cell r="A4790">
            <v>21151</v>
          </cell>
          <cell r="B4790" t="str">
            <v>TUBO ACO CARBONO SEM COSTURA 4", E= *6,02 MM, SCHEDULE 40, *16,06 KG/M</v>
          </cell>
          <cell r="C4790" t="str">
            <v xml:space="preserve">M     </v>
          </cell>
          <cell r="D4790" t="str">
            <v>AS</v>
          </cell>
          <cell r="E4790" t="str">
            <v>154,39</v>
          </cell>
        </row>
        <row r="4791">
          <cell r="A4791">
            <v>13142</v>
          </cell>
          <cell r="B4791" t="str">
            <v>TUBO ACO CARBONO SEM COSTURA 4", E= *8,56 MM, SCHEDULE 80, *22,31 KG/M</v>
          </cell>
          <cell r="C4791" t="str">
            <v xml:space="preserve">M     </v>
          </cell>
          <cell r="D4791" t="str">
            <v>AS</v>
          </cell>
          <cell r="E4791" t="str">
            <v>220,72</v>
          </cell>
        </row>
        <row r="4792">
          <cell r="A4792">
            <v>20994</v>
          </cell>
          <cell r="B4792" t="str">
            <v>TUBO ACO CARBONO SEM COSTURA 6", E= *10,97 MM, SCHEDULE 80, *42,56 KG/M</v>
          </cell>
          <cell r="C4792" t="str">
            <v xml:space="preserve">M     </v>
          </cell>
          <cell r="D4792" t="str">
            <v>AS</v>
          </cell>
          <cell r="E4792" t="str">
            <v>416,15</v>
          </cell>
        </row>
        <row r="4793">
          <cell r="A4793">
            <v>7672</v>
          </cell>
          <cell r="B4793" t="str">
            <v>TUBO ACO CARBONO SEM COSTURA 6", E= 7,11 MM,  SCHEDULE 40, *28,26 KG/M</v>
          </cell>
          <cell r="C4793" t="str">
            <v xml:space="preserve">M     </v>
          </cell>
          <cell r="D4793" t="str">
            <v>AS</v>
          </cell>
          <cell r="E4793" t="str">
            <v>272,62</v>
          </cell>
        </row>
        <row r="4794">
          <cell r="A4794">
            <v>20995</v>
          </cell>
          <cell r="B4794" t="str">
            <v>TUBO ACO CARBONO SEM COSTURA 8", E= *12,70 MM, SCHEDULE 80, *64,64 KG/M</v>
          </cell>
          <cell r="C4794" t="str">
            <v xml:space="preserve">M     </v>
          </cell>
          <cell r="D4794" t="str">
            <v>AS</v>
          </cell>
          <cell r="E4794" t="str">
            <v>546,90</v>
          </cell>
        </row>
        <row r="4795">
          <cell r="A4795">
            <v>7690</v>
          </cell>
          <cell r="B4795" t="str">
            <v>TUBO ACO CARBONO SEM COSTURA 8", E= *6,35 MM,  SCHEDULE 20, *33,27 KG/M</v>
          </cell>
          <cell r="C4795" t="str">
            <v xml:space="preserve">M     </v>
          </cell>
          <cell r="D4795" t="str">
            <v>AS</v>
          </cell>
          <cell r="E4795" t="str">
            <v>316,31</v>
          </cell>
        </row>
        <row r="4796">
          <cell r="A4796">
            <v>20980</v>
          </cell>
          <cell r="B4796" t="str">
            <v>TUBO ACO CARBONO SEM COSTURA 8", E= *7,04 MM, SCHEDULE 30, *36,75 KG/M</v>
          </cell>
          <cell r="C4796" t="str">
            <v xml:space="preserve">M     </v>
          </cell>
          <cell r="D4796" t="str">
            <v>AS</v>
          </cell>
          <cell r="E4796" t="str">
            <v>345,06</v>
          </cell>
        </row>
        <row r="4797">
          <cell r="A4797">
            <v>7661</v>
          </cell>
          <cell r="B4797" t="str">
            <v>TUBO ACO CARBONO SEM COSTURA 8", E= *8,18 MM, SCHEDULE 40, *42,55 KG/M</v>
          </cell>
          <cell r="C4797" t="str">
            <v xml:space="preserve">M     </v>
          </cell>
          <cell r="D4797" t="str">
            <v>AS</v>
          </cell>
          <cell r="E4797" t="str">
            <v>410,48</v>
          </cell>
        </row>
        <row r="4798">
          <cell r="A4798">
            <v>21016</v>
          </cell>
          <cell r="B4798" t="str">
            <v>TUBO ACO GALVANIZADO COM COSTURA, CLASSE LEVE, DN 100 MM ( 4"),  E = 3,75 MM,  *10,55* KG/M (NBR 5580)</v>
          </cell>
          <cell r="C4798" t="str">
            <v xml:space="preserve">M     </v>
          </cell>
          <cell r="D4798" t="str">
            <v>AS</v>
          </cell>
          <cell r="E4798" t="str">
            <v>91,27</v>
          </cell>
        </row>
        <row r="4799">
          <cell r="A4799">
            <v>21008</v>
          </cell>
          <cell r="B4799" t="str">
            <v>TUBO ACO GALVANIZADO COM COSTURA, CLASSE LEVE, DN 15 MM ( 1/2"),  E = 2,25 MM,  *1,2* KG/M (NBR 5580)</v>
          </cell>
          <cell r="C4799" t="str">
            <v xml:space="preserve">M     </v>
          </cell>
          <cell r="D4799" t="str">
            <v>AS</v>
          </cell>
          <cell r="E4799" t="str">
            <v>10,66</v>
          </cell>
        </row>
        <row r="4800">
          <cell r="A4800">
            <v>21009</v>
          </cell>
          <cell r="B4800" t="str">
            <v>TUBO ACO GALVANIZADO COM COSTURA, CLASSE LEVE, DN 20 MM ( 3/4"),  E = 2,25 MM,  *1,3* KG/M (NBR 5580)</v>
          </cell>
          <cell r="C4800" t="str">
            <v xml:space="preserve">M     </v>
          </cell>
          <cell r="D4800" t="str">
            <v>AS</v>
          </cell>
          <cell r="E4800" t="str">
            <v>13,88</v>
          </cell>
        </row>
        <row r="4801">
          <cell r="A4801">
            <v>21010</v>
          </cell>
          <cell r="B4801" t="str">
            <v>TUBO ACO GALVANIZADO COM COSTURA, CLASSE LEVE, DN 25 MM ( 1"),  E = 2,65 MM,  *2,11* KG/M (NBR 5580)</v>
          </cell>
          <cell r="C4801" t="str">
            <v xml:space="preserve">M     </v>
          </cell>
          <cell r="D4801" t="str">
            <v>AS</v>
          </cell>
          <cell r="E4801" t="str">
            <v>18,64</v>
          </cell>
        </row>
        <row r="4802">
          <cell r="A4802">
            <v>21011</v>
          </cell>
          <cell r="B4802" t="str">
            <v>TUBO ACO GALVANIZADO COM COSTURA, CLASSE LEVE, DN 32 MM ( 1 1/4"),  E = 2,65 MM,  *2,71* KG/M (NBR 5580)</v>
          </cell>
          <cell r="C4802" t="str">
            <v xml:space="preserve">M     </v>
          </cell>
          <cell r="D4802" t="str">
            <v>AS</v>
          </cell>
          <cell r="E4802" t="str">
            <v>27,16</v>
          </cell>
        </row>
        <row r="4803">
          <cell r="A4803">
            <v>21012</v>
          </cell>
          <cell r="B4803" t="str">
            <v>TUBO ACO GALVANIZADO COM COSTURA, CLASSE LEVE, DN 40 MM ( 1 1/2"),  E = 3,00 MM,  *3,48* KG/M (NBR 5580)</v>
          </cell>
          <cell r="C4803" t="str">
            <v xml:space="preserve">M     </v>
          </cell>
          <cell r="D4803" t="str">
            <v>AS</v>
          </cell>
          <cell r="E4803" t="str">
            <v>30,02</v>
          </cell>
        </row>
        <row r="4804">
          <cell r="A4804">
            <v>21013</v>
          </cell>
          <cell r="B4804" t="str">
            <v>TUBO ACO GALVANIZADO COM COSTURA, CLASSE LEVE, DN 50 MM ( 2"),  E = 3,00 MM,  *4,40* KG/M (NBR 5580)</v>
          </cell>
          <cell r="C4804" t="str">
            <v xml:space="preserve">M     </v>
          </cell>
          <cell r="D4804" t="str">
            <v>AS</v>
          </cell>
          <cell r="E4804" t="str">
            <v>39,17</v>
          </cell>
        </row>
        <row r="4805">
          <cell r="A4805">
            <v>21014</v>
          </cell>
          <cell r="B4805" t="str">
            <v>TUBO ACO GALVANIZADO COM COSTURA, CLASSE LEVE, DN 65 MM ( 2 1/2"),  E = 3,35 MM, * 6,23* KG/M (NBR 5580)</v>
          </cell>
          <cell r="C4805" t="str">
            <v xml:space="preserve">M     </v>
          </cell>
          <cell r="D4805" t="str">
            <v>AS</v>
          </cell>
          <cell r="E4805" t="str">
            <v>54,81</v>
          </cell>
        </row>
        <row r="4806">
          <cell r="A4806">
            <v>21015</v>
          </cell>
          <cell r="B4806" t="str">
            <v>TUBO ACO GALVANIZADO COM COSTURA, CLASSE LEVE, DN 80 MM ( 3"),  E = 3,35 MM, *7,32* KG/M (NBR 5580)</v>
          </cell>
          <cell r="C4806" t="str">
            <v xml:space="preserve">M     </v>
          </cell>
          <cell r="D4806" t="str">
            <v>AS</v>
          </cell>
          <cell r="E4806" t="str">
            <v>62,98</v>
          </cell>
        </row>
        <row r="4807">
          <cell r="A4807">
            <v>7697</v>
          </cell>
          <cell r="B4807" t="str">
            <v>TUBO ACO GALVANIZADO COM COSTURA, CLASSE MEDIA, DN 1.1/2", E = *3,25* MM, PESO *3,61* KG/M (NBR 5580)</v>
          </cell>
          <cell r="C4807" t="str">
            <v xml:space="preserve">M     </v>
          </cell>
          <cell r="D4807" t="str">
            <v>AS</v>
          </cell>
          <cell r="E4807" t="str">
            <v>30,05</v>
          </cell>
        </row>
        <row r="4808">
          <cell r="A4808">
            <v>7698</v>
          </cell>
          <cell r="B4808" t="str">
            <v>TUBO ACO GALVANIZADO COM COSTURA, CLASSE MEDIA, DN 1.1/4", E = *3,25* MM, PESO *3,14* KG/M (NBR 5580)</v>
          </cell>
          <cell r="C4808" t="str">
            <v xml:space="preserve">M     </v>
          </cell>
          <cell r="D4808" t="str">
            <v>AS</v>
          </cell>
          <cell r="E4808" t="str">
            <v>25,87</v>
          </cell>
        </row>
        <row r="4809">
          <cell r="A4809">
            <v>7691</v>
          </cell>
          <cell r="B4809" t="str">
            <v>TUBO ACO GALVANIZADO COM COSTURA, CLASSE MEDIA, DN 1/2", E = *2,65* MM, PESO *1,22* KG/M (NBR 5580)</v>
          </cell>
          <cell r="C4809" t="str">
            <v xml:space="preserve">M     </v>
          </cell>
          <cell r="D4809" t="str">
            <v>AS</v>
          </cell>
          <cell r="E4809" t="str">
            <v>10,93</v>
          </cell>
        </row>
        <row r="4810">
          <cell r="A4810">
            <v>40626</v>
          </cell>
          <cell r="B4810" t="str">
            <v>TUBO ACO GALVANIZADO COM COSTURA, CLASSE MEDIA, DN 1", E = 3,38 MM, PESO 2,50 KG/M (NBR 5580)</v>
          </cell>
          <cell r="C4810" t="str">
            <v xml:space="preserve">M     </v>
          </cell>
          <cell r="D4810" t="str">
            <v>AS</v>
          </cell>
          <cell r="E4810" t="str">
            <v>20,51</v>
          </cell>
        </row>
        <row r="4811">
          <cell r="A4811">
            <v>7701</v>
          </cell>
          <cell r="B4811" t="str">
            <v>TUBO ACO GALVANIZADO COM COSTURA, CLASSE MEDIA, DN 2.1/2", E = *3,65* MM, PESO *6,51* KG/M (NBR 5580)</v>
          </cell>
          <cell r="C4811" t="str">
            <v xml:space="preserve">M     </v>
          </cell>
          <cell r="D4811" t="str">
            <v>AS</v>
          </cell>
          <cell r="E4811" t="str">
            <v>53,78</v>
          </cell>
        </row>
        <row r="4812">
          <cell r="A4812">
            <v>7696</v>
          </cell>
          <cell r="B4812" t="str">
            <v>TUBO ACO GALVANIZADO COM COSTURA, CLASSE MEDIA, DN 2", E = *3,65* MM, PESO *5,10* KG/M (NBR 5580)</v>
          </cell>
          <cell r="C4812" t="str">
            <v xml:space="preserve">M     </v>
          </cell>
          <cell r="D4812" t="str">
            <v>AS</v>
          </cell>
          <cell r="E4812" t="str">
            <v>43,33</v>
          </cell>
        </row>
        <row r="4813">
          <cell r="A4813">
            <v>7700</v>
          </cell>
          <cell r="B4813" t="str">
            <v>TUBO ACO GALVANIZADO COM COSTURA, CLASSE MEDIA, DN 3/4", E = *2,65* MM, PESO *1,58* KG/M (NBR 5580)</v>
          </cell>
          <cell r="C4813" t="str">
            <v xml:space="preserve">M     </v>
          </cell>
          <cell r="D4813" t="str">
            <v>AS</v>
          </cell>
          <cell r="E4813" t="str">
            <v>13,82</v>
          </cell>
        </row>
        <row r="4814">
          <cell r="A4814">
            <v>7694</v>
          </cell>
          <cell r="B4814" t="str">
            <v>TUBO ACO GALVANIZADO COM COSTURA, CLASSE MEDIA, DN 3", E = *4,05* MM, PESO *8,47* KG/M (NBR 5580)</v>
          </cell>
          <cell r="C4814" t="str">
            <v xml:space="preserve">M     </v>
          </cell>
          <cell r="D4814" t="str">
            <v>AS</v>
          </cell>
          <cell r="E4814" t="str">
            <v>72,37</v>
          </cell>
        </row>
        <row r="4815">
          <cell r="A4815">
            <v>7693</v>
          </cell>
          <cell r="B4815" t="str">
            <v>TUBO ACO GALVANIZADO COM COSTURA, CLASSE MEDIA, DN 4", E = 4,50* MM, PESO 12,10* KG/M (NBR 5580)</v>
          </cell>
          <cell r="C4815" t="str">
            <v xml:space="preserve">M     </v>
          </cell>
          <cell r="D4815" t="str">
            <v>AS</v>
          </cell>
          <cell r="E4815" t="str">
            <v>99,67</v>
          </cell>
        </row>
        <row r="4816">
          <cell r="A4816">
            <v>7692</v>
          </cell>
          <cell r="B4816" t="str">
            <v>TUBO ACO GALVANIZADO COM COSTURA, CLASSE MEDIA, DN 5", E = *5,40* MM, PESO *17,80* KG/M (NBR 5580)</v>
          </cell>
          <cell r="C4816" t="str">
            <v xml:space="preserve">M     </v>
          </cell>
          <cell r="D4816" t="str">
            <v>AS</v>
          </cell>
          <cell r="E4816" t="str">
            <v>149,22</v>
          </cell>
        </row>
        <row r="4817">
          <cell r="A4817">
            <v>7695</v>
          </cell>
          <cell r="B4817" t="str">
            <v>TUBO ACO GALVANIZADO COM COSTURA, CLASSE MEDIA, DN 6", E = 4,85* MM, PESO 19,68* KG/M (NBR 5580)</v>
          </cell>
          <cell r="C4817" t="str">
            <v xml:space="preserve">M     </v>
          </cell>
          <cell r="D4817" t="str">
            <v>AS</v>
          </cell>
          <cell r="E4817" t="str">
            <v>161,83</v>
          </cell>
        </row>
        <row r="4818">
          <cell r="A4818">
            <v>13356</v>
          </cell>
          <cell r="B4818" t="str">
            <v>TUBO ACO INDUSTRIAL DN 2" (50,8 MM) E=1,50MM, PESO= 1,8237 KG/M</v>
          </cell>
          <cell r="C4818" t="str">
            <v xml:space="preserve">M     </v>
          </cell>
          <cell r="D4818" t="str">
            <v>AS</v>
          </cell>
          <cell r="E4818" t="str">
            <v>11,73</v>
          </cell>
        </row>
        <row r="4819">
          <cell r="A4819">
            <v>36365</v>
          </cell>
          <cell r="B4819" t="str">
            <v>TUBO COLETOR DE ESGOTO PVC, JEI, DN 100 MM (NBR  7362)</v>
          </cell>
          <cell r="C4819" t="str">
            <v xml:space="preserve">M     </v>
          </cell>
          <cell r="D4819" t="str">
            <v>AS</v>
          </cell>
          <cell r="E4819" t="str">
            <v>18,89</v>
          </cell>
        </row>
        <row r="4820">
          <cell r="A4820">
            <v>41930</v>
          </cell>
          <cell r="B4820" t="str">
            <v>TUBO COLETOR DE ESGOTO PVC, JEI, DN 200 MM (NBR 7362)</v>
          </cell>
          <cell r="C4820" t="str">
            <v xml:space="preserve">M     </v>
          </cell>
          <cell r="D4820" t="str">
            <v>AS</v>
          </cell>
          <cell r="E4820" t="str">
            <v>61,15</v>
          </cell>
        </row>
        <row r="4821">
          <cell r="A4821">
            <v>41931</v>
          </cell>
          <cell r="B4821" t="str">
            <v>TUBO COLETOR DE ESGOTO PVC, JEI, DN 250 MM (NBR 7362)</v>
          </cell>
          <cell r="C4821" t="str">
            <v xml:space="preserve">M     </v>
          </cell>
          <cell r="D4821" t="str">
            <v>AS</v>
          </cell>
          <cell r="E4821" t="str">
            <v>104,27</v>
          </cell>
        </row>
        <row r="4822">
          <cell r="A4822">
            <v>41932</v>
          </cell>
          <cell r="B4822" t="str">
            <v>TUBO COLETOR DE ESGOTO PVC, JEI, DN 300 MM (NBR 7362)</v>
          </cell>
          <cell r="C4822" t="str">
            <v xml:space="preserve">M     </v>
          </cell>
          <cell r="D4822" t="str">
            <v>AS</v>
          </cell>
          <cell r="E4822" t="str">
            <v>168,42</v>
          </cell>
        </row>
        <row r="4823">
          <cell r="A4823">
            <v>41933</v>
          </cell>
          <cell r="B4823" t="str">
            <v>TUBO COLETOR DE ESGOTO PVC, JEI, DN 350 MM (NBR 7362)</v>
          </cell>
          <cell r="C4823" t="str">
            <v xml:space="preserve">M     </v>
          </cell>
          <cell r="D4823" t="str">
            <v>AS</v>
          </cell>
          <cell r="E4823" t="str">
            <v>208,59</v>
          </cell>
        </row>
        <row r="4824">
          <cell r="A4824">
            <v>41934</v>
          </cell>
          <cell r="B4824" t="str">
            <v>TUBO COLETOR DE ESGOTO PVC, JEI, DN 400 MM (NBR 7362)</v>
          </cell>
          <cell r="C4824" t="str">
            <v xml:space="preserve">M     </v>
          </cell>
          <cell r="D4824" t="str">
            <v>AS</v>
          </cell>
          <cell r="E4824" t="str">
            <v>270,17</v>
          </cell>
        </row>
        <row r="4825">
          <cell r="A4825">
            <v>41936</v>
          </cell>
          <cell r="B4825" t="str">
            <v>TUBO COLETOR DE ESGOTO, PVC, JEI, DN 150 MM  (NBR 7362)</v>
          </cell>
          <cell r="C4825" t="str">
            <v xml:space="preserve">M     </v>
          </cell>
          <cell r="D4825" t="str">
            <v>AS</v>
          </cell>
          <cell r="E4825" t="str">
            <v>40,73</v>
          </cell>
        </row>
        <row r="4826">
          <cell r="A4826">
            <v>7720</v>
          </cell>
          <cell r="B4826" t="str">
            <v>TUBO CONCRETO ARMADO, CLASSE EA-2, PB JE, DN 1000 MM, PARA ESGOTO SANITARIO (NBR 8890)</v>
          </cell>
          <cell r="C4826" t="str">
            <v xml:space="preserve">M     </v>
          </cell>
          <cell r="D4826" t="str">
            <v>CR</v>
          </cell>
          <cell r="E4826" t="str">
            <v>455,54</v>
          </cell>
        </row>
        <row r="4827">
          <cell r="A4827">
            <v>40335</v>
          </cell>
          <cell r="B4827" t="str">
            <v>TUBO CONCRETO ARMADO, CLASSE EA-2, PB JE, DN 300 MM, PARA ESGOTO SANITARIO (NBR 8890)</v>
          </cell>
          <cell r="C4827" t="str">
            <v xml:space="preserve">M     </v>
          </cell>
          <cell r="D4827" t="str">
            <v>CR</v>
          </cell>
          <cell r="E4827" t="str">
            <v>92,78</v>
          </cell>
        </row>
        <row r="4828">
          <cell r="A4828">
            <v>7740</v>
          </cell>
          <cell r="B4828" t="str">
            <v>TUBO CONCRETO ARMADO, CLASSE EA-2, PB JE, DN 400 MM, PARA ESGOTO SANITARIO (NBR 8890)</v>
          </cell>
          <cell r="C4828" t="str">
            <v xml:space="preserve">M     </v>
          </cell>
          <cell r="D4828" t="str">
            <v>CR</v>
          </cell>
          <cell r="E4828" t="str">
            <v>126,59</v>
          </cell>
        </row>
        <row r="4829">
          <cell r="A4829">
            <v>7741</v>
          </cell>
          <cell r="B4829" t="str">
            <v>TUBO CONCRETO ARMADO, CLASSE EA-2, PB JE, DN 500 MM, PARA ESGOTO SANITARIO (NBR 8890)</v>
          </cell>
          <cell r="C4829" t="str">
            <v xml:space="preserve">M     </v>
          </cell>
          <cell r="D4829" t="str">
            <v>CR</v>
          </cell>
          <cell r="E4829" t="str">
            <v>159,76</v>
          </cell>
        </row>
        <row r="4830">
          <cell r="A4830">
            <v>7774</v>
          </cell>
          <cell r="B4830" t="str">
            <v>TUBO CONCRETO ARMADO, CLASSE EA-2, PB JE, DN 600 MM, PARA ESGOTO SANITARIO (NBR 8890)</v>
          </cell>
          <cell r="C4830" t="str">
            <v xml:space="preserve">M     </v>
          </cell>
          <cell r="D4830" t="str">
            <v>CR</v>
          </cell>
          <cell r="E4830" t="str">
            <v>215,06</v>
          </cell>
        </row>
        <row r="4831">
          <cell r="A4831">
            <v>7744</v>
          </cell>
          <cell r="B4831" t="str">
            <v>TUBO CONCRETO ARMADO, CLASSE EA-2, PB JE, DN 700 MM, PARA ESGOTO SANITARIO (NBR 8890)</v>
          </cell>
          <cell r="C4831" t="str">
            <v xml:space="preserve">M     </v>
          </cell>
          <cell r="D4831" t="str">
            <v>CR</v>
          </cell>
          <cell r="E4831" t="str">
            <v>247,91</v>
          </cell>
        </row>
        <row r="4832">
          <cell r="A4832">
            <v>7773</v>
          </cell>
          <cell r="B4832" t="str">
            <v>TUBO CONCRETO ARMADO, CLASSE EA-2, PB JE, DN 800 MM, PARA ESGOTO SANITARIO (NBR 8890)</v>
          </cell>
          <cell r="C4832" t="str">
            <v xml:space="preserve">M     </v>
          </cell>
          <cell r="D4832" t="str">
            <v>CR</v>
          </cell>
          <cell r="E4832" t="str">
            <v>308,74</v>
          </cell>
        </row>
        <row r="4833">
          <cell r="A4833">
            <v>7754</v>
          </cell>
          <cell r="B4833" t="str">
            <v>TUBO CONCRETO ARMADO, CLASSE EA-2, PB JE, DN 900 MM, PARA ESGOTO SANITARIO (NBR 8890)</v>
          </cell>
          <cell r="C4833" t="str">
            <v xml:space="preserve">M     </v>
          </cell>
          <cell r="D4833" t="str">
            <v>CR</v>
          </cell>
          <cell r="E4833" t="str">
            <v>419,56</v>
          </cell>
        </row>
        <row r="4834">
          <cell r="A4834">
            <v>7735</v>
          </cell>
          <cell r="B4834" t="str">
            <v>TUBO CONCRETO ARMADO, CLASSE EA-3, PB JE, DN 1000 MM, PARA ESGOTO SANITARIO (NBR 8890)</v>
          </cell>
          <cell r="C4834" t="str">
            <v xml:space="preserve">M     </v>
          </cell>
          <cell r="D4834" t="str">
            <v>CR</v>
          </cell>
          <cell r="E4834" t="str">
            <v>575,06</v>
          </cell>
        </row>
        <row r="4835">
          <cell r="A4835">
            <v>7755</v>
          </cell>
          <cell r="B4835" t="str">
            <v>TUBO CONCRETO ARMADO, CLASSE EA-3, PB JE, DN 400 MM, PARA ESGOTO SANITARIO (NBR 8890)</v>
          </cell>
          <cell r="C4835" t="str">
            <v xml:space="preserve">M     </v>
          </cell>
          <cell r="D4835" t="str">
            <v>CR</v>
          </cell>
          <cell r="E4835" t="str">
            <v>154,22</v>
          </cell>
        </row>
        <row r="4836">
          <cell r="A4836">
            <v>7776</v>
          </cell>
          <cell r="B4836" t="str">
            <v>TUBO CONCRETO ARMADO, CLASSE EA-3, PB JE, DN 500 MM, PARA ESGOTO SANITARIO (NBR 8890)</v>
          </cell>
          <cell r="C4836" t="str">
            <v xml:space="preserve">M     </v>
          </cell>
          <cell r="D4836" t="str">
            <v>CR</v>
          </cell>
          <cell r="E4836" t="str">
            <v>200,72</v>
          </cell>
        </row>
        <row r="4837">
          <cell r="A4837">
            <v>7743</v>
          </cell>
          <cell r="B4837" t="str">
            <v>TUBO CONCRETO ARMADO, CLASSE EA-3, PB JE, DN 600 MM, PARA ESGOTO SANITARIO (NBR 8890)</v>
          </cell>
          <cell r="C4837" t="str">
            <v xml:space="preserve">M     </v>
          </cell>
          <cell r="D4837" t="str">
            <v>CR</v>
          </cell>
          <cell r="E4837" t="str">
            <v>265,07</v>
          </cell>
        </row>
        <row r="4838">
          <cell r="A4838">
            <v>7733</v>
          </cell>
          <cell r="B4838" t="str">
            <v>TUBO CONCRETO ARMADO, CLASSE EA-3, PB JE, DN 700 MM, PARA ESGOTO SANITARIO (NBR 8890)</v>
          </cell>
          <cell r="C4838" t="str">
            <v xml:space="preserve">M     </v>
          </cell>
          <cell r="D4838" t="str">
            <v>CR</v>
          </cell>
          <cell r="E4838" t="str">
            <v>295,57</v>
          </cell>
        </row>
        <row r="4839">
          <cell r="A4839">
            <v>7775</v>
          </cell>
          <cell r="B4839" t="str">
            <v>TUBO CONCRETO ARMADO, CLASSE EA-3, PB JE, DN 800 MM, PARA ESGOTO SANITARIO (NBR 8890)</v>
          </cell>
          <cell r="C4839" t="str">
            <v xml:space="preserve">M     </v>
          </cell>
          <cell r="D4839" t="str">
            <v>CR</v>
          </cell>
          <cell r="E4839" t="str">
            <v>363,64</v>
          </cell>
        </row>
        <row r="4840">
          <cell r="A4840">
            <v>7734</v>
          </cell>
          <cell r="B4840" t="str">
            <v>TUBO CONCRETO ARMADO, CLASSE EA-3, PB JE, DN 900 MM, PARA ESGOTO SANITARIO (NBR 8890)</v>
          </cell>
          <cell r="C4840" t="str">
            <v xml:space="preserve">M     </v>
          </cell>
          <cell r="D4840" t="str">
            <v>CR</v>
          </cell>
          <cell r="E4840" t="str">
            <v>525,72</v>
          </cell>
        </row>
        <row r="4841">
          <cell r="A4841">
            <v>7753</v>
          </cell>
          <cell r="B4841" t="str">
            <v>TUBO CONCRETO ARMADO, CLASSE PA-1, PB, DN 1000 MM, PARA AGUAS PLUVIAIS (NBR 8890)</v>
          </cell>
          <cell r="C4841" t="str">
            <v xml:space="preserve">M     </v>
          </cell>
          <cell r="D4841" t="str">
            <v>CR</v>
          </cell>
          <cell r="E4841" t="str">
            <v>266,55</v>
          </cell>
        </row>
        <row r="4842">
          <cell r="A4842">
            <v>13256</v>
          </cell>
          <cell r="B4842" t="str">
            <v>TUBO CONCRETO ARMADO, CLASSE PA-1, PB, DN 1100 MM, PARA AGUAS PLUVIAIS (NBR 8890)</v>
          </cell>
          <cell r="C4842" t="str">
            <v xml:space="preserve">M     </v>
          </cell>
          <cell r="D4842" t="str">
            <v>CR</v>
          </cell>
          <cell r="E4842" t="str">
            <v>311,15</v>
          </cell>
        </row>
        <row r="4843">
          <cell r="A4843">
            <v>7757</v>
          </cell>
          <cell r="B4843" t="str">
            <v>TUBO CONCRETO ARMADO, CLASSE PA-1, PB, DN 1200 MM, PARA AGUAS PLUVIAIS (NBR 8890)</v>
          </cell>
          <cell r="C4843" t="str">
            <v xml:space="preserve">M     </v>
          </cell>
          <cell r="D4843" t="str">
            <v>CR</v>
          </cell>
          <cell r="E4843" t="str">
            <v>377,75</v>
          </cell>
        </row>
        <row r="4844">
          <cell r="A4844">
            <v>7758</v>
          </cell>
          <cell r="B4844" t="str">
            <v>TUBO CONCRETO ARMADO, CLASSE PA-1, PB, DN 1500 MM, PARA AGUAS PLUVIAIS (NBR 8890)</v>
          </cell>
          <cell r="C4844" t="str">
            <v xml:space="preserve">M     </v>
          </cell>
          <cell r="D4844" t="str">
            <v>CR</v>
          </cell>
          <cell r="E4844" t="str">
            <v>561,87</v>
          </cell>
        </row>
        <row r="4845">
          <cell r="A4845">
            <v>7759</v>
          </cell>
          <cell r="B4845" t="str">
            <v>TUBO CONCRETO ARMADO, CLASSE PA-1, PB, DN 2000 MM, PARA AGUAS PLUVIAIS (NBR 8890)</v>
          </cell>
          <cell r="C4845" t="str">
            <v xml:space="preserve">M     </v>
          </cell>
          <cell r="D4845" t="str">
            <v>CR</v>
          </cell>
          <cell r="E4845" t="str">
            <v>1.224,11</v>
          </cell>
        </row>
        <row r="4846">
          <cell r="A4846">
            <v>40334</v>
          </cell>
          <cell r="B4846" t="str">
            <v>TUBO CONCRETO ARMADO, CLASSE PA-1, PB, DN 300 MM, PARA AGUAS PLUVIAIS (NBR 8890)</v>
          </cell>
          <cell r="C4846" t="str">
            <v xml:space="preserve">M     </v>
          </cell>
          <cell r="D4846" t="str">
            <v>CR</v>
          </cell>
          <cell r="E4846" t="str">
            <v>66,09</v>
          </cell>
        </row>
        <row r="4847">
          <cell r="A4847">
            <v>7745</v>
          </cell>
          <cell r="B4847" t="str">
            <v>TUBO CONCRETO ARMADO, CLASSE PA-1, PB, DN 400 MM, PARA AGUAS PLUVIAIS (NBR 8890)</v>
          </cell>
          <cell r="C4847" t="str">
            <v xml:space="preserve">M     </v>
          </cell>
          <cell r="D4847" t="str">
            <v>CR</v>
          </cell>
          <cell r="E4847" t="str">
            <v>69,84</v>
          </cell>
        </row>
        <row r="4848">
          <cell r="A4848">
            <v>7714</v>
          </cell>
          <cell r="B4848" t="str">
            <v>TUBO CONCRETO ARMADO, CLASSE PA-1, PB, DN 500 MM, PARA AGUAS PLUVIAIS (NBR 8890)</v>
          </cell>
          <cell r="C4848" t="str">
            <v xml:space="preserve">M     </v>
          </cell>
          <cell r="D4848" t="str">
            <v>CR</v>
          </cell>
          <cell r="E4848" t="str">
            <v>92,22</v>
          </cell>
        </row>
        <row r="4849">
          <cell r="A4849">
            <v>7725</v>
          </cell>
          <cell r="B4849" t="str">
            <v>TUBO CONCRETO ARMADO, CLASSE PA-1, PB, DN 600 MM, PARA AGUAS PLUVIAIS (NBR 8890)</v>
          </cell>
          <cell r="C4849" t="str">
            <v xml:space="preserve">M     </v>
          </cell>
          <cell r="D4849" t="str">
            <v xml:space="preserve">C </v>
          </cell>
          <cell r="E4849" t="str">
            <v>122,00</v>
          </cell>
        </row>
        <row r="4850">
          <cell r="A4850">
            <v>7742</v>
          </cell>
          <cell r="B4850" t="str">
            <v>TUBO CONCRETO ARMADO, CLASSE PA-1, PB, DN 700 MM, PARA AGUAS PLUVIAIS (NBR 8890)</v>
          </cell>
          <cell r="C4850" t="str">
            <v xml:space="preserve">M     </v>
          </cell>
          <cell r="D4850" t="str">
            <v>CR</v>
          </cell>
          <cell r="E4850" t="str">
            <v>171,24</v>
          </cell>
        </row>
        <row r="4851">
          <cell r="A4851">
            <v>7750</v>
          </cell>
          <cell r="B4851" t="str">
            <v>TUBO CONCRETO ARMADO, CLASSE PA-1, PB, DN 800 MM, PARA AGUAS PLUVIAIS (NBR 8890)</v>
          </cell>
          <cell r="C4851" t="str">
            <v xml:space="preserve">M     </v>
          </cell>
          <cell r="D4851" t="str">
            <v>CR</v>
          </cell>
          <cell r="E4851" t="str">
            <v>194,19</v>
          </cell>
        </row>
        <row r="4852">
          <cell r="A4852">
            <v>7756</v>
          </cell>
          <cell r="B4852" t="str">
            <v>TUBO CONCRETO ARMADO, CLASSE PA-1, PB, DN 900 MM, PARA AGUAS PLUVIAIS (NBR 8890)</v>
          </cell>
          <cell r="C4852" t="str">
            <v xml:space="preserve">M     </v>
          </cell>
          <cell r="D4852" t="str">
            <v>CR</v>
          </cell>
          <cell r="E4852" t="str">
            <v>239,74</v>
          </cell>
        </row>
        <row r="4853">
          <cell r="A4853">
            <v>7765</v>
          </cell>
          <cell r="B4853" t="str">
            <v>TUBO CONCRETO ARMADO, CLASSE PA-2, PB, DN 1000 MM, PARA AGUAS PLUVIAIS (NBR 8890)</v>
          </cell>
          <cell r="C4853" t="str">
            <v xml:space="preserve">M     </v>
          </cell>
          <cell r="D4853" t="str">
            <v>CR</v>
          </cell>
          <cell r="E4853" t="str">
            <v>294,36</v>
          </cell>
        </row>
        <row r="4854">
          <cell r="A4854">
            <v>12569</v>
          </cell>
          <cell r="B4854" t="str">
            <v>TUBO CONCRETO ARMADO, CLASSE PA-2, PB, DN 1100 MM, PARA AGUAS PLUVIAIS (NBR 8890)</v>
          </cell>
          <cell r="C4854" t="str">
            <v xml:space="preserve">M     </v>
          </cell>
          <cell r="D4854" t="str">
            <v>CR</v>
          </cell>
          <cell r="E4854" t="str">
            <v>316,75</v>
          </cell>
        </row>
        <row r="4855">
          <cell r="A4855">
            <v>7766</v>
          </cell>
          <cell r="B4855" t="str">
            <v>TUBO CONCRETO ARMADO, CLASSE PA-2, PB, DN 1200 MM, PARA AGUAS PLUVIAIS (NBR 8890)</v>
          </cell>
          <cell r="C4855" t="str">
            <v xml:space="preserve">M     </v>
          </cell>
          <cell r="D4855" t="str">
            <v>CR</v>
          </cell>
          <cell r="E4855" t="str">
            <v>428,11</v>
          </cell>
        </row>
        <row r="4856">
          <cell r="A4856">
            <v>7767</v>
          </cell>
          <cell r="B4856" t="str">
            <v>TUBO CONCRETO ARMADO, CLASSE PA-2, PB, DN 1500 MM, PARA AGUAS PLUVIAIS (NBR 8890)</v>
          </cell>
          <cell r="C4856" t="str">
            <v xml:space="preserve">M     </v>
          </cell>
          <cell r="D4856" t="str">
            <v>CR</v>
          </cell>
          <cell r="E4856" t="str">
            <v>659,70</v>
          </cell>
        </row>
        <row r="4857">
          <cell r="A4857">
            <v>7727</v>
          </cell>
          <cell r="B4857" t="str">
            <v>TUBO CONCRETO ARMADO, CLASSE PA-2, PB, DN 2000 MM, PARA AGUAS PLUVIAIS (NBR 8890)</v>
          </cell>
          <cell r="C4857" t="str">
            <v xml:space="preserve">M     </v>
          </cell>
          <cell r="D4857" t="str">
            <v>CR</v>
          </cell>
          <cell r="E4857" t="str">
            <v>1.432,66</v>
          </cell>
        </row>
        <row r="4858">
          <cell r="A4858">
            <v>7760</v>
          </cell>
          <cell r="B4858" t="str">
            <v>TUBO CONCRETO ARMADO, CLASSE PA-2, PB, DN 300 MM, PARA AGUAS PLUVIAIS (NBR 8890)</v>
          </cell>
          <cell r="C4858" t="str">
            <v xml:space="preserve">M     </v>
          </cell>
          <cell r="D4858" t="str">
            <v>CR</v>
          </cell>
          <cell r="E4858" t="str">
            <v>69,50</v>
          </cell>
        </row>
        <row r="4859">
          <cell r="A4859">
            <v>7761</v>
          </cell>
          <cell r="B4859" t="str">
            <v>TUBO CONCRETO ARMADO, CLASSE PA-2, PB, DN 400 MM, PARA AGUAS PLUVIAIS (NBR 8890)</v>
          </cell>
          <cell r="C4859" t="str">
            <v xml:space="preserve">M     </v>
          </cell>
          <cell r="D4859" t="str">
            <v>CR</v>
          </cell>
          <cell r="E4859" t="str">
            <v>73,87</v>
          </cell>
        </row>
        <row r="4860">
          <cell r="A4860">
            <v>7752</v>
          </cell>
          <cell r="B4860" t="str">
            <v>TUBO CONCRETO ARMADO, CLASSE PA-2, PB, DN 500 MM, PARA AGUAS PLUVIAIS (NBR 8890)</v>
          </cell>
          <cell r="C4860" t="str">
            <v xml:space="preserve">M     </v>
          </cell>
          <cell r="D4860" t="str">
            <v>CR</v>
          </cell>
          <cell r="E4860" t="str">
            <v>89,48</v>
          </cell>
        </row>
        <row r="4861">
          <cell r="A4861">
            <v>7762</v>
          </cell>
          <cell r="B4861" t="str">
            <v>TUBO CONCRETO ARMADO, CLASSE PA-2, PB, DN 600 MM, PARA AGUAS PLUVIAIS (NBR 8890)</v>
          </cell>
          <cell r="C4861" t="str">
            <v xml:space="preserve">M     </v>
          </cell>
          <cell r="D4861" t="str">
            <v>CR</v>
          </cell>
          <cell r="E4861" t="str">
            <v>117,07</v>
          </cell>
        </row>
        <row r="4862">
          <cell r="A4862">
            <v>7722</v>
          </cell>
          <cell r="B4862" t="str">
            <v>TUBO CONCRETO ARMADO, CLASSE PA-2, PB, DN 700 MM, PARA AGUAS PLUVIAIS (NBR 8890)</v>
          </cell>
          <cell r="C4862" t="str">
            <v xml:space="preserve">M     </v>
          </cell>
          <cell r="D4862" t="str">
            <v>CR</v>
          </cell>
          <cell r="E4862" t="str">
            <v>180,53</v>
          </cell>
        </row>
        <row r="4863">
          <cell r="A4863">
            <v>7763</v>
          </cell>
          <cell r="B4863" t="str">
            <v>TUBO CONCRETO ARMADO, CLASSE PA-2, PB, DN 800 MM, PARA AGUAS PLUVIAIS (NBR 8890)</v>
          </cell>
          <cell r="C4863" t="str">
            <v xml:space="preserve">M     </v>
          </cell>
          <cell r="D4863" t="str">
            <v>CR</v>
          </cell>
          <cell r="E4863" t="str">
            <v>201,18</v>
          </cell>
        </row>
        <row r="4864">
          <cell r="A4864">
            <v>7764</v>
          </cell>
          <cell r="B4864" t="str">
            <v>TUBO CONCRETO ARMADO, CLASSE PA-2, PB, DN 900 MM, PARA AGUAS PLUVIAIS (NBR 8890)</v>
          </cell>
          <cell r="C4864" t="str">
            <v xml:space="preserve">M     </v>
          </cell>
          <cell r="D4864" t="str">
            <v>CR</v>
          </cell>
          <cell r="E4864" t="str">
            <v>302,20</v>
          </cell>
        </row>
        <row r="4865">
          <cell r="A4865">
            <v>12572</v>
          </cell>
          <cell r="B4865" t="str">
            <v>TUBO CONCRETO ARMADO, CLASSE PA-3, PB, DN 1000 MM, PARA AGUAS PLUVIAIS (NBR 8890)</v>
          </cell>
          <cell r="C4865" t="str">
            <v xml:space="preserve">M     </v>
          </cell>
          <cell r="D4865" t="str">
            <v>CR</v>
          </cell>
          <cell r="E4865" t="str">
            <v>396,22</v>
          </cell>
        </row>
        <row r="4866">
          <cell r="A4866">
            <v>12573</v>
          </cell>
          <cell r="B4866" t="str">
            <v>TUBO CONCRETO ARMADO, CLASSE PA-3, PB, DN 1100 MM, PARA AGUAS PLUVIAIS (NBR 8890)</v>
          </cell>
          <cell r="C4866" t="str">
            <v xml:space="preserve">M     </v>
          </cell>
          <cell r="D4866" t="str">
            <v>CR</v>
          </cell>
          <cell r="E4866" t="str">
            <v>416,36</v>
          </cell>
        </row>
        <row r="4867">
          <cell r="A4867">
            <v>12574</v>
          </cell>
          <cell r="B4867" t="str">
            <v>TUBO CONCRETO ARMADO, CLASSE PA-3, PB, DN 1200 MM, PARA AGUAS PLUVIAIS (NBR 8890)</v>
          </cell>
          <cell r="C4867" t="str">
            <v xml:space="preserve">M     </v>
          </cell>
          <cell r="D4867" t="str">
            <v>CR</v>
          </cell>
          <cell r="E4867" t="str">
            <v>541,03</v>
          </cell>
        </row>
        <row r="4868">
          <cell r="A4868">
            <v>12575</v>
          </cell>
          <cell r="B4868" t="str">
            <v>TUBO CONCRETO ARMADO, CLASSE PA-3, PB, DN 1500 MM, PARA AGUAS PLUVIAIS (NBR 8890)</v>
          </cell>
          <cell r="C4868" t="str">
            <v xml:space="preserve">M     </v>
          </cell>
          <cell r="D4868" t="str">
            <v>CR</v>
          </cell>
          <cell r="E4868" t="str">
            <v>794,11</v>
          </cell>
        </row>
        <row r="4869">
          <cell r="A4869">
            <v>12576</v>
          </cell>
          <cell r="B4869" t="str">
            <v>TUBO CONCRETO ARMADO, CLASSE PA-3, PB, DN 400 MM, PARA AGUAS PLUVIAIS (NBR 8890)</v>
          </cell>
          <cell r="C4869" t="str">
            <v xml:space="preserve">M     </v>
          </cell>
          <cell r="D4869" t="str">
            <v>CR</v>
          </cell>
          <cell r="E4869" t="str">
            <v>83,94</v>
          </cell>
        </row>
        <row r="4870">
          <cell r="A4870">
            <v>12577</v>
          </cell>
          <cell r="B4870" t="str">
            <v>TUBO CONCRETO ARMADO, CLASSE PA-3, PB, DN 500 MM, PARA AGUAS PLUVIAIS (NBR 8890)</v>
          </cell>
          <cell r="C4870" t="str">
            <v xml:space="preserve">M     </v>
          </cell>
          <cell r="D4870" t="str">
            <v>CR</v>
          </cell>
          <cell r="E4870" t="str">
            <v>108,56</v>
          </cell>
        </row>
        <row r="4871">
          <cell r="A4871">
            <v>12578</v>
          </cell>
          <cell r="B4871" t="str">
            <v>TUBO CONCRETO ARMADO, CLASSE PA-3, PB, DN 600 MM, PARA AGUAS PLUVIAIS (NBR 8890)</v>
          </cell>
          <cell r="C4871" t="str">
            <v xml:space="preserve">M     </v>
          </cell>
          <cell r="D4871" t="str">
            <v>CR</v>
          </cell>
          <cell r="E4871" t="str">
            <v>145,61</v>
          </cell>
        </row>
        <row r="4872">
          <cell r="A4872">
            <v>12579</v>
          </cell>
          <cell r="B4872" t="str">
            <v>TUBO CONCRETO ARMADO, CLASSE PA-3, PB, DN 700 MM, PARA AGUAS PLUVIAIS (NBR 8890)</v>
          </cell>
          <cell r="C4872" t="str">
            <v xml:space="preserve">M     </v>
          </cell>
          <cell r="D4872" t="str">
            <v>CR</v>
          </cell>
          <cell r="E4872" t="str">
            <v>213,22</v>
          </cell>
        </row>
        <row r="4873">
          <cell r="A4873">
            <v>12580</v>
          </cell>
          <cell r="B4873" t="str">
            <v>TUBO CONCRETO ARMADO, CLASSE PA-3, PB, DN 800 MM, PARA AGUAS PLUVIAIS (NBR 8890)</v>
          </cell>
          <cell r="C4873" t="str">
            <v xml:space="preserve">M     </v>
          </cell>
          <cell r="D4873" t="str">
            <v>CR</v>
          </cell>
          <cell r="E4873" t="str">
            <v>275,25</v>
          </cell>
        </row>
        <row r="4874">
          <cell r="A4874">
            <v>12581</v>
          </cell>
          <cell r="B4874" t="str">
            <v>TUBO CONCRETO ARMADO, CLASSE PA-3, PB, DN 900 MM, PARA AGUAS PLUVIAIS (NBR 8890)</v>
          </cell>
          <cell r="C4874" t="str">
            <v xml:space="preserve">M     </v>
          </cell>
          <cell r="D4874" t="str">
            <v>CR</v>
          </cell>
          <cell r="E4874" t="str">
            <v>376,63</v>
          </cell>
        </row>
        <row r="4875">
          <cell r="A4875">
            <v>41785</v>
          </cell>
          <cell r="B4875" t="str">
            <v>TUBO CORRUGADO PEAD, PAREDE DUPLA, INTERNA LISA, JEI, DN/DI *1000* MM, PARA SANEAMENTO</v>
          </cell>
          <cell r="C4875" t="str">
            <v xml:space="preserve">M     </v>
          </cell>
          <cell r="D4875" t="str">
            <v>AS</v>
          </cell>
          <cell r="E4875" t="str">
            <v>1.076,99</v>
          </cell>
        </row>
        <row r="4876">
          <cell r="A4876">
            <v>41781</v>
          </cell>
          <cell r="B4876" t="str">
            <v>TUBO CORRUGADO PEAD, PAREDE DUPLA, INTERNA LISA, JEI, DN/DI *400* MM, PARA SANEAMENTO</v>
          </cell>
          <cell r="C4876" t="str">
            <v xml:space="preserve">M     </v>
          </cell>
          <cell r="D4876" t="str">
            <v>AS</v>
          </cell>
          <cell r="E4876" t="str">
            <v>307,06</v>
          </cell>
        </row>
        <row r="4877">
          <cell r="A4877">
            <v>41783</v>
          </cell>
          <cell r="B4877" t="str">
            <v>TUBO CORRUGADO PEAD, PAREDE DUPLA, INTERNA LISA, JEI, DN/DI *800* MM, PARA SANEAMENTO</v>
          </cell>
          <cell r="C4877" t="str">
            <v xml:space="preserve">M     </v>
          </cell>
          <cell r="D4877" t="str">
            <v>AS</v>
          </cell>
          <cell r="E4877" t="str">
            <v>810,28</v>
          </cell>
        </row>
        <row r="4878">
          <cell r="A4878">
            <v>41786</v>
          </cell>
          <cell r="B4878" t="str">
            <v>TUBO CORRUGADO PEAD, PAREDE DUPLA, INTERNA LISA, JEI, DN/DI 1200 MM, PARA SANEAMENTO</v>
          </cell>
          <cell r="C4878" t="str">
            <v xml:space="preserve">M     </v>
          </cell>
          <cell r="D4878" t="str">
            <v>AS</v>
          </cell>
          <cell r="E4878" t="str">
            <v>1.690,33</v>
          </cell>
        </row>
        <row r="4879">
          <cell r="A4879">
            <v>41779</v>
          </cell>
          <cell r="B4879" t="str">
            <v>TUBO CORRUGADO PEAD, PAREDE DUPLA, INTERNA LISA, JEI, DN/DI 250 MM, PARA SANEAMENTO</v>
          </cell>
          <cell r="C4879" t="str">
            <v xml:space="preserve">M     </v>
          </cell>
          <cell r="D4879" t="str">
            <v>AS</v>
          </cell>
          <cell r="E4879" t="str">
            <v>117,76</v>
          </cell>
        </row>
        <row r="4880">
          <cell r="A4880">
            <v>41780</v>
          </cell>
          <cell r="B4880" t="str">
            <v>TUBO CORRUGADO PEAD, PAREDE DUPLA, INTERNA LISA, JEI, DN/DI 300 MM, PARA SANEAMENTO</v>
          </cell>
          <cell r="C4880" t="str">
            <v xml:space="preserve">M     </v>
          </cell>
          <cell r="D4880" t="str">
            <v>AS</v>
          </cell>
          <cell r="E4880" t="str">
            <v>139,28</v>
          </cell>
        </row>
        <row r="4881">
          <cell r="A4881">
            <v>41782</v>
          </cell>
          <cell r="B4881" t="str">
            <v>TUBO CORRUGADO PEAD, PAREDE DUPLA, INTERNA LISA, JEI, DN/DI 600 MM, PARA SANEAMENTO</v>
          </cell>
          <cell r="C4881" t="str">
            <v xml:space="preserve">M     </v>
          </cell>
          <cell r="D4881" t="str">
            <v>AS</v>
          </cell>
          <cell r="E4881" t="str">
            <v>574,18</v>
          </cell>
        </row>
        <row r="4882">
          <cell r="A4882">
            <v>38130</v>
          </cell>
          <cell r="B4882" t="str">
            <v>TUBO CPVC SOLDAVEL, 35 MM, AGUA QUENTE PREDIAL (NBR 15884)</v>
          </cell>
          <cell r="C4882" t="str">
            <v xml:space="preserve">M     </v>
          </cell>
          <cell r="D4882" t="str">
            <v>CR</v>
          </cell>
          <cell r="E4882" t="str">
            <v>34,81</v>
          </cell>
        </row>
        <row r="4883">
          <cell r="A4883">
            <v>21123</v>
          </cell>
          <cell r="B4883" t="str">
            <v>TUBO CPVC, SOLDAVEL, 15 MM, AGUA QUENTE PREDIAL (NBR 15884)</v>
          </cell>
          <cell r="C4883" t="str">
            <v xml:space="preserve">M     </v>
          </cell>
          <cell r="D4883" t="str">
            <v xml:space="preserve">C </v>
          </cell>
          <cell r="E4883" t="str">
            <v>9,88</v>
          </cell>
        </row>
        <row r="4884">
          <cell r="A4884">
            <v>21124</v>
          </cell>
          <cell r="B4884" t="str">
            <v>TUBO CPVC, SOLDAVEL, 22 MM, AGUA QUENTE PREDIAL (NBR 15884)</v>
          </cell>
          <cell r="C4884" t="str">
            <v xml:space="preserve">M     </v>
          </cell>
          <cell r="D4884" t="str">
            <v>CR</v>
          </cell>
          <cell r="E4884" t="str">
            <v>17,52</v>
          </cell>
        </row>
        <row r="4885">
          <cell r="A4885">
            <v>21125</v>
          </cell>
          <cell r="B4885" t="str">
            <v>TUBO CPVC, SOLDAVEL, 28 MM, AGUA QUENTE PREDIAL (NBR 15884)</v>
          </cell>
          <cell r="C4885" t="str">
            <v xml:space="preserve">M     </v>
          </cell>
          <cell r="D4885" t="str">
            <v>CR</v>
          </cell>
          <cell r="E4885" t="str">
            <v>28,12</v>
          </cell>
        </row>
        <row r="4886">
          <cell r="A4886">
            <v>38028</v>
          </cell>
          <cell r="B4886" t="str">
            <v>TUBO CPVC, SOLDAVEL, 42 MM, AGUA QUENTE PREDIAL (NBR 15884)</v>
          </cell>
          <cell r="C4886" t="str">
            <v xml:space="preserve">M     </v>
          </cell>
          <cell r="D4886" t="str">
            <v>CR</v>
          </cell>
          <cell r="E4886" t="str">
            <v>47,71</v>
          </cell>
        </row>
        <row r="4887">
          <cell r="A4887">
            <v>38029</v>
          </cell>
          <cell r="B4887" t="str">
            <v>TUBO CPVC, SOLDAVEL, 54 MM, AGUA QUENTE PREDIAL (NBR 15884)</v>
          </cell>
          <cell r="C4887" t="str">
            <v xml:space="preserve">M     </v>
          </cell>
          <cell r="D4887" t="str">
            <v>CR</v>
          </cell>
          <cell r="E4887" t="str">
            <v>72,73</v>
          </cell>
        </row>
        <row r="4888">
          <cell r="A4888">
            <v>38030</v>
          </cell>
          <cell r="B4888" t="str">
            <v>TUBO CPVC, SOLDAVEL, 73 MM, AGUA QUENTE PREDIAL (NBR 15884)</v>
          </cell>
          <cell r="C4888" t="str">
            <v xml:space="preserve">M     </v>
          </cell>
          <cell r="D4888" t="str">
            <v>CR</v>
          </cell>
          <cell r="E4888" t="str">
            <v>111,71</v>
          </cell>
        </row>
        <row r="4889">
          <cell r="A4889">
            <v>38031</v>
          </cell>
          <cell r="B4889" t="str">
            <v>TUBO CPVC, SOLDAVEL, 89 MM, AGUA QUENTE PREDIAL (NBR 15884)</v>
          </cell>
          <cell r="C4889" t="str">
            <v xml:space="preserve">M     </v>
          </cell>
          <cell r="D4889" t="str">
            <v>CR</v>
          </cell>
          <cell r="E4889" t="str">
            <v>177,03</v>
          </cell>
        </row>
        <row r="4890">
          <cell r="A4890">
            <v>39735</v>
          </cell>
          <cell r="B4890" t="str">
            <v>TUBO DE BORRACHA ELASTOMERICA FLEXIVEL, PRETA, PARA ISOLAMENTO TERMICO DE TUBULACAO, DN 1 1/8" (28 MM), E= 32 MM, COEFICIENTE DE CONDUTIVIDADE TERMICA 0,036W/mK, VAPOR DE AGUA MAIOR OU IGUAL A 10.000</v>
          </cell>
          <cell r="C4890" t="str">
            <v xml:space="preserve">M     </v>
          </cell>
          <cell r="D4890" t="str">
            <v>CR</v>
          </cell>
          <cell r="E4890" t="str">
            <v>72,58</v>
          </cell>
        </row>
        <row r="4891">
          <cell r="A4891">
            <v>39734</v>
          </cell>
          <cell r="B4891" t="str">
            <v>TUBO DE BORRACHA ELASTOMERICA FLEXIVEL, PRETA, PARA ISOLAMENTO TERMICO DE TUBULACAO, DN 1 3/8" (35 MM), E= 32 MM, COEFICIENTE DE CONDUTIVIDADE TERMICA 0,036W/mK, VAPOR DE AGUA MAIOR OU IGUAL A 10.000</v>
          </cell>
          <cell r="C4891" t="str">
            <v xml:space="preserve">M     </v>
          </cell>
          <cell r="D4891" t="str">
            <v>CR</v>
          </cell>
          <cell r="E4891" t="str">
            <v>86,09</v>
          </cell>
        </row>
        <row r="4892">
          <cell r="A4892">
            <v>39736</v>
          </cell>
          <cell r="B4892" t="str">
            <v>TUBO DE BORRACHA ELASTOMERICA FLEXIVEL, PRETA, PARA ISOLAMENTO TERMICO DE TUBULACAO, DN 1 5/8" (42 MM), E= 32 MM, COEFICIENTE DE CONDUTIVIDADE TERMICA 0,036W/mK, VAPOR DE AGUA MAIOR OU IGUAL A 10.000</v>
          </cell>
          <cell r="C4892" t="str">
            <v xml:space="preserve">M     </v>
          </cell>
          <cell r="D4892" t="str">
            <v>CR</v>
          </cell>
          <cell r="E4892" t="str">
            <v>98,25</v>
          </cell>
        </row>
        <row r="4893">
          <cell r="A4893">
            <v>39737</v>
          </cell>
          <cell r="B4893" t="str">
            <v>TUBO DE BORRACHA ELASTOMERICA FLEXIVEL, PRETA, PARA ISOLAMENTO TERMICO DE TUBULACAO, DN 1/2" (12 MM), E= 19 MM, COEFICIENTE DE CONDUTIVIDADE TERMICA 0,036W/mK, VAPOR DE AGUA MAIOR OU IGUAL A 10.000</v>
          </cell>
          <cell r="C4893" t="str">
            <v xml:space="preserve">M     </v>
          </cell>
          <cell r="D4893" t="str">
            <v>CR</v>
          </cell>
          <cell r="E4893" t="str">
            <v>13,21</v>
          </cell>
        </row>
        <row r="4894">
          <cell r="A4894">
            <v>39738</v>
          </cell>
          <cell r="B4894" t="str">
            <v>TUBO DE BORRACHA ELASTOMERICA FLEXIVEL, PRETA, PARA ISOLAMENTO TERMICO DE TUBULACAO, DN 1/4" (6 MM), E= 9 MM, COEFICIENTE DE CONDUTIVIDADE TERMICA 0,036W/mK, VAPOR DE AGUA MAIOR OU IGUAL A 10.000</v>
          </cell>
          <cell r="C4894" t="str">
            <v xml:space="preserve">M     </v>
          </cell>
          <cell r="D4894" t="str">
            <v>CR</v>
          </cell>
          <cell r="E4894" t="str">
            <v>4,78</v>
          </cell>
        </row>
        <row r="4895">
          <cell r="A4895">
            <v>39739</v>
          </cell>
          <cell r="B4895" t="str">
            <v>TUBO DE BORRACHA ELASTOMERICA FLEXIVEL, PRETA, PARA ISOLAMENTO TERMICO DE TUBULACAO, DN 1" (25 MM), E= 32 MM, COEFICIENTE DE CONDUTIVIDADE TERMICA 0,036W/mK, VAPOR DE AGUA MAIOR OU IGUAL A 10.000</v>
          </cell>
          <cell r="C4895" t="str">
            <v xml:space="preserve">M     </v>
          </cell>
          <cell r="D4895" t="str">
            <v>CR</v>
          </cell>
          <cell r="E4895" t="str">
            <v>67,95</v>
          </cell>
        </row>
        <row r="4896">
          <cell r="A4896">
            <v>39733</v>
          </cell>
          <cell r="B4896" t="str">
            <v>TUBO DE BORRACHA ELASTOMERICA FLEXIVEL, PRETA, PARA ISOLAMENTO TERMICO DE TUBULACAO, DN 2 1/8" (54 MM), E= 32 MM, COEFICIENTE DE CONDUTIVIDADE TERMICA 0,036W/mK, VAPOR DE AGUA MAIOR OU IGUAL A 10.000</v>
          </cell>
          <cell r="C4896" t="str">
            <v xml:space="preserve">M     </v>
          </cell>
          <cell r="D4896" t="str">
            <v>CR</v>
          </cell>
          <cell r="E4896" t="str">
            <v>117,58</v>
          </cell>
        </row>
        <row r="4897">
          <cell r="A4897">
            <v>39854</v>
          </cell>
          <cell r="B4897" t="str">
            <v>TUBO DE BORRACHA ELASTOMERICA FLEXIVEL, PRETA, PARA ISOLAMENTO TERMICO DE TUBULACAO, DN 2 5/8" (*64* MM), E= *32* MM, COEFICIENTE DE CONDUTIVIDADE TERMICA 0,036W/MK, VAPOR DE AGUA MAIOR OU IGUAL A 10.000</v>
          </cell>
          <cell r="C4897" t="str">
            <v xml:space="preserve">M     </v>
          </cell>
          <cell r="D4897" t="str">
            <v>CR</v>
          </cell>
          <cell r="E4897" t="str">
            <v>119,25</v>
          </cell>
        </row>
        <row r="4898">
          <cell r="A4898">
            <v>39740</v>
          </cell>
          <cell r="B4898" t="str">
            <v>TUBO DE BORRACHA ELASTOMERICA FLEXIVEL, PRETA, PARA ISOLAMENTO TERMICO DE TUBULACAO, DN 3/4" (18 MM), E= 32 MM, COEFICIENTE DE CONDUTIVIDADE TERMICA 0,036W/mK, VAPOR DE AGUA MAIOR OU IGUAL A 10.000</v>
          </cell>
          <cell r="C4898" t="str">
            <v xml:space="preserve">M     </v>
          </cell>
          <cell r="D4898" t="str">
            <v>CR</v>
          </cell>
          <cell r="E4898" t="str">
            <v>65,25</v>
          </cell>
        </row>
        <row r="4899">
          <cell r="A4899">
            <v>39741</v>
          </cell>
          <cell r="B4899" t="str">
            <v>TUBO DE BORRACHA ELASTOMERICA FLEXIVEL, PRETA, PARA ISOLAMENTO TERMICO DE TUBULACAO, DN 3/8" (10 MM), E= 19 MM, COEFICIENTE DE CONDUTIVIDADE TERMICA 0,036W/mK, VAPOR DE AGUA MAIOR OU IGUAL A 10.000</v>
          </cell>
          <cell r="C4899" t="str">
            <v xml:space="preserve">M     </v>
          </cell>
          <cell r="D4899" t="str">
            <v>CR</v>
          </cell>
          <cell r="E4899" t="str">
            <v>12,02</v>
          </cell>
        </row>
        <row r="4900">
          <cell r="A4900">
            <v>39853</v>
          </cell>
          <cell r="B4900" t="str">
            <v>TUBO DE BORRACHA ELASTOMERICA FLEXIVEL, PRETA, PARA ISOLAMENTO TERMICO DE TUBULACAO, DN 5/8" (15 MM), E= 19 MM, COEFICIENTE DE CONDUTIVIDADE TERMICA 0,036W/MK, VAPOR DE AGUA MAIOR OU IGUAL A 10.000</v>
          </cell>
          <cell r="C4900" t="str">
            <v xml:space="preserve">M     </v>
          </cell>
          <cell r="D4900" t="str">
            <v>CR</v>
          </cell>
          <cell r="E4900" t="str">
            <v>15,79</v>
          </cell>
        </row>
        <row r="4901">
          <cell r="A4901">
            <v>39742</v>
          </cell>
          <cell r="B4901" t="str">
            <v>TUBO DE BORRACHA ELASTOMERICA FLEXIVEL, PRETA, PARA ISOLAMENTO TERMICO DE TUBULACAO, DN 7/8" (22 MM), E= 32 MM, COEFICIENTE DE CONDUTIVIDADE TERMICA 0,036W/mK, VAPOR DE AGUA MAIOR OU IGUAL A 10.000</v>
          </cell>
          <cell r="C4901" t="str">
            <v xml:space="preserve">M     </v>
          </cell>
          <cell r="D4901" t="str">
            <v>CR</v>
          </cell>
          <cell r="E4901" t="str">
            <v>52,44</v>
          </cell>
        </row>
        <row r="4902">
          <cell r="A4902">
            <v>39749</v>
          </cell>
          <cell r="B4902" t="str">
            <v>TUBO DE COBRE CLASSE "A", DN = 1 " (28 MM), PARA INSTALACOES DE MEDIA PRESSAO PARA GASES COMBUSTIVEIS E MEDICINAIS</v>
          </cell>
          <cell r="C4902" t="str">
            <v xml:space="preserve">M     </v>
          </cell>
          <cell r="D4902" t="str">
            <v>AS</v>
          </cell>
          <cell r="E4902" t="str">
            <v>57,84</v>
          </cell>
        </row>
        <row r="4903">
          <cell r="A4903">
            <v>39751</v>
          </cell>
          <cell r="B4903" t="str">
            <v>TUBO DE COBRE CLASSE "A", DN = 1 1/2 " (42 MM), PARA INSTALACOES DE MEDIA PRESSAO PARA GASES COMBUSTIVEIS E MEDICINAIS</v>
          </cell>
          <cell r="C4903" t="str">
            <v xml:space="preserve">M     </v>
          </cell>
          <cell r="D4903" t="str">
            <v>AS</v>
          </cell>
          <cell r="E4903" t="str">
            <v>105,10</v>
          </cell>
        </row>
        <row r="4904">
          <cell r="A4904">
            <v>39750</v>
          </cell>
          <cell r="B4904" t="str">
            <v>TUBO DE COBRE CLASSE "A", DN = 1 1/4 " (35 MM), PARA INSTALACOES DE MEDIA PRESSAO PARA GASES COMBUSTIVEIS E MEDICINAIS</v>
          </cell>
          <cell r="C4904" t="str">
            <v xml:space="preserve">M     </v>
          </cell>
          <cell r="D4904" t="str">
            <v>AS</v>
          </cell>
          <cell r="E4904" t="str">
            <v>87,36</v>
          </cell>
        </row>
        <row r="4905">
          <cell r="A4905">
            <v>39747</v>
          </cell>
          <cell r="B4905" t="str">
            <v>TUBO DE COBRE CLASSE "A", DN = 1/2 " (15 MM), PARA INSTALACOES DE MEDIA PRESSAO PARA GASES COMBUSTIVEIS E MEDICINAIS</v>
          </cell>
          <cell r="C4905" t="str">
            <v xml:space="preserve">M     </v>
          </cell>
          <cell r="D4905" t="str">
            <v>AS</v>
          </cell>
          <cell r="E4905" t="str">
            <v>28,10</v>
          </cell>
        </row>
        <row r="4906">
          <cell r="A4906">
            <v>39753</v>
          </cell>
          <cell r="B4906" t="str">
            <v>TUBO DE COBRE CLASSE "A", DN = 2 1/2 " (66 MM), PARA INSTALACOES DE MEDIA PRESSAO PARA GASES COMBUSTIVEIS E MEDICINAIS</v>
          </cell>
          <cell r="C4906" t="str">
            <v xml:space="preserve">M     </v>
          </cell>
          <cell r="D4906" t="str">
            <v>AS</v>
          </cell>
          <cell r="E4906" t="str">
            <v>193,47</v>
          </cell>
        </row>
        <row r="4907">
          <cell r="A4907">
            <v>39754</v>
          </cell>
          <cell r="B4907" t="str">
            <v>TUBO DE COBRE CLASSE "A", DN = 3 " (79 MM), PARA INSTALACOES DE MEDIA PRESSAO PARA GASES COMBUSTIVEIS E MEDICINAIS</v>
          </cell>
          <cell r="C4907" t="str">
            <v xml:space="preserve">M     </v>
          </cell>
          <cell r="D4907" t="str">
            <v>AS</v>
          </cell>
          <cell r="E4907" t="str">
            <v>285,04</v>
          </cell>
        </row>
        <row r="4908">
          <cell r="A4908">
            <v>39748</v>
          </cell>
          <cell r="B4908" t="str">
            <v>TUBO DE COBRE CLASSE "A", DN = 3/4 " (22 MM), PARA INSTALACOES DE MEDIA PRESSAO PARA GASES COMBUSTIVEIS E MEDICINAIS</v>
          </cell>
          <cell r="C4908" t="str">
            <v xml:space="preserve">M     </v>
          </cell>
          <cell r="D4908" t="str">
            <v>AS</v>
          </cell>
          <cell r="E4908" t="str">
            <v>45,47</v>
          </cell>
        </row>
        <row r="4909">
          <cell r="A4909">
            <v>39755</v>
          </cell>
          <cell r="B4909" t="str">
            <v>TUBO DE COBRE CLASSE "A", DN = 4 " (104 MM), PARA INSTALACOES DE MEDIA PRESSAO PARA GASES COMBUSTIVEIS E MEDICINAIS</v>
          </cell>
          <cell r="C4909" t="str">
            <v xml:space="preserve">M     </v>
          </cell>
          <cell r="D4909" t="str">
            <v>AS</v>
          </cell>
          <cell r="E4909" t="str">
            <v>432,19</v>
          </cell>
        </row>
        <row r="4910">
          <cell r="A4910">
            <v>12742</v>
          </cell>
          <cell r="B4910" t="str">
            <v>TUBO DE COBRE CLASSE "E", DN = 104 MM, PARA INSTALACAO HIDRAULICA PREDIAL</v>
          </cell>
          <cell r="C4910" t="str">
            <v xml:space="preserve">M     </v>
          </cell>
          <cell r="D4910" t="str">
            <v>AS</v>
          </cell>
          <cell r="E4910" t="str">
            <v>342,22</v>
          </cell>
        </row>
        <row r="4911">
          <cell r="A4911">
            <v>12713</v>
          </cell>
          <cell r="B4911" t="str">
            <v>TUBO DE COBRE CLASSE "E", DN = 15 MM, PARA INSTALACAO HIDRAULICA PREDIAL</v>
          </cell>
          <cell r="C4911" t="str">
            <v xml:space="preserve">M     </v>
          </cell>
          <cell r="D4911" t="str">
            <v>AS</v>
          </cell>
          <cell r="E4911" t="str">
            <v>18,15</v>
          </cell>
        </row>
        <row r="4912">
          <cell r="A4912">
            <v>12743</v>
          </cell>
          <cell r="B4912" t="str">
            <v>TUBO DE COBRE CLASSE "E", DN = 22 MM, PARA INSTALACAO HIDRAULICA PREDIAL</v>
          </cell>
          <cell r="C4912" t="str">
            <v xml:space="preserve">M     </v>
          </cell>
          <cell r="D4912" t="str">
            <v>AS</v>
          </cell>
          <cell r="E4912" t="str">
            <v>31,22</v>
          </cell>
        </row>
        <row r="4913">
          <cell r="A4913">
            <v>12744</v>
          </cell>
          <cell r="B4913" t="str">
            <v>TUBO DE COBRE CLASSE "E", DN = 28 MM, PARA INSTALACAO HIDRAULICA PREDIAL</v>
          </cell>
          <cell r="C4913" t="str">
            <v xml:space="preserve">M     </v>
          </cell>
          <cell r="D4913" t="str">
            <v>AS</v>
          </cell>
          <cell r="E4913" t="str">
            <v>39,62</v>
          </cell>
        </row>
        <row r="4914">
          <cell r="A4914">
            <v>12745</v>
          </cell>
          <cell r="B4914" t="str">
            <v>TUBO DE COBRE CLASSE "E", DN = 35 MM, PARA INSTALACAO HIDRAULICA PREDIAL</v>
          </cell>
          <cell r="C4914" t="str">
            <v xml:space="preserve">M     </v>
          </cell>
          <cell r="D4914" t="str">
            <v>AS</v>
          </cell>
          <cell r="E4914" t="str">
            <v>57,54</v>
          </cell>
        </row>
        <row r="4915">
          <cell r="A4915">
            <v>12746</v>
          </cell>
          <cell r="B4915" t="str">
            <v>TUBO DE COBRE CLASSE "E", DN = 42 MM, PARA INSTALACAO HIDRAULICA PREDIAL</v>
          </cell>
          <cell r="C4915" t="str">
            <v xml:space="preserve">M     </v>
          </cell>
          <cell r="D4915" t="str">
            <v>AS</v>
          </cell>
          <cell r="E4915" t="str">
            <v>77,70</v>
          </cell>
        </row>
        <row r="4916">
          <cell r="A4916">
            <v>12747</v>
          </cell>
          <cell r="B4916" t="str">
            <v>TUBO DE COBRE CLASSE "E", DN = 54 MM, PARA INSTALACAO HIDRAULICA PREDIAL</v>
          </cell>
          <cell r="C4916" t="str">
            <v xml:space="preserve">M     </v>
          </cell>
          <cell r="D4916" t="str">
            <v>AS</v>
          </cell>
          <cell r="E4916" t="str">
            <v>112,69</v>
          </cell>
        </row>
        <row r="4917">
          <cell r="A4917">
            <v>12748</v>
          </cell>
          <cell r="B4917" t="str">
            <v>TUBO DE COBRE CLASSE "E", DN = 66 MM, PARA INSTALACAO HIDRAULICA PREDIAL</v>
          </cell>
          <cell r="C4917" t="str">
            <v xml:space="preserve">M     </v>
          </cell>
          <cell r="D4917" t="str">
            <v>AS</v>
          </cell>
          <cell r="E4917" t="str">
            <v>158,76</v>
          </cell>
        </row>
        <row r="4918">
          <cell r="A4918">
            <v>12749</v>
          </cell>
          <cell r="B4918" t="str">
            <v>TUBO DE COBRE CLASSE "E", DN = 79 MM, PARA INSTALACAO HIDRAULICA PREDIAL</v>
          </cell>
          <cell r="C4918" t="str">
            <v xml:space="preserve">M     </v>
          </cell>
          <cell r="D4918" t="str">
            <v>AS</v>
          </cell>
          <cell r="E4918" t="str">
            <v>232,08</v>
          </cell>
        </row>
        <row r="4919">
          <cell r="A4919">
            <v>39726</v>
          </cell>
          <cell r="B4919" t="str">
            <v>TUBO DE COBRE CLASSE "I", DN = 1 " (28 MM), PARA INSTALACOES INDUSTRIAIS DE ALTA PRESSAO E VAPOR</v>
          </cell>
          <cell r="C4919" t="str">
            <v xml:space="preserve">M     </v>
          </cell>
          <cell r="D4919" t="str">
            <v>AS</v>
          </cell>
          <cell r="E4919" t="str">
            <v>76,23</v>
          </cell>
        </row>
        <row r="4920">
          <cell r="A4920">
            <v>39728</v>
          </cell>
          <cell r="B4920" t="str">
            <v>TUBO DE COBRE CLASSE "I", DN = 1 1/2 " (42 MM), PARA INSTALACOES INDUSTRIAIS DE ALTA PRESSAO E VAPOR</v>
          </cell>
          <cell r="C4920" t="str">
            <v xml:space="preserve">M     </v>
          </cell>
          <cell r="D4920" t="str">
            <v>AS</v>
          </cell>
          <cell r="E4920" t="str">
            <v>133,97</v>
          </cell>
        </row>
        <row r="4921">
          <cell r="A4921">
            <v>39727</v>
          </cell>
          <cell r="B4921" t="str">
            <v>TUBO DE COBRE CLASSE "I", DN = 1 1/4 " (35 MM), PARA INSTALACOES INDUSTRIAIS DE ALTA PRESSAO E VAPOR</v>
          </cell>
          <cell r="C4921" t="str">
            <v xml:space="preserve">M     </v>
          </cell>
          <cell r="D4921" t="str">
            <v>AS</v>
          </cell>
          <cell r="E4921" t="str">
            <v>110,25</v>
          </cell>
        </row>
        <row r="4922">
          <cell r="A4922">
            <v>39724</v>
          </cell>
          <cell r="B4922" t="str">
            <v>TUBO DE COBRE CLASSE "I", DN = 1/2 " (15 MM), PARA INSTALACOES INDUSTRIAIS DE ALTA PRESSAO E VAPOR</v>
          </cell>
          <cell r="C4922" t="str">
            <v xml:space="preserve">M     </v>
          </cell>
          <cell r="D4922" t="str">
            <v>AS</v>
          </cell>
          <cell r="E4922" t="str">
            <v>33,75</v>
          </cell>
        </row>
        <row r="4923">
          <cell r="A4923">
            <v>39729</v>
          </cell>
          <cell r="B4923" t="str">
            <v>TUBO DE COBRE CLASSE "I", DN = 2 " (54 MM), PARA INSTALACOES INDUSTRIAIS DE ALTA PRESSAO E VAPOR</v>
          </cell>
          <cell r="C4923" t="str">
            <v xml:space="preserve">M     </v>
          </cell>
          <cell r="D4923" t="str">
            <v>AS</v>
          </cell>
          <cell r="E4923" t="str">
            <v>185,53</v>
          </cell>
        </row>
        <row r="4924">
          <cell r="A4924">
            <v>39730</v>
          </cell>
          <cell r="B4924" t="str">
            <v>TUBO DE COBRE CLASSE "I", DN = 2 1/2 " (66 MM), PARA INSTALACOES INDUSTRIAIS DE ALTA PRESSAO E VAPOR</v>
          </cell>
          <cell r="C4924" t="str">
            <v xml:space="preserve">M     </v>
          </cell>
          <cell r="D4924" t="str">
            <v>AS</v>
          </cell>
          <cell r="E4924" t="str">
            <v>240,72</v>
          </cell>
        </row>
        <row r="4925">
          <cell r="A4925">
            <v>39731</v>
          </cell>
          <cell r="B4925" t="str">
            <v>TUBO DE COBRE CLASSE "I", DN = 3 " (79 MM), PARA INSTALACOES INDUSTRIAIS DE ALTA PRESSAO E VAPOR</v>
          </cell>
          <cell r="C4925" t="str">
            <v xml:space="preserve">M     </v>
          </cell>
          <cell r="D4925" t="str">
            <v>AS</v>
          </cell>
          <cell r="E4925" t="str">
            <v>356,52</v>
          </cell>
        </row>
        <row r="4926">
          <cell r="A4926">
            <v>39725</v>
          </cell>
          <cell r="B4926" t="str">
            <v>TUBO DE COBRE CLASSE "I", DN = 3/4 " (22 MM), PARA INSTALACOES INDUSTRIAIS DE ALTA PRESSAO E VAPOR</v>
          </cell>
          <cell r="C4926" t="str">
            <v xml:space="preserve">M     </v>
          </cell>
          <cell r="D4926" t="str">
            <v>AS</v>
          </cell>
          <cell r="E4926" t="str">
            <v>55,02</v>
          </cell>
        </row>
        <row r="4927">
          <cell r="A4927">
            <v>39732</v>
          </cell>
          <cell r="B4927" t="str">
            <v>TUBO DE COBRE CLASSE "I", DN = 4" (104 MM), PARA INSTALACOES INDUSTRIAIS DE ALTA PRESSAO E VAPOR</v>
          </cell>
          <cell r="C4927" t="str">
            <v xml:space="preserve">M     </v>
          </cell>
          <cell r="D4927" t="str">
            <v>AS</v>
          </cell>
          <cell r="E4927" t="str">
            <v>524,78</v>
          </cell>
        </row>
        <row r="4928">
          <cell r="A4928">
            <v>39660</v>
          </cell>
          <cell r="B4928" t="str">
            <v>TUBO DE COBRE FLEXIVEL, D = 1/2 ", E = 0,79 MM, PARA AR-CONDICIONADO/ INSTALACOES GAS RESIDENCIAIS E COMERCIAIS</v>
          </cell>
          <cell r="C4928" t="str">
            <v xml:space="preserve">M     </v>
          </cell>
          <cell r="D4928" t="str">
            <v>AS</v>
          </cell>
          <cell r="E4928" t="str">
            <v>23,91</v>
          </cell>
        </row>
        <row r="4929">
          <cell r="A4929">
            <v>39662</v>
          </cell>
          <cell r="B4929" t="str">
            <v>TUBO DE COBRE FLEXIVEL, D = 1/4 ", E = 0,79 MM, PARA AR-CONDICIONADO/ INSTALACOES GAS RESIDENCIAIS E COMERCIAIS</v>
          </cell>
          <cell r="C4929" t="str">
            <v xml:space="preserve">M     </v>
          </cell>
          <cell r="D4929" t="str">
            <v>AS</v>
          </cell>
          <cell r="E4929" t="str">
            <v>11,46</v>
          </cell>
        </row>
        <row r="4930">
          <cell r="A4930">
            <v>39661</v>
          </cell>
          <cell r="B4930" t="str">
            <v>TUBO DE COBRE FLEXIVEL, D = 3/16 ", E = 0,79 MM, PARA AR-CONDICIONADO/ INSTALACOES GAS RESIDENCIAIS E COMERCIAIS</v>
          </cell>
          <cell r="C4930" t="str">
            <v xml:space="preserve">M     </v>
          </cell>
          <cell r="D4930" t="str">
            <v>AS</v>
          </cell>
          <cell r="E4930" t="str">
            <v>7,81</v>
          </cell>
        </row>
        <row r="4931">
          <cell r="A4931">
            <v>39666</v>
          </cell>
          <cell r="B4931" t="str">
            <v>TUBO DE COBRE FLEXIVEL, D = 3/4 ", E = 0,79 MM, PARA AR-CONDICIONADO/ INSTALACOES GAS RESIDENCIAIS E COMERCIAIS</v>
          </cell>
          <cell r="C4931" t="str">
            <v xml:space="preserve">M     </v>
          </cell>
          <cell r="D4931" t="str">
            <v>AS</v>
          </cell>
          <cell r="E4931" t="str">
            <v>35,97</v>
          </cell>
        </row>
        <row r="4932">
          <cell r="A4932">
            <v>39664</v>
          </cell>
          <cell r="B4932" t="str">
            <v>TUBO DE COBRE FLEXIVEL, D = 3/8 ", E = 0,79 MM, PARA AR-CONDICIONADO/ INSTALACOES GAS RESIDENCIAIS E COMERCIAIS</v>
          </cell>
          <cell r="C4932" t="str">
            <v xml:space="preserve">M     </v>
          </cell>
          <cell r="D4932" t="str">
            <v>AS</v>
          </cell>
          <cell r="E4932" t="str">
            <v>17,63</v>
          </cell>
        </row>
        <row r="4933">
          <cell r="A4933">
            <v>39663</v>
          </cell>
          <cell r="B4933" t="str">
            <v>TUBO DE COBRE FLEXIVEL, D = 5/16 ", E = 0,79 MM, PARA AR-CONDICIONADO/ INSTALACOES GAS RESIDENCIAIS E COMERCIAIS</v>
          </cell>
          <cell r="C4933" t="str">
            <v xml:space="preserve">M     </v>
          </cell>
          <cell r="D4933" t="str">
            <v>AS</v>
          </cell>
          <cell r="E4933" t="str">
            <v>14,09</v>
          </cell>
        </row>
        <row r="4934">
          <cell r="A4934">
            <v>39665</v>
          </cell>
          <cell r="B4934" t="str">
            <v>TUBO DE COBRE FLEXIVEL, D = 5/8 ", E = 0,79 MM, PARA AR-CONDICIONADO/ INSTALACOES GAS RESIDENCIAIS E COMERCIAIS</v>
          </cell>
          <cell r="C4934" t="str">
            <v xml:space="preserve">M     </v>
          </cell>
          <cell r="D4934" t="str">
            <v>AS</v>
          </cell>
          <cell r="E4934" t="str">
            <v>29,74</v>
          </cell>
        </row>
        <row r="4935">
          <cell r="A4935">
            <v>39752</v>
          </cell>
          <cell r="B4935" t="str">
            <v>TUBO DE COBRE, CLASSE "A", DN = 2" (54 MM), PARA INSTALACOES DE MEDIA PRESSAO PARA GASES COMBUSTIVEIS E MEDICINAIS</v>
          </cell>
          <cell r="C4935" t="str">
            <v xml:space="preserve">M     </v>
          </cell>
          <cell r="D4935" t="str">
            <v>AS</v>
          </cell>
          <cell r="E4935" t="str">
            <v>149,55</v>
          </cell>
        </row>
        <row r="4936">
          <cell r="A4936">
            <v>12583</v>
          </cell>
          <cell r="B4936" t="str">
            <v>TUBO DE CONCRETO SIMPLES POROSO, MACHO/FEMEA, DN 200 MM</v>
          </cell>
          <cell r="C4936" t="str">
            <v xml:space="preserve">M     </v>
          </cell>
          <cell r="D4936" t="str">
            <v>AS</v>
          </cell>
          <cell r="E4936" t="str">
            <v>23,10</v>
          </cell>
        </row>
        <row r="4937">
          <cell r="A4937">
            <v>12584</v>
          </cell>
          <cell r="B4937" t="str">
            <v>TUBO DE CONCRETO SIMPLES POROSO, MACHO/FEMEA, DN 300 MM</v>
          </cell>
          <cell r="C4937" t="str">
            <v xml:space="preserve">M     </v>
          </cell>
          <cell r="D4937" t="str">
            <v>AS</v>
          </cell>
          <cell r="E4937" t="str">
            <v>22,23</v>
          </cell>
        </row>
        <row r="4938">
          <cell r="A4938">
            <v>13159</v>
          </cell>
          <cell r="B4938" t="str">
            <v>TUBO DE CONCRETO SIMPLES, CLASSE ES, PB JE, DN 400 MM, PARA ESGOTO SANITARIO (NBR 8890)</v>
          </cell>
          <cell r="C4938" t="str">
            <v xml:space="preserve">M     </v>
          </cell>
          <cell r="D4938" t="str">
            <v>AS</v>
          </cell>
          <cell r="E4938" t="str">
            <v>67,33</v>
          </cell>
        </row>
        <row r="4939">
          <cell r="A4939">
            <v>13168</v>
          </cell>
          <cell r="B4939" t="str">
            <v>TUBO DE CONCRETO SIMPLES, CLASSE ES, PB JE, DN 500 MM, PARA ESGOTO SANITARIO (NBR 8890)</v>
          </cell>
          <cell r="C4939" t="str">
            <v xml:space="preserve">M     </v>
          </cell>
          <cell r="D4939" t="str">
            <v>AS</v>
          </cell>
          <cell r="E4939" t="str">
            <v>101,25</v>
          </cell>
        </row>
        <row r="4940">
          <cell r="A4940">
            <v>13173</v>
          </cell>
          <cell r="B4940" t="str">
            <v>TUBO DE CONCRETO SIMPLES, CLASSE ES, PB JE, DN 600 MM, PARA ESGOTO SANITARIO (NBR 8890)</v>
          </cell>
          <cell r="C4940" t="str">
            <v xml:space="preserve">M     </v>
          </cell>
          <cell r="D4940" t="str">
            <v>AS</v>
          </cell>
          <cell r="E4940" t="str">
            <v>124,84</v>
          </cell>
        </row>
        <row r="4941">
          <cell r="A4941">
            <v>37449</v>
          </cell>
          <cell r="B4941" t="str">
            <v>TUBO DE CONCRETO SIMPLES, CLASSE- PS1, MACHO/FEMEA, DN 200 MM, PARA AGUAS PLUVIAIS (NBR 8890)</v>
          </cell>
          <cell r="C4941" t="str">
            <v xml:space="preserve">M     </v>
          </cell>
          <cell r="D4941" t="str">
            <v>AS</v>
          </cell>
          <cell r="E4941" t="str">
            <v>20,64</v>
          </cell>
        </row>
        <row r="4942">
          <cell r="A4942">
            <v>37450</v>
          </cell>
          <cell r="B4942" t="str">
            <v>TUBO DE CONCRETO SIMPLES, CLASSE- PS1, MACHO/FEMEA, DN 300 MM, PARA AGUAS PLUVIAIS (NBR 8890)</v>
          </cell>
          <cell r="C4942" t="str">
            <v xml:space="preserve">M     </v>
          </cell>
          <cell r="D4942" t="str">
            <v>AS</v>
          </cell>
          <cell r="E4942" t="str">
            <v>25,16</v>
          </cell>
        </row>
        <row r="4943">
          <cell r="A4943">
            <v>37451</v>
          </cell>
          <cell r="B4943" t="str">
            <v>TUBO DE CONCRETO SIMPLES, CLASSE- PS1, MACHO/FEMEA, DN 400 MM, PARA AGUAS PLUVIAIS (NBR 8890)</v>
          </cell>
          <cell r="C4943" t="str">
            <v xml:space="preserve">M     </v>
          </cell>
          <cell r="D4943" t="str">
            <v>AS</v>
          </cell>
          <cell r="E4943" t="str">
            <v>38,53</v>
          </cell>
        </row>
        <row r="4944">
          <cell r="A4944">
            <v>37452</v>
          </cell>
          <cell r="B4944" t="str">
            <v>TUBO DE CONCRETO SIMPLES, CLASSE- PS1, MACHO/FEMEA, DN 500 MM, PARA AGUAS PLUVIAIS (NBR 8890)</v>
          </cell>
          <cell r="C4944" t="str">
            <v xml:space="preserve">M     </v>
          </cell>
          <cell r="D4944" t="str">
            <v>AS</v>
          </cell>
          <cell r="E4944" t="str">
            <v>51,11</v>
          </cell>
        </row>
        <row r="4945">
          <cell r="A4945">
            <v>37453</v>
          </cell>
          <cell r="B4945" t="str">
            <v>TUBO DE CONCRETO SIMPLES, CLASSE- PS1, MACHO/FEMEA, DN 600 MM, PARA AGUAS PLUVIAIS (NBR 8890)</v>
          </cell>
          <cell r="C4945" t="str">
            <v xml:space="preserve">M     </v>
          </cell>
          <cell r="D4945" t="str">
            <v>AS</v>
          </cell>
          <cell r="E4945" t="str">
            <v>64,14</v>
          </cell>
        </row>
        <row r="4946">
          <cell r="A4946">
            <v>7778</v>
          </cell>
          <cell r="B4946" t="str">
            <v>TUBO DE CONCRETO SIMPLES, CLASSE- PS1, PB, DN 200 MM, PARA AGUAS PLUVIAIS (NBR 8890)</v>
          </cell>
          <cell r="C4946" t="str">
            <v xml:space="preserve">M     </v>
          </cell>
          <cell r="D4946" t="str">
            <v>AS</v>
          </cell>
          <cell r="E4946" t="str">
            <v>24,08</v>
          </cell>
        </row>
        <row r="4947">
          <cell r="A4947">
            <v>7796</v>
          </cell>
          <cell r="B4947" t="str">
            <v>TUBO DE CONCRETO SIMPLES, CLASSE- PS1, PB, DN 300 MM, PARA AGUAS PLUVIAIS (NBR 8890)</v>
          </cell>
          <cell r="C4947" t="str">
            <v xml:space="preserve">M     </v>
          </cell>
          <cell r="D4947" t="str">
            <v>AS</v>
          </cell>
          <cell r="E4947" t="str">
            <v>29,00</v>
          </cell>
        </row>
        <row r="4948">
          <cell r="A4948">
            <v>7781</v>
          </cell>
          <cell r="B4948" t="str">
            <v>TUBO DE CONCRETO SIMPLES, CLASSE- PS1, PB, DN 400 MM, PARA AGUAS PLUVIAIS (NBR 8890)</v>
          </cell>
          <cell r="C4948" t="str">
            <v xml:space="preserve">M     </v>
          </cell>
          <cell r="D4948" t="str">
            <v>AS</v>
          </cell>
          <cell r="E4948" t="str">
            <v>38,33</v>
          </cell>
        </row>
        <row r="4949">
          <cell r="A4949">
            <v>7795</v>
          </cell>
          <cell r="B4949" t="str">
            <v>TUBO DE CONCRETO SIMPLES, CLASSE- PS1, PB, DN 500 MM, PARA AGUAS PLUVIAIS (NBR 8890)</v>
          </cell>
          <cell r="C4949" t="str">
            <v xml:space="preserve">M     </v>
          </cell>
          <cell r="D4949" t="str">
            <v>AS</v>
          </cell>
          <cell r="E4949" t="str">
            <v>55,54</v>
          </cell>
        </row>
        <row r="4950">
          <cell r="A4950">
            <v>7791</v>
          </cell>
          <cell r="B4950" t="str">
            <v>TUBO DE CONCRETO SIMPLES, CLASSE- PS1, PB, DN 600 MM, PARA AGUAS PLUVIAIS (NBR 8890)</v>
          </cell>
          <cell r="C4950" t="str">
            <v xml:space="preserve">M     </v>
          </cell>
          <cell r="D4950" t="str">
            <v>AS</v>
          </cell>
          <cell r="E4950" t="str">
            <v>70,77</v>
          </cell>
        </row>
        <row r="4951">
          <cell r="A4951">
            <v>7783</v>
          </cell>
          <cell r="B4951" t="str">
            <v>TUBO DE CONCRETO SIMPLES, CLASSE- PS2, PB, DN 200 MM, PARA AGUAS PLUVIAIS (NBR 8890)</v>
          </cell>
          <cell r="C4951" t="str">
            <v xml:space="preserve">M     </v>
          </cell>
          <cell r="D4951" t="str">
            <v>AS</v>
          </cell>
          <cell r="E4951" t="str">
            <v>27,03</v>
          </cell>
        </row>
        <row r="4952">
          <cell r="A4952">
            <v>7790</v>
          </cell>
          <cell r="B4952" t="str">
            <v>TUBO DE CONCRETO SIMPLES, CLASSE- PS2, PB, DN 300 MM, PARA AGUAS PLUVIAIS (NBR 8890)</v>
          </cell>
          <cell r="C4952" t="str">
            <v xml:space="preserve">M     </v>
          </cell>
          <cell r="D4952" t="str">
            <v>AS</v>
          </cell>
          <cell r="E4952" t="str">
            <v>31,45</v>
          </cell>
        </row>
        <row r="4953">
          <cell r="A4953">
            <v>7785</v>
          </cell>
          <cell r="B4953" t="str">
            <v>TUBO DE CONCRETO SIMPLES, CLASSE- PS2, PB, DN 400 MM, PARA AGUAS PLUVIAIS (NBR 8890)</v>
          </cell>
          <cell r="C4953" t="str">
            <v xml:space="preserve">M     </v>
          </cell>
          <cell r="D4953" t="str">
            <v>AS</v>
          </cell>
          <cell r="E4953" t="str">
            <v>41,28</v>
          </cell>
        </row>
        <row r="4954">
          <cell r="A4954">
            <v>7792</v>
          </cell>
          <cell r="B4954" t="str">
            <v>TUBO DE CONCRETO SIMPLES, CLASSE- PS2, PB, DN 500 MM, PARA AGUAS PLUVIAIS (NBR 8890)</v>
          </cell>
          <cell r="C4954" t="str">
            <v xml:space="preserve">M     </v>
          </cell>
          <cell r="D4954" t="str">
            <v>AS</v>
          </cell>
          <cell r="E4954" t="str">
            <v>59,96</v>
          </cell>
        </row>
        <row r="4955">
          <cell r="A4955">
            <v>7793</v>
          </cell>
          <cell r="B4955" t="str">
            <v>TUBO DE CONCRETO SIMPLES, CLASSE- PS2, PB, DN 600 MM, PARA AGUAS PLUVIAIS (NBR 8890)</v>
          </cell>
          <cell r="C4955" t="str">
            <v xml:space="preserve">M     </v>
          </cell>
          <cell r="D4955" t="str">
            <v>AS</v>
          </cell>
          <cell r="E4955" t="str">
            <v>77,39</v>
          </cell>
        </row>
        <row r="4956">
          <cell r="A4956">
            <v>12613</v>
          </cell>
          <cell r="B4956" t="str">
            <v>TUBO DE DESCARGA PVC, PARA LIGACAO CAIXA DE DESCARGA - EMBUTIR, 40 MM X 150 CM</v>
          </cell>
          <cell r="C4956" t="str">
            <v xml:space="preserve">UN    </v>
          </cell>
          <cell r="D4956" t="str">
            <v>CR</v>
          </cell>
          <cell r="E4956" t="str">
            <v>14,73</v>
          </cell>
        </row>
        <row r="4957">
          <cell r="A4957">
            <v>1031</v>
          </cell>
          <cell r="B4957" t="str">
            <v>TUBO DE DESCIDA EXTERNO DE PVC PARA CAIXA DE DESCARGA EXTERNA ALTA - 40 MM X 1,60 M</v>
          </cell>
          <cell r="C4957" t="str">
            <v xml:space="preserve">UN    </v>
          </cell>
          <cell r="D4957" t="str">
            <v>CR</v>
          </cell>
          <cell r="E4957" t="str">
            <v>9,69</v>
          </cell>
        </row>
        <row r="4958">
          <cell r="A4958">
            <v>39707</v>
          </cell>
          <cell r="B4958" t="str">
            <v>TUBO DE ESPUMA DE POLIETILENO EXPANDIDO FLEXIVEL PARA ISOLAMENTO TERMICO DE TUBULACAO DE AR CONDICIONADO, AGUA QUENTE,  DN 1 1/2", E= 10 MM</v>
          </cell>
          <cell r="C4958" t="str">
            <v xml:space="preserve">M     </v>
          </cell>
          <cell r="D4958" t="str">
            <v>CR</v>
          </cell>
          <cell r="E4958" t="str">
            <v>2,90</v>
          </cell>
        </row>
        <row r="4959">
          <cell r="A4959">
            <v>39708</v>
          </cell>
          <cell r="B4959" t="str">
            <v>TUBO DE ESPUMA DE POLIETILENO EXPANDIDO FLEXIVEL PARA ISOLAMENTO TERMICO DE TUBULACAO DE AR CONDICIONADO, AGUA QUENTE,  DN 1 1/4", E= 10 MM</v>
          </cell>
          <cell r="C4959" t="str">
            <v xml:space="preserve">M     </v>
          </cell>
          <cell r="D4959" t="str">
            <v>CR</v>
          </cell>
          <cell r="E4959" t="str">
            <v>2,81</v>
          </cell>
        </row>
        <row r="4960">
          <cell r="A4960">
            <v>39710</v>
          </cell>
          <cell r="B4960" t="str">
            <v>TUBO DE ESPUMA DE POLIETILENO EXPANDIDO FLEXIVEL PARA ISOLAMENTO TERMICO DE TUBULACAO DE AR CONDICIONADO, AGUA QUENTE,  DN 1 1/8", E= 10 MM</v>
          </cell>
          <cell r="C4960" t="str">
            <v xml:space="preserve">M     </v>
          </cell>
          <cell r="D4960" t="str">
            <v>CR</v>
          </cell>
          <cell r="E4960" t="str">
            <v>1,97</v>
          </cell>
        </row>
        <row r="4961">
          <cell r="A4961">
            <v>39709</v>
          </cell>
          <cell r="B4961" t="str">
            <v>TUBO DE ESPUMA DE POLIETILENO EXPANDIDO FLEXIVEL PARA ISOLAMENTO TERMICO DE TUBULACAO DE AR CONDICIONADO, AGUA QUENTE,  DN 1 3/8", E= 10 MM</v>
          </cell>
          <cell r="C4961" t="str">
            <v xml:space="preserve">M     </v>
          </cell>
          <cell r="D4961" t="str">
            <v>CR</v>
          </cell>
          <cell r="E4961" t="str">
            <v>2,74</v>
          </cell>
        </row>
        <row r="4962">
          <cell r="A4962">
            <v>39711</v>
          </cell>
          <cell r="B4962" t="str">
            <v>TUBO DE ESPUMA DE POLIETILENO EXPANDIDO FLEXIVEL PARA ISOLAMENTO TERMICO DE TUBULACAO DE AR CONDICIONADO, AGUA QUENTE,  DN 1 5/8", E= 10 MM</v>
          </cell>
          <cell r="C4962" t="str">
            <v xml:space="preserve">M     </v>
          </cell>
          <cell r="D4962" t="str">
            <v>CR</v>
          </cell>
          <cell r="E4962" t="str">
            <v>3,08</v>
          </cell>
        </row>
        <row r="4963">
          <cell r="A4963">
            <v>39712</v>
          </cell>
          <cell r="B4963" t="str">
            <v>TUBO DE ESPUMA DE POLIETILENO EXPANDIDO FLEXIVEL PARA ISOLAMENTO TERMICO DE TUBULACAO DE AR CONDICIONADO, AGUA QUENTE,  DN 1/2", E= 10 MM</v>
          </cell>
          <cell r="C4963" t="str">
            <v xml:space="preserve">M     </v>
          </cell>
          <cell r="D4963" t="str">
            <v xml:space="preserve">C </v>
          </cell>
          <cell r="E4963" t="str">
            <v>1,08</v>
          </cell>
        </row>
        <row r="4964">
          <cell r="A4964">
            <v>39713</v>
          </cell>
          <cell r="B4964" t="str">
            <v>TUBO DE ESPUMA DE POLIETILENO EXPANDIDO FLEXIVEL PARA ISOLAMENTO TERMICO DE TUBULACAO DE AR CONDICIONADO, AGUA QUENTE,  DN 1/4", E= 10 MM</v>
          </cell>
          <cell r="C4964" t="str">
            <v xml:space="preserve">M     </v>
          </cell>
          <cell r="D4964" t="str">
            <v>CR</v>
          </cell>
          <cell r="E4964" t="str">
            <v>0,85</v>
          </cell>
        </row>
        <row r="4965">
          <cell r="A4965">
            <v>39714</v>
          </cell>
          <cell r="B4965" t="str">
            <v>TUBO DE ESPUMA DE POLIETILENO EXPANDIDO FLEXIVEL PARA ISOLAMENTO TERMICO DE TUBULACAO DE AR CONDICIONADO, AGUA QUENTE,  DN 1", E= 10 MM</v>
          </cell>
          <cell r="C4965" t="str">
            <v xml:space="preserve">M     </v>
          </cell>
          <cell r="D4965" t="str">
            <v>CR</v>
          </cell>
          <cell r="E4965" t="str">
            <v>1,95</v>
          </cell>
        </row>
        <row r="4966">
          <cell r="A4966">
            <v>39715</v>
          </cell>
          <cell r="B4966" t="str">
            <v>TUBO DE ESPUMA DE POLIETILENO EXPANDIDO FLEXIVEL PARA ISOLAMENTO TERMICO DE TUBULACAO DE AR CONDICIONADO, AGUA QUENTE,  DN 3/4", E= 10 MM</v>
          </cell>
          <cell r="C4966" t="str">
            <v xml:space="preserve">M     </v>
          </cell>
          <cell r="D4966" t="str">
            <v>CR</v>
          </cell>
          <cell r="E4966" t="str">
            <v>1,39</v>
          </cell>
        </row>
        <row r="4967">
          <cell r="A4967">
            <v>39716</v>
          </cell>
          <cell r="B4967" t="str">
            <v>TUBO DE ESPUMA DE POLIETILENO EXPANDIDO FLEXIVEL PARA ISOLAMENTO TERMICO DE TUBULACAO DE AR CONDICIONADO, AGUA QUENTE,  DN 3/8", E= 10 MM</v>
          </cell>
          <cell r="C4967" t="str">
            <v xml:space="preserve">M     </v>
          </cell>
          <cell r="D4967" t="str">
            <v>CR</v>
          </cell>
          <cell r="E4967" t="str">
            <v>1,05</v>
          </cell>
        </row>
        <row r="4968">
          <cell r="A4968">
            <v>39718</v>
          </cell>
          <cell r="B4968" t="str">
            <v>TUBO DE ESPUMA DE POLIETILENO EXPANDIDO FLEXIVEL PARA ISOLAMENTO TERMICO DE TUBULACAO DE AR CONDICIONADO, AGUA QUENTE,  DN 7/8", E= 10 MM</v>
          </cell>
          <cell r="C4968" t="str">
            <v xml:space="preserve">M     </v>
          </cell>
          <cell r="D4968" t="str">
            <v>CR</v>
          </cell>
          <cell r="E4968" t="str">
            <v>1,80</v>
          </cell>
        </row>
        <row r="4969">
          <cell r="A4969">
            <v>9813</v>
          </cell>
          <cell r="B4969" t="str">
            <v>TUBO DE POLIETILENO DE ALTA DENSIDADE (PEAD), PE-80, DE = 20 MM X 2,3 MM DE PAREDE, PARA LIGACAO DE AGUA PREDIAL (NBR 15561)</v>
          </cell>
          <cell r="C4969" t="str">
            <v xml:space="preserve">M     </v>
          </cell>
          <cell r="D4969" t="str">
            <v>AS</v>
          </cell>
          <cell r="E4969" t="str">
            <v>3,60</v>
          </cell>
        </row>
        <row r="4970">
          <cell r="A4970">
            <v>9815</v>
          </cell>
          <cell r="B4970" t="str">
            <v>TUBO DE POLIETILENO DE ALTA DENSIDADE (PEAD), PE-80, DE = 32 MM X 3,0 MM DE PAREDE, PARA LIGACAO DE AGUA PREDIAL (NBR 15561)</v>
          </cell>
          <cell r="C4970" t="str">
            <v xml:space="preserve">M     </v>
          </cell>
          <cell r="D4970" t="str">
            <v>AS</v>
          </cell>
          <cell r="E4970" t="str">
            <v>7,11</v>
          </cell>
        </row>
        <row r="4971">
          <cell r="A4971">
            <v>25876</v>
          </cell>
          <cell r="B4971" t="str">
            <v>TUBO DE POLIETILENO DE ALTA DENSIDADE, PEAD, PE-80, DE = 1000 MM X 38,5 MM PAREDE, ( SDR 26 - PN 05 ) PARA REDE DE AGUA OU ESGOTO (NBR 15561)</v>
          </cell>
          <cell r="C4971" t="str">
            <v xml:space="preserve">M     </v>
          </cell>
          <cell r="D4971" t="str">
            <v>AS</v>
          </cell>
          <cell r="E4971" t="str">
            <v>3.537,60</v>
          </cell>
        </row>
        <row r="4972">
          <cell r="A4972">
            <v>25888</v>
          </cell>
          <cell r="B4972" t="str">
            <v>TUBO DE POLIETILENO DE ALTA DENSIDADE, PEAD, PE-80, DE = 110 MM X 10,0 MM PAREDE, ( SDR 11 - PN 12,5 ) PARA REDE DE AGUA OU ESGOTO (NBR 15561)</v>
          </cell>
          <cell r="C4972" t="str">
            <v xml:space="preserve">M     </v>
          </cell>
          <cell r="D4972" t="str">
            <v>AS</v>
          </cell>
          <cell r="E4972" t="str">
            <v>86,70</v>
          </cell>
        </row>
        <row r="4973">
          <cell r="A4973">
            <v>25874</v>
          </cell>
          <cell r="B4973" t="str">
            <v>TUBO DE POLIETILENO DE ALTA DENSIDADE, PEAD, PE-80, DE = 1200 MM X 37,2 MM PAREDE ( SDR 32,25 - PN 04 ) PARA REDE DE AGUA OU ESGOTO (NBR 15561)</v>
          </cell>
          <cell r="C4973" t="str">
            <v xml:space="preserve">M     </v>
          </cell>
          <cell r="D4973" t="str">
            <v>AS</v>
          </cell>
          <cell r="E4973" t="str">
            <v>6.204,41</v>
          </cell>
        </row>
        <row r="4974">
          <cell r="A4974">
            <v>25877</v>
          </cell>
          <cell r="B4974" t="str">
            <v>TUBO DE POLIETILENO DE ALTA DENSIDADE, PEAD, PE-80, DE = 1400 MM X 42,9 MM PAREDE, (SDR 32,25 - PN 04 ) PARA REDE DE AGUA OU ESGOTO (NBR 15561)</v>
          </cell>
          <cell r="C4974" t="str">
            <v xml:space="preserve">M     </v>
          </cell>
          <cell r="D4974" t="str">
            <v>AS</v>
          </cell>
          <cell r="E4974" t="str">
            <v>8.466,16</v>
          </cell>
        </row>
        <row r="4975">
          <cell r="A4975">
            <v>25878</v>
          </cell>
          <cell r="B4975" t="str">
            <v>TUBO DE POLIETILENO DE ALTA DENSIDADE, PEAD, PE-80, DE = 160 MM X 14,6 MM PAREDE, (SDR 11 - PN 12,5 ) PARA REDE DE AGUA OU ESGOTO (NBR 15561)</v>
          </cell>
          <cell r="C4975" t="str">
            <v xml:space="preserve">M     </v>
          </cell>
          <cell r="D4975" t="str">
            <v>AS</v>
          </cell>
          <cell r="E4975" t="str">
            <v>186,10</v>
          </cell>
        </row>
        <row r="4976">
          <cell r="A4976">
            <v>25879</v>
          </cell>
          <cell r="B4976" t="str">
            <v>TUBO DE POLIETILENO DE ALTA DENSIDADE, PEAD, PE-80, DE = 1600 MM X 49,0 MM PAREDE, ( SDR 32,25 - PN 04 ) PARA REDE DE AGUA OU ESGOTO (NBR 15561)</v>
          </cell>
          <cell r="C4976" t="str">
            <v xml:space="preserve">M     </v>
          </cell>
          <cell r="D4976" t="str">
            <v>AS</v>
          </cell>
          <cell r="E4976" t="str">
            <v>8.031,16</v>
          </cell>
        </row>
        <row r="4977">
          <cell r="A4977">
            <v>25887</v>
          </cell>
          <cell r="B4977" t="str">
            <v>TUBO DE POLIETILENO DE ALTA DENSIDADE, PEAD, PE-80, DE = 900 MM X 34,7 MM PAREDE, ( SDR 26 - PN 05 ) PARA REDE DE AGUA OU ESGOTO (NBR 15561)</v>
          </cell>
          <cell r="C4977" t="str">
            <v xml:space="preserve">M     </v>
          </cell>
          <cell r="D4977" t="str">
            <v>AS</v>
          </cell>
          <cell r="E4977" t="str">
            <v>3.208,58</v>
          </cell>
        </row>
        <row r="4978">
          <cell r="A4978">
            <v>25880</v>
          </cell>
          <cell r="B4978" t="str">
            <v>TUBO DE POLIETILENO DE ALTA DENSIDADE, PEAD, PE-80, DE= 200 MM X 18,2 MM PAREDE, ( SDR 11 - PN 12,5 ) PARA REDE DE AGUA OU ESGOTO (NBR 15561)</v>
          </cell>
          <cell r="C4978" t="str">
            <v xml:space="preserve">M     </v>
          </cell>
          <cell r="D4978" t="str">
            <v>AS</v>
          </cell>
          <cell r="E4978" t="str">
            <v>290,11</v>
          </cell>
        </row>
        <row r="4979">
          <cell r="A4979">
            <v>25881</v>
          </cell>
          <cell r="B4979" t="str">
            <v>TUBO DE POLIETILENO DE ALTA DENSIDADE, PEAD, PE-80, DE= 315 MM X 28,7 MM PAREDE, ( SDR 11 - PN 12,5 ) PARA REDE DE AGUA OU ESGOTO (NBR 15561)</v>
          </cell>
          <cell r="C4979" t="str">
            <v xml:space="preserve">M     </v>
          </cell>
          <cell r="D4979" t="str">
            <v>AS</v>
          </cell>
          <cell r="E4979" t="str">
            <v>710,86</v>
          </cell>
        </row>
        <row r="4980">
          <cell r="A4980">
            <v>25882</v>
          </cell>
          <cell r="B4980" t="str">
            <v>TUBO DE POLIETILENO DE ALTA DENSIDADE, PEAD, PE-80, DE= 400 MM X 36,4 MM PAREDE, ( SDR 11 - PN 12,5 ) PARA REDE DE AGUA OU ESGOTO (NBR 15561)</v>
          </cell>
          <cell r="C4980" t="str">
            <v xml:space="preserve">M     </v>
          </cell>
          <cell r="D4980" t="str">
            <v>AS</v>
          </cell>
          <cell r="E4980" t="str">
            <v>1.144,94</v>
          </cell>
        </row>
        <row r="4981">
          <cell r="A4981">
            <v>25883</v>
          </cell>
          <cell r="B4981" t="str">
            <v>TUBO DE POLIETILENO DE ALTA DENSIDADE, PEAD, PE-80, DE= 50 MM X 4,6 MM PAREDE, (SDR 11 - PN 12,5) PARA REDE DE AGUA OU ESGOTO (NBR 15561)</v>
          </cell>
          <cell r="C4981" t="str">
            <v xml:space="preserve">M     </v>
          </cell>
          <cell r="D4981" t="str">
            <v>AS</v>
          </cell>
          <cell r="E4981" t="str">
            <v>18,47</v>
          </cell>
        </row>
        <row r="4982">
          <cell r="A4982">
            <v>25884</v>
          </cell>
          <cell r="B4982" t="str">
            <v>TUBO DE POLIETILENO DE ALTA DENSIDADE, PEAD, PE-80, DE= 500 MM X 45,5 MM PAREDE, ( SDR 11 - PN 12,5 ) PARA REDE DE AGUA OU ESGOTO (NBR 15561)</v>
          </cell>
          <cell r="C4982" t="str">
            <v xml:space="preserve">M     </v>
          </cell>
          <cell r="D4982" t="str">
            <v>AS</v>
          </cell>
          <cell r="E4982" t="str">
            <v>2.010,09</v>
          </cell>
        </row>
        <row r="4983">
          <cell r="A4983">
            <v>25885</v>
          </cell>
          <cell r="B4983" t="str">
            <v>TUBO DE POLIETILENO DE ALTA DENSIDADE, PEAD, PE-80, DE= 630 MM X 57,3 MM PAREDE (SDR 11 - PN 12,5 ) PARA REDE DE AGUA OU ESGOTO (NBR 15561)</v>
          </cell>
          <cell r="C4983" t="str">
            <v xml:space="preserve">M     </v>
          </cell>
          <cell r="D4983" t="str">
            <v>AS</v>
          </cell>
          <cell r="E4983" t="str">
            <v>2.989,56</v>
          </cell>
        </row>
        <row r="4984">
          <cell r="A4984">
            <v>25889</v>
          </cell>
          <cell r="B4984" t="str">
            <v>TUBO DE POLIETILENO DE ALTA DENSIDADE, PEAD, PE-80, DE= 730 MM X 34,1 MM PAREDE, ( SDR 21 - PN 06 ) PARA REDE DE AGUA OU ESGOTO (NBR 15561)</v>
          </cell>
          <cell r="C4984" t="str">
            <v xml:space="preserve">M     </v>
          </cell>
          <cell r="D4984" t="str">
            <v>AS</v>
          </cell>
          <cell r="E4984" t="str">
            <v>1.499,19</v>
          </cell>
        </row>
        <row r="4985">
          <cell r="A4985">
            <v>25886</v>
          </cell>
          <cell r="B4985" t="str">
            <v>TUBO DE POLIETILENO DE ALTA DENSIDADE, PEAD, PE-80, DE= 75 MM X 6,9 MM PAREDE, ( SRD 11 - PN 12,5 ) PARA REDE DE AGUA OU ESGOTO (NBR 15561)</v>
          </cell>
          <cell r="C4985" t="str">
            <v xml:space="preserve">M     </v>
          </cell>
          <cell r="D4985" t="str">
            <v>AS</v>
          </cell>
          <cell r="E4985" t="str">
            <v>41,31</v>
          </cell>
        </row>
        <row r="4986">
          <cell r="A4986">
            <v>25875</v>
          </cell>
          <cell r="B4986" t="str">
            <v>TUBO DE POLIETILENO DE ALTA DENSIDADE, PEAD, PE-80, DE= 800 MM X 30,8 MM PAREDE, ( SDR 26 - PN 05 ) PARA REDE DE AGUA OU ESGOTO (NBR 15561)</v>
          </cell>
          <cell r="C4986" t="str">
            <v xml:space="preserve">M     </v>
          </cell>
          <cell r="D4986" t="str">
            <v>AS</v>
          </cell>
          <cell r="E4986" t="str">
            <v>1.955,94</v>
          </cell>
        </row>
        <row r="4987">
          <cell r="A4987">
            <v>9876</v>
          </cell>
          <cell r="B4987" t="str">
            <v>TUBO DE PVC, PBL, TIPO LEVE, DN = 125 MM,  PARA VENTILACAO</v>
          </cell>
          <cell r="C4987" t="str">
            <v xml:space="preserve">M     </v>
          </cell>
          <cell r="D4987" t="str">
            <v>CR</v>
          </cell>
          <cell r="E4987" t="str">
            <v>14,38</v>
          </cell>
        </row>
        <row r="4988">
          <cell r="A4988">
            <v>9877</v>
          </cell>
          <cell r="B4988" t="str">
            <v>TUBO DE PVC, PBL, TIPO LEVE, DN = 250 MM,  PARA VENTILACAO</v>
          </cell>
          <cell r="C4988" t="str">
            <v xml:space="preserve">M     </v>
          </cell>
          <cell r="D4988" t="str">
            <v>CR</v>
          </cell>
          <cell r="E4988" t="str">
            <v>50,38</v>
          </cell>
        </row>
        <row r="4989">
          <cell r="A4989">
            <v>9878</v>
          </cell>
          <cell r="B4989" t="str">
            <v>TUBO DE PVC, PBL, TIPO LEVE, DN = 300 MM,  PARA VENTILACAO</v>
          </cell>
          <cell r="C4989" t="str">
            <v xml:space="preserve">M     </v>
          </cell>
          <cell r="D4989" t="str">
            <v>CR</v>
          </cell>
          <cell r="E4989" t="str">
            <v>65,63</v>
          </cell>
        </row>
        <row r="4990">
          <cell r="A4990">
            <v>9879</v>
          </cell>
          <cell r="B4990" t="str">
            <v>TUBO DE PVC, PBL, TIPO LEVE, DN = 400 MM,  PARA VENTILACAO</v>
          </cell>
          <cell r="C4990" t="str">
            <v xml:space="preserve">M     </v>
          </cell>
          <cell r="D4990" t="str">
            <v>CR</v>
          </cell>
          <cell r="E4990" t="str">
            <v>156,65</v>
          </cell>
        </row>
        <row r="4991">
          <cell r="A4991">
            <v>42001</v>
          </cell>
          <cell r="B4991" t="str">
            <v>TUBO DE REVESTIMENTO, EM ACO, CORPO SCHEDULE 40, PONTEIRA SCHEDULE 80, ROSQUEAVEL E SEGMENTADO PARA PERFURACAO,  DIAMETRO 6'' (200 MM) (COLETADO CAIXA)</v>
          </cell>
          <cell r="C4991" t="str">
            <v xml:space="preserve">M     </v>
          </cell>
          <cell r="D4991" t="str">
            <v>AS</v>
          </cell>
          <cell r="E4991" t="str">
            <v>363,28</v>
          </cell>
        </row>
        <row r="4992">
          <cell r="A4992">
            <v>41998</v>
          </cell>
          <cell r="B4992" t="str">
            <v>TUBO DE REVESTIMENTO, EM ACO, CORPO SCHEDULE 40, PONTEIRA SCHEDULE 80, ROSQUEAVEL E SEGMENTADO PARA PERFURACAO, DIAMETRO 10'' (310 MM)  (COLETADO CAIXA)</v>
          </cell>
          <cell r="C4992" t="str">
            <v xml:space="preserve">M     </v>
          </cell>
          <cell r="D4992" t="str">
            <v>AS</v>
          </cell>
          <cell r="E4992" t="str">
            <v>895,23</v>
          </cell>
        </row>
        <row r="4993">
          <cell r="A4993">
            <v>41999</v>
          </cell>
          <cell r="B4993" t="str">
            <v>TUBO DE REVESTIMENTO, EM ACO, CORPO SCHEDULE 40, PONTEIRA SCHEDULE 80, ROSQUEAVEL E SEGMENTADO PARA PERFURACAO, DIAMETRO 14'' (400 MM)  (COLETADO CAIXA)</v>
          </cell>
          <cell r="C4993" t="str">
            <v xml:space="preserve">M     </v>
          </cell>
          <cell r="D4993" t="str">
            <v>AS</v>
          </cell>
          <cell r="E4993" t="str">
            <v>1.642,20</v>
          </cell>
        </row>
        <row r="4994">
          <cell r="A4994">
            <v>42000</v>
          </cell>
          <cell r="B4994" t="str">
            <v>TUBO DE REVESTIMENTO, EM ACO, CORPO SCHEDULE 40, PONTEIRA SCHEDULE 80, ROSQUEAVEL E SEGMENTADO PARA PERFURACAO, DIAMETRO 16'' (450 MM)  (COLETADO CAIXA)</v>
          </cell>
          <cell r="C4994" t="str">
            <v xml:space="preserve">M     </v>
          </cell>
          <cell r="D4994" t="str">
            <v>AS</v>
          </cell>
          <cell r="E4994" t="str">
            <v>2.804,37</v>
          </cell>
        </row>
        <row r="4995">
          <cell r="A4995">
            <v>38053</v>
          </cell>
          <cell r="B4995" t="str">
            <v>TUBO DRENO, CORRUGADO, ESPIRALADO, FLEXIVEL, PERFURADO, EM POLIETILENO DE ALTA DENSIDADE (PEAD), DN *160* MM, (6") PARA DRENAGEM - EM BARRA (NORMA DNIT 093/2006 - EM)</v>
          </cell>
          <cell r="C4995" t="str">
            <v xml:space="preserve">M     </v>
          </cell>
          <cell r="D4995" t="str">
            <v>AS</v>
          </cell>
          <cell r="E4995" t="str">
            <v>8,49</v>
          </cell>
        </row>
        <row r="4996">
          <cell r="A4996">
            <v>38054</v>
          </cell>
          <cell r="B4996" t="str">
            <v>TUBO DRENO, CORRUGADO, ESPIRALADO, FLEXIVEL, PERFURADO, EM POLIETILENO DE ALTA DENSIDADE (PEAD), DN *200* MM, (8") PARA DRENAGEM - EM BARRA (NORMA DNIT 093/2006 - EM)</v>
          </cell>
          <cell r="C4996" t="str">
            <v xml:space="preserve">M     </v>
          </cell>
          <cell r="D4996" t="str">
            <v>AS</v>
          </cell>
          <cell r="E4996" t="str">
            <v>14,59</v>
          </cell>
        </row>
        <row r="4997">
          <cell r="A4997">
            <v>38052</v>
          </cell>
          <cell r="B4997" t="str">
            <v>TUBO DRENO, CORRUGADO, ESPIRALADO, FLEXIVEL, PERFURADO, EM POLIETILENO DE ALTA DENSIDADE (PEAD), DN 100 MM, (4") PARA DRENAGEM - EM ROLO (NORMA DNIT 093/2006 - E.M)</v>
          </cell>
          <cell r="C4997" t="str">
            <v xml:space="preserve">M     </v>
          </cell>
          <cell r="D4997" t="str">
            <v>AS</v>
          </cell>
          <cell r="E4997" t="str">
            <v>4,11</v>
          </cell>
        </row>
        <row r="4998">
          <cell r="A4998">
            <v>38051</v>
          </cell>
          <cell r="B4998" t="str">
            <v>TUBO DRENO, CORRUGADO, ESPIRALADO, FLEXIVEL, PERFURADO, EM POLIETILENO DE ALTA DENSIDADE (PEAD), DN 65 MM, (2 1/2") PARA DRENAGEM - EM ROLO (NORMA DNIT 093/2006 - EM)</v>
          </cell>
          <cell r="C4998" t="str">
            <v xml:space="preserve">M     </v>
          </cell>
          <cell r="D4998" t="str">
            <v>AS</v>
          </cell>
          <cell r="E4998" t="str">
            <v>2,56</v>
          </cell>
        </row>
        <row r="4999">
          <cell r="A4999">
            <v>38787</v>
          </cell>
          <cell r="B4999" t="str">
            <v>TUBO MONOCAMADA PEX, DN 16 MM</v>
          </cell>
          <cell r="C4999" t="str">
            <v xml:space="preserve">M     </v>
          </cell>
          <cell r="D4999" t="str">
            <v>AS</v>
          </cell>
          <cell r="E4999" t="str">
            <v>4,01</v>
          </cell>
        </row>
        <row r="5000">
          <cell r="A5000">
            <v>38825</v>
          </cell>
          <cell r="B5000" t="str">
            <v>TUBO MONOCAMADA PEX, DN 20 MM</v>
          </cell>
          <cell r="C5000" t="str">
            <v xml:space="preserve">M     </v>
          </cell>
          <cell r="D5000" t="str">
            <v>AS</v>
          </cell>
          <cell r="E5000" t="str">
            <v>5,25</v>
          </cell>
        </row>
        <row r="5001">
          <cell r="A5001">
            <v>38826</v>
          </cell>
          <cell r="B5001" t="str">
            <v>TUBO MONOCAMADA PEX, DN 25 MM</v>
          </cell>
          <cell r="C5001" t="str">
            <v xml:space="preserve">M     </v>
          </cell>
          <cell r="D5001" t="str">
            <v>AS</v>
          </cell>
          <cell r="E5001" t="str">
            <v>7,78</v>
          </cell>
        </row>
        <row r="5002">
          <cell r="A5002">
            <v>38827</v>
          </cell>
          <cell r="B5002" t="str">
            <v>TUBO MONOCAMADA PEX, DN 32 MM</v>
          </cell>
          <cell r="C5002" t="str">
            <v xml:space="preserve">M     </v>
          </cell>
          <cell r="D5002" t="str">
            <v>AS</v>
          </cell>
          <cell r="E5002" t="str">
            <v>12,50</v>
          </cell>
        </row>
        <row r="5003">
          <cell r="A5003">
            <v>38830</v>
          </cell>
          <cell r="B5003" t="str">
            <v>TUBO MULTICAMADA PEX, DN *26* MM, PARA INSTALACOES A GAS (AMARELO)</v>
          </cell>
          <cell r="C5003" t="str">
            <v xml:space="preserve">M     </v>
          </cell>
          <cell r="D5003" t="str">
            <v>AS</v>
          </cell>
          <cell r="E5003" t="str">
            <v>17,51</v>
          </cell>
        </row>
        <row r="5004">
          <cell r="A5004">
            <v>38828</v>
          </cell>
          <cell r="B5004" t="str">
            <v>TUBO MULTICAMADA PEX, DN 16 MM, PARA INSTALACOES A GAS (AMARELO)</v>
          </cell>
          <cell r="C5004" t="str">
            <v xml:space="preserve">M     </v>
          </cell>
          <cell r="D5004" t="str">
            <v>AS</v>
          </cell>
          <cell r="E5004" t="str">
            <v>7,72</v>
          </cell>
        </row>
        <row r="5005">
          <cell r="A5005">
            <v>38829</v>
          </cell>
          <cell r="B5005" t="str">
            <v>TUBO MULTICAMADA PEX, DN 20 MM, PARA INSTALACOES A GAS (AMARELO)</v>
          </cell>
          <cell r="C5005" t="str">
            <v xml:space="preserve">M     </v>
          </cell>
          <cell r="D5005" t="str">
            <v>AS</v>
          </cell>
          <cell r="E5005" t="str">
            <v>12,65</v>
          </cell>
        </row>
        <row r="5006">
          <cell r="A5006">
            <v>38831</v>
          </cell>
          <cell r="B5006" t="str">
            <v>TUBO MULTICAMADA PEX, DN 32 MM, PARA INSTALACOES A GAS (AMARELO)</v>
          </cell>
          <cell r="C5006" t="str">
            <v xml:space="preserve">M     </v>
          </cell>
          <cell r="D5006" t="str">
            <v>AS</v>
          </cell>
          <cell r="E5006" t="str">
            <v>24,42</v>
          </cell>
        </row>
        <row r="5007">
          <cell r="A5007">
            <v>36274</v>
          </cell>
          <cell r="B5007" t="str">
            <v>TUBO PPR PN 20, DN 20 MM, PARA AGUA QUENTE PREDIAL</v>
          </cell>
          <cell r="C5007" t="str">
            <v xml:space="preserve">M     </v>
          </cell>
          <cell r="D5007" t="str">
            <v xml:space="preserve">C </v>
          </cell>
          <cell r="E5007" t="str">
            <v>5,70</v>
          </cell>
        </row>
        <row r="5008">
          <cell r="A5008">
            <v>36278</v>
          </cell>
          <cell r="B5008" t="str">
            <v>TUBO PPR PN 20, DN 25 MM, PARA AGUA QUENTE PREDIAL</v>
          </cell>
          <cell r="C5008" t="str">
            <v xml:space="preserve">M     </v>
          </cell>
          <cell r="D5008" t="str">
            <v>CR</v>
          </cell>
          <cell r="E5008" t="str">
            <v>7,73</v>
          </cell>
        </row>
        <row r="5009">
          <cell r="A5009">
            <v>38977</v>
          </cell>
          <cell r="B5009" t="str">
            <v>TUBO PPR, CLASSE PN 12, DN 110 MM</v>
          </cell>
          <cell r="C5009" t="str">
            <v xml:space="preserve">M     </v>
          </cell>
          <cell r="D5009" t="str">
            <v>CR</v>
          </cell>
          <cell r="E5009" t="str">
            <v>117,66</v>
          </cell>
        </row>
        <row r="5010">
          <cell r="A5010">
            <v>38971</v>
          </cell>
          <cell r="B5010" t="str">
            <v>TUBO PPR, CLASSE PN 12, DN 32 MM</v>
          </cell>
          <cell r="C5010" t="str">
            <v xml:space="preserve">M     </v>
          </cell>
          <cell r="D5010" t="str">
            <v>CR</v>
          </cell>
          <cell r="E5010" t="str">
            <v>9,69</v>
          </cell>
        </row>
        <row r="5011">
          <cell r="A5011">
            <v>38972</v>
          </cell>
          <cell r="B5011" t="str">
            <v>TUBO PPR, CLASSE PN 12, DN 40 MM</v>
          </cell>
          <cell r="C5011" t="str">
            <v xml:space="preserve">M     </v>
          </cell>
          <cell r="D5011" t="str">
            <v>CR</v>
          </cell>
          <cell r="E5011" t="str">
            <v>14,76</v>
          </cell>
        </row>
        <row r="5012">
          <cell r="A5012">
            <v>38973</v>
          </cell>
          <cell r="B5012" t="str">
            <v>TUBO PPR, CLASSE PN 12, DN 50 MM</v>
          </cell>
          <cell r="C5012" t="str">
            <v xml:space="preserve">M     </v>
          </cell>
          <cell r="D5012" t="str">
            <v>CR</v>
          </cell>
          <cell r="E5012" t="str">
            <v>19,53</v>
          </cell>
        </row>
        <row r="5013">
          <cell r="A5013">
            <v>38974</v>
          </cell>
          <cell r="B5013" t="str">
            <v>TUBO PPR, CLASSE PN 12, DN 63 MM</v>
          </cell>
          <cell r="C5013" t="str">
            <v xml:space="preserve">M     </v>
          </cell>
          <cell r="D5013" t="str">
            <v>CR</v>
          </cell>
          <cell r="E5013" t="str">
            <v>28,48</v>
          </cell>
        </row>
        <row r="5014">
          <cell r="A5014">
            <v>38975</v>
          </cell>
          <cell r="B5014" t="str">
            <v>TUBO PPR, CLASSE PN 12, DN 75 MM</v>
          </cell>
          <cell r="C5014" t="str">
            <v xml:space="preserve">M     </v>
          </cell>
          <cell r="D5014" t="str">
            <v>CR</v>
          </cell>
          <cell r="E5014" t="str">
            <v>47,46</v>
          </cell>
        </row>
        <row r="5015">
          <cell r="A5015">
            <v>38976</v>
          </cell>
          <cell r="B5015" t="str">
            <v>TUBO PPR, CLASSE PN 12, DN 90 MM</v>
          </cell>
          <cell r="C5015" t="str">
            <v xml:space="preserve">M     </v>
          </cell>
          <cell r="D5015" t="str">
            <v>CR</v>
          </cell>
          <cell r="E5015" t="str">
            <v>66,56</v>
          </cell>
        </row>
        <row r="5016">
          <cell r="A5016">
            <v>38986</v>
          </cell>
          <cell r="B5016" t="str">
            <v>TUBO PPR, CLASSE PN 25, DN 110 MM, PARA AGUA QUENTE E FRIA PREDIAL</v>
          </cell>
          <cell r="C5016" t="str">
            <v xml:space="preserve">M     </v>
          </cell>
          <cell r="D5016" t="str">
            <v>CR</v>
          </cell>
          <cell r="E5016" t="str">
            <v>133,95</v>
          </cell>
        </row>
        <row r="5017">
          <cell r="A5017">
            <v>38978</v>
          </cell>
          <cell r="B5017" t="str">
            <v>TUBO PPR, CLASSE PN 25, DN 20 MM, PARA AGUA QUENTE E FRIA PREDIAL</v>
          </cell>
          <cell r="C5017" t="str">
            <v xml:space="preserve">M     </v>
          </cell>
          <cell r="D5017" t="str">
            <v>CR</v>
          </cell>
          <cell r="E5017" t="str">
            <v>5,70</v>
          </cell>
        </row>
        <row r="5018">
          <cell r="A5018">
            <v>38979</v>
          </cell>
          <cell r="B5018" t="str">
            <v>TUBO PPR, CLASSE PN 25, DN 25 MM, PARA AGUA QUENTE E FRIA PREDIAL</v>
          </cell>
          <cell r="C5018" t="str">
            <v xml:space="preserve">M     </v>
          </cell>
          <cell r="D5018" t="str">
            <v>CR</v>
          </cell>
          <cell r="E5018" t="str">
            <v>7,73</v>
          </cell>
        </row>
        <row r="5019">
          <cell r="A5019">
            <v>38980</v>
          </cell>
          <cell r="B5019" t="str">
            <v>TUBO PPR, CLASSE PN 25, DN 32 MM, PARA AGUA QUENTE E FRIA PREDIAL</v>
          </cell>
          <cell r="C5019" t="str">
            <v xml:space="preserve">M     </v>
          </cell>
          <cell r="D5019" t="str">
            <v>CR</v>
          </cell>
          <cell r="E5019" t="str">
            <v>12,92</v>
          </cell>
        </row>
        <row r="5020">
          <cell r="A5020">
            <v>38981</v>
          </cell>
          <cell r="B5020" t="str">
            <v>TUBO PPR, CLASSE PN 25, DN 40 MM, PARA AGUA QUENTE E FRIA PREDIAL</v>
          </cell>
          <cell r="C5020" t="str">
            <v xml:space="preserve">M     </v>
          </cell>
          <cell r="D5020" t="str">
            <v>CR</v>
          </cell>
          <cell r="E5020" t="str">
            <v>17,90</v>
          </cell>
        </row>
        <row r="5021">
          <cell r="A5021">
            <v>38982</v>
          </cell>
          <cell r="B5021" t="str">
            <v>TUBO PPR, CLASSE PN 25, DN 50 MM, PARA AGUA QUENTE E FRIA PREDIAL</v>
          </cell>
          <cell r="C5021" t="str">
            <v xml:space="preserve">M     </v>
          </cell>
          <cell r="D5021" t="str">
            <v>CR</v>
          </cell>
          <cell r="E5021" t="str">
            <v>26,05</v>
          </cell>
        </row>
        <row r="5022">
          <cell r="A5022">
            <v>38983</v>
          </cell>
          <cell r="B5022" t="str">
            <v>TUBO PPR, CLASSE PN 25, DN 63 MM, PARA AGUA QUENTE E FRIA PREDIAL</v>
          </cell>
          <cell r="C5022" t="str">
            <v xml:space="preserve">M     </v>
          </cell>
          <cell r="D5022" t="str">
            <v>CR</v>
          </cell>
          <cell r="E5022" t="str">
            <v>34,53</v>
          </cell>
        </row>
        <row r="5023">
          <cell r="A5023">
            <v>38984</v>
          </cell>
          <cell r="B5023" t="str">
            <v>TUBO PPR, CLASSE PN 25, DN 75 MM, PARA AGUA QUENTE E FRIA PREDIAL</v>
          </cell>
          <cell r="C5023" t="str">
            <v xml:space="preserve">M     </v>
          </cell>
          <cell r="D5023" t="str">
            <v>CR</v>
          </cell>
          <cell r="E5023" t="str">
            <v>66,61</v>
          </cell>
        </row>
        <row r="5024">
          <cell r="A5024">
            <v>38985</v>
          </cell>
          <cell r="B5024" t="str">
            <v>TUBO PPR, CLASSE PN 25, DN 90 MM, PARA AGUA QUENTE E FRIA PREDIAL</v>
          </cell>
          <cell r="C5024" t="str">
            <v xml:space="preserve">M     </v>
          </cell>
          <cell r="D5024" t="str">
            <v>CR</v>
          </cell>
          <cell r="E5024" t="str">
            <v>98,60</v>
          </cell>
        </row>
        <row r="5025">
          <cell r="A5025">
            <v>9836</v>
          </cell>
          <cell r="B5025" t="str">
            <v>TUBO PVC  SERIE NORMAL, DN 100 MM, PARA ESGOTO  PREDIAL (NBR 5688)</v>
          </cell>
          <cell r="C5025" t="str">
            <v xml:space="preserve">M     </v>
          </cell>
          <cell r="D5025" t="str">
            <v xml:space="preserve">C </v>
          </cell>
          <cell r="E5025" t="str">
            <v>9,38</v>
          </cell>
        </row>
        <row r="5026">
          <cell r="A5026">
            <v>20065</v>
          </cell>
          <cell r="B5026" t="str">
            <v>TUBO PVC  SERIE NORMAL, DN 150 MM, PARA ESGOTO  PREDIAL (NBR 5688)</v>
          </cell>
          <cell r="C5026" t="str">
            <v xml:space="preserve">M     </v>
          </cell>
          <cell r="D5026" t="str">
            <v>CR</v>
          </cell>
          <cell r="E5026" t="str">
            <v>23,99</v>
          </cell>
        </row>
        <row r="5027">
          <cell r="A5027">
            <v>9835</v>
          </cell>
          <cell r="B5027" t="str">
            <v>TUBO PVC  SERIE NORMAL, DN 40 MM, PARA ESGOTO  PREDIAL (NBR 5688)</v>
          </cell>
          <cell r="C5027" t="str">
            <v xml:space="preserve">M     </v>
          </cell>
          <cell r="D5027" t="str">
            <v>CR</v>
          </cell>
          <cell r="E5027" t="str">
            <v>3,38</v>
          </cell>
        </row>
        <row r="5028">
          <cell r="A5028">
            <v>38032</v>
          </cell>
          <cell r="B5028" t="str">
            <v>TUBO PVC CORRUGADO, PAREDE DUPLA, JE, DN 150 MM, REDE COLETORA ESGOTO</v>
          </cell>
          <cell r="C5028" t="str">
            <v xml:space="preserve">M     </v>
          </cell>
          <cell r="D5028" t="str">
            <v>AS</v>
          </cell>
          <cell r="E5028" t="str">
            <v>31,58</v>
          </cell>
        </row>
        <row r="5029">
          <cell r="A5029">
            <v>38033</v>
          </cell>
          <cell r="B5029" t="str">
            <v>TUBO PVC CORRUGADO, PAREDE DUPLA, JE, DN 200 MM, REDE COLETORA ESGOTO</v>
          </cell>
          <cell r="C5029" t="str">
            <v xml:space="preserve">M     </v>
          </cell>
          <cell r="D5029" t="str">
            <v>AS</v>
          </cell>
          <cell r="E5029" t="str">
            <v>51,68</v>
          </cell>
        </row>
        <row r="5030">
          <cell r="A5030">
            <v>38034</v>
          </cell>
          <cell r="B5030" t="str">
            <v>TUBO PVC CORRUGADO, PAREDE DUPLA, JE, DN 250 MM, REDE COLETORA ESGOTO</v>
          </cell>
          <cell r="C5030" t="str">
            <v xml:space="preserve">M     </v>
          </cell>
          <cell r="D5030" t="str">
            <v>AS</v>
          </cell>
          <cell r="E5030" t="str">
            <v>85,49</v>
          </cell>
        </row>
        <row r="5031">
          <cell r="A5031">
            <v>38035</v>
          </cell>
          <cell r="B5031" t="str">
            <v>TUBO PVC CORRUGADO, PAREDE DUPLA, JE, DN 300 MM, REDE COLETORA ESGOTO</v>
          </cell>
          <cell r="C5031" t="str">
            <v xml:space="preserve">M     </v>
          </cell>
          <cell r="D5031" t="str">
            <v>AS</v>
          </cell>
          <cell r="E5031" t="str">
            <v>119,14</v>
          </cell>
        </row>
        <row r="5032">
          <cell r="A5032">
            <v>38036</v>
          </cell>
          <cell r="B5032" t="str">
            <v>TUBO PVC CORRUGADO, PAREDE DUPLA, JE, DN 350 MM, REDE COLETORA ESGOTO</v>
          </cell>
          <cell r="C5032" t="str">
            <v xml:space="preserve">M     </v>
          </cell>
          <cell r="D5032" t="str">
            <v>AS</v>
          </cell>
          <cell r="E5032" t="str">
            <v>168,11</v>
          </cell>
        </row>
        <row r="5033">
          <cell r="A5033">
            <v>38037</v>
          </cell>
          <cell r="B5033" t="str">
            <v>TUBO PVC CORRUGADO, PAREDE DUPLA, JE, DN 400 MM, REDE COLETORA ESGOTO</v>
          </cell>
          <cell r="C5033" t="str">
            <v xml:space="preserve">M     </v>
          </cell>
          <cell r="D5033" t="str">
            <v>AS</v>
          </cell>
          <cell r="E5033" t="str">
            <v>194,92</v>
          </cell>
        </row>
        <row r="5034">
          <cell r="A5034">
            <v>9850</v>
          </cell>
          <cell r="B5034" t="str">
            <v>TUBO PVC DE REVESTIMENTO GEOMECANICO NERVURADO REFORCADO, DN = 150 MM, COMPRIMENTO = 2 M</v>
          </cell>
          <cell r="C5034" t="str">
            <v xml:space="preserve">M     </v>
          </cell>
          <cell r="D5034" t="str">
            <v>AS</v>
          </cell>
          <cell r="E5034" t="str">
            <v>95,50</v>
          </cell>
        </row>
        <row r="5035">
          <cell r="A5035">
            <v>9853</v>
          </cell>
          <cell r="B5035" t="str">
            <v>TUBO PVC DE REVESTIMENTO GEOMECANICO NERVURADO REFORCADO, DN = 200 MM, COMPRIMENTO = 2 M</v>
          </cell>
          <cell r="C5035" t="str">
            <v xml:space="preserve">M     </v>
          </cell>
          <cell r="D5035" t="str">
            <v>AS</v>
          </cell>
          <cell r="E5035" t="str">
            <v>169,83</v>
          </cell>
        </row>
        <row r="5036">
          <cell r="A5036">
            <v>9854</v>
          </cell>
          <cell r="B5036" t="str">
            <v>TUBO PVC DE REVESTIMENTO GEOMECANICO NERVURADO STANDARD, DN = 154 MM, COMPRIMENTO = 2 M</v>
          </cell>
          <cell r="C5036" t="str">
            <v xml:space="preserve">M     </v>
          </cell>
          <cell r="D5036" t="str">
            <v>AS</v>
          </cell>
          <cell r="E5036" t="str">
            <v>74,41</v>
          </cell>
        </row>
        <row r="5037">
          <cell r="A5037">
            <v>9851</v>
          </cell>
          <cell r="B5037" t="str">
            <v>TUBO PVC DE REVESTIMENTO GEOMECANICO NERVURADO STANDARD, DN = 206 MM, COMPRIMENTO = 2 M</v>
          </cell>
          <cell r="C5037" t="str">
            <v xml:space="preserve">M     </v>
          </cell>
          <cell r="D5037" t="str">
            <v>AS</v>
          </cell>
          <cell r="E5037" t="str">
            <v>129,03</v>
          </cell>
        </row>
        <row r="5038">
          <cell r="A5038">
            <v>9855</v>
          </cell>
          <cell r="B5038" t="str">
            <v>TUBO PVC DE REVESTIMENTO GEOMECANICO NERVURADO STANDARD, DN = 250 MM, COMPRIMENTO = 2 M</v>
          </cell>
          <cell r="C5038" t="str">
            <v xml:space="preserve">M     </v>
          </cell>
          <cell r="D5038" t="str">
            <v>AS</v>
          </cell>
          <cell r="E5038" t="str">
            <v>215,81</v>
          </cell>
        </row>
        <row r="5039">
          <cell r="A5039">
            <v>9825</v>
          </cell>
          <cell r="B5039" t="str">
            <v>TUBO PVC DEFOFO, JEI, 1 MPA, DN 100 MM, PARA REDE DE AGUA (NBR 7665)</v>
          </cell>
          <cell r="C5039" t="str">
            <v xml:space="preserve">M     </v>
          </cell>
          <cell r="D5039" t="str">
            <v>AS</v>
          </cell>
          <cell r="E5039" t="str">
            <v>32,33</v>
          </cell>
        </row>
        <row r="5040">
          <cell r="A5040">
            <v>9828</v>
          </cell>
          <cell r="B5040" t="str">
            <v>TUBO PVC DEFOFO, JEI, 1 MPA, DN 150 MM, PARA REDE DE  AGUA (NBR 7665)</v>
          </cell>
          <cell r="C5040" t="str">
            <v xml:space="preserve">M     </v>
          </cell>
          <cell r="D5040" t="str">
            <v>AS</v>
          </cell>
          <cell r="E5040" t="str">
            <v>87,01</v>
          </cell>
        </row>
        <row r="5041">
          <cell r="A5041">
            <v>9829</v>
          </cell>
          <cell r="B5041" t="str">
            <v>TUBO PVC DEFOFO, JEI, 1 MPA, DN 200 MM, PARA REDE DE AGUA (NBR 7665)</v>
          </cell>
          <cell r="C5041" t="str">
            <v xml:space="preserve">M     </v>
          </cell>
          <cell r="D5041" t="str">
            <v>AS</v>
          </cell>
          <cell r="E5041" t="str">
            <v>147,46</v>
          </cell>
        </row>
        <row r="5042">
          <cell r="A5042">
            <v>9826</v>
          </cell>
          <cell r="B5042" t="str">
            <v>TUBO PVC DEFOFO, JEI, 1 MPA, DN 250 MM, PARA REDE DE AGUA (NBR 7665)</v>
          </cell>
          <cell r="C5042" t="str">
            <v xml:space="preserve">M     </v>
          </cell>
          <cell r="D5042" t="str">
            <v>AS</v>
          </cell>
          <cell r="E5042" t="str">
            <v>224,48</v>
          </cell>
        </row>
        <row r="5043">
          <cell r="A5043">
            <v>9827</v>
          </cell>
          <cell r="B5043" t="str">
            <v>TUBO PVC DEFOFO, JEI, 1 MPA, DN 300 MM, PARA REDE DE AGUA (NBR 7665)</v>
          </cell>
          <cell r="C5043" t="str">
            <v xml:space="preserve">M     </v>
          </cell>
          <cell r="D5043" t="str">
            <v>AS</v>
          </cell>
          <cell r="E5043" t="str">
            <v>318,77</v>
          </cell>
        </row>
        <row r="5044">
          <cell r="A5044">
            <v>36374</v>
          </cell>
          <cell r="B5044" t="str">
            <v>TUBO PVC PBA JEI, CLASSE 12, DN 100 MM, PARA REDE DE AGUA (NBR 5647)</v>
          </cell>
          <cell r="C5044" t="str">
            <v xml:space="preserve">M     </v>
          </cell>
          <cell r="D5044" t="str">
            <v>AS</v>
          </cell>
          <cell r="E5044" t="str">
            <v>38,75</v>
          </cell>
        </row>
        <row r="5045">
          <cell r="A5045">
            <v>36084</v>
          </cell>
          <cell r="B5045" t="str">
            <v>TUBO PVC PBA JEI, CLASSE 12, DN 50 MM, PARA REDE DE AGUA (NBR 5647)</v>
          </cell>
          <cell r="C5045" t="str">
            <v xml:space="preserve">M     </v>
          </cell>
          <cell r="D5045" t="str">
            <v>AS</v>
          </cell>
          <cell r="E5045" t="str">
            <v>11,48</v>
          </cell>
        </row>
        <row r="5046">
          <cell r="A5046">
            <v>36373</v>
          </cell>
          <cell r="B5046" t="str">
            <v>TUBO PVC PBA JEI, CLASSE 12, DN 75 MM, PARA REDE DE AGUA (NBR 5647)</v>
          </cell>
          <cell r="C5046" t="str">
            <v xml:space="preserve">M     </v>
          </cell>
          <cell r="D5046" t="str">
            <v>AS</v>
          </cell>
          <cell r="E5046" t="str">
            <v>23,84</v>
          </cell>
        </row>
        <row r="5047">
          <cell r="A5047">
            <v>36377</v>
          </cell>
          <cell r="B5047" t="str">
            <v>TUBO PVC PBA JEI, CLASSE 15, DN 100 MM, PARA REDE DE AGUA (NBR 5647)</v>
          </cell>
          <cell r="C5047" t="str">
            <v xml:space="preserve">M     </v>
          </cell>
          <cell r="D5047" t="str">
            <v>AS</v>
          </cell>
          <cell r="E5047" t="str">
            <v>46,48</v>
          </cell>
        </row>
        <row r="5048">
          <cell r="A5048">
            <v>36375</v>
          </cell>
          <cell r="B5048" t="str">
            <v>TUBO PVC PBA JEI, CLASSE 15, DN 50 MM, PARA REDE DE AGUA (NBR 5647)</v>
          </cell>
          <cell r="C5048" t="str">
            <v xml:space="preserve">M     </v>
          </cell>
          <cell r="D5048" t="str">
            <v>AS</v>
          </cell>
          <cell r="E5048" t="str">
            <v>14,16</v>
          </cell>
        </row>
        <row r="5049">
          <cell r="A5049">
            <v>36376</v>
          </cell>
          <cell r="B5049" t="str">
            <v>TUBO PVC PBA JEI, CLASSE 15, DN 75 MM, PARA REDE DE AGUA (NBR 5647)</v>
          </cell>
          <cell r="C5049" t="str">
            <v xml:space="preserve">M     </v>
          </cell>
          <cell r="D5049" t="str">
            <v>AS</v>
          </cell>
          <cell r="E5049" t="str">
            <v>27,82</v>
          </cell>
        </row>
        <row r="5050">
          <cell r="A5050">
            <v>36380</v>
          </cell>
          <cell r="B5050" t="str">
            <v>TUBO PVC PBA JEI, CLASSE 20, DN 100 MM, PARA REDE DE AGUA (NBR 5647)</v>
          </cell>
          <cell r="C5050" t="str">
            <v xml:space="preserve">M     </v>
          </cell>
          <cell r="D5050" t="str">
            <v>AS</v>
          </cell>
          <cell r="E5050" t="str">
            <v>58,12</v>
          </cell>
        </row>
        <row r="5051">
          <cell r="A5051">
            <v>36378</v>
          </cell>
          <cell r="B5051" t="str">
            <v>TUBO PVC PBA JEI, CLASSE 20, DN 50 MM, PARA REDE DE AGUA (NBR 5647)</v>
          </cell>
          <cell r="C5051" t="str">
            <v xml:space="preserve">M     </v>
          </cell>
          <cell r="D5051" t="str">
            <v>AS</v>
          </cell>
          <cell r="E5051" t="str">
            <v>17,41</v>
          </cell>
        </row>
        <row r="5052">
          <cell r="A5052">
            <v>36379</v>
          </cell>
          <cell r="B5052" t="str">
            <v>TUBO PVC PBA JEI, CLASSE 20, DN 75 MM, PARA REDE DE AGUA (NBR 5647)</v>
          </cell>
          <cell r="C5052" t="str">
            <v xml:space="preserve">M     </v>
          </cell>
          <cell r="D5052" t="str">
            <v>AS</v>
          </cell>
          <cell r="E5052" t="str">
            <v>35,11</v>
          </cell>
        </row>
        <row r="5053">
          <cell r="A5053">
            <v>9859</v>
          </cell>
          <cell r="B5053" t="str">
            <v>TUBO PVC ROSCAVEL, 3/4",  AGUA FRIA PREDIAL</v>
          </cell>
          <cell r="C5053" t="str">
            <v xml:space="preserve">M     </v>
          </cell>
          <cell r="D5053" t="str">
            <v>CR</v>
          </cell>
          <cell r="E5053" t="str">
            <v>7,14</v>
          </cell>
        </row>
        <row r="5054">
          <cell r="A5054">
            <v>9838</v>
          </cell>
          <cell r="B5054" t="str">
            <v>TUBO PVC SERIE NORMAL, DN 50 MM, PARA ESGOTO PREDIAL (NBR 5688)</v>
          </cell>
          <cell r="C5054" t="str">
            <v xml:space="preserve">M     </v>
          </cell>
          <cell r="D5054" t="str">
            <v>CR</v>
          </cell>
          <cell r="E5054" t="str">
            <v>5,76</v>
          </cell>
        </row>
        <row r="5055">
          <cell r="A5055">
            <v>9837</v>
          </cell>
          <cell r="B5055" t="str">
            <v>TUBO PVC SERIE NORMAL, DN 75 MM, PARA ESGOTO PREDIAL (NBR 5688)</v>
          </cell>
          <cell r="C5055" t="str">
            <v xml:space="preserve">M     </v>
          </cell>
          <cell r="D5055" t="str">
            <v>CR</v>
          </cell>
          <cell r="E5055" t="str">
            <v>8,31</v>
          </cell>
        </row>
        <row r="5056">
          <cell r="A5056">
            <v>9833</v>
          </cell>
          <cell r="B5056" t="str">
            <v>TUBO PVC, FLEXIVEL, CORRUGADO, PERFURADO, DN 110 MM, PARA DRENAGEM, SISTEMA IRRIGACAO</v>
          </cell>
          <cell r="C5056" t="str">
            <v xml:space="preserve">M     </v>
          </cell>
          <cell r="D5056" t="str">
            <v>AS</v>
          </cell>
          <cell r="E5056" t="str">
            <v>7,68</v>
          </cell>
        </row>
        <row r="5057">
          <cell r="A5057">
            <v>9830</v>
          </cell>
          <cell r="B5057" t="str">
            <v>TUBO PVC, FLEXIVEL, CORRUGADO, PERFURADO, DN 65 MM, PARA DRENAGEM, SISTEMA IRRIGACAO</v>
          </cell>
          <cell r="C5057" t="str">
            <v xml:space="preserve">M     </v>
          </cell>
          <cell r="D5057" t="str">
            <v>AS</v>
          </cell>
          <cell r="E5057" t="str">
            <v>4,11</v>
          </cell>
        </row>
        <row r="5058">
          <cell r="A5058">
            <v>9834</v>
          </cell>
          <cell r="B5058" t="str">
            <v>TUBO PVC, RIGIDO, CORRUGADO, PERFURADO, DN 150 MM, PARA DRENAGEM, SISTEMA IRRIGACAO</v>
          </cell>
          <cell r="C5058" t="str">
            <v xml:space="preserve">M     </v>
          </cell>
          <cell r="D5058" t="str">
            <v>AS</v>
          </cell>
          <cell r="E5058" t="str">
            <v>21,37</v>
          </cell>
        </row>
        <row r="5059">
          <cell r="A5059">
            <v>9863</v>
          </cell>
          <cell r="B5059" t="str">
            <v>TUBO PVC, ROSCAVEL,  2 1/2", AGUA FRIA PREDIAL</v>
          </cell>
          <cell r="C5059" t="str">
            <v xml:space="preserve">M     </v>
          </cell>
          <cell r="D5059" t="str">
            <v>CR</v>
          </cell>
          <cell r="E5059" t="str">
            <v>51,55</v>
          </cell>
        </row>
        <row r="5060">
          <cell r="A5060">
            <v>9860</v>
          </cell>
          <cell r="B5060" t="str">
            <v>TUBO PVC, ROSCAVEL,  2", PARA AGUA FRIA PREDIAL</v>
          </cell>
          <cell r="C5060" t="str">
            <v xml:space="preserve">M     </v>
          </cell>
          <cell r="D5060" t="str">
            <v>CR</v>
          </cell>
          <cell r="E5060" t="str">
            <v>33,10</v>
          </cell>
        </row>
        <row r="5061">
          <cell r="A5061">
            <v>9862</v>
          </cell>
          <cell r="B5061" t="str">
            <v>TUBO PVC, ROSCAVEL, 1 1/2",  AGUA FRIA PREDIAL</v>
          </cell>
          <cell r="C5061" t="str">
            <v xml:space="preserve">M     </v>
          </cell>
          <cell r="D5061" t="str">
            <v>CR</v>
          </cell>
          <cell r="E5061" t="str">
            <v>23,35</v>
          </cell>
        </row>
        <row r="5062">
          <cell r="A5062">
            <v>9861</v>
          </cell>
          <cell r="B5062" t="str">
            <v>TUBO PVC, ROSCAVEL, 1 1/4", AGUA FRIA PREDIAL</v>
          </cell>
          <cell r="C5062" t="str">
            <v xml:space="preserve">M     </v>
          </cell>
          <cell r="D5062" t="str">
            <v>CR</v>
          </cell>
          <cell r="E5062" t="str">
            <v>18,77</v>
          </cell>
        </row>
        <row r="5063">
          <cell r="A5063">
            <v>9856</v>
          </cell>
          <cell r="B5063" t="str">
            <v>TUBO PVC, ROSCAVEL, 1/2", AGUA FRIA PREDIAL</v>
          </cell>
          <cell r="C5063" t="str">
            <v xml:space="preserve">M     </v>
          </cell>
          <cell r="D5063" t="str">
            <v>CR</v>
          </cell>
          <cell r="E5063" t="str">
            <v>5,04</v>
          </cell>
        </row>
        <row r="5064">
          <cell r="A5064">
            <v>9866</v>
          </cell>
          <cell r="B5064" t="str">
            <v>TUBO PVC, ROSCAVEL, 1", AGUA FRIA PREDIAL</v>
          </cell>
          <cell r="C5064" t="str">
            <v xml:space="preserve">M     </v>
          </cell>
          <cell r="D5064" t="str">
            <v>CR</v>
          </cell>
          <cell r="E5064" t="str">
            <v>13,86</v>
          </cell>
        </row>
        <row r="5065">
          <cell r="A5065">
            <v>9857</v>
          </cell>
          <cell r="B5065" t="str">
            <v>TUBO PVC, ROSCAVEL, 3", AGUA FRIA PREDIAL</v>
          </cell>
          <cell r="C5065" t="str">
            <v xml:space="preserve">M     </v>
          </cell>
          <cell r="D5065" t="str">
            <v>CR</v>
          </cell>
          <cell r="E5065" t="str">
            <v>66,68</v>
          </cell>
        </row>
        <row r="5066">
          <cell r="A5066">
            <v>9864</v>
          </cell>
          <cell r="B5066" t="str">
            <v>TUBO PVC, ROSCAVEL, 4",  AGUA FRIA PREDIAL</v>
          </cell>
          <cell r="C5066" t="str">
            <v xml:space="preserve">M     </v>
          </cell>
          <cell r="D5066" t="str">
            <v>CR</v>
          </cell>
          <cell r="E5066" t="str">
            <v>80,50</v>
          </cell>
        </row>
        <row r="5067">
          <cell r="A5067">
            <v>9865</v>
          </cell>
          <cell r="B5067" t="str">
            <v>TUBO PVC, ROSCAVEL, 5",  AGUA FRIA PREDIAL</v>
          </cell>
          <cell r="C5067" t="str">
            <v xml:space="preserve">M     </v>
          </cell>
          <cell r="D5067" t="str">
            <v>CR</v>
          </cell>
          <cell r="E5067" t="str">
            <v>115,77</v>
          </cell>
        </row>
        <row r="5068">
          <cell r="A5068">
            <v>9858</v>
          </cell>
          <cell r="B5068" t="str">
            <v>TUBO PVC, ROSCAVEL, 6",  AGUA FRIA PREDIAL</v>
          </cell>
          <cell r="C5068" t="str">
            <v xml:space="preserve">M     </v>
          </cell>
          <cell r="D5068" t="str">
            <v>CR</v>
          </cell>
          <cell r="E5068" t="str">
            <v>121,37</v>
          </cell>
        </row>
        <row r="5069">
          <cell r="A5069">
            <v>9841</v>
          </cell>
          <cell r="B5069" t="str">
            <v>TUBO PVC, SERIE R, DN 100 MM, PARA ESGOTO OU AGUAS PLUVIAIS PREDIAL (NBR 5688)</v>
          </cell>
          <cell r="C5069" t="str">
            <v xml:space="preserve">M     </v>
          </cell>
          <cell r="D5069" t="str">
            <v>CR</v>
          </cell>
          <cell r="E5069" t="str">
            <v>23,15</v>
          </cell>
        </row>
        <row r="5070">
          <cell r="A5070">
            <v>9840</v>
          </cell>
          <cell r="B5070" t="str">
            <v>TUBO PVC, SERIE R, DN 150 MM, PARA ESGOTO OU AGUAS PLUVIAIS PREDIAL (NBR 5688)</v>
          </cell>
          <cell r="C5070" t="str">
            <v xml:space="preserve">M     </v>
          </cell>
          <cell r="D5070" t="str">
            <v>CR</v>
          </cell>
          <cell r="E5070" t="str">
            <v>47,05</v>
          </cell>
        </row>
        <row r="5071">
          <cell r="A5071">
            <v>20067</v>
          </cell>
          <cell r="B5071" t="str">
            <v>TUBO PVC, SERIE R, DN 40 MM, PARA ESGOTO OU AGUAS PLUVIAIS PREDIAL (NBR 5688)</v>
          </cell>
          <cell r="C5071" t="str">
            <v xml:space="preserve">M     </v>
          </cell>
          <cell r="D5071" t="str">
            <v>CR</v>
          </cell>
          <cell r="E5071" t="str">
            <v>8,08</v>
          </cell>
        </row>
        <row r="5072">
          <cell r="A5072">
            <v>20068</v>
          </cell>
          <cell r="B5072" t="str">
            <v>TUBO PVC, SERIE R, DN 50 MM, PARA ESGOTO OU AGUAS PLUVIAIS PREDIAL (NBR 5688)</v>
          </cell>
          <cell r="C5072" t="str">
            <v xml:space="preserve">M     </v>
          </cell>
          <cell r="D5072" t="str">
            <v>CR</v>
          </cell>
          <cell r="E5072" t="str">
            <v>10,08</v>
          </cell>
        </row>
        <row r="5073">
          <cell r="A5073">
            <v>9839</v>
          </cell>
          <cell r="B5073" t="str">
            <v>TUBO PVC, SERIE R, DN 75 MM, PARA ESGOTO OU AGUAS PLUVIAIS PREDIAL (NBR 5688)</v>
          </cell>
          <cell r="C5073" t="str">
            <v xml:space="preserve">M     </v>
          </cell>
          <cell r="D5073" t="str">
            <v>CR</v>
          </cell>
          <cell r="E5073" t="str">
            <v>13,21</v>
          </cell>
        </row>
        <row r="5074">
          <cell r="A5074">
            <v>9870</v>
          </cell>
          <cell r="B5074" t="str">
            <v>TUBO PVC, SOLDAVEL, DN 110 MM, AGUA FRIA (NBR-5648)</v>
          </cell>
          <cell r="C5074" t="str">
            <v xml:space="preserve">M     </v>
          </cell>
          <cell r="D5074" t="str">
            <v>CR</v>
          </cell>
          <cell r="E5074" t="str">
            <v>56,22</v>
          </cell>
        </row>
        <row r="5075">
          <cell r="A5075">
            <v>9867</v>
          </cell>
          <cell r="B5075" t="str">
            <v>TUBO PVC, SOLDAVEL, DN 20 MM, AGUA FRIA (NBR-5648)</v>
          </cell>
          <cell r="C5075" t="str">
            <v xml:space="preserve">M     </v>
          </cell>
          <cell r="D5075" t="str">
            <v>CR</v>
          </cell>
          <cell r="E5075" t="str">
            <v>2,06</v>
          </cell>
        </row>
        <row r="5076">
          <cell r="A5076">
            <v>9868</v>
          </cell>
          <cell r="B5076" t="str">
            <v>TUBO PVC, SOLDAVEL, DN 25 MM, AGUA FRIA (NBR-5648)</v>
          </cell>
          <cell r="C5076" t="str">
            <v xml:space="preserve">M     </v>
          </cell>
          <cell r="D5076" t="str">
            <v xml:space="preserve">C </v>
          </cell>
          <cell r="E5076" t="str">
            <v>2,65</v>
          </cell>
        </row>
        <row r="5077">
          <cell r="A5077">
            <v>9869</v>
          </cell>
          <cell r="B5077" t="str">
            <v>TUBO PVC, SOLDAVEL, DN 32 MM, AGUA FRIA (NBR-5648)</v>
          </cell>
          <cell r="C5077" t="str">
            <v xml:space="preserve">M     </v>
          </cell>
          <cell r="D5077" t="str">
            <v>CR</v>
          </cell>
          <cell r="E5077" t="str">
            <v>5,95</v>
          </cell>
        </row>
        <row r="5078">
          <cell r="A5078">
            <v>9874</v>
          </cell>
          <cell r="B5078" t="str">
            <v>TUBO PVC, SOLDAVEL, DN 40 MM, AGUA FRIA (NBR-5648)</v>
          </cell>
          <cell r="C5078" t="str">
            <v xml:space="preserve">M     </v>
          </cell>
          <cell r="D5078" t="str">
            <v>CR</v>
          </cell>
          <cell r="E5078" t="str">
            <v>8,66</v>
          </cell>
        </row>
        <row r="5079">
          <cell r="A5079">
            <v>9875</v>
          </cell>
          <cell r="B5079" t="str">
            <v>TUBO PVC, SOLDAVEL, DN 50 MM, PARA AGUA FRIA (NBR-5648)</v>
          </cell>
          <cell r="C5079" t="str">
            <v xml:space="preserve">M     </v>
          </cell>
          <cell r="D5079" t="str">
            <v>CR</v>
          </cell>
          <cell r="E5079" t="str">
            <v>9,92</v>
          </cell>
        </row>
        <row r="5080">
          <cell r="A5080">
            <v>9873</v>
          </cell>
          <cell r="B5080" t="str">
            <v>TUBO PVC, SOLDAVEL, DN 60 MM, AGUA FRIA (NBR-5648)</v>
          </cell>
          <cell r="C5080" t="str">
            <v xml:space="preserve">M     </v>
          </cell>
          <cell r="D5080" t="str">
            <v>CR</v>
          </cell>
          <cell r="E5080" t="str">
            <v>16,74</v>
          </cell>
        </row>
        <row r="5081">
          <cell r="A5081">
            <v>9871</v>
          </cell>
          <cell r="B5081" t="str">
            <v>TUBO PVC, SOLDAVEL, DN 75 MM, AGUA FRIA (NBR-5648)</v>
          </cell>
          <cell r="C5081" t="str">
            <v xml:space="preserve">M     </v>
          </cell>
          <cell r="D5081" t="str">
            <v>CR</v>
          </cell>
          <cell r="E5081" t="str">
            <v>28,04</v>
          </cell>
        </row>
        <row r="5082">
          <cell r="A5082">
            <v>9872</v>
          </cell>
          <cell r="B5082" t="str">
            <v>TUBO PVC, SOLDAVEL, DN 85 MM, AGUA FRIA (NBR-5648)</v>
          </cell>
          <cell r="C5082" t="str">
            <v xml:space="preserve">M     </v>
          </cell>
          <cell r="D5082" t="str">
            <v>CR</v>
          </cell>
          <cell r="E5082" t="str">
            <v>35,04</v>
          </cell>
        </row>
        <row r="5083">
          <cell r="A5083">
            <v>7667</v>
          </cell>
          <cell r="B5083" t="str">
            <v>TUBO 26" EM CHAPA PRETA, E= 3/16", 147 KG/6 M</v>
          </cell>
          <cell r="C5083" t="str">
            <v xml:space="preserve">M     </v>
          </cell>
          <cell r="D5083" t="str">
            <v>AS</v>
          </cell>
          <cell r="E5083" t="str">
            <v>1.535,49</v>
          </cell>
        </row>
        <row r="5084">
          <cell r="A5084">
            <v>7660</v>
          </cell>
          <cell r="B5084" t="str">
            <v>TUBO 30" EM CHAPA PRETA, E= 1/4", 175 KG/6 M</v>
          </cell>
          <cell r="C5084" t="str">
            <v xml:space="preserve">M     </v>
          </cell>
          <cell r="D5084" t="str">
            <v>AS</v>
          </cell>
          <cell r="E5084" t="str">
            <v>1.957,39</v>
          </cell>
        </row>
        <row r="5085">
          <cell r="A5085">
            <v>7676</v>
          </cell>
          <cell r="B5085" t="str">
            <v>TUBO 30" EM CHAPA PRETA, E= 3/8", 177 KG/6 M</v>
          </cell>
          <cell r="C5085" t="str">
            <v xml:space="preserve">M     </v>
          </cell>
          <cell r="D5085" t="str">
            <v>AS</v>
          </cell>
          <cell r="E5085" t="str">
            <v>1.979,76</v>
          </cell>
        </row>
        <row r="5086">
          <cell r="A5086">
            <v>12426</v>
          </cell>
          <cell r="B5086" t="str">
            <v>UNIAO COM ASSENTO CONICO DE BRONZE, DIAMETRO 1/2"</v>
          </cell>
          <cell r="C5086" t="str">
            <v xml:space="preserve">UN    </v>
          </cell>
          <cell r="D5086" t="str">
            <v>CR</v>
          </cell>
          <cell r="E5086" t="str">
            <v>22,78</v>
          </cell>
        </row>
        <row r="5087">
          <cell r="A5087">
            <v>12425</v>
          </cell>
          <cell r="B5087" t="str">
            <v>UNIAO COM ASSENTO CONICO DE BRONZE, DIAMETRO 1"</v>
          </cell>
          <cell r="C5087" t="str">
            <v xml:space="preserve">UN    </v>
          </cell>
          <cell r="D5087" t="str">
            <v>CR</v>
          </cell>
          <cell r="E5087" t="str">
            <v>31,30</v>
          </cell>
        </row>
        <row r="5088">
          <cell r="A5088">
            <v>12427</v>
          </cell>
          <cell r="B5088" t="str">
            <v>UNIAO COM ASSENTO CONICO DE BRONZE, DIAMETRO 2 1/2"</v>
          </cell>
          <cell r="C5088" t="str">
            <v xml:space="preserve">UN    </v>
          </cell>
          <cell r="D5088" t="str">
            <v>CR</v>
          </cell>
          <cell r="E5088" t="str">
            <v>129,93</v>
          </cell>
        </row>
        <row r="5089">
          <cell r="A5089">
            <v>12428</v>
          </cell>
          <cell r="B5089" t="str">
            <v>UNIAO COM ASSENTO CONICO DE BRONZE, DIAMETRO 2'</v>
          </cell>
          <cell r="C5089" t="str">
            <v xml:space="preserve">UN    </v>
          </cell>
          <cell r="D5089" t="str">
            <v>CR</v>
          </cell>
          <cell r="E5089" t="str">
            <v>83,40</v>
          </cell>
        </row>
        <row r="5090">
          <cell r="A5090">
            <v>12430</v>
          </cell>
          <cell r="B5090" t="str">
            <v>UNIAO COM ASSENTO CONICO DE BRONZE, DIAMETRO 3/4"</v>
          </cell>
          <cell r="C5090" t="str">
            <v xml:space="preserve">UN    </v>
          </cell>
          <cell r="D5090" t="str">
            <v>CR</v>
          </cell>
          <cell r="E5090" t="str">
            <v>27,93</v>
          </cell>
        </row>
        <row r="5091">
          <cell r="A5091">
            <v>12429</v>
          </cell>
          <cell r="B5091" t="str">
            <v>UNIAO COM ASSENTO CONICO DE BRONZE, DIAMETRO 3"</v>
          </cell>
          <cell r="C5091" t="str">
            <v xml:space="preserve">UN    </v>
          </cell>
          <cell r="D5091" t="str">
            <v>CR</v>
          </cell>
          <cell r="E5091" t="str">
            <v>210,10</v>
          </cell>
        </row>
        <row r="5092">
          <cell r="A5092">
            <v>12431</v>
          </cell>
          <cell r="B5092" t="str">
            <v>UNIAO COM ASSENTO CONICO DE BRONZE, DIAMETRO 4"</v>
          </cell>
          <cell r="C5092" t="str">
            <v xml:space="preserve">UN    </v>
          </cell>
          <cell r="D5092" t="str">
            <v>CR</v>
          </cell>
          <cell r="E5092" t="str">
            <v>357,56</v>
          </cell>
        </row>
        <row r="5093">
          <cell r="A5093">
            <v>12432</v>
          </cell>
          <cell r="B5093" t="str">
            <v>UNIAO COM ASSENTO CONICO DE FERRO LONGO (MACHO-FEMEA), DIAMETRO 1 1/2"</v>
          </cell>
          <cell r="C5093" t="str">
            <v xml:space="preserve">UN    </v>
          </cell>
          <cell r="D5093" t="str">
            <v>CR</v>
          </cell>
          <cell r="E5093" t="str">
            <v>73,54</v>
          </cell>
        </row>
        <row r="5094">
          <cell r="A5094">
            <v>12434</v>
          </cell>
          <cell r="B5094" t="str">
            <v>UNIAO COM ASSENTO CONICO DE FERRO LONGO (MACHO-FEMEA), DIAMETRO 1/2"</v>
          </cell>
          <cell r="C5094" t="str">
            <v xml:space="preserve">UN    </v>
          </cell>
          <cell r="D5094" t="str">
            <v>CR</v>
          </cell>
          <cell r="E5094" t="str">
            <v>23,96</v>
          </cell>
        </row>
        <row r="5095">
          <cell r="A5095">
            <v>12433</v>
          </cell>
          <cell r="B5095" t="str">
            <v>UNIAO COM ASSENTO CONICO DE FERRO LONGO (MACHO-FEMEA), DIAMETRO 1"</v>
          </cell>
          <cell r="C5095" t="str">
            <v xml:space="preserve">UN    </v>
          </cell>
          <cell r="D5095" t="str">
            <v>CR</v>
          </cell>
          <cell r="E5095" t="str">
            <v>46,81</v>
          </cell>
        </row>
        <row r="5096">
          <cell r="A5096">
            <v>12435</v>
          </cell>
          <cell r="B5096" t="str">
            <v>UNIAO COM ASSENTO CONICO DE FERRO LONGO (MACHO-FEMEA), DIAMETRO 2 1/2"</v>
          </cell>
          <cell r="C5096" t="str">
            <v xml:space="preserve">UN    </v>
          </cell>
          <cell r="D5096" t="str">
            <v>CR</v>
          </cell>
          <cell r="E5096" t="str">
            <v>144,88</v>
          </cell>
        </row>
        <row r="5097">
          <cell r="A5097">
            <v>12437</v>
          </cell>
          <cell r="B5097" t="str">
            <v>UNIAO COM ASSENTO CONICO DE FERRO LONGO (MACHO-FEMEA), DIAMETRO 2"</v>
          </cell>
          <cell r="C5097" t="str">
            <v xml:space="preserve">UN    </v>
          </cell>
          <cell r="D5097" t="str">
            <v>CR</v>
          </cell>
          <cell r="E5097" t="str">
            <v>117,01</v>
          </cell>
        </row>
        <row r="5098">
          <cell r="A5098">
            <v>12439</v>
          </cell>
          <cell r="B5098" t="str">
            <v>UNIAO COM ASSENTO CONICO DE FERRO LONGO (MACHO-FEMEA), DIAMETRO 3/4"</v>
          </cell>
          <cell r="C5098" t="str">
            <v xml:space="preserve">UN    </v>
          </cell>
          <cell r="D5098" t="str">
            <v>CR</v>
          </cell>
          <cell r="E5098" t="str">
            <v>37,55</v>
          </cell>
        </row>
        <row r="5099">
          <cell r="A5099">
            <v>12438</v>
          </cell>
          <cell r="B5099" t="str">
            <v>UNIAO COM ASSENTO CONICO DE FERRO LONGO (MACHO-FEMEA), DIAMETRO 3'</v>
          </cell>
          <cell r="C5099" t="str">
            <v xml:space="preserve">UN    </v>
          </cell>
          <cell r="D5099" t="str">
            <v>CR</v>
          </cell>
          <cell r="E5099" t="str">
            <v>211,75</v>
          </cell>
        </row>
        <row r="5100">
          <cell r="A5100">
            <v>12436</v>
          </cell>
          <cell r="B5100" t="str">
            <v>UNIAO COM ASSENTO CONICO DE FERRO LONGO (MACHO-FEMEA), DIAMETRO 4"</v>
          </cell>
          <cell r="C5100" t="str">
            <v xml:space="preserve">UN    </v>
          </cell>
          <cell r="D5100" t="str">
            <v>CR</v>
          </cell>
          <cell r="E5100" t="str">
            <v>267,49</v>
          </cell>
        </row>
        <row r="5101">
          <cell r="A5101">
            <v>36357</v>
          </cell>
          <cell r="B5101" t="str">
            <v>UNIAO COM FLANGE PPR, DN 40 MM, PARA AGUA QUENTE PREDIAL</v>
          </cell>
          <cell r="C5101" t="str">
            <v xml:space="preserve">UN    </v>
          </cell>
          <cell r="D5101" t="str">
            <v>CR</v>
          </cell>
          <cell r="E5101" t="str">
            <v>101,40</v>
          </cell>
        </row>
        <row r="5102">
          <cell r="A5102">
            <v>12424</v>
          </cell>
          <cell r="B5102" t="str">
            <v>UNIAO DE FERRO GALVANIZADO, COM ASSENTO CONICO DE BRONZE, DE 1 1/2"</v>
          </cell>
          <cell r="C5102" t="str">
            <v xml:space="preserve">UN    </v>
          </cell>
          <cell r="D5102" t="str">
            <v>CR</v>
          </cell>
          <cell r="E5102" t="str">
            <v>48,20</v>
          </cell>
        </row>
        <row r="5103">
          <cell r="A5103">
            <v>12440</v>
          </cell>
          <cell r="B5103" t="str">
            <v>UNIAO DE FERRO GALVANIZADO, COM ASSENTO CONICO DE BRONZE, DE 1 1/4"</v>
          </cell>
          <cell r="C5103" t="str">
            <v xml:space="preserve">UN    </v>
          </cell>
          <cell r="D5103" t="str">
            <v>CR</v>
          </cell>
          <cell r="E5103" t="str">
            <v>46,59</v>
          </cell>
        </row>
        <row r="5104">
          <cell r="A5104">
            <v>9884</v>
          </cell>
          <cell r="B5104" t="str">
            <v>UNIAO DE FERRO GALVANIZADO, COM ROSCA BSP, COM ASSENTO PLANO, DE 1 1/2"</v>
          </cell>
          <cell r="C5104" t="str">
            <v xml:space="preserve">UN    </v>
          </cell>
          <cell r="D5104" t="str">
            <v>CR</v>
          </cell>
          <cell r="E5104" t="str">
            <v>34,75</v>
          </cell>
        </row>
        <row r="5105">
          <cell r="A5105">
            <v>9888</v>
          </cell>
          <cell r="B5105" t="str">
            <v>UNIAO DE FERRO GALVANIZADO, COM ROSCA BSP, COM ASSENTO PLANO, DE 1 1/4"</v>
          </cell>
          <cell r="C5105" t="str">
            <v xml:space="preserve">UN    </v>
          </cell>
          <cell r="D5105" t="str">
            <v>CR</v>
          </cell>
          <cell r="E5105" t="str">
            <v>27,92</v>
          </cell>
        </row>
        <row r="5106">
          <cell r="A5106">
            <v>9883</v>
          </cell>
          <cell r="B5106" t="str">
            <v>UNIAO DE FERRO GALVANIZADO, COM ROSCA BSP, COM ASSENTO PLANO, DE 1/2"</v>
          </cell>
          <cell r="C5106" t="str">
            <v xml:space="preserve">UN    </v>
          </cell>
          <cell r="D5106" t="str">
            <v>CR</v>
          </cell>
          <cell r="E5106" t="str">
            <v>12,18</v>
          </cell>
        </row>
        <row r="5107">
          <cell r="A5107">
            <v>9886</v>
          </cell>
          <cell r="B5107" t="str">
            <v>UNIAO DE FERRO GALVANIZADO, COM ROSCA BSP, COM ASSENTO PLANO, DE 1"</v>
          </cell>
          <cell r="C5107" t="str">
            <v xml:space="preserve">UN    </v>
          </cell>
          <cell r="D5107" t="str">
            <v>CR</v>
          </cell>
          <cell r="E5107" t="str">
            <v>16,69</v>
          </cell>
        </row>
        <row r="5108">
          <cell r="A5108">
            <v>9889</v>
          </cell>
          <cell r="B5108" t="str">
            <v>UNIAO DE FERRO GALVANIZADO, COM ROSCA BSP, COM ASSENTO PLANO, DE 2 1/2"</v>
          </cell>
          <cell r="C5108" t="str">
            <v xml:space="preserve">UN    </v>
          </cell>
          <cell r="D5108" t="str">
            <v>CR</v>
          </cell>
          <cell r="E5108" t="str">
            <v>84,54</v>
          </cell>
        </row>
        <row r="5109">
          <cell r="A5109">
            <v>9887</v>
          </cell>
          <cell r="B5109" t="str">
            <v>UNIAO DE FERRO GALVANIZADO, COM ROSCA BSP, COM ASSENTO PLANO, DE 2"</v>
          </cell>
          <cell r="C5109" t="str">
            <v xml:space="preserve">UN    </v>
          </cell>
          <cell r="D5109" t="str">
            <v>CR</v>
          </cell>
          <cell r="E5109" t="str">
            <v>51,10</v>
          </cell>
        </row>
        <row r="5110">
          <cell r="A5110">
            <v>9885</v>
          </cell>
          <cell r="B5110" t="str">
            <v>UNIAO DE FERRO GALVANIZADO, COM ROSCA BSP, COM ASSENTO PLANO, DE 3/4"</v>
          </cell>
          <cell r="C5110" t="str">
            <v xml:space="preserve">UN    </v>
          </cell>
          <cell r="D5110" t="str">
            <v>CR</v>
          </cell>
          <cell r="E5110" t="str">
            <v>16,13</v>
          </cell>
        </row>
        <row r="5111">
          <cell r="A5111">
            <v>9890</v>
          </cell>
          <cell r="B5111" t="str">
            <v>UNIAO DE FERRO GALVANIZADO, COM ROSCA BSP, COM ASSENTO PLANO, DE 3"</v>
          </cell>
          <cell r="C5111" t="str">
            <v xml:space="preserve">UN    </v>
          </cell>
          <cell r="D5111" t="str">
            <v>CR</v>
          </cell>
          <cell r="E5111" t="str">
            <v>130,98</v>
          </cell>
        </row>
        <row r="5112">
          <cell r="A5112">
            <v>9891</v>
          </cell>
          <cell r="B5112" t="str">
            <v>UNIAO DE FERRO GALVANIZADO, COM ROSCA BSP, COM ASSENTO PLANO, DE 4"</v>
          </cell>
          <cell r="C5112" t="str">
            <v xml:space="preserve">UN    </v>
          </cell>
          <cell r="D5112" t="str">
            <v>CR</v>
          </cell>
          <cell r="E5112" t="str">
            <v>183,87</v>
          </cell>
        </row>
        <row r="5113">
          <cell r="A5113">
            <v>39292</v>
          </cell>
          <cell r="B5113" t="str">
            <v>UNIAO DE REDUCAO METALICA, PARA CONEXAO COM ANEL DESLIZANTE EM TUBO PEX, DN 20 X 16 MM</v>
          </cell>
          <cell r="C5113" t="str">
            <v xml:space="preserve">UN    </v>
          </cell>
          <cell r="D5113" t="str">
            <v>AS</v>
          </cell>
          <cell r="E5113" t="str">
            <v>7,33</v>
          </cell>
        </row>
        <row r="5114">
          <cell r="A5114">
            <v>39293</v>
          </cell>
          <cell r="B5114" t="str">
            <v>UNIAO DE REDUCAO METALICA, PARA CONEXAO COM ANEL DESLIZANTE EM TUBO PEX, DN 25 X 16 MM</v>
          </cell>
          <cell r="C5114" t="str">
            <v xml:space="preserve">UN    </v>
          </cell>
          <cell r="D5114" t="str">
            <v>AS</v>
          </cell>
          <cell r="E5114" t="str">
            <v>11,84</v>
          </cell>
        </row>
        <row r="5115">
          <cell r="A5115">
            <v>39294</v>
          </cell>
          <cell r="B5115" t="str">
            <v>UNIAO DE REDUCAO METALICA, PARA CONEXAO COM ANEL DESLIZANTE EM TUBO PEX, DN 25 X 20 MM</v>
          </cell>
          <cell r="C5115" t="str">
            <v xml:space="preserve">UN    </v>
          </cell>
          <cell r="D5115" t="str">
            <v>AS</v>
          </cell>
          <cell r="E5115" t="str">
            <v>11,84</v>
          </cell>
        </row>
        <row r="5116">
          <cell r="A5116">
            <v>39295</v>
          </cell>
          <cell r="B5116" t="str">
            <v>UNIAO DE REDUCAO METALICA, PARA CONEXAO COM ANEL DESLIZANTE EM TUBO PEX, DN 32 X 25 MM</v>
          </cell>
          <cell r="C5116" t="str">
            <v xml:space="preserve">UN    </v>
          </cell>
          <cell r="D5116" t="str">
            <v>AS</v>
          </cell>
          <cell r="E5116" t="str">
            <v>20,19</v>
          </cell>
        </row>
        <row r="5117">
          <cell r="A5117">
            <v>36313</v>
          </cell>
          <cell r="B5117" t="str">
            <v>UNIAO DUPLA PPR DN 20 MM, PARA AGUA QUENTE PREDIAL</v>
          </cell>
          <cell r="C5117" t="str">
            <v xml:space="preserve">UN    </v>
          </cell>
          <cell r="D5117" t="str">
            <v>CR</v>
          </cell>
          <cell r="E5117" t="str">
            <v>24,04</v>
          </cell>
        </row>
        <row r="5118">
          <cell r="A5118">
            <v>36316</v>
          </cell>
          <cell r="B5118" t="str">
            <v>UNIAO DUPLA PPR DN 25 MM, PARA AGUA QUENTE PREDIAL</v>
          </cell>
          <cell r="C5118" t="str">
            <v xml:space="preserve">UN    </v>
          </cell>
          <cell r="D5118" t="str">
            <v>CR</v>
          </cell>
          <cell r="E5118" t="str">
            <v>29,15</v>
          </cell>
        </row>
        <row r="5119">
          <cell r="A5119">
            <v>64</v>
          </cell>
          <cell r="B5119" t="str">
            <v>UNIAO EM POLIPROPILENO (PP), PARA TUBO EM PEAD, 20 MM - LIGACAO PREDIAL DE AGUA</v>
          </cell>
          <cell r="C5119" t="str">
            <v xml:space="preserve">UN    </v>
          </cell>
          <cell r="D5119" t="str">
            <v>AS</v>
          </cell>
          <cell r="E5119" t="str">
            <v>3,99</v>
          </cell>
        </row>
        <row r="5120">
          <cell r="A5120">
            <v>37423</v>
          </cell>
          <cell r="B5120" t="str">
            <v>UNIAO EM POLIPROPILENO (PP), PARA TUBO EM PEAD, 32 MM - LIGACAO PREDIAL DE AGUA</v>
          </cell>
          <cell r="C5120" t="str">
            <v xml:space="preserve">UN    </v>
          </cell>
          <cell r="D5120" t="str">
            <v>AS</v>
          </cell>
          <cell r="E5120" t="str">
            <v>9,87</v>
          </cell>
        </row>
        <row r="5121">
          <cell r="A5121">
            <v>39296</v>
          </cell>
          <cell r="B5121" t="str">
            <v>UNIAO METALICA, PARA CONEXAO COM ANEL DESLIZANTE EM TUBO PEX, DN 16 MM</v>
          </cell>
          <cell r="C5121" t="str">
            <v xml:space="preserve">UN    </v>
          </cell>
          <cell r="D5121" t="str">
            <v>AS</v>
          </cell>
          <cell r="E5121" t="str">
            <v>5,67</v>
          </cell>
        </row>
        <row r="5122">
          <cell r="A5122">
            <v>39297</v>
          </cell>
          <cell r="B5122" t="str">
            <v>UNIAO METALICA, PARA CONEXAO COM ANEL DESLIZANTE EM TUBO PEX, DN 20 MM</v>
          </cell>
          <cell r="C5122" t="str">
            <v xml:space="preserve">UN    </v>
          </cell>
          <cell r="D5122" t="str">
            <v>AS</v>
          </cell>
          <cell r="E5122" t="str">
            <v>8,10</v>
          </cell>
        </row>
        <row r="5123">
          <cell r="A5123">
            <v>39298</v>
          </cell>
          <cell r="B5123" t="str">
            <v>UNIAO METALICA, PARA CONEXAO COM ANEL DESLIZANTE EM TUBO PEX, DN 25 MM</v>
          </cell>
          <cell r="C5123" t="str">
            <v xml:space="preserve">UN    </v>
          </cell>
          <cell r="D5123" t="str">
            <v>AS</v>
          </cell>
          <cell r="E5123" t="str">
            <v>14,27</v>
          </cell>
        </row>
        <row r="5124">
          <cell r="A5124">
            <v>39299</v>
          </cell>
          <cell r="B5124" t="str">
            <v>UNIAO METALICA, PARA CONEXAO COM ANEL DESLIZANTE EM TUBO PEX, DN 32 MM</v>
          </cell>
          <cell r="C5124" t="str">
            <v xml:space="preserve">UN    </v>
          </cell>
          <cell r="D5124" t="str">
            <v>AS</v>
          </cell>
          <cell r="E5124" t="str">
            <v>24,29</v>
          </cell>
        </row>
        <row r="5125">
          <cell r="A5125">
            <v>9892</v>
          </cell>
          <cell r="B5125" t="str">
            <v>UNIAO PVC, ROSCAVEL 1/2",  AGUA FRIA PREDIAL</v>
          </cell>
          <cell r="C5125" t="str">
            <v xml:space="preserve">UN    </v>
          </cell>
          <cell r="D5125" t="str">
            <v>CR</v>
          </cell>
          <cell r="E5125" t="str">
            <v>4,50</v>
          </cell>
        </row>
        <row r="5126">
          <cell r="A5126">
            <v>9893</v>
          </cell>
          <cell r="B5126" t="str">
            <v>UNIAO PVC, ROSCAVEL 2",  AGUA FRIA PREDIAL</v>
          </cell>
          <cell r="C5126" t="str">
            <v xml:space="preserve">UN    </v>
          </cell>
          <cell r="D5126" t="str">
            <v>CR</v>
          </cell>
          <cell r="E5126" t="str">
            <v>61,15</v>
          </cell>
        </row>
        <row r="5127">
          <cell r="A5127">
            <v>9901</v>
          </cell>
          <cell r="B5127" t="str">
            <v>UNIAO PVC, ROSCAVEL, 1 1/2",  AGUA FRIA PREDIAL</v>
          </cell>
          <cell r="C5127" t="str">
            <v xml:space="preserve">UN    </v>
          </cell>
          <cell r="D5127" t="str">
            <v>CR</v>
          </cell>
          <cell r="E5127" t="str">
            <v>27,14</v>
          </cell>
        </row>
        <row r="5128">
          <cell r="A5128">
            <v>9896</v>
          </cell>
          <cell r="B5128" t="str">
            <v>UNIAO PVC, ROSCAVEL, 1 1/4",  AGUA FRIA PREDIAL</v>
          </cell>
          <cell r="C5128" t="str">
            <v xml:space="preserve">UN    </v>
          </cell>
          <cell r="D5128" t="str">
            <v>CR</v>
          </cell>
          <cell r="E5128" t="str">
            <v>24,45</v>
          </cell>
        </row>
        <row r="5129">
          <cell r="A5129">
            <v>9900</v>
          </cell>
          <cell r="B5129" t="str">
            <v>UNIAO PVC, ROSCAVEL, 1",  AGUA FRIA PREDIAL</v>
          </cell>
          <cell r="C5129" t="str">
            <v xml:space="preserve">UN    </v>
          </cell>
          <cell r="D5129" t="str">
            <v>CR</v>
          </cell>
          <cell r="E5129" t="str">
            <v>14,84</v>
          </cell>
        </row>
        <row r="5130">
          <cell r="A5130">
            <v>9898</v>
          </cell>
          <cell r="B5130" t="str">
            <v>UNIAO PVC, ROSCAVEL, 2 1/2",  AGUA FRIA PREDIAL</v>
          </cell>
          <cell r="C5130" t="str">
            <v xml:space="preserve">UN    </v>
          </cell>
          <cell r="D5130" t="str">
            <v>CR</v>
          </cell>
          <cell r="E5130" t="str">
            <v>125,74</v>
          </cell>
        </row>
        <row r="5131">
          <cell r="A5131">
            <v>9899</v>
          </cell>
          <cell r="B5131" t="str">
            <v>UNIAO PVC, ROSCAVEL, 3/4",  AGUA FRIA PREDIAL</v>
          </cell>
          <cell r="C5131" t="str">
            <v xml:space="preserve">UN    </v>
          </cell>
          <cell r="D5131" t="str">
            <v>CR</v>
          </cell>
          <cell r="E5131" t="str">
            <v>8,10</v>
          </cell>
        </row>
        <row r="5132">
          <cell r="A5132">
            <v>9902</v>
          </cell>
          <cell r="B5132" t="str">
            <v>UNIAO PVC, ROSCAVEL, 3",  AGUA FRIA PREDIAL</v>
          </cell>
          <cell r="C5132" t="str">
            <v xml:space="preserve">UN    </v>
          </cell>
          <cell r="D5132" t="str">
            <v>CR</v>
          </cell>
          <cell r="E5132" t="str">
            <v>159,23</v>
          </cell>
        </row>
        <row r="5133">
          <cell r="A5133">
            <v>9908</v>
          </cell>
          <cell r="B5133" t="str">
            <v>UNIAO PVC, SOLDAVEL, 110 MM,  PARA AGUA FRIA PREDIAL</v>
          </cell>
          <cell r="C5133" t="str">
            <v xml:space="preserve">UN    </v>
          </cell>
          <cell r="D5133" t="str">
            <v>CR</v>
          </cell>
          <cell r="E5133" t="str">
            <v>317,49</v>
          </cell>
        </row>
        <row r="5134">
          <cell r="A5134">
            <v>9905</v>
          </cell>
          <cell r="B5134" t="str">
            <v>UNIAO PVC, SOLDAVEL, 20 MM,  PARA AGUA FRIA PREDIAL</v>
          </cell>
          <cell r="C5134" t="str">
            <v xml:space="preserve">UN    </v>
          </cell>
          <cell r="D5134" t="str">
            <v>CR</v>
          </cell>
          <cell r="E5134" t="str">
            <v>5,30</v>
          </cell>
        </row>
        <row r="5135">
          <cell r="A5135">
            <v>9906</v>
          </cell>
          <cell r="B5135" t="str">
            <v>UNIAO PVC, SOLDAVEL, 25 MM,  PARA AGUA FRIA PREDIAL</v>
          </cell>
          <cell r="C5135" t="str">
            <v xml:space="preserve">UN    </v>
          </cell>
          <cell r="D5135" t="str">
            <v>CR</v>
          </cell>
          <cell r="E5135" t="str">
            <v>6,35</v>
          </cell>
        </row>
        <row r="5136">
          <cell r="A5136">
            <v>9895</v>
          </cell>
          <cell r="B5136" t="str">
            <v>UNIAO PVC, SOLDAVEL, 32 MM,  PARA AGUA FRIA PREDIAL</v>
          </cell>
          <cell r="C5136" t="str">
            <v xml:space="preserve">UN    </v>
          </cell>
          <cell r="D5136" t="str">
            <v>CR</v>
          </cell>
          <cell r="E5136" t="str">
            <v>10,43</v>
          </cell>
        </row>
        <row r="5137">
          <cell r="A5137">
            <v>9894</v>
          </cell>
          <cell r="B5137" t="str">
            <v>UNIAO PVC, SOLDAVEL, 40 MM,  PARA AGUA FRIA PREDIAL</v>
          </cell>
          <cell r="C5137" t="str">
            <v xml:space="preserve">UN    </v>
          </cell>
          <cell r="D5137" t="str">
            <v>CR</v>
          </cell>
          <cell r="E5137" t="str">
            <v>20,31</v>
          </cell>
        </row>
        <row r="5138">
          <cell r="A5138">
            <v>9897</v>
          </cell>
          <cell r="B5138" t="str">
            <v>UNIAO PVC, SOLDAVEL, 50 MM,  PARA AGUA FRIA PREDIAL</v>
          </cell>
          <cell r="C5138" t="str">
            <v xml:space="preserve">UN    </v>
          </cell>
          <cell r="D5138" t="str">
            <v>CR</v>
          </cell>
          <cell r="E5138" t="str">
            <v>21,99</v>
          </cell>
        </row>
        <row r="5139">
          <cell r="A5139">
            <v>9910</v>
          </cell>
          <cell r="B5139" t="str">
            <v>UNIAO PVC, SOLDAVEL, 60 MM,  PARA AGUA FRIA PREDIAL</v>
          </cell>
          <cell r="C5139" t="str">
            <v xml:space="preserve">UN    </v>
          </cell>
          <cell r="D5139" t="str">
            <v>CR</v>
          </cell>
          <cell r="E5139" t="str">
            <v>55,37</v>
          </cell>
        </row>
        <row r="5140">
          <cell r="A5140">
            <v>9909</v>
          </cell>
          <cell r="B5140" t="str">
            <v>UNIAO PVC, SOLDAVEL, 75 MM,  PARA AGUA FRIA PREDIAL</v>
          </cell>
          <cell r="C5140" t="str">
            <v xml:space="preserve">UN    </v>
          </cell>
          <cell r="D5140" t="str">
            <v>CR</v>
          </cell>
          <cell r="E5140" t="str">
            <v>111,73</v>
          </cell>
        </row>
        <row r="5141">
          <cell r="A5141">
            <v>9907</v>
          </cell>
          <cell r="B5141" t="str">
            <v>UNIAO PVC, SOLDAVEL, 85 MM,  PARA AGUA FRIA PREDIAL</v>
          </cell>
          <cell r="C5141" t="str">
            <v xml:space="preserve">UN    </v>
          </cell>
          <cell r="D5141" t="str">
            <v>CR</v>
          </cell>
          <cell r="E5141" t="str">
            <v>171,79</v>
          </cell>
        </row>
        <row r="5142">
          <cell r="A5142">
            <v>20973</v>
          </cell>
          <cell r="B5142" t="str">
            <v>UNIAO TIPO STORZ, COM EMPATACAO INTERNA TIPO ANEL DE EXPANSAO, ENGATE RAPIDO 1 1/2", PARA MANGUEIRA DE COMBATE A INCENDIO PREDIAL</v>
          </cell>
          <cell r="C5142" t="str">
            <v xml:space="preserve">UN    </v>
          </cell>
          <cell r="D5142" t="str">
            <v>CR</v>
          </cell>
          <cell r="E5142" t="str">
            <v>70,52</v>
          </cell>
        </row>
        <row r="5143">
          <cell r="A5143">
            <v>20974</v>
          </cell>
          <cell r="B5143" t="str">
            <v>UNIAO TIPO STORZ, COM EMPATACAO INTERNA TIPO ANEL DE EXPANSAO, ENGATE RAPIDO 2 1/2", PARA MANGUEIRA DE COMBATE A INCENDIO PREDIAL</v>
          </cell>
          <cell r="C5143" t="str">
            <v xml:space="preserve">UN    </v>
          </cell>
          <cell r="D5143" t="str">
            <v>CR</v>
          </cell>
          <cell r="E5143" t="str">
            <v>100,90</v>
          </cell>
        </row>
        <row r="5144">
          <cell r="A5144">
            <v>37989</v>
          </cell>
          <cell r="B5144" t="str">
            <v>UNIAO, CPVC, SOLDAVEL, 15 MM, PARA AGUA QUENTE PREDIAL</v>
          </cell>
          <cell r="C5144" t="str">
            <v xml:space="preserve">UN    </v>
          </cell>
          <cell r="D5144" t="str">
            <v>CR</v>
          </cell>
          <cell r="E5144" t="str">
            <v>13,73</v>
          </cell>
        </row>
        <row r="5145">
          <cell r="A5145">
            <v>37990</v>
          </cell>
          <cell r="B5145" t="str">
            <v>UNIAO, CPVC, SOLDAVEL, 22 MM, PARA AGUA QUENTE PREDIAL</v>
          </cell>
          <cell r="C5145" t="str">
            <v xml:space="preserve">UN    </v>
          </cell>
          <cell r="D5145" t="str">
            <v>CR</v>
          </cell>
          <cell r="E5145" t="str">
            <v>15,95</v>
          </cell>
        </row>
        <row r="5146">
          <cell r="A5146">
            <v>37991</v>
          </cell>
          <cell r="B5146" t="str">
            <v>UNIAO, CPVC, SOLDAVEL, 28 MM, PARA AGUA QUENTE PREDIAL</v>
          </cell>
          <cell r="C5146" t="str">
            <v xml:space="preserve">UN    </v>
          </cell>
          <cell r="D5146" t="str">
            <v>CR</v>
          </cell>
          <cell r="E5146" t="str">
            <v>25,24</v>
          </cell>
        </row>
        <row r="5147">
          <cell r="A5147">
            <v>37992</v>
          </cell>
          <cell r="B5147" t="str">
            <v>UNIAO, CPVC, SOLDAVEL, 35 MM, PARA AGUA QUENTE PREDIAL</v>
          </cell>
          <cell r="C5147" t="str">
            <v xml:space="preserve">UN    </v>
          </cell>
          <cell r="D5147" t="str">
            <v>CR</v>
          </cell>
          <cell r="E5147" t="str">
            <v>38,55</v>
          </cell>
        </row>
        <row r="5148">
          <cell r="A5148">
            <v>37993</v>
          </cell>
          <cell r="B5148" t="str">
            <v>UNIAO, CPVC, SOLDAVEL, 42 MM, PARA AGUA QUENTE PREDIAL</v>
          </cell>
          <cell r="C5148" t="str">
            <v xml:space="preserve">UN    </v>
          </cell>
          <cell r="D5148" t="str">
            <v>CR</v>
          </cell>
          <cell r="E5148" t="str">
            <v>57,21</v>
          </cell>
        </row>
        <row r="5149">
          <cell r="A5149">
            <v>37994</v>
          </cell>
          <cell r="B5149" t="str">
            <v>UNIAO, CPVC, SOLDAVEL, 54 MM, PARA AGUA QUENTE PREDIAL</v>
          </cell>
          <cell r="C5149" t="str">
            <v xml:space="preserve">UN    </v>
          </cell>
          <cell r="D5149" t="str">
            <v>CR</v>
          </cell>
          <cell r="E5149" t="str">
            <v>137,48</v>
          </cell>
        </row>
        <row r="5150">
          <cell r="A5150">
            <v>37995</v>
          </cell>
          <cell r="B5150" t="str">
            <v>UNIAO, CPVC, SOLDAVEL, 73 MM, PARA AGUA QUENTE PREDIAL</v>
          </cell>
          <cell r="C5150" t="str">
            <v xml:space="preserve">UN    </v>
          </cell>
          <cell r="D5150" t="str">
            <v>CR</v>
          </cell>
          <cell r="E5150" t="str">
            <v>199,54</v>
          </cell>
        </row>
        <row r="5151">
          <cell r="A5151">
            <v>37996</v>
          </cell>
          <cell r="B5151" t="str">
            <v>UNIAO, CPVC, SOLDAVEL, 89 MM, PARA AGUA QUENTE PREDIAL</v>
          </cell>
          <cell r="C5151" t="str">
            <v xml:space="preserve">UN    </v>
          </cell>
          <cell r="D5151" t="str">
            <v>CR</v>
          </cell>
          <cell r="E5151" t="str">
            <v>294,21</v>
          </cell>
        </row>
        <row r="5152">
          <cell r="A5152">
            <v>13883</v>
          </cell>
          <cell r="B5152" t="str">
            <v>USINA DE ASFALTO A FRIO, CAPACIDADE DE 30 A 40 T/H, ELETRICA, POTENCIA DE 30 CV</v>
          </cell>
          <cell r="C5152" t="str">
            <v xml:space="preserve">UN    </v>
          </cell>
          <cell r="D5152" t="str">
            <v>AS</v>
          </cell>
          <cell r="E5152" t="str">
            <v>81.881,30</v>
          </cell>
        </row>
        <row r="5153">
          <cell r="A5153">
            <v>38604</v>
          </cell>
          <cell r="B5153" t="str">
            <v>USINA DE ASFALTO A FRIO, CAPACIDADE DE 40 A 60 T/H, ELETRICA, POTENCIA DE 30 CV</v>
          </cell>
          <cell r="C5153" t="str">
            <v xml:space="preserve">UN    </v>
          </cell>
          <cell r="D5153" t="str">
            <v>AS</v>
          </cell>
          <cell r="E5153" t="str">
            <v>101.982,08</v>
          </cell>
        </row>
        <row r="5154">
          <cell r="A5154">
            <v>10601</v>
          </cell>
          <cell r="B5154" t="str">
            <v>USINA DE ASFALTO A QUENTE, FIXA, TIPO CONTRA FLUXO, CAPACIDADE DE 100 A 140 T/H, POTENCIA DE 280 KW, COM MISTURADOR EXTERNO ROTATIVO</v>
          </cell>
          <cell r="C5154" t="str">
            <v xml:space="preserve">UN    </v>
          </cell>
          <cell r="D5154" t="str">
            <v>AS</v>
          </cell>
          <cell r="E5154" t="str">
            <v>1.983.754,88</v>
          </cell>
        </row>
        <row r="5155">
          <cell r="A5155">
            <v>26034</v>
          </cell>
          <cell r="B5155" t="str">
            <v>USINA DE ASFALTO, GRAVIMETRICA, CAPACIDADE DE 150 T/H, POTENCIA DE 400 KW</v>
          </cell>
          <cell r="C5155" t="str">
            <v xml:space="preserve">UN    </v>
          </cell>
          <cell r="D5155" t="str">
            <v>AS</v>
          </cell>
          <cell r="E5155" t="str">
            <v>5.223.156,61</v>
          </cell>
        </row>
        <row r="5156">
          <cell r="A5156">
            <v>13894</v>
          </cell>
          <cell r="B5156" t="str">
            <v>USINA DE CONCRETO FIXA, CAPACIDADE NOMINAL DE 40 M3/H, SEM SILO</v>
          </cell>
          <cell r="C5156" t="str">
            <v xml:space="preserve">UN    </v>
          </cell>
          <cell r="D5156" t="str">
            <v>AS</v>
          </cell>
          <cell r="E5156" t="str">
            <v>392.649,25</v>
          </cell>
        </row>
        <row r="5157">
          <cell r="A5157">
            <v>13895</v>
          </cell>
          <cell r="B5157" t="str">
            <v>USINA DE CONCRETO FIXA, CAPACIDADE NOMINAL DE 60 M3/H, SEM SILO</v>
          </cell>
          <cell r="C5157" t="str">
            <v xml:space="preserve">UN    </v>
          </cell>
          <cell r="D5157" t="str">
            <v>AS</v>
          </cell>
          <cell r="E5157" t="str">
            <v>527.982,35</v>
          </cell>
        </row>
        <row r="5158">
          <cell r="A5158">
            <v>13892</v>
          </cell>
          <cell r="B5158" t="str">
            <v>USINA DE CONCRETO FIXA, CAPACIDADE NOMINAL DE 80 M3/H, SEM SILO</v>
          </cell>
          <cell r="C5158" t="str">
            <v xml:space="preserve">UN    </v>
          </cell>
          <cell r="D5158" t="str">
            <v>AS</v>
          </cell>
          <cell r="E5158" t="str">
            <v>647.029,46</v>
          </cell>
        </row>
        <row r="5159">
          <cell r="A5159">
            <v>9914</v>
          </cell>
          <cell r="B5159" t="str">
            <v>USINA DE CONCRETO FIXA, CAPACIDADE NOMINAL DE 90 A 120 M3/H, SEM SILO</v>
          </cell>
          <cell r="C5159" t="str">
            <v xml:space="preserve">UN    </v>
          </cell>
          <cell r="D5159" t="str">
            <v>AS</v>
          </cell>
          <cell r="E5159" t="str">
            <v>700.000,00</v>
          </cell>
        </row>
        <row r="5160">
          <cell r="A5160">
            <v>36485</v>
          </cell>
          <cell r="B5160" t="str">
            <v>USINA DE LAMA ASFALTICA, PROD 30 A 50 T/H, SILO DE AGREGADO 7 M3, RESERVATORIOS PARA EMULSAO E AGUA DE 2,3 M3 CADA, MISTURADOR TIPO PUGG-MILL A SER MONTADO SOBRE CAMINHAO</v>
          </cell>
          <cell r="C5160" t="str">
            <v xml:space="preserve">UN    </v>
          </cell>
          <cell r="D5160" t="str">
            <v>AS</v>
          </cell>
          <cell r="E5160" t="str">
            <v>424.438,89</v>
          </cell>
        </row>
        <row r="5161">
          <cell r="A5161">
            <v>9912</v>
          </cell>
          <cell r="B5161" t="str">
            <v>USINA DE MISTURAS ASFALTICAS A QUENTE, MOVEL, TIPO CONTRA FLUXO, CAPACIDADE DE 40 A 80 T/H</v>
          </cell>
          <cell r="C5161" t="str">
            <v xml:space="preserve">UN    </v>
          </cell>
          <cell r="D5161" t="str">
            <v>AS</v>
          </cell>
          <cell r="E5161" t="str">
            <v>1.615.000,00</v>
          </cell>
        </row>
        <row r="5162">
          <cell r="A5162">
            <v>9921</v>
          </cell>
          <cell r="B5162" t="str">
            <v>USINA MISTURADORA DE SOLOS,  DOSADORES TRIPLOS, CALHA VIBRATORIA CAPACIDADE DE 200 A 500 T/H, POTENCIA DE 75 KW</v>
          </cell>
          <cell r="C5162" t="str">
            <v xml:space="preserve">UN    </v>
          </cell>
          <cell r="D5162" t="str">
            <v>AS</v>
          </cell>
          <cell r="E5162" t="str">
            <v>833.093,38</v>
          </cell>
        </row>
        <row r="5163">
          <cell r="A5163">
            <v>21112</v>
          </cell>
          <cell r="B5163" t="str">
            <v>VALVULA DE DESCARGA EM METAL CROMADO PARA MICTORIO COM ACIONAMENTO POR PRESSAO E FECHAMENTO AUTOMATICO</v>
          </cell>
          <cell r="C5163" t="str">
            <v xml:space="preserve">UN    </v>
          </cell>
          <cell r="D5163" t="str">
            <v>CR</v>
          </cell>
          <cell r="E5163" t="str">
            <v>140,90</v>
          </cell>
        </row>
        <row r="5164">
          <cell r="A5164">
            <v>10228</v>
          </cell>
          <cell r="B5164" t="str">
            <v>VALVULA DE DESCARGA METALICA, BASE 1 1/2 " E ACABAMENTO METALICO CROMADO</v>
          </cell>
          <cell r="C5164" t="str">
            <v xml:space="preserve">UN    </v>
          </cell>
          <cell r="D5164" t="str">
            <v xml:space="preserve">C </v>
          </cell>
          <cell r="E5164" t="str">
            <v>163,69</v>
          </cell>
        </row>
        <row r="5165">
          <cell r="A5165">
            <v>11781</v>
          </cell>
          <cell r="B5165" t="str">
            <v>VALVULA DE DESCARGA METALICA, BASE 1 1/4 " E ACABAMENTO METALICO CROMADO</v>
          </cell>
          <cell r="C5165" t="str">
            <v xml:space="preserve">UN    </v>
          </cell>
          <cell r="D5165" t="str">
            <v>CR</v>
          </cell>
          <cell r="E5165" t="str">
            <v>132,61</v>
          </cell>
        </row>
        <row r="5166">
          <cell r="A5166">
            <v>11746</v>
          </cell>
          <cell r="B5166" t="str">
            <v>VALVULA DE ESFERA BRUTA EM BRONZE, BITOLA 1 " (REF 1552-B)</v>
          </cell>
          <cell r="C5166" t="str">
            <v xml:space="preserve">UN    </v>
          </cell>
          <cell r="D5166" t="str">
            <v>CR</v>
          </cell>
          <cell r="E5166" t="str">
            <v>51,65</v>
          </cell>
        </row>
        <row r="5167">
          <cell r="A5167">
            <v>11751</v>
          </cell>
          <cell r="B5167" t="str">
            <v>VALVULA DE ESFERA BRUTA EM BRONZE, BITOLA 1 1/2 " (REF 1552-B)</v>
          </cell>
          <cell r="C5167" t="str">
            <v xml:space="preserve">UN    </v>
          </cell>
          <cell r="D5167" t="str">
            <v>CR</v>
          </cell>
          <cell r="E5167" t="str">
            <v>92,77</v>
          </cell>
        </row>
        <row r="5168">
          <cell r="A5168">
            <v>11750</v>
          </cell>
          <cell r="B5168" t="str">
            <v>VALVULA DE ESFERA BRUTA EM BRONZE, BITOLA 1 1/4 " (REF 1552-B)</v>
          </cell>
          <cell r="C5168" t="str">
            <v xml:space="preserve">UN    </v>
          </cell>
          <cell r="D5168" t="str">
            <v>CR</v>
          </cell>
          <cell r="E5168" t="str">
            <v>76,98</v>
          </cell>
        </row>
        <row r="5169">
          <cell r="A5169">
            <v>11748</v>
          </cell>
          <cell r="B5169" t="str">
            <v>VALVULA DE ESFERA BRUTA EM BRONZE, BITOLA 1/2 " (REF 1552-B)</v>
          </cell>
          <cell r="C5169" t="str">
            <v xml:space="preserve">UN    </v>
          </cell>
          <cell r="D5169" t="str">
            <v>CR</v>
          </cell>
          <cell r="E5169" t="str">
            <v>33,14</v>
          </cell>
        </row>
        <row r="5170">
          <cell r="A5170">
            <v>11747</v>
          </cell>
          <cell r="B5170" t="str">
            <v>VALVULA DE ESFERA BRUTA EM BRONZE, BITOLA 2 " (REF 1552-B)</v>
          </cell>
          <cell r="C5170" t="str">
            <v xml:space="preserve">UN    </v>
          </cell>
          <cell r="D5170" t="str">
            <v>CR</v>
          </cell>
          <cell r="E5170" t="str">
            <v>143,05</v>
          </cell>
        </row>
        <row r="5171">
          <cell r="A5171">
            <v>11749</v>
          </cell>
          <cell r="B5171" t="str">
            <v>VALVULA DE ESFERA BRUTA EM BRONZE, BITOLA 3/4 " (REF 1552-B)</v>
          </cell>
          <cell r="C5171" t="str">
            <v xml:space="preserve">UN    </v>
          </cell>
          <cell r="D5171" t="str">
            <v>CR</v>
          </cell>
          <cell r="E5171" t="str">
            <v>38,26</v>
          </cell>
        </row>
        <row r="5172">
          <cell r="A5172">
            <v>10236</v>
          </cell>
          <cell r="B5172" t="str">
            <v>VALVULA DE RETENCAO DE BRONZE, PE COM CRIVOS, EXTREMIDADE COM ROSCA, DE 1 1/2", PARA FUNDO DE POCO</v>
          </cell>
          <cell r="C5172" t="str">
            <v xml:space="preserve">UN    </v>
          </cell>
          <cell r="D5172" t="str">
            <v>AS</v>
          </cell>
          <cell r="E5172" t="str">
            <v>62,04</v>
          </cell>
        </row>
        <row r="5173">
          <cell r="A5173">
            <v>10233</v>
          </cell>
          <cell r="B5173" t="str">
            <v>VALVULA DE RETENCAO DE BRONZE, PE COM CRIVOS, EXTREMIDADE COM ROSCA, DE 1 1/4", PARA FUNDO DE POCO</v>
          </cell>
          <cell r="C5173" t="str">
            <v xml:space="preserve">UN    </v>
          </cell>
          <cell r="D5173" t="str">
            <v>AS</v>
          </cell>
          <cell r="E5173" t="str">
            <v>58,13</v>
          </cell>
        </row>
        <row r="5174">
          <cell r="A5174">
            <v>10234</v>
          </cell>
          <cell r="B5174" t="str">
            <v>VALVULA DE RETENCAO DE BRONZE, PE COM CRIVOS, EXTREMIDADE COM ROSCA, DE 1", PARA FUNDO DE POCO</v>
          </cell>
          <cell r="C5174" t="str">
            <v xml:space="preserve">UN    </v>
          </cell>
          <cell r="D5174" t="str">
            <v>AS</v>
          </cell>
          <cell r="E5174" t="str">
            <v>36,62</v>
          </cell>
        </row>
        <row r="5175">
          <cell r="A5175">
            <v>10231</v>
          </cell>
          <cell r="B5175" t="str">
            <v>VALVULA DE RETENCAO DE BRONZE, PE COM CRIVOS, EXTREMIDADE COM ROSCA, DE 2 1/2", PARA FUNDO DE POCO</v>
          </cell>
          <cell r="C5175" t="str">
            <v xml:space="preserve">UN    </v>
          </cell>
          <cell r="D5175" t="str">
            <v>AS</v>
          </cell>
          <cell r="E5175" t="str">
            <v>167,93</v>
          </cell>
        </row>
        <row r="5176">
          <cell r="A5176">
            <v>10232</v>
          </cell>
          <cell r="B5176" t="str">
            <v>VALVULA DE RETENCAO DE BRONZE, PE COM CRIVOS, EXTREMIDADE COM ROSCA, DE 2", PARA FUNDO DE POCO</v>
          </cell>
          <cell r="C5176" t="str">
            <v xml:space="preserve">UN    </v>
          </cell>
          <cell r="D5176" t="str">
            <v>AS</v>
          </cell>
          <cell r="E5176" t="str">
            <v>93,97</v>
          </cell>
        </row>
        <row r="5177">
          <cell r="A5177">
            <v>10229</v>
          </cell>
          <cell r="B5177" t="str">
            <v>VALVULA DE RETENCAO DE BRONZE, PE COM CRIVOS, EXTREMIDADE COM ROSCA, DE 3/4", PARA FUNDO DE POCO</v>
          </cell>
          <cell r="C5177" t="str">
            <v xml:space="preserve">UN    </v>
          </cell>
          <cell r="D5177" t="str">
            <v>AS</v>
          </cell>
          <cell r="E5177" t="str">
            <v>33,12</v>
          </cell>
        </row>
        <row r="5178">
          <cell r="A5178">
            <v>10235</v>
          </cell>
          <cell r="B5178" t="str">
            <v>VALVULA DE RETENCAO DE BRONZE, PE COM CRIVOS, EXTREMIDADE COM ROSCA, DE 3", PARA FUNDO DE POCO</v>
          </cell>
          <cell r="C5178" t="str">
            <v xml:space="preserve">UN    </v>
          </cell>
          <cell r="D5178" t="str">
            <v>AS</v>
          </cell>
          <cell r="E5178" t="str">
            <v>230,22</v>
          </cell>
        </row>
        <row r="5179">
          <cell r="A5179">
            <v>10230</v>
          </cell>
          <cell r="B5179" t="str">
            <v>VALVULA DE RETENCAO DE BRONZE, PE COM CRIVOS, EXTREMIDADE COM ROSCA, DE 4", PARA FUNDO DE POCO</v>
          </cell>
          <cell r="C5179" t="str">
            <v xml:space="preserve">UN    </v>
          </cell>
          <cell r="D5179" t="str">
            <v>AS</v>
          </cell>
          <cell r="E5179" t="str">
            <v>405,17</v>
          </cell>
        </row>
        <row r="5180">
          <cell r="A5180">
            <v>10409</v>
          </cell>
          <cell r="B5180" t="str">
            <v>VALVULA DE RETENCAO HORIZONTAL, DE BRONZE (PN-25), 1 1/2", 400 PSI, TAMPA DE PORCA DE UNIAO, EXTREMIDADES COM ROSCA</v>
          </cell>
          <cell r="C5180" t="str">
            <v xml:space="preserve">UN    </v>
          </cell>
          <cell r="D5180" t="str">
            <v>AS</v>
          </cell>
          <cell r="E5180" t="str">
            <v>120,37</v>
          </cell>
        </row>
        <row r="5181">
          <cell r="A5181">
            <v>10411</v>
          </cell>
          <cell r="B5181" t="str">
            <v>VALVULA DE RETENCAO HORIZONTAL, DE BRONZE (PN-25), 1 1/4", 400 PSI, TAMPA DE PORCA DE UNIAO, EXTREMIDADES COM ROSCA</v>
          </cell>
          <cell r="C5181" t="str">
            <v xml:space="preserve">UN    </v>
          </cell>
          <cell r="D5181" t="str">
            <v>AS</v>
          </cell>
          <cell r="E5181" t="str">
            <v>107,71</v>
          </cell>
        </row>
        <row r="5182">
          <cell r="A5182">
            <v>10404</v>
          </cell>
          <cell r="B5182" t="str">
            <v>VALVULA DE RETENCAO HORIZONTAL, DE BRONZE (PN-25), 1/2", 400 PSI, TAMPA DE PORCA DE UNIAO, EXTREMIDADES COM ROSCA</v>
          </cell>
          <cell r="C5182" t="str">
            <v xml:space="preserve">UN    </v>
          </cell>
          <cell r="D5182" t="str">
            <v>AS</v>
          </cell>
          <cell r="E5182" t="str">
            <v>43,68</v>
          </cell>
        </row>
        <row r="5183">
          <cell r="A5183">
            <v>10410</v>
          </cell>
          <cell r="B5183" t="str">
            <v>VALVULA DE RETENCAO HORIZONTAL, DE BRONZE (PN-25), 1", 400 PSI, TAMPA DE PORCA DE UNIAO, EXTREMIDADES COM ROSCA</v>
          </cell>
          <cell r="C5183" t="str">
            <v xml:space="preserve">UN    </v>
          </cell>
          <cell r="D5183" t="str">
            <v>AS</v>
          </cell>
          <cell r="E5183" t="str">
            <v>71,95</v>
          </cell>
        </row>
        <row r="5184">
          <cell r="A5184">
            <v>10405</v>
          </cell>
          <cell r="B5184" t="str">
            <v>VALVULA DE RETENCAO HORIZONTAL, DE BRONZE (PN-25), 2 1/2", 400 PSI, TAMPA DE PORCA DE UNIAO, EXTREMIDADES COM ROSCA</v>
          </cell>
          <cell r="C5184" t="str">
            <v xml:space="preserve">UN    </v>
          </cell>
          <cell r="D5184" t="str">
            <v>AS</v>
          </cell>
          <cell r="E5184" t="str">
            <v>241,16</v>
          </cell>
        </row>
        <row r="5185">
          <cell r="A5185">
            <v>10408</v>
          </cell>
          <cell r="B5185" t="str">
            <v>VALVULA DE RETENCAO HORIZONTAL, DE BRONZE (PN-25), 2", 400 PSI, TAMPA DE PORCA DE UNIAO, EXTREMIDADES COM ROSCA</v>
          </cell>
          <cell r="C5185" t="str">
            <v xml:space="preserve">UN    </v>
          </cell>
          <cell r="D5185" t="str">
            <v>AS</v>
          </cell>
          <cell r="E5185" t="str">
            <v>168,64</v>
          </cell>
        </row>
        <row r="5186">
          <cell r="A5186">
            <v>10412</v>
          </cell>
          <cell r="B5186" t="str">
            <v>VALVULA DE RETENCAO HORIZONTAL, DE BRONZE (PN-25), 3/4", 400 PSI, TAMPA DE PORCA DE UNIAO, EXTREMIDADES COM ROSCA</v>
          </cell>
          <cell r="C5186" t="str">
            <v xml:space="preserve">UN    </v>
          </cell>
          <cell r="D5186" t="str">
            <v>AS</v>
          </cell>
          <cell r="E5186" t="str">
            <v>52,93</v>
          </cell>
        </row>
        <row r="5187">
          <cell r="A5187">
            <v>10406</v>
          </cell>
          <cell r="B5187" t="str">
            <v>VALVULA DE RETENCAO HORIZONTAL, DE BRONZE (PN-25), 3", 400 PSI, TAMPA DE PORCA DE UNIAO, EXTREMIDADES COM ROSCA</v>
          </cell>
          <cell r="C5187" t="str">
            <v xml:space="preserve">UN    </v>
          </cell>
          <cell r="D5187" t="str">
            <v>AS</v>
          </cell>
          <cell r="E5187" t="str">
            <v>333,10</v>
          </cell>
        </row>
        <row r="5188">
          <cell r="A5188">
            <v>10407</v>
          </cell>
          <cell r="B5188" t="str">
            <v>VALVULA DE RETENCAO HORIZONTAL, DE BRONZE (PN-25), 4", 400 PSI, TAMPA DE PORCA DE UNIAO, EXTREMIDADES COM ROSCA</v>
          </cell>
          <cell r="C5188" t="str">
            <v xml:space="preserve">UN    </v>
          </cell>
          <cell r="D5188" t="str">
            <v>AS</v>
          </cell>
          <cell r="E5188" t="str">
            <v>516,63</v>
          </cell>
        </row>
        <row r="5189">
          <cell r="A5189">
            <v>10416</v>
          </cell>
          <cell r="B5189" t="str">
            <v>VALVULA DE RETENCAO VERTICAL, DE BRONZE (PN-16), 1 1/2", 200 PSI, EXTREMIDADES COM ROSCA</v>
          </cell>
          <cell r="C5189" t="str">
            <v xml:space="preserve">UN    </v>
          </cell>
          <cell r="D5189" t="str">
            <v>AS</v>
          </cell>
          <cell r="E5189" t="str">
            <v>64,08</v>
          </cell>
        </row>
        <row r="5190">
          <cell r="A5190">
            <v>10419</v>
          </cell>
          <cell r="B5190" t="str">
            <v>VALVULA DE RETENCAO VERTICAL, DE BRONZE (PN-16), 1 1/4", 200 PSI, EXTREMIDADES COM ROSCA</v>
          </cell>
          <cell r="C5190" t="str">
            <v xml:space="preserve">UN    </v>
          </cell>
          <cell r="D5190" t="str">
            <v>AS</v>
          </cell>
          <cell r="E5190" t="str">
            <v>55,62</v>
          </cell>
        </row>
        <row r="5191">
          <cell r="A5191">
            <v>21092</v>
          </cell>
          <cell r="B5191" t="str">
            <v>VALVULA DE RETENCAO VERTICAL, DE BRONZE (PN-16), 1/2", 200 PSI, EXTREMIDADES COM ROSCA</v>
          </cell>
          <cell r="C5191" t="str">
            <v xml:space="preserve">UN    </v>
          </cell>
          <cell r="D5191" t="str">
            <v>AS</v>
          </cell>
          <cell r="E5191" t="str">
            <v>31,80</v>
          </cell>
        </row>
        <row r="5192">
          <cell r="A5192">
            <v>10418</v>
          </cell>
          <cell r="B5192" t="str">
            <v>VALVULA DE RETENCAO VERTICAL, DE BRONZE (PN-16), 1", 200 PSI, EXTREMIDADES COM ROSCA</v>
          </cell>
          <cell r="C5192" t="str">
            <v xml:space="preserve">UN    </v>
          </cell>
          <cell r="D5192" t="str">
            <v>AS</v>
          </cell>
          <cell r="E5192" t="str">
            <v>37,07</v>
          </cell>
        </row>
        <row r="5193">
          <cell r="A5193">
            <v>12657</v>
          </cell>
          <cell r="B5193" t="str">
            <v>VALVULA DE RETENCAO VERTICAL, DE BRONZE (PN-16), 2 1/2", 200 PSI, EXTREMIDADES COM ROSCA</v>
          </cell>
          <cell r="C5193" t="str">
            <v xml:space="preserve">UN    </v>
          </cell>
          <cell r="D5193" t="str">
            <v>AS</v>
          </cell>
          <cell r="E5193" t="str">
            <v>149,62</v>
          </cell>
        </row>
        <row r="5194">
          <cell r="A5194">
            <v>10417</v>
          </cell>
          <cell r="B5194" t="str">
            <v>VALVULA DE RETENCAO VERTICAL, DE BRONZE (PN-16), 2", 200 PSI, EXTREMIDADES COM ROSCA</v>
          </cell>
          <cell r="C5194" t="str">
            <v xml:space="preserve">UN    </v>
          </cell>
          <cell r="D5194" t="str">
            <v>AS</v>
          </cell>
          <cell r="E5194" t="str">
            <v>93,37</v>
          </cell>
        </row>
        <row r="5195">
          <cell r="A5195">
            <v>10413</v>
          </cell>
          <cell r="B5195" t="str">
            <v>VALVULA DE RETENCAO VERTICAL, DE BRONZE (PN-16), 3/4", 200 PSI, EXTREMIDADES COM ROSCA</v>
          </cell>
          <cell r="C5195" t="str">
            <v xml:space="preserve">UN    </v>
          </cell>
          <cell r="D5195" t="str">
            <v>AS</v>
          </cell>
          <cell r="E5195" t="str">
            <v>33,93</v>
          </cell>
        </row>
        <row r="5196">
          <cell r="A5196">
            <v>10414</v>
          </cell>
          <cell r="B5196" t="str">
            <v>VALVULA DE RETENCAO VERTICAL, DE BRONZE (PN-16), 3", 200 PSI, EXTREMIDADES COM ROSCA</v>
          </cell>
          <cell r="C5196" t="str">
            <v xml:space="preserve">UN    </v>
          </cell>
          <cell r="D5196" t="str">
            <v>AS</v>
          </cell>
          <cell r="E5196" t="str">
            <v>204,31</v>
          </cell>
        </row>
        <row r="5197">
          <cell r="A5197">
            <v>10415</v>
          </cell>
          <cell r="B5197" t="str">
            <v>VALVULA DE RETENCAO VERTICAL, DE BRONZE (PN-16), 4", 200 PSI, EXTREMIDADES COM ROSCA</v>
          </cell>
          <cell r="C5197" t="str">
            <v xml:space="preserve">UN    </v>
          </cell>
          <cell r="D5197" t="str">
            <v>AS</v>
          </cell>
          <cell r="E5197" t="str">
            <v>354,60</v>
          </cell>
        </row>
        <row r="5198">
          <cell r="A5198">
            <v>38643</v>
          </cell>
          <cell r="B5198" t="str">
            <v>VALVULA EM METAL CROMADO PARA LAVATORIO, 1 " SEM LADRAO</v>
          </cell>
          <cell r="C5198" t="str">
            <v xml:space="preserve">UN    </v>
          </cell>
          <cell r="D5198" t="str">
            <v>CR</v>
          </cell>
          <cell r="E5198" t="str">
            <v>35,25</v>
          </cell>
        </row>
        <row r="5199">
          <cell r="A5199">
            <v>6157</v>
          </cell>
          <cell r="B5199" t="str">
            <v>VALVULA EM METAL CROMADO PARA PIA AMERICANA 3.1/2 X 1.1/2 "</v>
          </cell>
          <cell r="C5199" t="str">
            <v xml:space="preserve">UN    </v>
          </cell>
          <cell r="D5199" t="str">
            <v>CR</v>
          </cell>
          <cell r="E5199" t="str">
            <v>48,15</v>
          </cell>
        </row>
        <row r="5200">
          <cell r="A5200">
            <v>37588</v>
          </cell>
          <cell r="B5200" t="str">
            <v>VALVULA EM METAL CROMADO PARA TANQUE, 1.1/2 " SEM LADRAO</v>
          </cell>
          <cell r="C5200" t="str">
            <v xml:space="preserve">UN    </v>
          </cell>
          <cell r="D5200" t="str">
            <v>CR</v>
          </cell>
          <cell r="E5200" t="str">
            <v>21,46</v>
          </cell>
        </row>
        <row r="5201">
          <cell r="A5201">
            <v>6152</v>
          </cell>
          <cell r="B5201" t="str">
            <v>VALVULA EM PLASTICO BRANCO COM SAIDA LISA PARA TANQUE 1.1/4 " X 1.1/2 "</v>
          </cell>
          <cell r="C5201" t="str">
            <v xml:space="preserve">UN    </v>
          </cell>
          <cell r="D5201" t="str">
            <v>CR</v>
          </cell>
          <cell r="E5201" t="str">
            <v>3,06</v>
          </cell>
        </row>
        <row r="5202">
          <cell r="A5202">
            <v>6158</v>
          </cell>
          <cell r="B5202" t="str">
            <v>VALVULA EM PLASTICO BRANCO PARA LAVATORIO 1 ", SEM UNHO, COM LADRAO</v>
          </cell>
          <cell r="C5202" t="str">
            <v xml:space="preserve">UN    </v>
          </cell>
          <cell r="D5202" t="str">
            <v>CR</v>
          </cell>
          <cell r="E5202" t="str">
            <v>3,70</v>
          </cell>
        </row>
        <row r="5203">
          <cell r="A5203">
            <v>6153</v>
          </cell>
          <cell r="B5203" t="str">
            <v>VALVULA EM PLASTICO BRANCO PARA TANQUE OU LAVATORIO 1 ", SEM UNHO E SEM LADRAO</v>
          </cell>
          <cell r="C5203" t="str">
            <v xml:space="preserve">UN    </v>
          </cell>
          <cell r="D5203" t="str">
            <v>CR</v>
          </cell>
          <cell r="E5203" t="str">
            <v>2,88</v>
          </cell>
        </row>
        <row r="5204">
          <cell r="A5204">
            <v>6156</v>
          </cell>
          <cell r="B5204" t="str">
            <v>VALVULA EM PLASTICO BRANCO PARA TANQUE 1.1/4 " X 1.1/2 ", SEM UNHO E SEM LADRAO</v>
          </cell>
          <cell r="C5204" t="str">
            <v xml:space="preserve">UN    </v>
          </cell>
          <cell r="D5204" t="str">
            <v>CR</v>
          </cell>
          <cell r="E5204" t="str">
            <v>3,65</v>
          </cell>
        </row>
        <row r="5205">
          <cell r="A5205">
            <v>6154</v>
          </cell>
          <cell r="B5205" t="str">
            <v>VALVULA EM PLASTICO CROMADO PARA LAVATORIO 1 ", SEM UNHO, COM LADRAO</v>
          </cell>
          <cell r="C5205" t="str">
            <v xml:space="preserve">UN    </v>
          </cell>
          <cell r="D5205" t="str">
            <v>CR</v>
          </cell>
          <cell r="E5205" t="str">
            <v>6,88</v>
          </cell>
        </row>
        <row r="5206">
          <cell r="A5206">
            <v>6155</v>
          </cell>
          <cell r="B5206" t="str">
            <v>VALVULA EM PLASTICO CROMADO TIPO AMERICANA PARA PIA DE COZINHA 3.1/2 " X 1.1/2 ", SEM ADAPTADOR</v>
          </cell>
          <cell r="C5206" t="str">
            <v xml:space="preserve">UN    </v>
          </cell>
          <cell r="D5206" t="str">
            <v>CR</v>
          </cell>
          <cell r="E5206" t="str">
            <v>14,21</v>
          </cell>
        </row>
        <row r="5207">
          <cell r="A5207">
            <v>38108</v>
          </cell>
          <cell r="B5207" t="str">
            <v>VARIADOR DE LUMINOSIDADE ROTATIVO (DIMMER) 127 V, 300 W (APENAS MODULO)</v>
          </cell>
          <cell r="C5207" t="str">
            <v xml:space="preserve">UN    </v>
          </cell>
          <cell r="D5207" t="str">
            <v>CR</v>
          </cell>
          <cell r="E5207" t="str">
            <v>30,98</v>
          </cell>
        </row>
        <row r="5208">
          <cell r="A5208">
            <v>38087</v>
          </cell>
          <cell r="B5208" t="str">
            <v>VARIADOR DE LUMINOSIDADE ROTATIVO (DIMMER) 127V, 300W, CONJUNTO MONTADO PARA EMBUTIR 4" X 2" (PLACA + SUPORTE + MODULO)</v>
          </cell>
          <cell r="C5208" t="str">
            <v xml:space="preserve">UN    </v>
          </cell>
          <cell r="D5208" t="str">
            <v>CR</v>
          </cell>
          <cell r="E5208" t="str">
            <v>39,85</v>
          </cell>
        </row>
        <row r="5209">
          <cell r="A5209">
            <v>38109</v>
          </cell>
          <cell r="B5209" t="str">
            <v>VARIADOR DE LUMINOSIDADE ROTATIVO (DIMMER) 220 V, 600 W (APENAS MODULO)</v>
          </cell>
          <cell r="C5209" t="str">
            <v xml:space="preserve">UN    </v>
          </cell>
          <cell r="D5209" t="str">
            <v>CR</v>
          </cell>
          <cell r="E5209" t="str">
            <v>49,52</v>
          </cell>
        </row>
        <row r="5210">
          <cell r="A5210">
            <v>38088</v>
          </cell>
          <cell r="B5210" t="str">
            <v>VARIADOR DE LUMINOSIDADE ROTATIVO (DIMMER) 220V, 600W, CONJUNTO MONTADO PARA EMBUTIR 4" X 2" (PLACA + SUPORTE + MODULO)</v>
          </cell>
          <cell r="C5210" t="str">
            <v xml:space="preserve">UN    </v>
          </cell>
          <cell r="D5210" t="str">
            <v>CR</v>
          </cell>
          <cell r="E5210" t="str">
            <v>52,07</v>
          </cell>
        </row>
        <row r="5211">
          <cell r="A5211">
            <v>38110</v>
          </cell>
          <cell r="B5211" t="str">
            <v>VARIADOR DE VELOCIDADE PARA VENTILADOR 127 V, 150 W (APENAS MODULO)</v>
          </cell>
          <cell r="C5211" t="str">
            <v xml:space="preserve">UN    </v>
          </cell>
          <cell r="D5211" t="str">
            <v>CR</v>
          </cell>
          <cell r="E5211" t="str">
            <v>19,05</v>
          </cell>
        </row>
        <row r="5212">
          <cell r="A5212">
            <v>38089</v>
          </cell>
          <cell r="B5212" t="str">
            <v>VARIADOR DE VELOCIDADE PARA VENTILADOR 127V, 150W + 2 INTERRUPTORES PARALELOS, PARA REVERSAO E LAMPADA, CONJUNTO MONTADO PARA EMBUTIR 4" X 2" (PLACA + SUPORTE + MODULOS)</v>
          </cell>
          <cell r="C5212" t="str">
            <v xml:space="preserve">UN    </v>
          </cell>
          <cell r="D5212" t="str">
            <v>CR</v>
          </cell>
          <cell r="E5212" t="str">
            <v>33,19</v>
          </cell>
        </row>
        <row r="5213">
          <cell r="A5213">
            <v>38111</v>
          </cell>
          <cell r="B5213" t="str">
            <v>VARIADOR DE VELOCIDADE PARA VENTILADOR 220 V, 250 W (APENAS MODULO)</v>
          </cell>
          <cell r="C5213" t="str">
            <v xml:space="preserve">UN    </v>
          </cell>
          <cell r="D5213" t="str">
            <v>CR</v>
          </cell>
          <cell r="E5213" t="str">
            <v>21,30</v>
          </cell>
        </row>
        <row r="5214">
          <cell r="A5214">
            <v>38090</v>
          </cell>
          <cell r="B5214" t="str">
            <v>VARIADOR DE VELOCIDADE PARA VENTILADOR 220V, 250W + 2 INTERRUPTORES PARALELOS, PARA REVERSAO E LAMPADA, CONJUNTO MONTADO PARA EMBUTIR 4" X 2" (PLACA + SUPORTE + MODULOS)</v>
          </cell>
          <cell r="C5214" t="str">
            <v xml:space="preserve">UN    </v>
          </cell>
          <cell r="D5214" t="str">
            <v>CR</v>
          </cell>
          <cell r="E5214" t="str">
            <v>34,31</v>
          </cell>
        </row>
        <row r="5215">
          <cell r="A5215">
            <v>11786</v>
          </cell>
          <cell r="B5215" t="str">
            <v>VASO SANITARIO SIFONADO INFANTIL LOUCA BRANCA</v>
          </cell>
          <cell r="C5215" t="str">
            <v xml:space="preserve">UN    </v>
          </cell>
          <cell r="D5215" t="str">
            <v>CR</v>
          </cell>
          <cell r="E5215" t="str">
            <v>228,61</v>
          </cell>
        </row>
        <row r="5216">
          <cell r="A5216">
            <v>13726</v>
          </cell>
          <cell r="B5216" t="str">
            <v>VASSOURA MECANICA REBOCAVEL COM ESCOVA CILINDRICA LARGURA UTIL DE VARRIMENTO = 2,44M</v>
          </cell>
          <cell r="C5216" t="str">
            <v xml:space="preserve">UN    </v>
          </cell>
          <cell r="D5216" t="str">
            <v>AS</v>
          </cell>
          <cell r="E5216" t="str">
            <v>35.400,40</v>
          </cell>
        </row>
        <row r="5217">
          <cell r="A5217">
            <v>38400</v>
          </cell>
          <cell r="B5217" t="str">
            <v>VASSOURA 40 CM COM CABO</v>
          </cell>
          <cell r="C5217" t="str">
            <v xml:space="preserve">UN    </v>
          </cell>
          <cell r="D5217" t="str">
            <v>CR</v>
          </cell>
          <cell r="E5217" t="str">
            <v>15,86</v>
          </cell>
        </row>
        <row r="5218">
          <cell r="A5218">
            <v>12627</v>
          </cell>
          <cell r="B5218" t="str">
            <v>VEDACAO DE CALHA, EM BORRACHA COR PRETA, MEDIDA ENTRE 119 E 170 MM, PARA DRENAGEM PLUVIAL PREDIAL</v>
          </cell>
          <cell r="C5218" t="str">
            <v xml:space="preserve">UN    </v>
          </cell>
          <cell r="D5218" t="str">
            <v>AS</v>
          </cell>
          <cell r="E5218" t="str">
            <v>0,31</v>
          </cell>
        </row>
        <row r="5219">
          <cell r="A5219">
            <v>6138</v>
          </cell>
          <cell r="B5219" t="str">
            <v>VEDACAO PVC, 100 MM, PARA SAIDA VASO SANITARIO</v>
          </cell>
          <cell r="C5219" t="str">
            <v xml:space="preserve">UN    </v>
          </cell>
          <cell r="D5219" t="str">
            <v>CR</v>
          </cell>
          <cell r="E5219" t="str">
            <v>1,83</v>
          </cell>
        </row>
        <row r="5220">
          <cell r="A5220">
            <v>39996</v>
          </cell>
          <cell r="B5220" t="str">
            <v>VERGALHAO ZINCADO ROSCA TOTAL, 1/4 " (6,3 MM)</v>
          </cell>
          <cell r="C5220" t="str">
            <v xml:space="preserve">M     </v>
          </cell>
          <cell r="D5220" t="str">
            <v>CR</v>
          </cell>
          <cell r="E5220" t="str">
            <v>2,31</v>
          </cell>
        </row>
        <row r="5221">
          <cell r="A5221">
            <v>10478</v>
          </cell>
          <cell r="B5221" t="str">
            <v>VERNIZ POLIURETANO BRILHANTE PARA MADEIRA, COM FILTRO SOLAR, USO INTERNO E EXTERNO</v>
          </cell>
          <cell r="C5221" t="str">
            <v xml:space="preserve">L     </v>
          </cell>
          <cell r="D5221" t="str">
            <v>CR</v>
          </cell>
          <cell r="E5221" t="str">
            <v>26,02</v>
          </cell>
        </row>
        <row r="5222">
          <cell r="A5222">
            <v>10475</v>
          </cell>
          <cell r="B5222" t="str">
            <v>VERNIZ SINTETICO BRILHANTE PARA MADEIRA TIPO COPAL, USO INTERNO</v>
          </cell>
          <cell r="C5222" t="str">
            <v xml:space="preserve">L     </v>
          </cell>
          <cell r="D5222" t="str">
            <v>CR</v>
          </cell>
          <cell r="E5222" t="str">
            <v>22,89</v>
          </cell>
        </row>
        <row r="5223">
          <cell r="A5223">
            <v>10481</v>
          </cell>
          <cell r="B5223" t="str">
            <v>VERNIZ SINTETICO BRILHANTE PARA MADEIRA, COM FILTRO SOLAR, USO INTERNO E EXTERNO (BASE SOLVENTE)</v>
          </cell>
          <cell r="C5223" t="str">
            <v xml:space="preserve">L     </v>
          </cell>
          <cell r="D5223" t="str">
            <v>CR</v>
          </cell>
          <cell r="E5223" t="str">
            <v>24,97</v>
          </cell>
        </row>
        <row r="5224">
          <cell r="A5224">
            <v>4031</v>
          </cell>
          <cell r="B5224" t="str">
            <v>VEU DE VIDRO/VEU DE SUPERFICIE 30 A 35 G/M2</v>
          </cell>
          <cell r="C5224" t="str">
            <v xml:space="preserve">M2    </v>
          </cell>
          <cell r="D5224" t="str">
            <v>AS</v>
          </cell>
          <cell r="E5224" t="str">
            <v>24,96</v>
          </cell>
        </row>
        <row r="5225">
          <cell r="A5225">
            <v>4030</v>
          </cell>
          <cell r="B5225" t="str">
            <v>VEU POLIESTER</v>
          </cell>
          <cell r="C5225" t="str">
            <v xml:space="preserve">M2    </v>
          </cell>
          <cell r="D5225" t="str">
            <v>AS</v>
          </cell>
          <cell r="E5225" t="str">
            <v>5,31</v>
          </cell>
        </row>
        <row r="5226">
          <cell r="A5226">
            <v>39399</v>
          </cell>
          <cell r="B5226" t="str">
            <v>VIBRADOR DE IMERSAO, COM PONTEIRA DE *35* MM, MANGOTE DE 5 M, SEM MOTOR</v>
          </cell>
          <cell r="C5226" t="str">
            <v xml:space="preserve">UN    </v>
          </cell>
          <cell r="D5226" t="str">
            <v>CR</v>
          </cell>
          <cell r="E5226" t="str">
            <v>914,91</v>
          </cell>
        </row>
        <row r="5227">
          <cell r="A5227">
            <v>39400</v>
          </cell>
          <cell r="B5227" t="str">
            <v>VIBRADOR DE IMERSAO, COM PONTEIRA DE *45* MM, MANGOTE DE 5 M, SEM MOTOR.</v>
          </cell>
          <cell r="C5227" t="str">
            <v xml:space="preserve">UN    </v>
          </cell>
          <cell r="D5227" t="str">
            <v>CR</v>
          </cell>
          <cell r="E5227" t="str">
            <v>994,47</v>
          </cell>
        </row>
        <row r="5228">
          <cell r="A5228">
            <v>39401</v>
          </cell>
          <cell r="B5228" t="str">
            <v>VIBRADOR DE IMERSAO, COM PONTEIRA DE *60* MM, MANGOTE DE 5 M, SEM MOTOR.</v>
          </cell>
          <cell r="C5228" t="str">
            <v xml:space="preserve">UN    </v>
          </cell>
          <cell r="D5228" t="str">
            <v>CR</v>
          </cell>
          <cell r="E5228" t="str">
            <v>1.115,56</v>
          </cell>
        </row>
        <row r="5229">
          <cell r="A5229">
            <v>11652</v>
          </cell>
          <cell r="B5229" t="str">
            <v>VIBRADOR DE IMERSAO, DIAMETRO DA PONTEIRA DE *35* MM, COM MOTOR 4 TEMPOS A GASOLINA DE 5,5 HP (5,5 CV)</v>
          </cell>
          <cell r="C5229" t="str">
            <v xml:space="preserve">UN    </v>
          </cell>
          <cell r="D5229" t="str">
            <v xml:space="preserve">C </v>
          </cell>
          <cell r="E5229" t="str">
            <v>2.400,00</v>
          </cell>
        </row>
        <row r="5230">
          <cell r="A5230">
            <v>13896</v>
          </cell>
          <cell r="B5230" t="str">
            <v>VIBRADOR DE IMERSAO, DIAMETRO DA PONTEIRA DE *45* MM, COM MOTOR ELETRICO TRIFASICO DE 2 HP (2 CV)</v>
          </cell>
          <cell r="C5230" t="str">
            <v xml:space="preserve">UN    </v>
          </cell>
          <cell r="D5230" t="str">
            <v>CR</v>
          </cell>
          <cell r="E5230" t="str">
            <v>2.153,01</v>
          </cell>
        </row>
        <row r="5231">
          <cell r="A5231">
            <v>13475</v>
          </cell>
          <cell r="B5231" t="str">
            <v>VIBRADOR DE IMERSAO, DIAMETRO DA PONTEIRA DE *45* MM, COM MOTOR 4 TEMPOS A GASOLINA DE 5,5 HP (5,5 CV)</v>
          </cell>
          <cell r="C5231" t="str">
            <v xml:space="preserve">UN    </v>
          </cell>
          <cell r="D5231" t="str">
            <v>CR</v>
          </cell>
          <cell r="E5231" t="str">
            <v>2.622,62</v>
          </cell>
        </row>
        <row r="5232">
          <cell r="A5232">
            <v>25971</v>
          </cell>
          <cell r="B5232" t="str">
            <v>VIBROACABADORA DE ASFALTO SOBRE ESTEIRAS, LARG. PAVIM. MAX. 8,00 M, POT. 100 KW/ 134 HP, CAP. 600 T/ H</v>
          </cell>
          <cell r="C5232" t="str">
            <v xml:space="preserve">UN    </v>
          </cell>
          <cell r="D5232" t="str">
            <v>AS</v>
          </cell>
          <cell r="E5232" t="str">
            <v>2.813.746,40</v>
          </cell>
        </row>
        <row r="5233">
          <cell r="A5233">
            <v>25970</v>
          </cell>
          <cell r="B5233" t="str">
            <v>VIBROACABADORA DE ASFALTO SOBRE ESTEIRAS, LARG. PAVIM. 2,13 M A 4,55 M, POT. 74 KW/ 100 HP, CAP. 400 T/ H</v>
          </cell>
          <cell r="C5233" t="str">
            <v xml:space="preserve">UN    </v>
          </cell>
          <cell r="D5233" t="str">
            <v>AS</v>
          </cell>
          <cell r="E5233" t="str">
            <v>1.184.554,58</v>
          </cell>
        </row>
        <row r="5234">
          <cell r="A5234">
            <v>13476</v>
          </cell>
          <cell r="B5234" t="str">
            <v>VIBROACABADORA DE ASFALTO SOBRE ESTEIRAS, LARG. PAVIM. 2,60 M A 5,75 M, POT. 110 HP, CAP. 450 T/ H</v>
          </cell>
          <cell r="C5234" t="str">
            <v xml:space="preserve">UN    </v>
          </cell>
          <cell r="D5234" t="str">
            <v>AS</v>
          </cell>
          <cell r="E5234" t="str">
            <v>1.193.138,39</v>
          </cell>
        </row>
        <row r="5235">
          <cell r="A5235">
            <v>10488</v>
          </cell>
          <cell r="B5235" t="str">
            <v>VIBROACABADORA DE ASFALTO SOBRE ESTEIRAS, LARG. PAVIMENT. 1,90 A 5,3 M, POT. 78 KW/105 HP, CAP. 450 T/H</v>
          </cell>
          <cell r="C5235" t="str">
            <v xml:space="preserve">UN    </v>
          </cell>
          <cell r="D5235" t="str">
            <v>AS</v>
          </cell>
          <cell r="E5235" t="str">
            <v>1.445.500,00</v>
          </cell>
        </row>
        <row r="5236">
          <cell r="A5236">
            <v>13606</v>
          </cell>
          <cell r="B5236" t="str">
            <v>VIBROACABADORA DE ASFALTO SOBRE RODAS, LARGURA DE PAVIMENTACAO DE 1,70 A 4,20 M, POTENCIA 78 KW/105 HP, CAPACIDADE 300 T/H</v>
          </cell>
          <cell r="C5236" t="str">
            <v xml:space="preserve">UN    </v>
          </cell>
          <cell r="D5236" t="str">
            <v>AS</v>
          </cell>
          <cell r="E5236" t="str">
            <v>1.280.692,32</v>
          </cell>
        </row>
        <row r="5237">
          <cell r="A5237">
            <v>10489</v>
          </cell>
          <cell r="B5237" t="str">
            <v>VIDRACEIRO</v>
          </cell>
          <cell r="C5237" t="str">
            <v xml:space="preserve">H     </v>
          </cell>
          <cell r="D5237" t="str">
            <v>CR</v>
          </cell>
          <cell r="E5237" t="str">
            <v>14,17</v>
          </cell>
        </row>
        <row r="5238">
          <cell r="A5238">
            <v>41073</v>
          </cell>
          <cell r="B5238" t="str">
            <v>VIDRACEIRO (MENSALISTA)</v>
          </cell>
          <cell r="C5238" t="str">
            <v xml:space="preserve">MES   </v>
          </cell>
          <cell r="D5238" t="str">
            <v>CR</v>
          </cell>
          <cell r="E5238" t="str">
            <v>2.516,76</v>
          </cell>
        </row>
        <row r="5239">
          <cell r="A5239">
            <v>34391</v>
          </cell>
          <cell r="B5239" t="str">
            <v>VIDRO COMUM LAMINADO LISO INCOLOR DUPLO, ESPESSURA TOTAL 8 MM (CADA CAMADA DE 4 MM) - COLOCADO</v>
          </cell>
          <cell r="C5239" t="str">
            <v xml:space="preserve">M2    </v>
          </cell>
          <cell r="D5239" t="str">
            <v>CR</v>
          </cell>
          <cell r="E5239" t="str">
            <v>497,80</v>
          </cell>
        </row>
        <row r="5240">
          <cell r="A5240">
            <v>10496</v>
          </cell>
          <cell r="B5240" t="str">
            <v>VIDRO COMUM LAMINADO, LISO, INCOLOR, DUPLO, ESPESSURA TOTAL 6 MM (CADA CAMADA E= 3 MM) - COLOCADO</v>
          </cell>
          <cell r="C5240" t="str">
            <v xml:space="preserve">M2    </v>
          </cell>
          <cell r="D5240" t="str">
            <v>CR</v>
          </cell>
          <cell r="E5240" t="str">
            <v>433,33</v>
          </cell>
        </row>
        <row r="5241">
          <cell r="A5241">
            <v>10497</v>
          </cell>
          <cell r="B5241" t="str">
            <v>VIDRO COMUM LAMINADO, LISO, INCOLOR, TRIPLO, ESPESSURA TOTAL 12 MM (CADA CAMADA E=  4 MM) - COLOCADO</v>
          </cell>
          <cell r="C5241" t="str">
            <v xml:space="preserve">M2    </v>
          </cell>
          <cell r="D5241" t="str">
            <v>CR</v>
          </cell>
          <cell r="E5241" t="str">
            <v>1.126,66</v>
          </cell>
        </row>
        <row r="5242">
          <cell r="A5242">
            <v>10504</v>
          </cell>
          <cell r="B5242" t="str">
            <v>VIDRO COMUM LAMINADO, LISO, INCOLOR, TRIPLO, ESPESSURA TOTAL 15 MM (CADA CAMADA E = 5 MM) - COLOCADO</v>
          </cell>
          <cell r="C5242" t="str">
            <v xml:space="preserve">M2    </v>
          </cell>
          <cell r="D5242" t="str">
            <v>CR</v>
          </cell>
          <cell r="E5242" t="str">
            <v>1.317,33</v>
          </cell>
        </row>
        <row r="5243">
          <cell r="A5243">
            <v>34390</v>
          </cell>
          <cell r="B5243" t="str">
            <v>VIDRO CRISTAL COLORIDO, 10 MM, PINTADO NA COR BRANCA</v>
          </cell>
          <cell r="C5243" t="str">
            <v xml:space="preserve">M2    </v>
          </cell>
          <cell r="D5243" t="str">
            <v>CR</v>
          </cell>
          <cell r="E5243" t="str">
            <v>388,26</v>
          </cell>
        </row>
        <row r="5244">
          <cell r="A5244">
            <v>34389</v>
          </cell>
          <cell r="B5244" t="str">
            <v>VIDRO CRISTAL COLORIDO, 4 MM, PINTADO NA COR BRANCA</v>
          </cell>
          <cell r="C5244" t="str">
            <v xml:space="preserve">M2    </v>
          </cell>
          <cell r="D5244" t="str">
            <v>CR</v>
          </cell>
          <cell r="E5244" t="str">
            <v>121,33</v>
          </cell>
        </row>
        <row r="5245">
          <cell r="A5245">
            <v>34388</v>
          </cell>
          <cell r="B5245" t="str">
            <v>VIDRO CRISTAL COLORIDO, 6 MM, PINTADO NA COR BRANCA</v>
          </cell>
          <cell r="C5245" t="str">
            <v xml:space="preserve">M2    </v>
          </cell>
          <cell r="D5245" t="str">
            <v>CR</v>
          </cell>
          <cell r="E5245" t="str">
            <v>172,44</v>
          </cell>
        </row>
        <row r="5246">
          <cell r="A5246">
            <v>34387</v>
          </cell>
          <cell r="B5246" t="str">
            <v>VIDRO CRISTAL COLORIDO, 8 MM, PINTADO NA COR BRANCA</v>
          </cell>
          <cell r="C5246" t="str">
            <v xml:space="preserve">M2    </v>
          </cell>
          <cell r="D5246" t="str">
            <v>CR</v>
          </cell>
          <cell r="E5246" t="str">
            <v>279,93</v>
          </cell>
        </row>
        <row r="5247">
          <cell r="A5247">
            <v>11188</v>
          </cell>
          <cell r="B5247" t="str">
            <v>VIDRO LISO FUME E = 4MM - SEM COLOCACAO</v>
          </cell>
          <cell r="C5247" t="str">
            <v xml:space="preserve">M2    </v>
          </cell>
          <cell r="D5247" t="str">
            <v>CR</v>
          </cell>
          <cell r="E5247" t="str">
            <v>138,66</v>
          </cell>
        </row>
        <row r="5248">
          <cell r="A5248">
            <v>11189</v>
          </cell>
          <cell r="B5248" t="str">
            <v>VIDRO LISO FUME E = 6MM - SEM COLOCACAO</v>
          </cell>
          <cell r="C5248" t="str">
            <v xml:space="preserve">M2    </v>
          </cell>
          <cell r="D5248" t="str">
            <v>CR</v>
          </cell>
          <cell r="E5248" t="str">
            <v>208,00</v>
          </cell>
        </row>
        <row r="5249">
          <cell r="A5249">
            <v>21107</v>
          </cell>
          <cell r="B5249" t="str">
            <v>VIDRO LISO FUME, E = 5 MM - SEM COLOCACAO</v>
          </cell>
          <cell r="C5249" t="str">
            <v xml:space="preserve">M2    </v>
          </cell>
          <cell r="D5249" t="str">
            <v>CR</v>
          </cell>
          <cell r="E5249" t="str">
            <v>149,68</v>
          </cell>
        </row>
        <row r="5250">
          <cell r="A5250">
            <v>34386</v>
          </cell>
          <cell r="B5250" t="str">
            <v>VIDRO LISO INCOLOR 10 MM - SEM COLOCACAO</v>
          </cell>
          <cell r="C5250" t="str">
            <v xml:space="preserve">M2    </v>
          </cell>
          <cell r="D5250" t="str">
            <v>CR</v>
          </cell>
          <cell r="E5250" t="str">
            <v>259,99</v>
          </cell>
        </row>
        <row r="5251">
          <cell r="A5251">
            <v>10490</v>
          </cell>
          <cell r="B5251" t="str">
            <v>VIDRO LISO INCOLOR 2 A 3 MM - SEM COLOCACAO</v>
          </cell>
          <cell r="C5251" t="str">
            <v xml:space="preserve">M2    </v>
          </cell>
          <cell r="D5251" t="str">
            <v xml:space="preserve">C </v>
          </cell>
          <cell r="E5251" t="str">
            <v>78,00</v>
          </cell>
        </row>
        <row r="5252">
          <cell r="A5252">
            <v>10492</v>
          </cell>
          <cell r="B5252" t="str">
            <v>VIDRO LISO INCOLOR 4MM - SEM COLOCACAO</v>
          </cell>
          <cell r="C5252" t="str">
            <v xml:space="preserve">M2    </v>
          </cell>
          <cell r="D5252" t="str">
            <v>CR</v>
          </cell>
          <cell r="E5252" t="str">
            <v>103,99</v>
          </cell>
        </row>
        <row r="5253">
          <cell r="A5253">
            <v>10493</v>
          </cell>
          <cell r="B5253" t="str">
            <v>VIDRO LISO INCOLOR 5MM - SEM COLOCACAO</v>
          </cell>
          <cell r="C5253" t="str">
            <v xml:space="preserve">M2    </v>
          </cell>
          <cell r="D5253" t="str">
            <v>CR</v>
          </cell>
          <cell r="E5253" t="str">
            <v>121,33</v>
          </cell>
        </row>
        <row r="5254">
          <cell r="A5254">
            <v>10491</v>
          </cell>
          <cell r="B5254" t="str">
            <v>VIDRO LISO INCOLOR 6 MM - SEM COLOCACAO</v>
          </cell>
          <cell r="C5254" t="str">
            <v xml:space="preserve">M2    </v>
          </cell>
          <cell r="D5254" t="str">
            <v>CR</v>
          </cell>
          <cell r="E5254" t="str">
            <v>147,33</v>
          </cell>
        </row>
        <row r="5255">
          <cell r="A5255">
            <v>34385</v>
          </cell>
          <cell r="B5255" t="str">
            <v>VIDRO LISO INCOLOR 8MM  -  SEM COLOCACAO</v>
          </cell>
          <cell r="C5255" t="str">
            <v xml:space="preserve">M2    </v>
          </cell>
          <cell r="D5255" t="str">
            <v>CR</v>
          </cell>
          <cell r="E5255" t="str">
            <v>214,93</v>
          </cell>
        </row>
        <row r="5256">
          <cell r="A5256">
            <v>10499</v>
          </cell>
          <cell r="B5256" t="str">
            <v>VIDRO MARTELADO OU CANELADO, 4 MM - SEM COLOCACAO</v>
          </cell>
          <cell r="C5256" t="str">
            <v xml:space="preserve">M2    </v>
          </cell>
          <cell r="D5256" t="str">
            <v>CR</v>
          </cell>
          <cell r="E5256" t="str">
            <v>86,66</v>
          </cell>
        </row>
        <row r="5257">
          <cell r="A5257">
            <v>34384</v>
          </cell>
          <cell r="B5257" t="str">
            <v>VIDRO PLANO ARAMADO E = 6 MM - SEM COLOCACAO</v>
          </cell>
          <cell r="C5257" t="str">
            <v xml:space="preserve">M2    </v>
          </cell>
          <cell r="D5257" t="str">
            <v>CR</v>
          </cell>
          <cell r="E5257" t="str">
            <v>259,99</v>
          </cell>
        </row>
        <row r="5258">
          <cell r="A5258">
            <v>11185</v>
          </cell>
          <cell r="B5258" t="str">
            <v>VIDRO PLANO ARMADO E = 7MM - SEM COLOCACAO</v>
          </cell>
          <cell r="C5258" t="str">
            <v xml:space="preserve">M2    </v>
          </cell>
          <cell r="D5258" t="str">
            <v>CR</v>
          </cell>
          <cell r="E5258" t="str">
            <v>268,66</v>
          </cell>
        </row>
        <row r="5259">
          <cell r="A5259">
            <v>10507</v>
          </cell>
          <cell r="B5259" t="str">
            <v>VIDRO TEMPERADO INCOLOR E = 10 MM, SEM COLOCACAO</v>
          </cell>
          <cell r="C5259" t="str">
            <v xml:space="preserve">M2    </v>
          </cell>
          <cell r="D5259" t="str">
            <v>CR</v>
          </cell>
          <cell r="E5259" t="str">
            <v>274,03</v>
          </cell>
        </row>
        <row r="5260">
          <cell r="A5260">
            <v>10505</v>
          </cell>
          <cell r="B5260" t="str">
            <v>VIDRO TEMPERADO INCOLOR E = 6 MM, SEM COLOCACAO</v>
          </cell>
          <cell r="C5260" t="str">
            <v xml:space="preserve">M2    </v>
          </cell>
          <cell r="D5260" t="str">
            <v>CR</v>
          </cell>
          <cell r="E5260" t="str">
            <v>161,70</v>
          </cell>
        </row>
        <row r="5261">
          <cell r="A5261">
            <v>10506</v>
          </cell>
          <cell r="B5261" t="str">
            <v>VIDRO TEMPERADO INCOLOR E = 8 MM, SEM COLOCACAO</v>
          </cell>
          <cell r="C5261" t="str">
            <v xml:space="preserve">M2    </v>
          </cell>
          <cell r="D5261" t="str">
            <v>CR</v>
          </cell>
          <cell r="E5261" t="str">
            <v>211,08</v>
          </cell>
        </row>
        <row r="5262">
          <cell r="A5262">
            <v>5031</v>
          </cell>
          <cell r="B5262" t="str">
            <v>VIDRO TEMPERADO INCOLOR PARA PORTA DE ABRIR, E = 10 MM (SEM FERRAGENS E SEM COLOCACAO)</v>
          </cell>
          <cell r="C5262" t="str">
            <v xml:space="preserve">M2    </v>
          </cell>
          <cell r="D5262" t="str">
            <v xml:space="preserve">C </v>
          </cell>
          <cell r="E5262" t="str">
            <v>296,40</v>
          </cell>
        </row>
        <row r="5263">
          <cell r="A5263">
            <v>10502</v>
          </cell>
          <cell r="B5263" t="str">
            <v>VIDRO TEMPERADO VERDE E = 10 MM, SEM COLOCACAO</v>
          </cell>
          <cell r="C5263" t="str">
            <v xml:space="preserve">M2    </v>
          </cell>
          <cell r="D5263" t="str">
            <v>CR</v>
          </cell>
          <cell r="E5263" t="str">
            <v>345,37</v>
          </cell>
        </row>
        <row r="5264">
          <cell r="A5264">
            <v>10501</v>
          </cell>
          <cell r="B5264" t="str">
            <v>VIDRO TEMPERADO VERDE E = 6 MM, SEM COLOCACAO</v>
          </cell>
          <cell r="C5264" t="str">
            <v xml:space="preserve">M2    </v>
          </cell>
          <cell r="D5264" t="str">
            <v>CR</v>
          </cell>
          <cell r="E5264" t="str">
            <v>195,12</v>
          </cell>
        </row>
        <row r="5265">
          <cell r="A5265">
            <v>10503</v>
          </cell>
          <cell r="B5265" t="str">
            <v>VIDRO TEMPERADO VERDE E = 8 MM, SEM COLOCACAO</v>
          </cell>
          <cell r="C5265" t="str">
            <v xml:space="preserve">M2    </v>
          </cell>
          <cell r="D5265" t="str">
            <v>CR</v>
          </cell>
          <cell r="E5265" t="str">
            <v>263,61</v>
          </cell>
        </row>
        <row r="5266">
          <cell r="A5266">
            <v>40270</v>
          </cell>
          <cell r="B5266" t="str">
            <v>VIGA DE ESCORAMAENTO H20, DE MADEIRA, PESO DE 5,00 A 5,20 KG/M, COM EXTREMIDADES PLASTICAS</v>
          </cell>
          <cell r="C5266" t="str">
            <v xml:space="preserve">M     </v>
          </cell>
          <cell r="D5266" t="str">
            <v>AS</v>
          </cell>
          <cell r="E5266" t="str">
            <v>45,00</v>
          </cell>
        </row>
        <row r="5267">
          <cell r="A5267">
            <v>20213</v>
          </cell>
          <cell r="B5267" t="str">
            <v>VIGA DE MADEIRA APARELHADA *6 X 12* CM, MACARANDUBA, ANGELIM OU EQUIVALENTE DA REGIAO</v>
          </cell>
          <cell r="C5267" t="str">
            <v xml:space="preserve">M     </v>
          </cell>
          <cell r="D5267" t="str">
            <v>CR</v>
          </cell>
          <cell r="E5267" t="str">
            <v>11,86</v>
          </cell>
        </row>
        <row r="5268">
          <cell r="A5268">
            <v>20211</v>
          </cell>
          <cell r="B5268" t="str">
            <v>VIGA DE MADEIRA APARELHADA *6 X 16* CM, MACARANDUBA, ANGELIM OU EQUIVALENTE DA REGIAO</v>
          </cell>
          <cell r="C5268" t="str">
            <v xml:space="preserve">M     </v>
          </cell>
          <cell r="D5268" t="str">
            <v>CR</v>
          </cell>
          <cell r="E5268" t="str">
            <v>17,52</v>
          </cell>
        </row>
        <row r="5269">
          <cell r="A5269">
            <v>4472</v>
          </cell>
          <cell r="B5269" t="str">
            <v>VIGA DE MADEIRA NAO APARELHADA *6 X 16* CM, MACARANDUBA, ANGELIM OU EQUIVALENTE DA REGIAO</v>
          </cell>
          <cell r="C5269" t="str">
            <v xml:space="preserve">M     </v>
          </cell>
          <cell r="D5269" t="str">
            <v>CR</v>
          </cell>
          <cell r="E5269" t="str">
            <v>15,32</v>
          </cell>
        </row>
        <row r="5270">
          <cell r="A5270">
            <v>35272</v>
          </cell>
          <cell r="B5270" t="str">
            <v>VIGA DE MADEIRA NAO APARELHADA *6 X 20* CM, MACARANDUBA, ANGELIM OU EQUIVALENTE DA REGIAO</v>
          </cell>
          <cell r="C5270" t="str">
            <v xml:space="preserve">M     </v>
          </cell>
          <cell r="D5270" t="str">
            <v>CR</v>
          </cell>
          <cell r="E5270" t="str">
            <v>20,12</v>
          </cell>
        </row>
        <row r="5271">
          <cell r="A5271">
            <v>4448</v>
          </cell>
          <cell r="B5271" t="str">
            <v>VIGA DE MADEIRA NAO APARELHADA *7,5 X 15 CM (3 X 6 ") PINUS, MISTA OU EQUIVALENTE DA REGIAO</v>
          </cell>
          <cell r="C5271" t="str">
            <v xml:space="preserve">M     </v>
          </cell>
          <cell r="D5271" t="str">
            <v>CR</v>
          </cell>
          <cell r="E5271" t="str">
            <v>31,59</v>
          </cell>
        </row>
        <row r="5272">
          <cell r="A5272">
            <v>4425</v>
          </cell>
          <cell r="B5272" t="str">
            <v>VIGA DE MADEIRA NAO APARELHADA 6 X 12 CM, MACARANDUBA, ANGELIM OU EQUIVALENTE DA REGIAO</v>
          </cell>
          <cell r="C5272" t="str">
            <v xml:space="preserve">M     </v>
          </cell>
          <cell r="D5272" t="str">
            <v>CR</v>
          </cell>
          <cell r="E5272" t="str">
            <v>11,25</v>
          </cell>
        </row>
        <row r="5273">
          <cell r="A5273">
            <v>4481</v>
          </cell>
          <cell r="B5273" t="str">
            <v>VIGA DE MADEIRA NAO APARELHADA 8 X 16 CM, MACARANDUBA, ANGELIM OU EQUIVALENTE DA REGIAO</v>
          </cell>
          <cell r="C5273" t="str">
            <v xml:space="preserve">M     </v>
          </cell>
          <cell r="D5273" t="str">
            <v>CR</v>
          </cell>
          <cell r="E5273" t="str">
            <v>20,73</v>
          </cell>
        </row>
        <row r="5274">
          <cell r="A5274">
            <v>34345</v>
          </cell>
          <cell r="B5274" t="str">
            <v>VIGIA DIURNO</v>
          </cell>
          <cell r="C5274" t="str">
            <v xml:space="preserve">H     </v>
          </cell>
          <cell r="D5274" t="str">
            <v>CR</v>
          </cell>
          <cell r="E5274" t="str">
            <v>11,46</v>
          </cell>
        </row>
        <row r="5275">
          <cell r="A5275">
            <v>41096</v>
          </cell>
          <cell r="B5275" t="str">
            <v>VIGIA DIURNO (MENSALISTA)</v>
          </cell>
          <cell r="C5275" t="str">
            <v xml:space="preserve">MES   </v>
          </cell>
          <cell r="D5275" t="str">
            <v>CR</v>
          </cell>
          <cell r="E5275" t="str">
            <v>2.036,95</v>
          </cell>
        </row>
        <row r="5276">
          <cell r="A5276">
            <v>41776</v>
          </cell>
          <cell r="B5276" t="str">
            <v>VIGIA NOTURNO, HORA EFETIVAMENTE TRABALHADA DE 22 H AS 5 H (COM ADICIONAL NOTURNO)</v>
          </cell>
          <cell r="C5276" t="str">
            <v xml:space="preserve">H     </v>
          </cell>
          <cell r="D5276" t="str">
            <v>CR</v>
          </cell>
          <cell r="E5276" t="str">
            <v>15,73</v>
          </cell>
        </row>
        <row r="5277">
          <cell r="A5277">
            <v>11157</v>
          </cell>
          <cell r="B5277" t="str">
            <v>WASH PRIMER PARA TINTA AUTOMOTIVA</v>
          </cell>
          <cell r="C5277" t="str">
            <v xml:space="preserve">GL    </v>
          </cell>
          <cell r="D5277" t="str">
            <v>CR</v>
          </cell>
          <cell r="E5277" t="str">
            <v>141,27</v>
          </cell>
        </row>
        <row r="5278">
          <cell r="A5278" t="str">
            <v/>
          </cell>
        </row>
        <row r="5279">
          <cell r="A5279" t="str">
            <v>TOTAL DE INSUMOS : 5276</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s://www.orcafascio.com/banco/insumos" TargetMode="External"/><Relationship Id="rId2" Type="http://schemas.openxmlformats.org/officeDocument/2006/relationships/hyperlink" Target="https://www.orcafascio.com/banco/insumos" TargetMode="External"/><Relationship Id="rId1" Type="http://schemas.openxmlformats.org/officeDocument/2006/relationships/hyperlink" Target="https://www.orcafascio.com/banco/insumos" TargetMode="Externa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8">
    <pageSetUpPr fitToPage="1"/>
  </sheetPr>
  <dimension ref="A1:I31"/>
  <sheetViews>
    <sheetView tabSelected="1" topLeftCell="A4" workbookViewId="0">
      <selection activeCell="K18" sqref="K18"/>
    </sheetView>
  </sheetViews>
  <sheetFormatPr defaultColWidth="9.1796875" defaultRowHeight="13"/>
  <cols>
    <col min="1" max="1" width="4.7265625" style="4" bestFit="1" customWidth="1"/>
    <col min="2" max="2" width="25.81640625" style="4" customWidth="1"/>
    <col min="3" max="3" width="39.26953125" style="4" customWidth="1"/>
    <col min="4" max="4" width="10.6328125" style="4" bestFit="1" customWidth="1"/>
    <col min="5" max="5" width="16.453125" style="4" bestFit="1" customWidth="1"/>
    <col min="6" max="6" width="15.54296875" style="4" bestFit="1" customWidth="1"/>
    <col min="7" max="7" width="15" style="4" bestFit="1" customWidth="1"/>
    <col min="8" max="8" width="19.7265625" style="4" bestFit="1" customWidth="1"/>
    <col min="9" max="9" width="22.54296875" style="4" bestFit="1" customWidth="1"/>
    <col min="10" max="10" width="23.453125" style="4" bestFit="1" customWidth="1"/>
    <col min="11" max="12" width="22.453125" style="4" bestFit="1" customWidth="1"/>
    <col min="13" max="16384" width="9.1796875" style="4"/>
  </cols>
  <sheetData>
    <row r="1" spans="1:9" ht="15.5">
      <c r="A1" s="256" t="s">
        <v>724</v>
      </c>
      <c r="B1" s="256"/>
      <c r="C1" s="256"/>
      <c r="D1" s="256"/>
      <c r="E1" s="256"/>
      <c r="F1" s="256"/>
      <c r="G1" s="256"/>
      <c r="H1" s="256"/>
    </row>
    <row r="2" spans="1:9" ht="26">
      <c r="A2" s="1" t="s">
        <v>76</v>
      </c>
      <c r="B2" s="2" t="s">
        <v>70</v>
      </c>
      <c r="C2" s="3" t="s">
        <v>68</v>
      </c>
      <c r="D2" s="3" t="s">
        <v>854</v>
      </c>
      <c r="E2" s="3" t="s">
        <v>72</v>
      </c>
      <c r="F2" s="3" t="s">
        <v>73</v>
      </c>
      <c r="G2" s="3" t="s">
        <v>74</v>
      </c>
      <c r="H2" s="114" t="s">
        <v>748</v>
      </c>
      <c r="I2" s="206" t="s">
        <v>853</v>
      </c>
    </row>
    <row r="3" spans="1:9" ht="26">
      <c r="A3" s="5">
        <v>1</v>
      </c>
      <c r="B3" s="261" t="s">
        <v>84</v>
      </c>
      <c r="C3" s="194" t="s">
        <v>77</v>
      </c>
      <c r="D3" s="7">
        <v>1</v>
      </c>
      <c r="E3" s="39">
        <f>'TÉCNICO EM ELETROTÉCNICA '!D127</f>
        <v>7963.1410794095173</v>
      </c>
      <c r="F3" s="14">
        <f>D3*E3</f>
        <v>7963.1410794095173</v>
      </c>
      <c r="G3" s="14">
        <f>12*F3</f>
        <v>95557.692952914207</v>
      </c>
      <c r="H3" s="5" t="s">
        <v>749</v>
      </c>
      <c r="I3" s="206">
        <v>14354</v>
      </c>
    </row>
    <row r="4" spans="1:9" ht="26">
      <c r="A4" s="5">
        <v>2</v>
      </c>
      <c r="B4" s="262"/>
      <c r="C4" s="194" t="s">
        <v>829</v>
      </c>
      <c r="D4" s="7">
        <v>1</v>
      </c>
      <c r="E4" s="39">
        <f>ELETRICISTA!D127</f>
        <v>7493.3322577917079</v>
      </c>
      <c r="F4" s="14">
        <f t="shared" ref="F4:F7" si="0">D4*E4</f>
        <v>7493.3322577917079</v>
      </c>
      <c r="G4" s="14">
        <f t="shared" ref="G4:G7" si="1">12*F4</f>
        <v>89919.987093500502</v>
      </c>
      <c r="H4" s="5" t="s">
        <v>749</v>
      </c>
      <c r="I4" s="206">
        <v>14354</v>
      </c>
    </row>
    <row r="5" spans="1:9" ht="26">
      <c r="A5" s="5">
        <v>3</v>
      </c>
      <c r="B5" s="262"/>
      <c r="C5" s="194" t="s">
        <v>78</v>
      </c>
      <c r="D5" s="7">
        <v>1</v>
      </c>
      <c r="E5" s="39">
        <f>'OFICIAL CBA'!D127</f>
        <v>7463.521942921162</v>
      </c>
      <c r="F5" s="14">
        <f t="shared" si="0"/>
        <v>7463.521942921162</v>
      </c>
      <c r="G5" s="14">
        <f t="shared" si="1"/>
        <v>89562.263315053948</v>
      </c>
      <c r="H5" s="5" t="s">
        <v>749</v>
      </c>
      <c r="I5" s="206">
        <v>14354</v>
      </c>
    </row>
    <row r="6" spans="1:9" ht="26">
      <c r="A6" s="5">
        <v>4</v>
      </c>
      <c r="B6" s="262"/>
      <c r="C6" s="194" t="s">
        <v>79</v>
      </c>
      <c r="D6" s="7">
        <v>1</v>
      </c>
      <c r="E6" s="39">
        <f>'AUX MANUTENÇÃO PREDIAL'!D127</f>
        <v>5760.6139139877532</v>
      </c>
      <c r="F6" s="14">
        <f t="shared" si="0"/>
        <v>5760.6139139877532</v>
      </c>
      <c r="G6" s="14">
        <f t="shared" si="1"/>
        <v>69127.366967853042</v>
      </c>
      <c r="H6" s="5" t="s">
        <v>749</v>
      </c>
      <c r="I6" s="206">
        <v>14354</v>
      </c>
    </row>
    <row r="7" spans="1:9" ht="26">
      <c r="A7" s="5">
        <v>5</v>
      </c>
      <c r="B7" s="262"/>
      <c r="C7" s="194" t="s">
        <v>80</v>
      </c>
      <c r="D7" s="7">
        <v>1</v>
      </c>
      <c r="E7" s="39">
        <f>'MECÂNICO DE REFRIGERAÇÃO'!D127</f>
        <v>5560.1282475277221</v>
      </c>
      <c r="F7" s="14">
        <f t="shared" si="0"/>
        <v>5560.1282475277221</v>
      </c>
      <c r="G7" s="14">
        <f t="shared" si="1"/>
        <v>66721.538970332665</v>
      </c>
      <c r="H7" s="5" t="s">
        <v>749</v>
      </c>
      <c r="I7" s="206">
        <v>2801</v>
      </c>
    </row>
    <row r="8" spans="1:9" ht="26">
      <c r="A8" s="5">
        <v>6</v>
      </c>
      <c r="B8" s="262"/>
      <c r="C8" s="194" t="s">
        <v>81</v>
      </c>
      <c r="D8" s="207">
        <v>10</v>
      </c>
      <c r="E8" s="39">
        <f>ENGENHEIROS!D128/40</f>
        <v>85.064862640421424</v>
      </c>
      <c r="F8" s="14">
        <f>D8*E8</f>
        <v>850.64862640421427</v>
      </c>
      <c r="G8" s="14">
        <f>12*F8</f>
        <v>10207.783516850572</v>
      </c>
      <c r="H8" s="5" t="s">
        <v>749</v>
      </c>
      <c r="I8" s="206">
        <v>22225</v>
      </c>
    </row>
    <row r="9" spans="1:9">
      <c r="A9" s="5">
        <v>7</v>
      </c>
      <c r="B9" s="262"/>
      <c r="C9" s="194" t="s">
        <v>82</v>
      </c>
      <c r="D9" s="207">
        <v>10</v>
      </c>
      <c r="E9" s="39">
        <f>ENGENHEIROS!D128/40</f>
        <v>85.064862640421424</v>
      </c>
      <c r="F9" s="14">
        <f>D9*E9</f>
        <v>850.64862640421427</v>
      </c>
      <c r="G9" s="14">
        <f>12*F9</f>
        <v>10207.783516850572</v>
      </c>
      <c r="H9" s="5" t="s">
        <v>749</v>
      </c>
      <c r="I9" s="206">
        <v>22225</v>
      </c>
    </row>
    <row r="10" spans="1:9" ht="26">
      <c r="A10" s="5">
        <v>8</v>
      </c>
      <c r="B10" s="262"/>
      <c r="C10" s="194" t="s">
        <v>83</v>
      </c>
      <c r="D10" s="207">
        <v>20</v>
      </c>
      <c r="E10" s="39">
        <f>ENGENHEIROS!D128/40</f>
        <v>85.064862640421424</v>
      </c>
      <c r="F10" s="14">
        <f t="shared" ref="F10:F14" si="2">D10*E10</f>
        <v>1701.2972528084285</v>
      </c>
      <c r="G10" s="14">
        <f t="shared" ref="G10:G14" si="3">12*F10</f>
        <v>20415.567033701143</v>
      </c>
      <c r="H10" s="5" t="s">
        <v>749</v>
      </c>
      <c r="I10" s="206">
        <v>22225</v>
      </c>
    </row>
    <row r="11" spans="1:9" ht="26">
      <c r="A11" s="5">
        <v>9</v>
      </c>
      <c r="B11" s="8" t="s">
        <v>85</v>
      </c>
      <c r="C11" s="194" t="s">
        <v>78</v>
      </c>
      <c r="D11" s="7">
        <v>1</v>
      </c>
      <c r="E11" s="39">
        <f>'OFICIAL ROO'!D127</f>
        <v>7463.521942921162</v>
      </c>
      <c r="F11" s="14">
        <f t="shared" si="2"/>
        <v>7463.521942921162</v>
      </c>
      <c r="G11" s="14">
        <f t="shared" si="3"/>
        <v>89562.263315053948</v>
      </c>
      <c r="H11" s="5" t="s">
        <v>749</v>
      </c>
      <c r="I11" s="206">
        <v>14354</v>
      </c>
    </row>
    <row r="12" spans="1:9" ht="26">
      <c r="A12" s="5">
        <v>10</v>
      </c>
      <c r="B12" s="8" t="s">
        <v>69</v>
      </c>
      <c r="C12" s="194" t="s">
        <v>78</v>
      </c>
      <c r="D12" s="7">
        <v>1</v>
      </c>
      <c r="E12" s="39">
        <f>'OFICIAL CAE'!D127</f>
        <v>7434.1454522026834</v>
      </c>
      <c r="F12" s="14">
        <f t="shared" si="2"/>
        <v>7434.1454522026834</v>
      </c>
      <c r="G12" s="14">
        <f t="shared" si="3"/>
        <v>89209.7454264322</v>
      </c>
      <c r="H12" s="5" t="s">
        <v>749</v>
      </c>
      <c r="I12" s="206">
        <v>14354</v>
      </c>
    </row>
    <row r="13" spans="1:9" ht="26">
      <c r="A13" s="5">
        <v>11</v>
      </c>
      <c r="B13" s="8" t="s">
        <v>86</v>
      </c>
      <c r="C13" s="194" t="s">
        <v>78</v>
      </c>
      <c r="D13" s="7">
        <v>1</v>
      </c>
      <c r="E13" s="39">
        <f>'OFICIAL SIC'!D127</f>
        <v>7434.1454522026834</v>
      </c>
      <c r="F13" s="14">
        <f t="shared" si="2"/>
        <v>7434.1454522026834</v>
      </c>
      <c r="G13" s="14">
        <f t="shared" si="3"/>
        <v>89209.7454264322</v>
      </c>
      <c r="H13" s="5" t="s">
        <v>749</v>
      </c>
      <c r="I13" s="206">
        <v>14354</v>
      </c>
    </row>
    <row r="14" spans="1:9" ht="26">
      <c r="A14" s="5">
        <v>12</v>
      </c>
      <c r="B14" s="8" t="s">
        <v>87</v>
      </c>
      <c r="C14" s="194" t="s">
        <v>78</v>
      </c>
      <c r="D14" s="7">
        <v>1</v>
      </c>
      <c r="E14" s="39">
        <f>'OFICIAL BRG'!D127</f>
        <v>7434.1454522026834</v>
      </c>
      <c r="F14" s="14">
        <f t="shared" si="2"/>
        <v>7434.1454522026834</v>
      </c>
      <c r="G14" s="14">
        <f t="shared" si="3"/>
        <v>89209.7454264322</v>
      </c>
      <c r="H14" s="5" t="s">
        <v>749</v>
      </c>
      <c r="I14" s="206">
        <v>14354</v>
      </c>
    </row>
    <row r="15" spans="1:9">
      <c r="A15" s="263" t="s">
        <v>813</v>
      </c>
      <c r="B15" s="263"/>
      <c r="C15" s="263"/>
      <c r="D15" s="264"/>
      <c r="E15" s="15"/>
      <c r="F15" s="82">
        <f>SUM(F3:F14)</f>
        <v>67409.29024678393</v>
      </c>
      <c r="G15" s="79">
        <f>12*F15</f>
        <v>808911.48296140716</v>
      </c>
      <c r="H15" s="11"/>
      <c r="I15" s="206"/>
    </row>
    <row r="16" spans="1:9" ht="78">
      <c r="A16" s="176">
        <v>13</v>
      </c>
      <c r="B16" s="193" t="s">
        <v>817</v>
      </c>
      <c r="C16" s="6" t="s">
        <v>832</v>
      </c>
      <c r="D16" s="207">
        <v>12</v>
      </c>
      <c r="E16" s="39">
        <f>'SERVIÇOS EVENTUAIS'!K21</f>
        <v>9700.0295415920718</v>
      </c>
      <c r="F16" s="14">
        <f>E16</f>
        <v>9700.0295415920718</v>
      </c>
      <c r="G16" s="14">
        <f>12*F16</f>
        <v>116400.35449910487</v>
      </c>
      <c r="H16" s="205" t="s">
        <v>749</v>
      </c>
      <c r="I16" s="206">
        <v>14354</v>
      </c>
    </row>
    <row r="17" spans="1:9" ht="26.15" customHeight="1">
      <c r="A17" s="176">
        <v>14</v>
      </c>
      <c r="B17" s="257" t="s">
        <v>816</v>
      </c>
      <c r="C17" s="56" t="str">
        <f>'SERVIÇOS ESPECIALIZADOS'!B6</f>
        <v xml:space="preserve">Análise físico químico da Água Gelada (Chiller) </v>
      </c>
      <c r="D17" s="7">
        <v>12</v>
      </c>
      <c r="E17" s="39">
        <f>'SERVIÇOS ESPECIALIZADOS'!G6</f>
        <v>293.87</v>
      </c>
      <c r="F17" s="14">
        <f>E17</f>
        <v>293.87</v>
      </c>
      <c r="G17" s="14">
        <f>D17*E17</f>
        <v>3526.44</v>
      </c>
      <c r="H17" s="5" t="s">
        <v>749</v>
      </c>
      <c r="I17" s="206">
        <v>20753</v>
      </c>
    </row>
    <row r="18" spans="1:9" ht="39">
      <c r="A18" s="176">
        <v>15</v>
      </c>
      <c r="B18" s="257"/>
      <c r="C18" s="56" t="str">
        <f>'SERVIÇOS ESPECIALIZADOS'!B7</f>
        <v>Manutenção do Fabricante ou empresa credenciada pelo fabricante dos chillers e automação (RTDW 195)</v>
      </c>
      <c r="D18" s="7">
        <v>12</v>
      </c>
      <c r="E18" s="39">
        <f>'SERVIÇOS ESPECIALIZADOS'!G7</f>
        <v>3500</v>
      </c>
      <c r="F18" s="14">
        <f>E18</f>
        <v>3500</v>
      </c>
      <c r="G18" s="14">
        <f>F18*D18</f>
        <v>42000</v>
      </c>
      <c r="H18" s="5" t="s">
        <v>749</v>
      </c>
      <c r="I18" s="206">
        <v>13129</v>
      </c>
    </row>
    <row r="19" spans="1:9" ht="26">
      <c r="A19" s="176">
        <v>16</v>
      </c>
      <c r="B19" s="257"/>
      <c r="C19" s="56" t="str">
        <f>'SERVIÇOS ESPECIALIZADOS'!B8</f>
        <v>Manutenção Preventiva do Grupo Motor Gerador (SR) C400D6</v>
      </c>
      <c r="D19" s="207">
        <v>2</v>
      </c>
      <c r="E19" s="39">
        <f>'SERVIÇOS ESPECIALIZADOS'!G8</f>
        <v>1348.19</v>
      </c>
      <c r="F19" s="14">
        <f>E19/6</f>
        <v>224.69833333333335</v>
      </c>
      <c r="G19" s="14">
        <f>E19*2</f>
        <v>2696.38</v>
      </c>
      <c r="H19" s="5" t="s">
        <v>749</v>
      </c>
      <c r="I19" s="206">
        <v>13129</v>
      </c>
    </row>
    <row r="20" spans="1:9" ht="26">
      <c r="A20" s="176">
        <v>17</v>
      </c>
      <c r="B20" s="257"/>
      <c r="C20" s="56" t="str">
        <f>'SERVIÇOS ESPECIALIZADOS'!B9</f>
        <v>Manutenção Preventiva do Grupo Motor Gerador (SR) C300D6</v>
      </c>
      <c r="D20" s="207">
        <v>2</v>
      </c>
      <c r="E20" s="39">
        <f>'SERVIÇOS ESPECIALIZADOS'!G9</f>
        <v>1190.8499999999999</v>
      </c>
      <c r="F20" s="14">
        <f>E20/6</f>
        <v>198.47499999999999</v>
      </c>
      <c r="G20" s="14">
        <f>E20*2</f>
        <v>2381.6999999999998</v>
      </c>
      <c r="H20" s="5" t="s">
        <v>749</v>
      </c>
      <c r="I20" s="206">
        <v>13129</v>
      </c>
    </row>
    <row r="21" spans="1:9" ht="26">
      <c r="A21" s="176">
        <v>18</v>
      </c>
      <c r="B21" s="8" t="s">
        <v>814</v>
      </c>
      <c r="C21" s="56" t="s">
        <v>833</v>
      </c>
      <c r="D21" s="208">
        <v>1200</v>
      </c>
      <c r="E21" s="39">
        <f>'HORA-EXTRA'!H14</f>
        <v>31.683362482027938</v>
      </c>
      <c r="F21" s="14">
        <f>E21*100</f>
        <v>3168.3362482027937</v>
      </c>
      <c r="G21" s="14">
        <f>D21*E21</f>
        <v>38020.034978433527</v>
      </c>
      <c r="H21" s="5" t="s">
        <v>749</v>
      </c>
      <c r="I21" s="206">
        <v>14354</v>
      </c>
    </row>
    <row r="22" spans="1:9" ht="26">
      <c r="A22" s="176">
        <v>19</v>
      </c>
      <c r="B22" s="9" t="s">
        <v>814</v>
      </c>
      <c r="C22" s="10" t="s">
        <v>834</v>
      </c>
      <c r="D22" s="7">
        <v>12</v>
      </c>
      <c r="E22" s="174">
        <f>MATERIAIS!F502</f>
        <v>25634.50007726414</v>
      </c>
      <c r="F22" s="14">
        <f>E22</f>
        <v>25634.50007726414</v>
      </c>
      <c r="G22" s="502">
        <f>D22*F22</f>
        <v>307614.00092716969</v>
      </c>
      <c r="H22" s="115" t="s">
        <v>723</v>
      </c>
      <c r="I22" s="206">
        <v>72060</v>
      </c>
    </row>
    <row r="23" spans="1:9">
      <c r="A23" s="258" t="s">
        <v>88</v>
      </c>
      <c r="B23" s="259"/>
      <c r="C23" s="259"/>
      <c r="D23" s="260"/>
      <c r="E23" s="11"/>
      <c r="F23" s="12">
        <f>SUM(F15:F22)</f>
        <v>110129.19944717626</v>
      </c>
      <c r="G23" s="13">
        <f>SUM(G15:G22)</f>
        <v>1321550.3933661152</v>
      </c>
      <c r="I23" s="206"/>
    </row>
    <row r="25" spans="1:9">
      <c r="D25" s="204"/>
    </row>
    <row r="30" spans="1:9">
      <c r="F30" s="204"/>
    </row>
    <row r="31" spans="1:9">
      <c r="F31" s="204"/>
    </row>
  </sheetData>
  <mergeCells count="5">
    <mergeCell ref="A1:H1"/>
    <mergeCell ref="B17:B20"/>
    <mergeCell ref="A23:D23"/>
    <mergeCell ref="B3:B10"/>
    <mergeCell ref="A15:D15"/>
  </mergeCells>
  <pageMargins left="0.511811024" right="0.511811024" top="0.78740157499999996" bottom="0.78740157499999996" header="0.31496062000000002" footer="0.31496062000000002"/>
  <pageSetup paperSize="9" scale="9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21"/>
  <dimension ref="A1:F129"/>
  <sheetViews>
    <sheetView topLeftCell="A37" workbookViewId="0">
      <selection activeCell="D51" sqref="D51"/>
    </sheetView>
  </sheetViews>
  <sheetFormatPr defaultColWidth="9.1796875" defaultRowHeight="15.5"/>
  <cols>
    <col min="1" max="1" width="3.81640625" style="16" bestFit="1" customWidth="1"/>
    <col min="2" max="2" width="70.453125" style="16" bestFit="1" customWidth="1"/>
    <col min="3" max="3" width="22.1796875" style="16" bestFit="1" customWidth="1"/>
    <col min="4" max="4" width="21.453125" style="16" bestFit="1" customWidth="1"/>
    <col min="5" max="5" width="14.7265625" style="16" customWidth="1"/>
    <col min="6" max="6" width="12" style="16" customWidth="1"/>
    <col min="7" max="7" width="15.1796875" style="16" customWidth="1"/>
    <col min="8" max="16384" width="9.1796875" style="16"/>
  </cols>
  <sheetData>
    <row r="1" spans="1:4">
      <c r="A1" s="265" t="s">
        <v>852</v>
      </c>
      <c r="B1" s="266"/>
      <c r="C1" s="266"/>
      <c r="D1" s="267"/>
    </row>
    <row r="2" spans="1:4">
      <c r="A2" s="313" t="s">
        <v>113</v>
      </c>
      <c r="B2" s="314"/>
      <c r="C2" s="314"/>
      <c r="D2" s="315"/>
    </row>
    <row r="3" spans="1:4">
      <c r="A3" s="124"/>
      <c r="B3" s="125"/>
      <c r="C3" s="125"/>
      <c r="D3" s="126"/>
    </row>
    <row r="4" spans="1:4">
      <c r="A4" s="324" t="s">
        <v>109</v>
      </c>
      <c r="B4" s="325"/>
      <c r="C4" s="325"/>
      <c r="D4" s="326"/>
    </row>
    <row r="5" spans="1:4" ht="15.75" customHeight="1">
      <c r="A5" s="324" t="s">
        <v>826</v>
      </c>
      <c r="B5" s="325"/>
      <c r="C5" s="325"/>
      <c r="D5" s="326"/>
    </row>
    <row r="6" spans="1:4" ht="15.75" customHeight="1">
      <c r="A6" s="324" t="s">
        <v>824</v>
      </c>
      <c r="B6" s="325"/>
      <c r="C6" s="325"/>
      <c r="D6" s="326"/>
    </row>
    <row r="7" spans="1:4">
      <c r="A7" s="127"/>
      <c r="B7" s="28"/>
      <c r="C7" s="128"/>
      <c r="D7" s="129"/>
    </row>
    <row r="8" spans="1:4">
      <c r="A8" s="308" t="s">
        <v>0</v>
      </c>
      <c r="B8" s="309"/>
      <c r="C8" s="309"/>
      <c r="D8" s="310"/>
    </row>
    <row r="9" spans="1:4">
      <c r="A9" s="130" t="s">
        <v>1</v>
      </c>
      <c r="B9" s="119" t="s">
        <v>2</v>
      </c>
      <c r="C9" s="316" t="s">
        <v>823</v>
      </c>
      <c r="D9" s="317"/>
    </row>
    <row r="10" spans="1:4">
      <c r="A10" s="131" t="s">
        <v>3</v>
      </c>
      <c r="B10" s="118" t="s">
        <v>4</v>
      </c>
      <c r="C10" s="322" t="s">
        <v>789</v>
      </c>
      <c r="D10" s="323"/>
    </row>
    <row r="11" spans="1:4">
      <c r="A11" s="131" t="s">
        <v>5</v>
      </c>
      <c r="B11" s="118" t="s">
        <v>6</v>
      </c>
      <c r="C11" s="373" t="s">
        <v>114</v>
      </c>
      <c r="D11" s="374"/>
    </row>
    <row r="12" spans="1:4">
      <c r="A12" s="131" t="s">
        <v>7</v>
      </c>
      <c r="B12" s="118" t="s">
        <v>8</v>
      </c>
      <c r="C12" s="318">
        <v>12</v>
      </c>
      <c r="D12" s="319"/>
    </row>
    <row r="13" spans="1:4">
      <c r="A13" s="132"/>
      <c r="B13" s="29"/>
      <c r="C13" s="30"/>
      <c r="D13" s="129"/>
    </row>
    <row r="14" spans="1:4">
      <c r="A14" s="298" t="s">
        <v>28</v>
      </c>
      <c r="B14" s="299"/>
      <c r="C14" s="299"/>
      <c r="D14" s="300"/>
    </row>
    <row r="15" spans="1:4" ht="31.5" customHeight="1">
      <c r="A15" s="294" t="s">
        <v>774</v>
      </c>
      <c r="B15" s="295"/>
      <c r="C15" s="31" t="s">
        <v>29</v>
      </c>
      <c r="D15" s="133" t="s">
        <v>111</v>
      </c>
    </row>
    <row r="16" spans="1:4">
      <c r="A16" s="296" t="s">
        <v>125</v>
      </c>
      <c r="B16" s="297"/>
      <c r="C16" s="32" t="s">
        <v>781</v>
      </c>
      <c r="D16" s="134">
        <v>1</v>
      </c>
    </row>
    <row r="17" spans="1:4">
      <c r="A17" s="331"/>
      <c r="B17" s="332"/>
      <c r="C17" s="333"/>
      <c r="D17" s="129"/>
    </row>
    <row r="18" spans="1:4">
      <c r="A18" s="308" t="s">
        <v>9</v>
      </c>
      <c r="B18" s="309"/>
      <c r="C18" s="309"/>
      <c r="D18" s="310"/>
    </row>
    <row r="19" spans="1:4">
      <c r="A19" s="135">
        <v>1</v>
      </c>
      <c r="B19" s="306" t="s">
        <v>10</v>
      </c>
      <c r="C19" s="306"/>
      <c r="D19" s="136" t="s">
        <v>125</v>
      </c>
    </row>
    <row r="20" spans="1:4">
      <c r="A20" s="135">
        <v>2</v>
      </c>
      <c r="B20" s="306" t="s">
        <v>30</v>
      </c>
      <c r="C20" s="306"/>
      <c r="D20" s="137" t="s">
        <v>126</v>
      </c>
    </row>
    <row r="21" spans="1:4">
      <c r="A21" s="135">
        <v>3</v>
      </c>
      <c r="B21" s="307" t="s">
        <v>827</v>
      </c>
      <c r="C21" s="307"/>
      <c r="D21" s="138">
        <v>2080.98</v>
      </c>
    </row>
    <row r="22" spans="1:4">
      <c r="A22" s="135">
        <v>4</v>
      </c>
      <c r="B22" s="306" t="s">
        <v>11</v>
      </c>
      <c r="C22" s="306"/>
      <c r="D22" s="139" t="str">
        <f>C11</f>
        <v>SEEAC/MT</v>
      </c>
    </row>
    <row r="23" spans="1:4">
      <c r="A23" s="135">
        <v>5</v>
      </c>
      <c r="B23" s="306" t="s">
        <v>12</v>
      </c>
      <c r="C23" s="306"/>
      <c r="D23" s="140">
        <v>43831</v>
      </c>
    </row>
    <row r="24" spans="1:4">
      <c r="A24" s="141"/>
      <c r="B24" s="142"/>
      <c r="C24" s="142"/>
      <c r="D24" s="129"/>
    </row>
    <row r="25" spans="1:4">
      <c r="A25" s="277" t="s">
        <v>25</v>
      </c>
      <c r="B25" s="278"/>
      <c r="C25" s="278"/>
      <c r="D25" s="279"/>
    </row>
    <row r="26" spans="1:4">
      <c r="A26" s="170">
        <v>1</v>
      </c>
      <c r="B26" s="269" t="s">
        <v>13</v>
      </c>
      <c r="C26" s="269"/>
      <c r="D26" s="144" t="s">
        <v>14</v>
      </c>
    </row>
    <row r="27" spans="1:4">
      <c r="A27" s="145" t="s">
        <v>1</v>
      </c>
      <c r="B27" s="268" t="s">
        <v>828</v>
      </c>
      <c r="C27" s="268"/>
      <c r="D27" s="146">
        <f>(D21/220)*220</f>
        <v>2080.98</v>
      </c>
    </row>
    <row r="28" spans="1:4">
      <c r="A28" s="145" t="s">
        <v>3</v>
      </c>
      <c r="B28" s="268" t="s">
        <v>848</v>
      </c>
      <c r="C28" s="268"/>
      <c r="D28" s="146">
        <f>(D21/100)*30</f>
        <v>624.29399999999998</v>
      </c>
    </row>
    <row r="29" spans="1:4">
      <c r="A29" s="145" t="s">
        <v>5</v>
      </c>
      <c r="B29" s="268" t="s">
        <v>90</v>
      </c>
      <c r="C29" s="268"/>
      <c r="D29" s="146"/>
    </row>
    <row r="30" spans="1:4">
      <c r="A30" s="145" t="s">
        <v>7</v>
      </c>
      <c r="B30" s="268" t="s">
        <v>91</v>
      </c>
      <c r="C30" s="268"/>
      <c r="D30" s="146"/>
    </row>
    <row r="31" spans="1:4">
      <c r="A31" s="145" t="s">
        <v>15</v>
      </c>
      <c r="B31" s="268" t="s">
        <v>92</v>
      </c>
      <c r="C31" s="268"/>
      <c r="D31" s="146"/>
    </row>
    <row r="32" spans="1:4">
      <c r="A32" s="145" t="s">
        <v>16</v>
      </c>
      <c r="B32" s="280" t="s">
        <v>127</v>
      </c>
      <c r="C32" s="280"/>
      <c r="D32" s="146"/>
    </row>
    <row r="33" spans="1:4">
      <c r="A33" s="147" t="s">
        <v>17</v>
      </c>
      <c r="B33" s="268" t="s">
        <v>784</v>
      </c>
      <c r="C33" s="268"/>
      <c r="D33" s="146"/>
    </row>
    <row r="34" spans="1:4">
      <c r="A34" s="272" t="s">
        <v>93</v>
      </c>
      <c r="B34" s="269"/>
      <c r="C34" s="269"/>
      <c r="D34" s="148">
        <f>SUM(D27:D33)</f>
        <v>2705.2739999999999</v>
      </c>
    </row>
    <row r="35" spans="1:4">
      <c r="A35" s="141"/>
      <c r="B35" s="142"/>
      <c r="C35" s="142"/>
      <c r="D35" s="129"/>
    </row>
    <row r="36" spans="1:4">
      <c r="A36" s="277" t="s">
        <v>65</v>
      </c>
      <c r="B36" s="278"/>
      <c r="C36" s="278"/>
      <c r="D36" s="279"/>
    </row>
    <row r="37" spans="1:4">
      <c r="A37" s="285" t="s">
        <v>31</v>
      </c>
      <c r="B37" s="286"/>
      <c r="C37" s="286"/>
      <c r="D37" s="287"/>
    </row>
    <row r="38" spans="1:4">
      <c r="A38" s="170" t="s">
        <v>32</v>
      </c>
      <c r="B38" s="311" t="s">
        <v>33</v>
      </c>
      <c r="C38" s="311"/>
      <c r="D38" s="144" t="s">
        <v>14</v>
      </c>
    </row>
    <row r="39" spans="1:4">
      <c r="A39" s="145" t="s">
        <v>1</v>
      </c>
      <c r="B39" s="312" t="s">
        <v>26</v>
      </c>
      <c r="C39" s="312"/>
      <c r="D39" s="146">
        <f>D34/12</f>
        <v>225.43949999999998</v>
      </c>
    </row>
    <row r="40" spans="1:4">
      <c r="A40" s="145" t="s">
        <v>3</v>
      </c>
      <c r="B40" s="330" t="s">
        <v>94</v>
      </c>
      <c r="C40" s="330"/>
      <c r="D40" s="146">
        <f>D34/12</f>
        <v>225.43949999999998</v>
      </c>
    </row>
    <row r="41" spans="1:4">
      <c r="A41" s="145" t="s">
        <v>5</v>
      </c>
      <c r="B41" s="312" t="s">
        <v>95</v>
      </c>
      <c r="C41" s="312"/>
      <c r="D41" s="146">
        <f>D40/3</f>
        <v>75.146499999999989</v>
      </c>
    </row>
    <row r="42" spans="1:4">
      <c r="A42" s="327" t="s">
        <v>93</v>
      </c>
      <c r="B42" s="328"/>
      <c r="C42" s="329"/>
      <c r="D42" s="148">
        <f>SUM(D39:D41)</f>
        <v>526.02549999999997</v>
      </c>
    </row>
    <row r="43" spans="1:4">
      <c r="A43" s="141"/>
      <c r="B43" s="142"/>
      <c r="C43" s="142"/>
      <c r="D43" s="129"/>
    </row>
    <row r="44" spans="1:4" ht="32.25" customHeight="1">
      <c r="A44" s="301" t="s">
        <v>34</v>
      </c>
      <c r="B44" s="302"/>
      <c r="C44" s="302"/>
      <c r="D44" s="303"/>
    </row>
    <row r="45" spans="1:4">
      <c r="A45" s="170" t="s">
        <v>35</v>
      </c>
      <c r="B45" s="169" t="s">
        <v>36</v>
      </c>
      <c r="C45" s="169" t="s">
        <v>37</v>
      </c>
      <c r="D45" s="144" t="s">
        <v>14</v>
      </c>
    </row>
    <row r="46" spans="1:4">
      <c r="A46" s="145" t="s">
        <v>1</v>
      </c>
      <c r="B46" s="34" t="s">
        <v>38</v>
      </c>
      <c r="C46" s="35">
        <v>0.2</v>
      </c>
      <c r="D46" s="146">
        <f>(D34+D42)*C46</f>
        <v>646.25990000000002</v>
      </c>
    </row>
    <row r="47" spans="1:4">
      <c r="A47" s="145" t="s">
        <v>3</v>
      </c>
      <c r="B47" s="34" t="s">
        <v>39</v>
      </c>
      <c r="C47" s="35">
        <v>2.5000000000000001E-2</v>
      </c>
      <c r="D47" s="146">
        <f>(D34+D42)*C47</f>
        <v>80.782487500000002</v>
      </c>
    </row>
    <row r="48" spans="1:4" ht="31">
      <c r="A48" s="145" t="s">
        <v>5</v>
      </c>
      <c r="B48" s="34" t="s">
        <v>124</v>
      </c>
      <c r="C48" s="36">
        <v>0.03</v>
      </c>
      <c r="D48" s="146">
        <f>(D34+D42)*C48</f>
        <v>96.938985000000002</v>
      </c>
    </row>
    <row r="49" spans="1:4">
      <c r="A49" s="145" t="s">
        <v>7</v>
      </c>
      <c r="B49" s="34" t="s">
        <v>40</v>
      </c>
      <c r="C49" s="35">
        <v>1.4999999999999999E-2</v>
      </c>
      <c r="D49" s="146">
        <f>(D34+D42)*C49</f>
        <v>48.469492500000001</v>
      </c>
    </row>
    <row r="50" spans="1:4">
      <c r="A50" s="145" t="s">
        <v>15</v>
      </c>
      <c r="B50" s="34" t="s">
        <v>41</v>
      </c>
      <c r="C50" s="35">
        <v>0.01</v>
      </c>
      <c r="D50" s="146">
        <f>(D34+D42)*C50</f>
        <v>32.312995000000001</v>
      </c>
    </row>
    <row r="51" spans="1:4">
      <c r="A51" s="145" t="s">
        <v>16</v>
      </c>
      <c r="B51" s="34" t="s">
        <v>42</v>
      </c>
      <c r="C51" s="35">
        <v>6.0000000000000001E-3</v>
      </c>
      <c r="D51" s="503">
        <f>(D34+D42)*C51</f>
        <v>19.387797000000003</v>
      </c>
    </row>
    <row r="52" spans="1:4">
      <c r="A52" s="145" t="s">
        <v>17</v>
      </c>
      <c r="B52" s="34" t="s">
        <v>43</v>
      </c>
      <c r="C52" s="35">
        <v>2E-3</v>
      </c>
      <c r="D52" s="146">
        <f>(D34+D42)*C52</f>
        <v>6.462599</v>
      </c>
    </row>
    <row r="53" spans="1:4">
      <c r="A53" s="304" t="s">
        <v>96</v>
      </c>
      <c r="B53" s="305"/>
      <c r="C53" s="37">
        <f>SUM(C46:C52)</f>
        <v>0.28800000000000003</v>
      </c>
      <c r="D53" s="149">
        <f>(D34+D42)*C53</f>
        <v>930.61425600000018</v>
      </c>
    </row>
    <row r="54" spans="1:4">
      <c r="A54" s="145" t="s">
        <v>18</v>
      </c>
      <c r="B54" s="34" t="s">
        <v>44</v>
      </c>
      <c r="C54" s="35">
        <v>0.08</v>
      </c>
      <c r="D54" s="146">
        <f>(D34+D42)*C54</f>
        <v>258.50396000000001</v>
      </c>
    </row>
    <row r="55" spans="1:4">
      <c r="A55" s="272" t="s">
        <v>97</v>
      </c>
      <c r="B55" s="269"/>
      <c r="C55" s="35">
        <f>SUM(C53:C54)</f>
        <v>0.36800000000000005</v>
      </c>
      <c r="D55" s="148">
        <f>SUM(D53:D54)</f>
        <v>1189.1182160000003</v>
      </c>
    </row>
    <row r="56" spans="1:4">
      <c r="A56" s="141"/>
      <c r="B56" s="142"/>
      <c r="C56" s="142"/>
      <c r="D56" s="129"/>
    </row>
    <row r="57" spans="1:4">
      <c r="A57" s="282" t="s">
        <v>45</v>
      </c>
      <c r="B57" s="283"/>
      <c r="C57" s="283"/>
      <c r="D57" s="284"/>
    </row>
    <row r="58" spans="1:4">
      <c r="A58" s="170" t="s">
        <v>46</v>
      </c>
      <c r="B58" s="269" t="s">
        <v>19</v>
      </c>
      <c r="C58" s="269"/>
      <c r="D58" s="144" t="s">
        <v>14</v>
      </c>
    </row>
    <row r="59" spans="1:4">
      <c r="A59" s="145" t="s">
        <v>1</v>
      </c>
      <c r="B59" s="268" t="s">
        <v>847</v>
      </c>
      <c r="C59" s="268"/>
      <c r="D59" s="146">
        <f>(4.1*2*22)-(D21*6%)</f>
        <v>55.541199999999975</v>
      </c>
    </row>
    <row r="60" spans="1:4">
      <c r="A60" s="145" t="s">
        <v>3</v>
      </c>
      <c r="B60" s="268" t="s">
        <v>842</v>
      </c>
      <c r="C60" s="268"/>
      <c r="D60" s="146">
        <f>(15*22)-(15*22*5%)</f>
        <v>313.5</v>
      </c>
    </row>
    <row r="61" spans="1:4">
      <c r="A61" s="145" t="s">
        <v>5</v>
      </c>
      <c r="B61" s="268" t="s">
        <v>841</v>
      </c>
      <c r="C61" s="268"/>
      <c r="D61" s="146">
        <v>110</v>
      </c>
    </row>
    <row r="62" spans="1:4">
      <c r="A62" s="145" t="s">
        <v>7</v>
      </c>
      <c r="B62" s="268" t="s">
        <v>75</v>
      </c>
      <c r="C62" s="268"/>
      <c r="D62" s="146"/>
    </row>
    <row r="63" spans="1:4">
      <c r="A63" s="272" t="s">
        <v>93</v>
      </c>
      <c r="B63" s="269"/>
      <c r="C63" s="269"/>
      <c r="D63" s="148">
        <f>SUM(D59:D62)</f>
        <v>479.0412</v>
      </c>
    </row>
    <row r="64" spans="1:4">
      <c r="A64" s="141"/>
      <c r="B64" s="142"/>
      <c r="C64" s="142"/>
      <c r="D64" s="129"/>
    </row>
    <row r="65" spans="1:4">
      <c r="A65" s="282" t="s">
        <v>47</v>
      </c>
      <c r="B65" s="283"/>
      <c r="C65" s="283"/>
      <c r="D65" s="284"/>
    </row>
    <row r="66" spans="1:4">
      <c r="A66" s="170">
        <v>2</v>
      </c>
      <c r="B66" s="292" t="s">
        <v>48</v>
      </c>
      <c r="C66" s="293"/>
      <c r="D66" s="144" t="s">
        <v>14</v>
      </c>
    </row>
    <row r="67" spans="1:4">
      <c r="A67" s="145" t="s">
        <v>32</v>
      </c>
      <c r="B67" s="268" t="s">
        <v>33</v>
      </c>
      <c r="C67" s="268"/>
      <c r="D67" s="150">
        <f>D42</f>
        <v>526.02549999999997</v>
      </c>
    </row>
    <row r="68" spans="1:4">
      <c r="A68" s="145" t="s">
        <v>35</v>
      </c>
      <c r="B68" s="268" t="s">
        <v>36</v>
      </c>
      <c r="C68" s="268"/>
      <c r="D68" s="150">
        <f>D55</f>
        <v>1189.1182160000003</v>
      </c>
    </row>
    <row r="69" spans="1:4">
      <c r="A69" s="147" t="s">
        <v>46</v>
      </c>
      <c r="B69" s="268" t="s">
        <v>19</v>
      </c>
      <c r="C69" s="268"/>
      <c r="D69" s="150">
        <f>D63</f>
        <v>479.0412</v>
      </c>
    </row>
    <row r="70" spans="1:4" ht="15.75" customHeight="1">
      <c r="A70" s="272" t="s">
        <v>93</v>
      </c>
      <c r="B70" s="269"/>
      <c r="C70" s="269"/>
      <c r="D70" s="151">
        <f>SUM(D67:D69)</f>
        <v>2194.1849160000002</v>
      </c>
    </row>
    <row r="71" spans="1:4">
      <c r="A71" s="152"/>
      <c r="B71" s="142"/>
      <c r="C71" s="142"/>
      <c r="D71" s="129"/>
    </row>
    <row r="72" spans="1:4">
      <c r="A72" s="288" t="s">
        <v>49</v>
      </c>
      <c r="B72" s="289"/>
      <c r="C72" s="289"/>
      <c r="D72" s="290"/>
    </row>
    <row r="73" spans="1:4">
      <c r="A73" s="170">
        <v>3</v>
      </c>
      <c r="B73" s="269" t="s">
        <v>23</v>
      </c>
      <c r="C73" s="269"/>
      <c r="D73" s="144" t="s">
        <v>14</v>
      </c>
    </row>
    <row r="74" spans="1:4">
      <c r="A74" s="145" t="s">
        <v>1</v>
      </c>
      <c r="B74" s="280" t="s">
        <v>50</v>
      </c>
      <c r="C74" s="280"/>
      <c r="D74" s="146">
        <f>(D34+D70-D53)/12</f>
        <v>330.73705499999994</v>
      </c>
    </row>
    <row r="75" spans="1:4">
      <c r="A75" s="145" t="s">
        <v>3</v>
      </c>
      <c r="B75" s="268" t="s">
        <v>51</v>
      </c>
      <c r="C75" s="268"/>
      <c r="D75" s="153">
        <f>D74*8%</f>
        <v>26.458964399999996</v>
      </c>
    </row>
    <row r="76" spans="1:4">
      <c r="A76" s="145" t="s">
        <v>5</v>
      </c>
      <c r="B76" s="268" t="s">
        <v>52</v>
      </c>
      <c r="C76" s="268"/>
      <c r="D76" s="153">
        <f>(D54*50%)</f>
        <v>129.25198</v>
      </c>
    </row>
    <row r="77" spans="1:4" ht="15.75" customHeight="1">
      <c r="A77" s="291" t="s">
        <v>99</v>
      </c>
      <c r="B77" s="281"/>
      <c r="C77" s="281"/>
      <c r="D77" s="148">
        <f>(D74+D76)*37.71%</f>
        <v>173.46186509849997</v>
      </c>
    </row>
    <row r="78" spans="1:4">
      <c r="A78" s="145" t="s">
        <v>7</v>
      </c>
      <c r="B78" s="280" t="s">
        <v>100</v>
      </c>
      <c r="C78" s="280"/>
      <c r="D78" s="153">
        <f>(D34+D70)/12</f>
        <v>408.28824299999997</v>
      </c>
    </row>
    <row r="79" spans="1:4" ht="31.5" customHeight="1">
      <c r="A79" s="145" t="s">
        <v>15</v>
      </c>
      <c r="B79" s="268" t="s">
        <v>53</v>
      </c>
      <c r="C79" s="268"/>
      <c r="D79" s="146">
        <f>(D78*C55)</f>
        <v>150.25007342400002</v>
      </c>
    </row>
    <row r="80" spans="1:4">
      <c r="A80" s="145" t="s">
        <v>16</v>
      </c>
      <c r="B80" s="268" t="s">
        <v>54</v>
      </c>
      <c r="C80" s="268"/>
      <c r="D80" s="146">
        <f>D76</f>
        <v>129.25198</v>
      </c>
    </row>
    <row r="81" spans="1:6" ht="15.75" customHeight="1">
      <c r="A81" s="291" t="s">
        <v>101</v>
      </c>
      <c r="B81" s="281"/>
      <c r="C81" s="281"/>
      <c r="D81" s="148">
        <f>(D78+D80)*37.71%</f>
        <v>202.70641809329999</v>
      </c>
    </row>
    <row r="82" spans="1:6" ht="15.75" customHeight="1">
      <c r="A82" s="272" t="s">
        <v>93</v>
      </c>
      <c r="B82" s="269"/>
      <c r="C82" s="269"/>
      <c r="D82" s="154">
        <f>(D77+D81)-5.76</f>
        <v>370.40828319179997</v>
      </c>
    </row>
    <row r="83" spans="1:6">
      <c r="A83" s="141"/>
      <c r="B83" s="142"/>
      <c r="C83" s="142"/>
      <c r="D83" s="129"/>
    </row>
    <row r="84" spans="1:6">
      <c r="A84" s="288" t="s">
        <v>55</v>
      </c>
      <c r="B84" s="289"/>
      <c r="C84" s="289"/>
      <c r="D84" s="290"/>
    </row>
    <row r="85" spans="1:6">
      <c r="A85" s="282" t="s">
        <v>56</v>
      </c>
      <c r="B85" s="283"/>
      <c r="C85" s="283"/>
      <c r="D85" s="284"/>
    </row>
    <row r="86" spans="1:6">
      <c r="A86" s="170" t="s">
        <v>20</v>
      </c>
      <c r="B86" s="269" t="s">
        <v>57</v>
      </c>
      <c r="C86" s="269"/>
      <c r="D86" s="144" t="s">
        <v>14</v>
      </c>
      <c r="F86" s="33"/>
    </row>
    <row r="87" spans="1:6">
      <c r="A87" s="145" t="s">
        <v>1</v>
      </c>
      <c r="B87" s="268" t="s">
        <v>58</v>
      </c>
      <c r="C87" s="268"/>
      <c r="D87" s="155"/>
    </row>
    <row r="88" spans="1:6">
      <c r="A88" s="145" t="s">
        <v>3</v>
      </c>
      <c r="B88" s="268" t="s">
        <v>146</v>
      </c>
      <c r="C88" s="268"/>
      <c r="D88" s="156">
        <f>(D34+D70+D82)/30*29.1991/12</f>
        <v>427.43160926644805</v>
      </c>
    </row>
    <row r="89" spans="1:6">
      <c r="A89" s="145" t="s">
        <v>5</v>
      </c>
      <c r="B89" s="268" t="s">
        <v>59</v>
      </c>
      <c r="C89" s="268"/>
      <c r="D89" s="150"/>
    </row>
    <row r="90" spans="1:6">
      <c r="A90" s="145" t="s">
        <v>7</v>
      </c>
      <c r="B90" s="268" t="s">
        <v>27</v>
      </c>
      <c r="C90" s="268"/>
      <c r="D90" s="150"/>
    </row>
    <row r="91" spans="1:6">
      <c r="A91" s="145" t="s">
        <v>15</v>
      </c>
      <c r="B91" s="268" t="s">
        <v>102</v>
      </c>
      <c r="C91" s="268"/>
      <c r="D91" s="150"/>
    </row>
    <row r="92" spans="1:6">
      <c r="A92" s="147" t="s">
        <v>16</v>
      </c>
      <c r="B92" s="268" t="s">
        <v>24</v>
      </c>
      <c r="C92" s="268"/>
      <c r="D92" s="157"/>
    </row>
    <row r="93" spans="1:6" ht="15.75" customHeight="1">
      <c r="A93" s="272" t="s">
        <v>97</v>
      </c>
      <c r="B93" s="269"/>
      <c r="C93" s="269"/>
      <c r="D93" s="151">
        <f>SUM(D87:D92)</f>
        <v>427.43160926644805</v>
      </c>
    </row>
    <row r="94" spans="1:6">
      <c r="A94" s="141"/>
      <c r="B94" s="142"/>
      <c r="C94" s="142"/>
      <c r="D94" s="129"/>
    </row>
    <row r="95" spans="1:6">
      <c r="A95" s="282" t="s">
        <v>60</v>
      </c>
      <c r="B95" s="283"/>
      <c r="C95" s="283"/>
      <c r="D95" s="284"/>
    </row>
    <row r="96" spans="1:6">
      <c r="A96" s="172" t="s">
        <v>21</v>
      </c>
      <c r="B96" s="269" t="s">
        <v>61</v>
      </c>
      <c r="C96" s="269"/>
      <c r="D96" s="159" t="s">
        <v>14</v>
      </c>
    </row>
    <row r="97" spans="1:4">
      <c r="A97" s="160" t="s">
        <v>1</v>
      </c>
      <c r="B97" s="268" t="s">
        <v>103</v>
      </c>
      <c r="C97" s="268"/>
      <c r="D97" s="161"/>
    </row>
    <row r="98" spans="1:4" ht="15.75" customHeight="1">
      <c r="A98" s="272" t="s">
        <v>93</v>
      </c>
      <c r="B98" s="269"/>
      <c r="C98" s="269"/>
      <c r="D98" s="162">
        <v>0</v>
      </c>
    </row>
    <row r="99" spans="1:4">
      <c r="A99" s="141"/>
      <c r="B99" s="142"/>
      <c r="C99" s="142"/>
      <c r="D99" s="129"/>
    </row>
    <row r="100" spans="1:4">
      <c r="A100" s="285" t="s">
        <v>62</v>
      </c>
      <c r="B100" s="286"/>
      <c r="C100" s="286"/>
      <c r="D100" s="287"/>
    </row>
    <row r="101" spans="1:4">
      <c r="A101" s="170">
        <v>4</v>
      </c>
      <c r="B101" s="281" t="s">
        <v>63</v>
      </c>
      <c r="C101" s="281"/>
      <c r="D101" s="144" t="s">
        <v>14</v>
      </c>
    </row>
    <row r="102" spans="1:4">
      <c r="A102" s="145" t="s">
        <v>20</v>
      </c>
      <c r="B102" s="268" t="s">
        <v>57</v>
      </c>
      <c r="C102" s="268"/>
      <c r="D102" s="150">
        <f>D93</f>
        <v>427.43160926644805</v>
      </c>
    </row>
    <row r="103" spans="1:4">
      <c r="A103" s="147" t="s">
        <v>21</v>
      </c>
      <c r="B103" s="268" t="s">
        <v>61</v>
      </c>
      <c r="C103" s="268"/>
      <c r="D103" s="150"/>
    </row>
    <row r="104" spans="1:4" ht="15.75" customHeight="1">
      <c r="A104" s="272" t="s">
        <v>93</v>
      </c>
      <c r="B104" s="269"/>
      <c r="C104" s="269"/>
      <c r="D104" s="151">
        <f>SUM(D102:D103)</f>
        <v>427.43160926644805</v>
      </c>
    </row>
    <row r="105" spans="1:4">
      <c r="A105" s="141"/>
      <c r="B105" s="142"/>
      <c r="C105" s="142"/>
      <c r="D105" s="129"/>
    </row>
    <row r="106" spans="1:4" ht="16" thickBot="1">
      <c r="A106" s="277" t="s">
        <v>66</v>
      </c>
      <c r="B106" s="278"/>
      <c r="C106" s="278"/>
      <c r="D106" s="279"/>
    </row>
    <row r="107" spans="1:4" ht="16" thickBot="1">
      <c r="A107" s="173">
        <v>5</v>
      </c>
      <c r="B107" s="269" t="s">
        <v>104</v>
      </c>
      <c r="C107" s="269"/>
      <c r="D107" s="144" t="s">
        <v>14</v>
      </c>
    </row>
    <row r="108" spans="1:4" ht="16" thickBot="1">
      <c r="A108" s="120" t="s">
        <v>1</v>
      </c>
      <c r="B108" s="268" t="s">
        <v>105</v>
      </c>
      <c r="C108" s="268"/>
      <c r="D108" s="146">
        <f>UNIFORMES!E22</f>
        <v>69.03416666666665</v>
      </c>
    </row>
    <row r="109" spans="1:4" ht="16" thickBot="1">
      <c r="A109" s="120" t="s">
        <v>3</v>
      </c>
      <c r="B109" s="268" t="s">
        <v>147</v>
      </c>
      <c r="C109" s="268"/>
      <c r="D109" s="146">
        <f>(0.47*220)</f>
        <v>103.39999999999999</v>
      </c>
    </row>
    <row r="110" spans="1:4" ht="16" thickBot="1">
      <c r="A110" s="120" t="s">
        <v>5</v>
      </c>
      <c r="B110" s="268" t="s">
        <v>148</v>
      </c>
      <c r="C110" s="268"/>
      <c r="D110" s="146">
        <f>(0.91*220)</f>
        <v>200.20000000000002</v>
      </c>
    </row>
    <row r="111" spans="1:4">
      <c r="A111" s="121" t="s">
        <v>7</v>
      </c>
      <c r="B111" s="268" t="s">
        <v>106</v>
      </c>
      <c r="C111" s="268"/>
      <c r="D111" s="146"/>
    </row>
    <row r="112" spans="1:4" ht="16.5" customHeight="1">
      <c r="A112" s="272" t="s">
        <v>97</v>
      </c>
      <c r="B112" s="269"/>
      <c r="C112" s="269"/>
      <c r="D112" s="148">
        <f>SUM(D108:D111)</f>
        <v>372.63416666666666</v>
      </c>
    </row>
    <row r="113" spans="1:4">
      <c r="A113" s="141"/>
      <c r="B113" s="142"/>
      <c r="C113" s="142"/>
      <c r="D113" s="129"/>
    </row>
    <row r="114" spans="1:4">
      <c r="A114" s="274" t="s">
        <v>213</v>
      </c>
      <c r="B114" s="275"/>
      <c r="C114" s="275"/>
      <c r="D114" s="276"/>
    </row>
    <row r="115" spans="1:4">
      <c r="A115" s="170">
        <v>6</v>
      </c>
      <c r="B115" s="171" t="s">
        <v>167</v>
      </c>
      <c r="C115" s="169" t="s">
        <v>37</v>
      </c>
      <c r="D115" s="144" t="s">
        <v>14</v>
      </c>
    </row>
    <row r="116" spans="1:4">
      <c r="A116" s="272" t="s">
        <v>97</v>
      </c>
      <c r="B116" s="269"/>
      <c r="C116" s="38">
        <v>0.23449999999999999</v>
      </c>
      <c r="D116" s="151">
        <f>C116*D125</f>
        <v>1423.3992826667925</v>
      </c>
    </row>
    <row r="117" spans="1:4">
      <c r="A117" s="141"/>
      <c r="B117" s="142"/>
      <c r="C117" s="142"/>
      <c r="D117" s="129"/>
    </row>
    <row r="118" spans="1:4">
      <c r="A118" s="277" t="s">
        <v>107</v>
      </c>
      <c r="B118" s="278"/>
      <c r="C118" s="278"/>
      <c r="D118" s="279"/>
    </row>
    <row r="119" spans="1:4">
      <c r="A119" s="170"/>
      <c r="B119" s="269" t="s">
        <v>64</v>
      </c>
      <c r="C119" s="269"/>
      <c r="D119" s="144" t="s">
        <v>14</v>
      </c>
    </row>
    <row r="120" spans="1:4">
      <c r="A120" s="170" t="s">
        <v>1</v>
      </c>
      <c r="B120" s="268" t="s">
        <v>25</v>
      </c>
      <c r="C120" s="268"/>
      <c r="D120" s="163">
        <f>D34</f>
        <v>2705.2739999999999</v>
      </c>
    </row>
    <row r="121" spans="1:4">
      <c r="A121" s="170" t="s">
        <v>3</v>
      </c>
      <c r="B121" s="268" t="s">
        <v>65</v>
      </c>
      <c r="C121" s="268"/>
      <c r="D121" s="163">
        <f>D70</f>
        <v>2194.1849160000002</v>
      </c>
    </row>
    <row r="122" spans="1:4">
      <c r="A122" s="170" t="s">
        <v>5</v>
      </c>
      <c r="B122" s="268" t="s">
        <v>49</v>
      </c>
      <c r="C122" s="268"/>
      <c r="D122" s="163">
        <f>D82</f>
        <v>370.40828319179997</v>
      </c>
    </row>
    <row r="123" spans="1:4">
      <c r="A123" s="170" t="s">
        <v>7</v>
      </c>
      <c r="B123" s="280" t="s">
        <v>55</v>
      </c>
      <c r="C123" s="280"/>
      <c r="D123" s="163">
        <f>D104</f>
        <v>427.43160926644805</v>
      </c>
    </row>
    <row r="124" spans="1:4">
      <c r="A124" s="164" t="s">
        <v>15</v>
      </c>
      <c r="B124" s="268" t="s">
        <v>66</v>
      </c>
      <c r="C124" s="268"/>
      <c r="D124" s="163">
        <f>D112</f>
        <v>372.63416666666666</v>
      </c>
    </row>
    <row r="125" spans="1:4" ht="15.75" customHeight="1">
      <c r="A125" s="272" t="s">
        <v>67</v>
      </c>
      <c r="B125" s="269"/>
      <c r="C125" s="269"/>
      <c r="D125" s="165">
        <f>SUM(D120:D124)</f>
        <v>6069.9329751249152</v>
      </c>
    </row>
    <row r="126" spans="1:4">
      <c r="A126" s="166" t="s">
        <v>16</v>
      </c>
      <c r="B126" s="273" t="s">
        <v>214</v>
      </c>
      <c r="C126" s="273"/>
      <c r="D126" s="165">
        <f>D116</f>
        <v>1423.3992826667925</v>
      </c>
    </row>
    <row r="127" spans="1:4" ht="16.5" customHeight="1" thickBot="1">
      <c r="A127" s="272" t="s">
        <v>108</v>
      </c>
      <c r="B127" s="269"/>
      <c r="C127" s="269"/>
      <c r="D127" s="167">
        <f>D125+D126</f>
        <v>7493.3322577917079</v>
      </c>
    </row>
    <row r="128" spans="1:4" ht="16" thickBot="1">
      <c r="A128" s="270" t="s">
        <v>782</v>
      </c>
      <c r="B128" s="271"/>
      <c r="C128" s="271"/>
      <c r="D128" s="123">
        <f>(D34+D70+D82)/220</f>
        <v>23.95394181450818</v>
      </c>
    </row>
    <row r="129" spans="3:3">
      <c r="C129" s="17"/>
    </row>
  </sheetData>
  <mergeCells count="103">
    <mergeCell ref="A1:D1"/>
    <mergeCell ref="A2:D2"/>
    <mergeCell ref="A4:D4"/>
    <mergeCell ref="A5:D5"/>
    <mergeCell ref="A6:D6"/>
    <mergeCell ref="A8:D8"/>
    <mergeCell ref="A16:B16"/>
    <mergeCell ref="A17:C17"/>
    <mergeCell ref="A18:D18"/>
    <mergeCell ref="B19:C19"/>
    <mergeCell ref="B20:C20"/>
    <mergeCell ref="B21:C21"/>
    <mergeCell ref="C9:D9"/>
    <mergeCell ref="C10:D10"/>
    <mergeCell ref="C11:D11"/>
    <mergeCell ref="C12:D12"/>
    <mergeCell ref="A14:D14"/>
    <mergeCell ref="A15:B15"/>
    <mergeCell ref="B29:C29"/>
    <mergeCell ref="B30:C30"/>
    <mergeCell ref="B31:C31"/>
    <mergeCell ref="B32:C32"/>
    <mergeCell ref="B33:C33"/>
    <mergeCell ref="A34:C34"/>
    <mergeCell ref="B22:C22"/>
    <mergeCell ref="B23:C23"/>
    <mergeCell ref="A25:D25"/>
    <mergeCell ref="B26:C26"/>
    <mergeCell ref="B27:C27"/>
    <mergeCell ref="B28:C28"/>
    <mergeCell ref="A42:C42"/>
    <mergeCell ref="A44:D44"/>
    <mergeCell ref="A53:B53"/>
    <mergeCell ref="A55:B55"/>
    <mergeCell ref="A57:D57"/>
    <mergeCell ref="B58:C58"/>
    <mergeCell ref="A36:D36"/>
    <mergeCell ref="A37:D37"/>
    <mergeCell ref="B38:C38"/>
    <mergeCell ref="B39:C39"/>
    <mergeCell ref="B40:C40"/>
    <mergeCell ref="B41:C41"/>
    <mergeCell ref="A65:D65"/>
    <mergeCell ref="B66:C66"/>
    <mergeCell ref="B67:C67"/>
    <mergeCell ref="B68:C68"/>
    <mergeCell ref="B69:C69"/>
    <mergeCell ref="A70:C70"/>
    <mergeCell ref="B59:C59"/>
    <mergeCell ref="B60:C60"/>
    <mergeCell ref="B61:C61"/>
    <mergeCell ref="B62:C62"/>
    <mergeCell ref="A63:C63"/>
    <mergeCell ref="B78:C78"/>
    <mergeCell ref="B79:C79"/>
    <mergeCell ref="B80:C80"/>
    <mergeCell ref="A81:C81"/>
    <mergeCell ref="A82:C82"/>
    <mergeCell ref="A84:D84"/>
    <mergeCell ref="A72:D72"/>
    <mergeCell ref="B73:C73"/>
    <mergeCell ref="B74:C74"/>
    <mergeCell ref="B75:C75"/>
    <mergeCell ref="B76:C76"/>
    <mergeCell ref="A77:C77"/>
    <mergeCell ref="B91:C91"/>
    <mergeCell ref="B92:C92"/>
    <mergeCell ref="A93:C93"/>
    <mergeCell ref="A95:D95"/>
    <mergeCell ref="B96:C96"/>
    <mergeCell ref="B97:C97"/>
    <mergeCell ref="A85:D85"/>
    <mergeCell ref="B86:C86"/>
    <mergeCell ref="B87:C87"/>
    <mergeCell ref="B88:C88"/>
    <mergeCell ref="B89:C89"/>
    <mergeCell ref="B90:C90"/>
    <mergeCell ref="A106:D106"/>
    <mergeCell ref="B107:C107"/>
    <mergeCell ref="B108:C108"/>
    <mergeCell ref="B109:C109"/>
    <mergeCell ref="B110:C110"/>
    <mergeCell ref="B111:C111"/>
    <mergeCell ref="A98:C98"/>
    <mergeCell ref="A100:D100"/>
    <mergeCell ref="B101:C101"/>
    <mergeCell ref="B102:C102"/>
    <mergeCell ref="B103:C103"/>
    <mergeCell ref="A104:C104"/>
    <mergeCell ref="A127:C127"/>
    <mergeCell ref="A128:C128"/>
    <mergeCell ref="B121:C121"/>
    <mergeCell ref="B122:C122"/>
    <mergeCell ref="B123:C123"/>
    <mergeCell ref="B124:C124"/>
    <mergeCell ref="A125:C125"/>
    <mergeCell ref="B126:C126"/>
    <mergeCell ref="A112:C112"/>
    <mergeCell ref="A114:D114"/>
    <mergeCell ref="A116:B116"/>
    <mergeCell ref="A118:D118"/>
    <mergeCell ref="B119:C119"/>
    <mergeCell ref="B120:C120"/>
  </mergeCells>
  <pageMargins left="0.511811024" right="0.511811024" top="0.78740157499999996" bottom="0.78740157499999996" header="0.31496062000000002" footer="0.31496062000000002"/>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23"/>
  <dimension ref="A1:F129"/>
  <sheetViews>
    <sheetView topLeftCell="A37" workbookViewId="0">
      <selection activeCell="D51" sqref="D51"/>
    </sheetView>
  </sheetViews>
  <sheetFormatPr defaultColWidth="9.1796875" defaultRowHeight="15.5"/>
  <cols>
    <col min="1" max="1" width="3.81640625" style="16" bestFit="1" customWidth="1"/>
    <col min="2" max="2" width="70.453125" style="16" bestFit="1" customWidth="1"/>
    <col min="3" max="3" width="22.1796875" style="16" bestFit="1" customWidth="1"/>
    <col min="4" max="4" width="21.453125" style="16" bestFit="1" customWidth="1"/>
    <col min="5" max="5" width="14.7265625" style="16" customWidth="1"/>
    <col min="6" max="6" width="12" style="16" customWidth="1"/>
    <col min="7" max="7" width="15.1796875" style="16" customWidth="1"/>
    <col min="8" max="16384" width="9.1796875" style="16"/>
  </cols>
  <sheetData>
    <row r="1" spans="1:4">
      <c r="A1" s="265" t="s">
        <v>852</v>
      </c>
      <c r="B1" s="266"/>
      <c r="C1" s="266"/>
      <c r="D1" s="267"/>
    </row>
    <row r="2" spans="1:4">
      <c r="A2" s="313" t="s">
        <v>113</v>
      </c>
      <c r="B2" s="314"/>
      <c r="C2" s="314"/>
      <c r="D2" s="315"/>
    </row>
    <row r="3" spans="1:4">
      <c r="A3" s="124"/>
      <c r="B3" s="125"/>
      <c r="C3" s="125"/>
      <c r="D3" s="126"/>
    </row>
    <row r="4" spans="1:4">
      <c r="A4" s="324" t="s">
        <v>109</v>
      </c>
      <c r="B4" s="325"/>
      <c r="C4" s="325"/>
      <c r="D4" s="326"/>
    </row>
    <row r="5" spans="1:4" ht="15.75" customHeight="1">
      <c r="A5" s="324" t="s">
        <v>826</v>
      </c>
      <c r="B5" s="325"/>
      <c r="C5" s="325"/>
      <c r="D5" s="326"/>
    </row>
    <row r="6" spans="1:4" ht="15.75" customHeight="1">
      <c r="A6" s="324" t="s">
        <v>824</v>
      </c>
      <c r="B6" s="325"/>
      <c r="C6" s="325"/>
      <c r="D6" s="326"/>
    </row>
    <row r="7" spans="1:4">
      <c r="A7" s="127"/>
      <c r="B7" s="28"/>
      <c r="C7" s="128"/>
      <c r="D7" s="129"/>
    </row>
    <row r="8" spans="1:4">
      <c r="A8" s="308" t="s">
        <v>0</v>
      </c>
      <c r="B8" s="309"/>
      <c r="C8" s="309"/>
      <c r="D8" s="310"/>
    </row>
    <row r="9" spans="1:4">
      <c r="A9" s="130" t="s">
        <v>1</v>
      </c>
      <c r="B9" s="119" t="s">
        <v>2</v>
      </c>
      <c r="C9" s="316" t="s">
        <v>823</v>
      </c>
      <c r="D9" s="317"/>
    </row>
    <row r="10" spans="1:4">
      <c r="A10" s="131" t="s">
        <v>3</v>
      </c>
      <c r="B10" s="118" t="s">
        <v>4</v>
      </c>
      <c r="C10" s="322" t="s">
        <v>789</v>
      </c>
      <c r="D10" s="323"/>
    </row>
    <row r="11" spans="1:4">
      <c r="A11" s="131" t="s">
        <v>5</v>
      </c>
      <c r="B11" s="118" t="s">
        <v>6</v>
      </c>
      <c r="C11" s="373" t="s">
        <v>114</v>
      </c>
      <c r="D11" s="374"/>
    </row>
    <row r="12" spans="1:4">
      <c r="A12" s="131" t="s">
        <v>7</v>
      </c>
      <c r="B12" s="118" t="s">
        <v>8</v>
      </c>
      <c r="C12" s="318">
        <v>12</v>
      </c>
      <c r="D12" s="319"/>
    </row>
    <row r="13" spans="1:4">
      <c r="A13" s="132"/>
      <c r="B13" s="29"/>
      <c r="C13" s="30"/>
      <c r="D13" s="129"/>
    </row>
    <row r="14" spans="1:4">
      <c r="A14" s="298" t="s">
        <v>28</v>
      </c>
      <c r="B14" s="299"/>
      <c r="C14" s="299"/>
      <c r="D14" s="300"/>
    </row>
    <row r="15" spans="1:4" ht="31.5" customHeight="1">
      <c r="A15" s="294" t="s">
        <v>774</v>
      </c>
      <c r="B15" s="295"/>
      <c r="C15" s="31" t="s">
        <v>29</v>
      </c>
      <c r="D15" s="133" t="s">
        <v>111</v>
      </c>
    </row>
    <row r="16" spans="1:4">
      <c r="A16" s="296" t="s">
        <v>142</v>
      </c>
      <c r="B16" s="297"/>
      <c r="C16" s="32" t="s">
        <v>781</v>
      </c>
      <c r="D16" s="134">
        <v>1</v>
      </c>
    </row>
    <row r="17" spans="1:4">
      <c r="A17" s="331"/>
      <c r="B17" s="332"/>
      <c r="C17" s="333"/>
      <c r="D17" s="129"/>
    </row>
    <row r="18" spans="1:4">
      <c r="A18" s="308" t="s">
        <v>9</v>
      </c>
      <c r="B18" s="309"/>
      <c r="C18" s="309"/>
      <c r="D18" s="310"/>
    </row>
    <row r="19" spans="1:4" ht="31">
      <c r="A19" s="135">
        <v>1</v>
      </c>
      <c r="B19" s="306" t="s">
        <v>10</v>
      </c>
      <c r="C19" s="306"/>
      <c r="D19" s="136" t="s">
        <v>142</v>
      </c>
    </row>
    <row r="20" spans="1:4">
      <c r="A20" s="135">
        <v>2</v>
      </c>
      <c r="B20" s="306" t="s">
        <v>30</v>
      </c>
      <c r="C20" s="306"/>
      <c r="D20" s="137" t="s">
        <v>137</v>
      </c>
    </row>
    <row r="21" spans="1:4">
      <c r="A21" s="135">
        <v>3</v>
      </c>
      <c r="B21" s="307" t="s">
        <v>849</v>
      </c>
      <c r="C21" s="307"/>
      <c r="D21" s="138">
        <v>1875.6</v>
      </c>
    </row>
    <row r="22" spans="1:4">
      <c r="A22" s="135">
        <v>4</v>
      </c>
      <c r="B22" s="306" t="s">
        <v>11</v>
      </c>
      <c r="C22" s="306"/>
      <c r="D22" s="139" t="str">
        <f>C11</f>
        <v>SEEAC/MT</v>
      </c>
    </row>
    <row r="23" spans="1:4">
      <c r="A23" s="135">
        <v>5</v>
      </c>
      <c r="B23" s="306" t="s">
        <v>12</v>
      </c>
      <c r="C23" s="306"/>
      <c r="D23" s="140">
        <v>43831</v>
      </c>
    </row>
    <row r="24" spans="1:4">
      <c r="A24" s="141"/>
      <c r="B24" s="142"/>
      <c r="C24" s="142"/>
      <c r="D24" s="129"/>
    </row>
    <row r="25" spans="1:4">
      <c r="A25" s="277" t="s">
        <v>25</v>
      </c>
      <c r="B25" s="278"/>
      <c r="C25" s="278"/>
      <c r="D25" s="279"/>
    </row>
    <row r="26" spans="1:4">
      <c r="A26" s="170">
        <v>1</v>
      </c>
      <c r="B26" s="269" t="s">
        <v>13</v>
      </c>
      <c r="C26" s="269"/>
      <c r="D26" s="144" t="s">
        <v>14</v>
      </c>
    </row>
    <row r="27" spans="1:4">
      <c r="A27" s="145" t="s">
        <v>1</v>
      </c>
      <c r="B27" s="268" t="s">
        <v>822</v>
      </c>
      <c r="C27" s="268"/>
      <c r="D27" s="146">
        <f>(D21/220)*220</f>
        <v>1875.6</v>
      </c>
    </row>
    <row r="28" spans="1:4">
      <c r="A28" s="145" t="s">
        <v>3</v>
      </c>
      <c r="B28" s="268" t="s">
        <v>89</v>
      </c>
      <c r="C28" s="268"/>
      <c r="D28" s="146"/>
    </row>
    <row r="29" spans="1:4">
      <c r="A29" s="145" t="s">
        <v>5</v>
      </c>
      <c r="B29" s="268" t="s">
        <v>90</v>
      </c>
      <c r="C29" s="268"/>
      <c r="D29" s="146"/>
    </row>
    <row r="30" spans="1:4">
      <c r="A30" s="145" t="s">
        <v>7</v>
      </c>
      <c r="B30" s="268" t="s">
        <v>91</v>
      </c>
      <c r="C30" s="268"/>
      <c r="D30" s="146"/>
    </row>
    <row r="31" spans="1:4">
      <c r="A31" s="145" t="s">
        <v>15</v>
      </c>
      <c r="B31" s="268" t="s">
        <v>92</v>
      </c>
      <c r="C31" s="268"/>
      <c r="D31" s="146"/>
    </row>
    <row r="32" spans="1:4">
      <c r="A32" s="145" t="s">
        <v>16</v>
      </c>
      <c r="B32" s="280" t="s">
        <v>790</v>
      </c>
      <c r="C32" s="280"/>
      <c r="D32" s="146"/>
    </row>
    <row r="33" spans="1:4">
      <c r="A33" s="147" t="s">
        <v>17</v>
      </c>
      <c r="B33" s="268" t="s">
        <v>784</v>
      </c>
      <c r="C33" s="268"/>
      <c r="D33" s="146"/>
    </row>
    <row r="34" spans="1:4">
      <c r="A34" s="272" t="s">
        <v>93</v>
      </c>
      <c r="B34" s="269"/>
      <c r="C34" s="269"/>
      <c r="D34" s="148">
        <f>SUM(D27:D33)</f>
        <v>1875.6</v>
      </c>
    </row>
    <row r="35" spans="1:4">
      <c r="A35" s="141"/>
      <c r="B35" s="142"/>
      <c r="C35" s="142"/>
      <c r="D35" s="129"/>
    </row>
    <row r="36" spans="1:4">
      <c r="A36" s="277" t="s">
        <v>65</v>
      </c>
      <c r="B36" s="278"/>
      <c r="C36" s="278"/>
      <c r="D36" s="279"/>
    </row>
    <row r="37" spans="1:4">
      <c r="A37" s="285" t="s">
        <v>31</v>
      </c>
      <c r="B37" s="286"/>
      <c r="C37" s="286"/>
      <c r="D37" s="287"/>
    </row>
    <row r="38" spans="1:4">
      <c r="A38" s="170" t="s">
        <v>32</v>
      </c>
      <c r="B38" s="311" t="s">
        <v>33</v>
      </c>
      <c r="C38" s="311"/>
      <c r="D38" s="144" t="s">
        <v>14</v>
      </c>
    </row>
    <row r="39" spans="1:4">
      <c r="A39" s="145" t="s">
        <v>1</v>
      </c>
      <c r="B39" s="312" t="s">
        <v>26</v>
      </c>
      <c r="C39" s="312"/>
      <c r="D39" s="146">
        <f>D34/12</f>
        <v>156.29999999999998</v>
      </c>
    </row>
    <row r="40" spans="1:4">
      <c r="A40" s="145" t="s">
        <v>3</v>
      </c>
      <c r="B40" s="330" t="s">
        <v>94</v>
      </c>
      <c r="C40" s="330"/>
      <c r="D40" s="146">
        <f>D34/12</f>
        <v>156.29999999999998</v>
      </c>
    </row>
    <row r="41" spans="1:4">
      <c r="A41" s="145" t="s">
        <v>5</v>
      </c>
      <c r="B41" s="312" t="s">
        <v>95</v>
      </c>
      <c r="C41" s="312"/>
      <c r="D41" s="146">
        <f>D40/3</f>
        <v>52.099999999999994</v>
      </c>
    </row>
    <row r="42" spans="1:4">
      <c r="A42" s="327" t="s">
        <v>93</v>
      </c>
      <c r="B42" s="328"/>
      <c r="C42" s="329"/>
      <c r="D42" s="148">
        <f>SUM(D39:D41)</f>
        <v>364.69999999999993</v>
      </c>
    </row>
    <row r="43" spans="1:4">
      <c r="A43" s="141"/>
      <c r="B43" s="142"/>
      <c r="C43" s="142"/>
      <c r="D43" s="129"/>
    </row>
    <row r="44" spans="1:4" ht="32.25" customHeight="1">
      <c r="A44" s="301" t="s">
        <v>34</v>
      </c>
      <c r="B44" s="302"/>
      <c r="C44" s="302"/>
      <c r="D44" s="303"/>
    </row>
    <row r="45" spans="1:4">
      <c r="A45" s="170" t="s">
        <v>35</v>
      </c>
      <c r="B45" s="169" t="s">
        <v>36</v>
      </c>
      <c r="C45" s="169" t="s">
        <v>37</v>
      </c>
      <c r="D45" s="144" t="s">
        <v>14</v>
      </c>
    </row>
    <row r="46" spans="1:4">
      <c r="A46" s="145" t="s">
        <v>1</v>
      </c>
      <c r="B46" s="34" t="s">
        <v>38</v>
      </c>
      <c r="C46" s="35">
        <v>0.2</v>
      </c>
      <c r="D46" s="146">
        <f>(D34+D42)*C46</f>
        <v>448.05999999999995</v>
      </c>
    </row>
    <row r="47" spans="1:4">
      <c r="A47" s="145" t="s">
        <v>3</v>
      </c>
      <c r="B47" s="34" t="s">
        <v>39</v>
      </c>
      <c r="C47" s="35">
        <v>2.5000000000000001E-2</v>
      </c>
      <c r="D47" s="146">
        <f>(D34+D42)*C47</f>
        <v>56.007499999999993</v>
      </c>
    </row>
    <row r="48" spans="1:4" ht="31">
      <c r="A48" s="145" t="s">
        <v>5</v>
      </c>
      <c r="B48" s="34" t="s">
        <v>124</v>
      </c>
      <c r="C48" s="36">
        <v>0.03</v>
      </c>
      <c r="D48" s="146">
        <f>(D34+D42)*C48</f>
        <v>67.208999999999989</v>
      </c>
    </row>
    <row r="49" spans="1:4">
      <c r="A49" s="145" t="s">
        <v>7</v>
      </c>
      <c r="B49" s="34" t="s">
        <v>40</v>
      </c>
      <c r="C49" s="35">
        <v>1.4999999999999999E-2</v>
      </c>
      <c r="D49" s="146">
        <f>(D34+D42)*C49</f>
        <v>33.604499999999994</v>
      </c>
    </row>
    <row r="50" spans="1:4">
      <c r="A50" s="145" t="s">
        <v>15</v>
      </c>
      <c r="B50" s="34" t="s">
        <v>41</v>
      </c>
      <c r="C50" s="35">
        <v>0.01</v>
      </c>
      <c r="D50" s="146">
        <f>(D34+D42)*C50</f>
        <v>22.402999999999999</v>
      </c>
    </row>
    <row r="51" spans="1:4">
      <c r="A51" s="145" t="s">
        <v>16</v>
      </c>
      <c r="B51" s="34" t="s">
        <v>42</v>
      </c>
      <c r="C51" s="35">
        <v>6.0000000000000001E-3</v>
      </c>
      <c r="D51" s="503">
        <f>(D34+D42)*C51</f>
        <v>13.441799999999999</v>
      </c>
    </row>
    <row r="52" spans="1:4">
      <c r="A52" s="145" t="s">
        <v>17</v>
      </c>
      <c r="B52" s="34" t="s">
        <v>43</v>
      </c>
      <c r="C52" s="35">
        <v>2E-3</v>
      </c>
      <c r="D52" s="146">
        <f>(D34+D42)*C52</f>
        <v>4.4805999999999999</v>
      </c>
    </row>
    <row r="53" spans="1:4">
      <c r="A53" s="304" t="s">
        <v>96</v>
      </c>
      <c r="B53" s="305"/>
      <c r="C53" s="37">
        <f>SUM(C46:C52)</f>
        <v>0.28800000000000003</v>
      </c>
      <c r="D53" s="149">
        <f>(D34+D42)*C53</f>
        <v>645.20640000000003</v>
      </c>
    </row>
    <row r="54" spans="1:4">
      <c r="A54" s="145" t="s">
        <v>18</v>
      </c>
      <c r="B54" s="34" t="s">
        <v>44</v>
      </c>
      <c r="C54" s="35">
        <v>0.08</v>
      </c>
      <c r="D54" s="146">
        <f>(D34+D42)*C54</f>
        <v>179.22399999999999</v>
      </c>
    </row>
    <row r="55" spans="1:4">
      <c r="A55" s="272" t="s">
        <v>97</v>
      </c>
      <c r="B55" s="269"/>
      <c r="C55" s="35">
        <f>SUM(C53:C54)</f>
        <v>0.36800000000000005</v>
      </c>
      <c r="D55" s="148">
        <f>SUM(D53:D54)</f>
        <v>824.43039999999996</v>
      </c>
    </row>
    <row r="56" spans="1:4">
      <c r="A56" s="141"/>
      <c r="B56" s="142"/>
      <c r="C56" s="142"/>
      <c r="D56" s="129"/>
    </row>
    <row r="57" spans="1:4">
      <c r="A57" s="282" t="s">
        <v>45</v>
      </c>
      <c r="B57" s="283"/>
      <c r="C57" s="283"/>
      <c r="D57" s="284"/>
    </row>
    <row r="58" spans="1:4">
      <c r="A58" s="170" t="s">
        <v>46</v>
      </c>
      <c r="B58" s="269" t="s">
        <v>19</v>
      </c>
      <c r="C58" s="269"/>
      <c r="D58" s="144" t="s">
        <v>14</v>
      </c>
    </row>
    <row r="59" spans="1:4">
      <c r="A59" s="145" t="s">
        <v>1</v>
      </c>
      <c r="B59" s="268" t="s">
        <v>847</v>
      </c>
      <c r="C59" s="268"/>
      <c r="D59" s="146">
        <f>(4.1*2*22)-(D21*6%)</f>
        <v>67.86399999999999</v>
      </c>
    </row>
    <row r="60" spans="1:4">
      <c r="A60" s="145" t="s">
        <v>3</v>
      </c>
      <c r="B60" s="268" t="s">
        <v>842</v>
      </c>
      <c r="C60" s="268"/>
      <c r="D60" s="146">
        <f>(15*22)-(15*22*5%)</f>
        <v>313.5</v>
      </c>
    </row>
    <row r="61" spans="1:4">
      <c r="A61" s="145" t="s">
        <v>5</v>
      </c>
      <c r="B61" s="268" t="s">
        <v>841</v>
      </c>
      <c r="C61" s="268"/>
      <c r="D61" s="146">
        <v>110</v>
      </c>
    </row>
    <row r="62" spans="1:4">
      <c r="A62" s="145" t="s">
        <v>7</v>
      </c>
      <c r="B62" s="268" t="s">
        <v>75</v>
      </c>
      <c r="C62" s="268"/>
      <c r="D62" s="146"/>
    </row>
    <row r="63" spans="1:4">
      <c r="A63" s="272" t="s">
        <v>93</v>
      </c>
      <c r="B63" s="269"/>
      <c r="C63" s="269"/>
      <c r="D63" s="148">
        <f>SUM(D59:D62)</f>
        <v>491.36399999999998</v>
      </c>
    </row>
    <row r="64" spans="1:4">
      <c r="A64" s="141"/>
      <c r="B64" s="142"/>
      <c r="C64" s="142"/>
      <c r="D64" s="129"/>
    </row>
    <row r="65" spans="1:4">
      <c r="A65" s="282" t="s">
        <v>47</v>
      </c>
      <c r="B65" s="283"/>
      <c r="C65" s="283"/>
      <c r="D65" s="284"/>
    </row>
    <row r="66" spans="1:4">
      <c r="A66" s="170">
        <v>2</v>
      </c>
      <c r="B66" s="292" t="s">
        <v>48</v>
      </c>
      <c r="C66" s="293"/>
      <c r="D66" s="144" t="s">
        <v>14</v>
      </c>
    </row>
    <row r="67" spans="1:4">
      <c r="A67" s="145" t="s">
        <v>32</v>
      </c>
      <c r="B67" s="268" t="s">
        <v>33</v>
      </c>
      <c r="C67" s="268"/>
      <c r="D67" s="150">
        <f>D42</f>
        <v>364.69999999999993</v>
      </c>
    </row>
    <row r="68" spans="1:4">
      <c r="A68" s="145" t="s">
        <v>35</v>
      </c>
      <c r="B68" s="268" t="s">
        <v>36</v>
      </c>
      <c r="C68" s="268"/>
      <c r="D68" s="150">
        <f>D55</f>
        <v>824.43039999999996</v>
      </c>
    </row>
    <row r="69" spans="1:4">
      <c r="A69" s="147" t="s">
        <v>46</v>
      </c>
      <c r="B69" s="268" t="s">
        <v>19</v>
      </c>
      <c r="C69" s="268"/>
      <c r="D69" s="150">
        <f>D63</f>
        <v>491.36399999999998</v>
      </c>
    </row>
    <row r="70" spans="1:4" ht="15.75" customHeight="1">
      <c r="A70" s="272" t="s">
        <v>93</v>
      </c>
      <c r="B70" s="269"/>
      <c r="C70" s="269"/>
      <c r="D70" s="151">
        <f>SUM(D67:D69)</f>
        <v>1680.4944</v>
      </c>
    </row>
    <row r="71" spans="1:4">
      <c r="A71" s="152"/>
      <c r="B71" s="142"/>
      <c r="C71" s="142"/>
      <c r="D71" s="129"/>
    </row>
    <row r="72" spans="1:4">
      <c r="A72" s="288" t="s">
        <v>49</v>
      </c>
      <c r="B72" s="289"/>
      <c r="C72" s="289"/>
      <c r="D72" s="290"/>
    </row>
    <row r="73" spans="1:4">
      <c r="A73" s="170">
        <v>3</v>
      </c>
      <c r="B73" s="269" t="s">
        <v>23</v>
      </c>
      <c r="C73" s="269"/>
      <c r="D73" s="144" t="s">
        <v>14</v>
      </c>
    </row>
    <row r="74" spans="1:4">
      <c r="A74" s="145" t="s">
        <v>1</v>
      </c>
      <c r="B74" s="280" t="s">
        <v>50</v>
      </c>
      <c r="C74" s="280"/>
      <c r="D74" s="146">
        <f>(D34+D70-D53)/12</f>
        <v>242.57399999999998</v>
      </c>
    </row>
    <row r="75" spans="1:4">
      <c r="A75" s="145" t="s">
        <v>3</v>
      </c>
      <c r="B75" s="268" t="s">
        <v>51</v>
      </c>
      <c r="C75" s="268"/>
      <c r="D75" s="153">
        <f>D74*8%</f>
        <v>19.405919999999998</v>
      </c>
    </row>
    <row r="76" spans="1:4">
      <c r="A76" s="145" t="s">
        <v>5</v>
      </c>
      <c r="B76" s="268" t="s">
        <v>52</v>
      </c>
      <c r="C76" s="268"/>
      <c r="D76" s="153">
        <f>(D54*50%)</f>
        <v>89.611999999999995</v>
      </c>
    </row>
    <row r="77" spans="1:4" ht="15.75" customHeight="1">
      <c r="A77" s="291" t="s">
        <v>99</v>
      </c>
      <c r="B77" s="281"/>
      <c r="C77" s="281"/>
      <c r="D77" s="148">
        <f>(D74+D76)*37.71%</f>
        <v>125.26734059999998</v>
      </c>
    </row>
    <row r="78" spans="1:4">
      <c r="A78" s="145" t="s">
        <v>7</v>
      </c>
      <c r="B78" s="280" t="s">
        <v>100</v>
      </c>
      <c r="C78" s="280"/>
      <c r="D78" s="153">
        <f>(D34+D70)/12</f>
        <v>296.34120000000001</v>
      </c>
    </row>
    <row r="79" spans="1:4" ht="31.5" customHeight="1">
      <c r="A79" s="145" t="s">
        <v>15</v>
      </c>
      <c r="B79" s="268" t="s">
        <v>53</v>
      </c>
      <c r="C79" s="268"/>
      <c r="D79" s="146">
        <f>(D78*C55)</f>
        <v>109.05356160000002</v>
      </c>
    </row>
    <row r="80" spans="1:4">
      <c r="A80" s="145" t="s">
        <v>16</v>
      </c>
      <c r="B80" s="268" t="s">
        <v>54</v>
      </c>
      <c r="C80" s="268"/>
      <c r="D80" s="146">
        <f>D76</f>
        <v>89.611999999999995</v>
      </c>
    </row>
    <row r="81" spans="1:6" ht="15.75" customHeight="1">
      <c r="A81" s="291" t="s">
        <v>101</v>
      </c>
      <c r="B81" s="281"/>
      <c r="C81" s="281"/>
      <c r="D81" s="148">
        <f>(D78+D80)*37.71%</f>
        <v>145.54295172000002</v>
      </c>
    </row>
    <row r="82" spans="1:6" ht="15.75" customHeight="1">
      <c r="A82" s="272" t="s">
        <v>93</v>
      </c>
      <c r="B82" s="269"/>
      <c r="C82" s="269"/>
      <c r="D82" s="154">
        <f>(D77+D81)-5.76</f>
        <v>265.05029232000004</v>
      </c>
    </row>
    <row r="83" spans="1:6">
      <c r="A83" s="141"/>
      <c r="B83" s="142"/>
      <c r="C83" s="142"/>
      <c r="D83" s="129"/>
    </row>
    <row r="84" spans="1:6">
      <c r="A84" s="288" t="s">
        <v>55</v>
      </c>
      <c r="B84" s="289"/>
      <c r="C84" s="289"/>
      <c r="D84" s="290"/>
    </row>
    <row r="85" spans="1:6">
      <c r="A85" s="282" t="s">
        <v>56</v>
      </c>
      <c r="B85" s="283"/>
      <c r="C85" s="283"/>
      <c r="D85" s="284"/>
    </row>
    <row r="86" spans="1:6">
      <c r="A86" s="170" t="s">
        <v>20</v>
      </c>
      <c r="B86" s="269" t="s">
        <v>57</v>
      </c>
      <c r="C86" s="269"/>
      <c r="D86" s="144" t="s">
        <v>14</v>
      </c>
      <c r="F86" s="33"/>
    </row>
    <row r="87" spans="1:6">
      <c r="A87" s="145" t="s">
        <v>1</v>
      </c>
      <c r="B87" s="268" t="s">
        <v>58</v>
      </c>
      <c r="C87" s="268"/>
      <c r="D87" s="155"/>
    </row>
    <row r="88" spans="1:6">
      <c r="A88" s="145" t="s">
        <v>3</v>
      </c>
      <c r="B88" s="268" t="s">
        <v>57</v>
      </c>
      <c r="C88" s="268"/>
      <c r="D88" s="156">
        <f>(D34+D70+D82)/30*29.1991/12</f>
        <v>309.92773884866921</v>
      </c>
    </row>
    <row r="89" spans="1:6">
      <c r="A89" s="145" t="s">
        <v>5</v>
      </c>
      <c r="B89" s="268" t="s">
        <v>59</v>
      </c>
      <c r="C89" s="268"/>
      <c r="D89" s="150"/>
    </row>
    <row r="90" spans="1:6">
      <c r="A90" s="145" t="s">
        <v>7</v>
      </c>
      <c r="B90" s="268" t="s">
        <v>27</v>
      </c>
      <c r="C90" s="268"/>
      <c r="D90" s="150"/>
    </row>
    <row r="91" spans="1:6">
      <c r="A91" s="145" t="s">
        <v>15</v>
      </c>
      <c r="B91" s="268" t="s">
        <v>102</v>
      </c>
      <c r="C91" s="268"/>
      <c r="D91" s="150"/>
    </row>
    <row r="92" spans="1:6">
      <c r="A92" s="147" t="s">
        <v>16</v>
      </c>
      <c r="B92" s="268" t="s">
        <v>24</v>
      </c>
      <c r="C92" s="268"/>
      <c r="D92" s="157"/>
    </row>
    <row r="93" spans="1:6" ht="15.75" customHeight="1">
      <c r="A93" s="272" t="s">
        <v>97</v>
      </c>
      <c r="B93" s="269"/>
      <c r="C93" s="269"/>
      <c r="D93" s="151">
        <f>SUM(D87:D92)</f>
        <v>309.92773884866921</v>
      </c>
    </row>
    <row r="94" spans="1:6">
      <c r="A94" s="141"/>
      <c r="B94" s="142"/>
      <c r="C94" s="142"/>
      <c r="D94" s="129"/>
    </row>
    <row r="95" spans="1:6">
      <c r="A95" s="282" t="s">
        <v>60</v>
      </c>
      <c r="B95" s="283"/>
      <c r="C95" s="283"/>
      <c r="D95" s="284"/>
    </row>
    <row r="96" spans="1:6">
      <c r="A96" s="172" t="s">
        <v>21</v>
      </c>
      <c r="B96" s="269" t="s">
        <v>61</v>
      </c>
      <c r="C96" s="269"/>
      <c r="D96" s="159" t="s">
        <v>14</v>
      </c>
    </row>
    <row r="97" spans="1:4">
      <c r="A97" s="160" t="s">
        <v>1</v>
      </c>
      <c r="B97" s="268" t="s">
        <v>103</v>
      </c>
      <c r="C97" s="268"/>
      <c r="D97" s="161"/>
    </row>
    <row r="98" spans="1:4" ht="15.75" customHeight="1">
      <c r="A98" s="272" t="s">
        <v>93</v>
      </c>
      <c r="B98" s="269"/>
      <c r="C98" s="269"/>
      <c r="D98" s="162">
        <v>0</v>
      </c>
    </row>
    <row r="99" spans="1:4">
      <c r="A99" s="141"/>
      <c r="B99" s="142"/>
      <c r="C99" s="142"/>
      <c r="D99" s="129"/>
    </row>
    <row r="100" spans="1:4">
      <c r="A100" s="285" t="s">
        <v>62</v>
      </c>
      <c r="B100" s="286"/>
      <c r="C100" s="286"/>
      <c r="D100" s="287"/>
    </row>
    <row r="101" spans="1:4">
      <c r="A101" s="170">
        <v>4</v>
      </c>
      <c r="B101" s="281" t="s">
        <v>63</v>
      </c>
      <c r="C101" s="281"/>
      <c r="D101" s="144" t="s">
        <v>14</v>
      </c>
    </row>
    <row r="102" spans="1:4">
      <c r="A102" s="145" t="s">
        <v>20</v>
      </c>
      <c r="B102" s="268" t="s">
        <v>57</v>
      </c>
      <c r="C102" s="268"/>
      <c r="D102" s="150">
        <f>D93</f>
        <v>309.92773884866921</v>
      </c>
    </row>
    <row r="103" spans="1:4">
      <c r="A103" s="147" t="s">
        <v>21</v>
      </c>
      <c r="B103" s="268" t="s">
        <v>61</v>
      </c>
      <c r="C103" s="268"/>
      <c r="D103" s="150"/>
    </row>
    <row r="104" spans="1:4" ht="15.75" customHeight="1">
      <c r="A104" s="272" t="s">
        <v>93</v>
      </c>
      <c r="B104" s="269"/>
      <c r="C104" s="269"/>
      <c r="D104" s="151">
        <f>SUM(D102:D103)</f>
        <v>309.92773884866921</v>
      </c>
    </row>
    <row r="105" spans="1:4">
      <c r="A105" s="141"/>
      <c r="B105" s="142"/>
      <c r="C105" s="142"/>
      <c r="D105" s="129"/>
    </row>
    <row r="106" spans="1:4" ht="16" thickBot="1">
      <c r="A106" s="277" t="s">
        <v>66</v>
      </c>
      <c r="B106" s="278"/>
      <c r="C106" s="278"/>
      <c r="D106" s="279"/>
    </row>
    <row r="107" spans="1:4" ht="16" thickBot="1">
      <c r="A107" s="173">
        <v>5</v>
      </c>
      <c r="B107" s="269" t="s">
        <v>104</v>
      </c>
      <c r="C107" s="269"/>
      <c r="D107" s="144" t="s">
        <v>14</v>
      </c>
    </row>
    <row r="108" spans="1:4" ht="16" thickBot="1">
      <c r="A108" s="120" t="s">
        <v>1</v>
      </c>
      <c r="B108" s="268" t="s">
        <v>105</v>
      </c>
      <c r="C108" s="268"/>
      <c r="D108" s="146">
        <f>UNIFORMES!E58</f>
        <v>69.279166666666654</v>
      </c>
    </row>
    <row r="109" spans="1:4" ht="16" thickBot="1">
      <c r="A109" s="120" t="s">
        <v>3</v>
      </c>
      <c r="B109" s="268" t="s">
        <v>147</v>
      </c>
      <c r="C109" s="268"/>
      <c r="D109" s="146">
        <f>(0.47*220)</f>
        <v>103.39999999999999</v>
      </c>
    </row>
    <row r="110" spans="1:4" ht="16" thickBot="1">
      <c r="A110" s="120" t="s">
        <v>5</v>
      </c>
      <c r="B110" s="268" t="s">
        <v>148</v>
      </c>
      <c r="C110" s="268"/>
      <c r="D110" s="146">
        <f>(0.91*220)</f>
        <v>200.20000000000002</v>
      </c>
    </row>
    <row r="111" spans="1:4">
      <c r="A111" s="121" t="s">
        <v>7</v>
      </c>
      <c r="B111" s="268" t="s">
        <v>106</v>
      </c>
      <c r="C111" s="268"/>
      <c r="D111" s="146"/>
    </row>
    <row r="112" spans="1:4" ht="16.5" customHeight="1">
      <c r="A112" s="272" t="s">
        <v>97</v>
      </c>
      <c r="B112" s="269"/>
      <c r="C112" s="269"/>
      <c r="D112" s="148">
        <f>SUM(D108:D111)</f>
        <v>372.87916666666666</v>
      </c>
    </row>
    <row r="113" spans="1:4">
      <c r="A113" s="141"/>
      <c r="B113" s="142"/>
      <c r="C113" s="142"/>
      <c r="D113" s="129"/>
    </row>
    <row r="114" spans="1:4">
      <c r="A114" s="274" t="s">
        <v>213</v>
      </c>
      <c r="B114" s="275"/>
      <c r="C114" s="275"/>
      <c r="D114" s="276"/>
    </row>
    <row r="115" spans="1:4">
      <c r="A115" s="170">
        <v>6</v>
      </c>
      <c r="B115" s="171" t="s">
        <v>167</v>
      </c>
      <c r="C115" s="169" t="s">
        <v>37</v>
      </c>
      <c r="D115" s="144" t="s">
        <v>14</v>
      </c>
    </row>
    <row r="116" spans="1:4">
      <c r="A116" s="272" t="s">
        <v>97</v>
      </c>
      <c r="B116" s="269"/>
      <c r="C116" s="38">
        <v>0.23449999999999999</v>
      </c>
      <c r="D116" s="151">
        <f>C116*D125</f>
        <v>1056.176649692386</v>
      </c>
    </row>
    <row r="117" spans="1:4">
      <c r="A117" s="141"/>
      <c r="B117" s="142"/>
      <c r="C117" s="142"/>
      <c r="D117" s="129"/>
    </row>
    <row r="118" spans="1:4">
      <c r="A118" s="277" t="s">
        <v>107</v>
      </c>
      <c r="B118" s="278"/>
      <c r="C118" s="278"/>
      <c r="D118" s="279"/>
    </row>
    <row r="119" spans="1:4">
      <c r="A119" s="170"/>
      <c r="B119" s="269" t="s">
        <v>64</v>
      </c>
      <c r="C119" s="269"/>
      <c r="D119" s="144" t="s">
        <v>14</v>
      </c>
    </row>
    <row r="120" spans="1:4">
      <c r="A120" s="170" t="s">
        <v>1</v>
      </c>
      <c r="B120" s="268" t="s">
        <v>25</v>
      </c>
      <c r="C120" s="268"/>
      <c r="D120" s="163">
        <f>D34</f>
        <v>1875.6</v>
      </c>
    </row>
    <row r="121" spans="1:4">
      <c r="A121" s="170" t="s">
        <v>3</v>
      </c>
      <c r="B121" s="268" t="s">
        <v>65</v>
      </c>
      <c r="C121" s="268"/>
      <c r="D121" s="163">
        <f>D70</f>
        <v>1680.4944</v>
      </c>
    </row>
    <row r="122" spans="1:4">
      <c r="A122" s="170" t="s">
        <v>5</v>
      </c>
      <c r="B122" s="268" t="s">
        <v>49</v>
      </c>
      <c r="C122" s="268"/>
      <c r="D122" s="163">
        <f>D82</f>
        <v>265.05029232000004</v>
      </c>
    </row>
    <row r="123" spans="1:4">
      <c r="A123" s="170" t="s">
        <v>7</v>
      </c>
      <c r="B123" s="280" t="s">
        <v>55</v>
      </c>
      <c r="C123" s="280"/>
      <c r="D123" s="163">
        <f>D104</f>
        <v>309.92773884866921</v>
      </c>
    </row>
    <row r="124" spans="1:4">
      <c r="A124" s="164" t="s">
        <v>15</v>
      </c>
      <c r="B124" s="268" t="s">
        <v>66</v>
      </c>
      <c r="C124" s="268"/>
      <c r="D124" s="163">
        <f>D112</f>
        <v>372.87916666666666</v>
      </c>
    </row>
    <row r="125" spans="1:4" ht="15.75" customHeight="1">
      <c r="A125" s="272" t="s">
        <v>67</v>
      </c>
      <c r="B125" s="269"/>
      <c r="C125" s="269"/>
      <c r="D125" s="165">
        <f>SUM(D120:D124)</f>
        <v>4503.9515978353356</v>
      </c>
    </row>
    <row r="126" spans="1:4">
      <c r="A126" s="166" t="s">
        <v>16</v>
      </c>
      <c r="B126" s="273" t="s">
        <v>214</v>
      </c>
      <c r="C126" s="273"/>
      <c r="D126" s="165">
        <f>D116</f>
        <v>1056.176649692386</v>
      </c>
    </row>
    <row r="127" spans="1:4" ht="16.5" customHeight="1" thickBot="1">
      <c r="A127" s="272" t="s">
        <v>108</v>
      </c>
      <c r="B127" s="269"/>
      <c r="C127" s="269"/>
      <c r="D127" s="167">
        <f>D125+D126</f>
        <v>5560.1282475277221</v>
      </c>
    </row>
    <row r="128" spans="1:4" ht="16" thickBot="1">
      <c r="A128" s="270" t="s">
        <v>782</v>
      </c>
      <c r="B128" s="271"/>
      <c r="C128" s="271"/>
      <c r="D128" s="123">
        <f>(D34+D70+D82)/220</f>
        <v>17.368839510545456</v>
      </c>
    </row>
    <row r="129" spans="3:3">
      <c r="C129" s="17"/>
    </row>
  </sheetData>
  <mergeCells count="103">
    <mergeCell ref="A1:D1"/>
    <mergeCell ref="A2:D2"/>
    <mergeCell ref="A4:D4"/>
    <mergeCell ref="A5:D5"/>
    <mergeCell ref="A6:D6"/>
    <mergeCell ref="A8:D8"/>
    <mergeCell ref="A16:B16"/>
    <mergeCell ref="A17:C17"/>
    <mergeCell ref="A18:D18"/>
    <mergeCell ref="B19:C19"/>
    <mergeCell ref="B20:C20"/>
    <mergeCell ref="B21:C21"/>
    <mergeCell ref="C9:D9"/>
    <mergeCell ref="C10:D10"/>
    <mergeCell ref="C11:D11"/>
    <mergeCell ref="C12:D12"/>
    <mergeCell ref="A14:D14"/>
    <mergeCell ref="A15:B15"/>
    <mergeCell ref="B29:C29"/>
    <mergeCell ref="B30:C30"/>
    <mergeCell ref="B31:C31"/>
    <mergeCell ref="B32:C32"/>
    <mergeCell ref="B33:C33"/>
    <mergeCell ref="A34:C34"/>
    <mergeCell ref="B22:C22"/>
    <mergeCell ref="B23:C23"/>
    <mergeCell ref="A25:D25"/>
    <mergeCell ref="B26:C26"/>
    <mergeCell ref="B27:C27"/>
    <mergeCell ref="B28:C28"/>
    <mergeCell ref="A42:C42"/>
    <mergeCell ref="A44:D44"/>
    <mergeCell ref="A53:B53"/>
    <mergeCell ref="A55:B55"/>
    <mergeCell ref="A57:D57"/>
    <mergeCell ref="B58:C58"/>
    <mergeCell ref="A36:D36"/>
    <mergeCell ref="A37:D37"/>
    <mergeCell ref="B38:C38"/>
    <mergeCell ref="B39:C39"/>
    <mergeCell ref="B40:C40"/>
    <mergeCell ref="B41:C41"/>
    <mergeCell ref="A65:D65"/>
    <mergeCell ref="B66:C66"/>
    <mergeCell ref="B67:C67"/>
    <mergeCell ref="B68:C68"/>
    <mergeCell ref="B69:C69"/>
    <mergeCell ref="A70:C70"/>
    <mergeCell ref="B59:C59"/>
    <mergeCell ref="B60:C60"/>
    <mergeCell ref="B61:C61"/>
    <mergeCell ref="B62:C62"/>
    <mergeCell ref="A63:C63"/>
    <mergeCell ref="B78:C78"/>
    <mergeCell ref="B79:C79"/>
    <mergeCell ref="B80:C80"/>
    <mergeCell ref="A81:C81"/>
    <mergeCell ref="A82:C82"/>
    <mergeCell ref="A84:D84"/>
    <mergeCell ref="A72:D72"/>
    <mergeCell ref="B73:C73"/>
    <mergeCell ref="B74:C74"/>
    <mergeCell ref="B75:C75"/>
    <mergeCell ref="B76:C76"/>
    <mergeCell ref="A77:C77"/>
    <mergeCell ref="B91:C91"/>
    <mergeCell ref="B92:C92"/>
    <mergeCell ref="A93:C93"/>
    <mergeCell ref="A95:D95"/>
    <mergeCell ref="B96:C96"/>
    <mergeCell ref="B97:C97"/>
    <mergeCell ref="A85:D85"/>
    <mergeCell ref="B86:C86"/>
    <mergeCell ref="B87:C87"/>
    <mergeCell ref="B88:C88"/>
    <mergeCell ref="B89:C89"/>
    <mergeCell ref="B90:C90"/>
    <mergeCell ref="A106:D106"/>
    <mergeCell ref="B107:C107"/>
    <mergeCell ref="B108:C108"/>
    <mergeCell ref="B109:C109"/>
    <mergeCell ref="B110:C110"/>
    <mergeCell ref="B111:C111"/>
    <mergeCell ref="A98:C98"/>
    <mergeCell ref="A100:D100"/>
    <mergeCell ref="B101:C101"/>
    <mergeCell ref="B102:C102"/>
    <mergeCell ref="B103:C103"/>
    <mergeCell ref="A104:C104"/>
    <mergeCell ref="A127:C127"/>
    <mergeCell ref="A128:C128"/>
    <mergeCell ref="B121:C121"/>
    <mergeCell ref="B122:C122"/>
    <mergeCell ref="B123:C123"/>
    <mergeCell ref="B124:C124"/>
    <mergeCell ref="A125:C125"/>
    <mergeCell ref="B126:C126"/>
    <mergeCell ref="A112:C112"/>
    <mergeCell ref="A114:D114"/>
    <mergeCell ref="A116:B116"/>
    <mergeCell ref="A118:D118"/>
    <mergeCell ref="B119:C119"/>
    <mergeCell ref="B120:C120"/>
  </mergeCells>
  <pageMargins left="0.511811024" right="0.511811024" top="0.78740157499999996" bottom="0.78740157499999996" header="0.31496062000000002" footer="0.31496062000000002"/>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19"/>
  <sheetViews>
    <sheetView zoomScale="115" zoomScaleNormal="115" workbookViewId="0">
      <selection activeCell="H26" sqref="H26"/>
    </sheetView>
  </sheetViews>
  <sheetFormatPr defaultRowHeight="12.5"/>
  <cols>
    <col min="1" max="1" width="8.7265625" style="178"/>
    <col min="2" max="2" width="54.453125" style="178" customWidth="1"/>
    <col min="3" max="3" width="8.81640625" style="178" bestFit="1" customWidth="1"/>
    <col min="4" max="4" width="7.26953125" style="178" bestFit="1" customWidth="1"/>
    <col min="5" max="5" width="18.54296875" style="178" bestFit="1" customWidth="1"/>
    <col min="6" max="6" width="7.54296875" style="178" bestFit="1" customWidth="1"/>
    <col min="7" max="7" width="11.453125" style="178" customWidth="1"/>
    <col min="8" max="8" width="16.54296875" style="178" customWidth="1"/>
    <col min="9" max="9" width="8.7265625" style="178"/>
    <col min="10" max="10" width="13.26953125" style="178" bestFit="1" customWidth="1"/>
    <col min="11" max="259" width="8.7265625" style="178"/>
    <col min="260" max="260" width="54.453125" style="178" customWidth="1"/>
    <col min="261" max="261" width="8.81640625" style="178" bestFit="1" customWidth="1"/>
    <col min="262" max="262" width="7.26953125" style="178" bestFit="1" customWidth="1"/>
    <col min="263" max="263" width="11.453125" style="178" customWidth="1"/>
    <col min="264" max="264" width="16.54296875" style="178" customWidth="1"/>
    <col min="265" max="515" width="8.7265625" style="178"/>
    <col min="516" max="516" width="54.453125" style="178" customWidth="1"/>
    <col min="517" max="517" width="8.81640625" style="178" bestFit="1" customWidth="1"/>
    <col min="518" max="518" width="7.26953125" style="178" bestFit="1" customWidth="1"/>
    <col min="519" max="519" width="11.453125" style="178" customWidth="1"/>
    <col min="520" max="520" width="16.54296875" style="178" customWidth="1"/>
    <col min="521" max="771" width="8.7265625" style="178"/>
    <col min="772" max="772" width="54.453125" style="178" customWidth="1"/>
    <col min="773" max="773" width="8.81640625" style="178" bestFit="1" customWidth="1"/>
    <col min="774" max="774" width="7.26953125" style="178" bestFit="1" customWidth="1"/>
    <col min="775" max="775" width="11.453125" style="178" customWidth="1"/>
    <col min="776" max="776" width="16.54296875" style="178" customWidth="1"/>
    <col min="777" max="1027" width="8.7265625" style="178"/>
    <col min="1028" max="1028" width="54.453125" style="178" customWidth="1"/>
    <col min="1029" max="1029" width="8.81640625" style="178" bestFit="1" customWidth="1"/>
    <col min="1030" max="1030" width="7.26953125" style="178" bestFit="1" customWidth="1"/>
    <col min="1031" max="1031" width="11.453125" style="178" customWidth="1"/>
    <col min="1032" max="1032" width="16.54296875" style="178" customWidth="1"/>
    <col min="1033" max="1283" width="8.7265625" style="178"/>
    <col min="1284" max="1284" width="54.453125" style="178" customWidth="1"/>
    <col min="1285" max="1285" width="8.81640625" style="178" bestFit="1" customWidth="1"/>
    <col min="1286" max="1286" width="7.26953125" style="178" bestFit="1" customWidth="1"/>
    <col min="1287" max="1287" width="11.453125" style="178" customWidth="1"/>
    <col min="1288" max="1288" width="16.54296875" style="178" customWidth="1"/>
    <col min="1289" max="1539" width="8.7265625" style="178"/>
    <col min="1540" max="1540" width="54.453125" style="178" customWidth="1"/>
    <col min="1541" max="1541" width="8.81640625" style="178" bestFit="1" customWidth="1"/>
    <col min="1542" max="1542" width="7.26953125" style="178" bestFit="1" customWidth="1"/>
    <col min="1543" max="1543" width="11.453125" style="178" customWidth="1"/>
    <col min="1544" max="1544" width="16.54296875" style="178" customWidth="1"/>
    <col min="1545" max="1795" width="8.7265625" style="178"/>
    <col min="1796" max="1796" width="54.453125" style="178" customWidth="1"/>
    <col min="1797" max="1797" width="8.81640625" style="178" bestFit="1" customWidth="1"/>
    <col min="1798" max="1798" width="7.26953125" style="178" bestFit="1" customWidth="1"/>
    <col min="1799" max="1799" width="11.453125" style="178" customWidth="1"/>
    <col min="1800" max="1800" width="16.54296875" style="178" customWidth="1"/>
    <col min="1801" max="2051" width="8.7265625" style="178"/>
    <col min="2052" max="2052" width="54.453125" style="178" customWidth="1"/>
    <col min="2053" max="2053" width="8.81640625" style="178" bestFit="1" customWidth="1"/>
    <col min="2054" max="2054" width="7.26953125" style="178" bestFit="1" customWidth="1"/>
    <col min="2055" max="2055" width="11.453125" style="178" customWidth="1"/>
    <col min="2056" max="2056" width="16.54296875" style="178" customWidth="1"/>
    <col min="2057" max="2307" width="8.7265625" style="178"/>
    <col min="2308" max="2308" width="54.453125" style="178" customWidth="1"/>
    <col min="2309" max="2309" width="8.81640625" style="178" bestFit="1" customWidth="1"/>
    <col min="2310" max="2310" width="7.26953125" style="178" bestFit="1" customWidth="1"/>
    <col min="2311" max="2311" width="11.453125" style="178" customWidth="1"/>
    <col min="2312" max="2312" width="16.54296875" style="178" customWidth="1"/>
    <col min="2313" max="2563" width="8.7265625" style="178"/>
    <col min="2564" max="2564" width="54.453125" style="178" customWidth="1"/>
    <col min="2565" max="2565" width="8.81640625" style="178" bestFit="1" customWidth="1"/>
    <col min="2566" max="2566" width="7.26953125" style="178" bestFit="1" customWidth="1"/>
    <col min="2567" max="2567" width="11.453125" style="178" customWidth="1"/>
    <col min="2568" max="2568" width="16.54296875" style="178" customWidth="1"/>
    <col min="2569" max="2819" width="8.7265625" style="178"/>
    <col min="2820" max="2820" width="54.453125" style="178" customWidth="1"/>
    <col min="2821" max="2821" width="8.81640625" style="178" bestFit="1" customWidth="1"/>
    <col min="2822" max="2822" width="7.26953125" style="178" bestFit="1" customWidth="1"/>
    <col min="2823" max="2823" width="11.453125" style="178" customWidth="1"/>
    <col min="2824" max="2824" width="16.54296875" style="178" customWidth="1"/>
    <col min="2825" max="3075" width="8.7265625" style="178"/>
    <col min="3076" max="3076" width="54.453125" style="178" customWidth="1"/>
    <col min="3077" max="3077" width="8.81640625" style="178" bestFit="1" customWidth="1"/>
    <col min="3078" max="3078" width="7.26953125" style="178" bestFit="1" customWidth="1"/>
    <col min="3079" max="3079" width="11.453125" style="178" customWidth="1"/>
    <col min="3080" max="3080" width="16.54296875" style="178" customWidth="1"/>
    <col min="3081" max="3331" width="8.7265625" style="178"/>
    <col min="3332" max="3332" width="54.453125" style="178" customWidth="1"/>
    <col min="3333" max="3333" width="8.81640625" style="178" bestFit="1" customWidth="1"/>
    <col min="3334" max="3334" width="7.26953125" style="178" bestFit="1" customWidth="1"/>
    <col min="3335" max="3335" width="11.453125" style="178" customWidth="1"/>
    <col min="3336" max="3336" width="16.54296875" style="178" customWidth="1"/>
    <col min="3337" max="3587" width="8.7265625" style="178"/>
    <col min="3588" max="3588" width="54.453125" style="178" customWidth="1"/>
    <col min="3589" max="3589" width="8.81640625" style="178" bestFit="1" customWidth="1"/>
    <col min="3590" max="3590" width="7.26953125" style="178" bestFit="1" customWidth="1"/>
    <col min="3591" max="3591" width="11.453125" style="178" customWidth="1"/>
    <col min="3592" max="3592" width="16.54296875" style="178" customWidth="1"/>
    <col min="3593" max="3843" width="8.7265625" style="178"/>
    <col min="3844" max="3844" width="54.453125" style="178" customWidth="1"/>
    <col min="3845" max="3845" width="8.81640625" style="178" bestFit="1" customWidth="1"/>
    <col min="3846" max="3846" width="7.26953125" style="178" bestFit="1" customWidth="1"/>
    <col min="3847" max="3847" width="11.453125" style="178" customWidth="1"/>
    <col min="3848" max="3848" width="16.54296875" style="178" customWidth="1"/>
    <col min="3849" max="4099" width="8.7265625" style="178"/>
    <col min="4100" max="4100" width="54.453125" style="178" customWidth="1"/>
    <col min="4101" max="4101" width="8.81640625" style="178" bestFit="1" customWidth="1"/>
    <col min="4102" max="4102" width="7.26953125" style="178" bestFit="1" customWidth="1"/>
    <col min="4103" max="4103" width="11.453125" style="178" customWidth="1"/>
    <col min="4104" max="4104" width="16.54296875" style="178" customWidth="1"/>
    <col min="4105" max="4355" width="8.7265625" style="178"/>
    <col min="4356" max="4356" width="54.453125" style="178" customWidth="1"/>
    <col min="4357" max="4357" width="8.81640625" style="178" bestFit="1" customWidth="1"/>
    <col min="4358" max="4358" width="7.26953125" style="178" bestFit="1" customWidth="1"/>
    <col min="4359" max="4359" width="11.453125" style="178" customWidth="1"/>
    <col min="4360" max="4360" width="16.54296875" style="178" customWidth="1"/>
    <col min="4361" max="4611" width="8.7265625" style="178"/>
    <col min="4612" max="4612" width="54.453125" style="178" customWidth="1"/>
    <col min="4613" max="4613" width="8.81640625" style="178" bestFit="1" customWidth="1"/>
    <col min="4614" max="4614" width="7.26953125" style="178" bestFit="1" customWidth="1"/>
    <col min="4615" max="4615" width="11.453125" style="178" customWidth="1"/>
    <col min="4616" max="4616" width="16.54296875" style="178" customWidth="1"/>
    <col min="4617" max="4867" width="8.7265625" style="178"/>
    <col min="4868" max="4868" width="54.453125" style="178" customWidth="1"/>
    <col min="4869" max="4869" width="8.81640625" style="178" bestFit="1" customWidth="1"/>
    <col min="4870" max="4870" width="7.26953125" style="178" bestFit="1" customWidth="1"/>
    <col min="4871" max="4871" width="11.453125" style="178" customWidth="1"/>
    <col min="4872" max="4872" width="16.54296875" style="178" customWidth="1"/>
    <col min="4873" max="5123" width="8.7265625" style="178"/>
    <col min="5124" max="5124" width="54.453125" style="178" customWidth="1"/>
    <col min="5125" max="5125" width="8.81640625" style="178" bestFit="1" customWidth="1"/>
    <col min="5126" max="5126" width="7.26953125" style="178" bestFit="1" customWidth="1"/>
    <col min="5127" max="5127" width="11.453125" style="178" customWidth="1"/>
    <col min="5128" max="5128" width="16.54296875" style="178" customWidth="1"/>
    <col min="5129" max="5379" width="8.7265625" style="178"/>
    <col min="5380" max="5380" width="54.453125" style="178" customWidth="1"/>
    <col min="5381" max="5381" width="8.81640625" style="178" bestFit="1" customWidth="1"/>
    <col min="5382" max="5382" width="7.26953125" style="178" bestFit="1" customWidth="1"/>
    <col min="5383" max="5383" width="11.453125" style="178" customWidth="1"/>
    <col min="5384" max="5384" width="16.54296875" style="178" customWidth="1"/>
    <col min="5385" max="5635" width="8.7265625" style="178"/>
    <col min="5636" max="5636" width="54.453125" style="178" customWidth="1"/>
    <col min="5637" max="5637" width="8.81640625" style="178" bestFit="1" customWidth="1"/>
    <col min="5638" max="5638" width="7.26953125" style="178" bestFit="1" customWidth="1"/>
    <col min="5639" max="5639" width="11.453125" style="178" customWidth="1"/>
    <col min="5640" max="5640" width="16.54296875" style="178" customWidth="1"/>
    <col min="5641" max="5891" width="8.7265625" style="178"/>
    <col min="5892" max="5892" width="54.453125" style="178" customWidth="1"/>
    <col min="5893" max="5893" width="8.81640625" style="178" bestFit="1" customWidth="1"/>
    <col min="5894" max="5894" width="7.26953125" style="178" bestFit="1" customWidth="1"/>
    <col min="5895" max="5895" width="11.453125" style="178" customWidth="1"/>
    <col min="5896" max="5896" width="16.54296875" style="178" customWidth="1"/>
    <col min="5897" max="6147" width="8.7265625" style="178"/>
    <col min="6148" max="6148" width="54.453125" style="178" customWidth="1"/>
    <col min="6149" max="6149" width="8.81640625" style="178" bestFit="1" customWidth="1"/>
    <col min="6150" max="6150" width="7.26953125" style="178" bestFit="1" customWidth="1"/>
    <col min="6151" max="6151" width="11.453125" style="178" customWidth="1"/>
    <col min="6152" max="6152" width="16.54296875" style="178" customWidth="1"/>
    <col min="6153" max="6403" width="8.7265625" style="178"/>
    <col min="6404" max="6404" width="54.453125" style="178" customWidth="1"/>
    <col min="6405" max="6405" width="8.81640625" style="178" bestFit="1" customWidth="1"/>
    <col min="6406" max="6406" width="7.26953125" style="178" bestFit="1" customWidth="1"/>
    <col min="6407" max="6407" width="11.453125" style="178" customWidth="1"/>
    <col min="6408" max="6408" width="16.54296875" style="178" customWidth="1"/>
    <col min="6409" max="6659" width="8.7265625" style="178"/>
    <col min="6660" max="6660" width="54.453125" style="178" customWidth="1"/>
    <col min="6661" max="6661" width="8.81640625" style="178" bestFit="1" customWidth="1"/>
    <col min="6662" max="6662" width="7.26953125" style="178" bestFit="1" customWidth="1"/>
    <col min="6663" max="6663" width="11.453125" style="178" customWidth="1"/>
    <col min="6664" max="6664" width="16.54296875" style="178" customWidth="1"/>
    <col min="6665" max="6915" width="8.7265625" style="178"/>
    <col min="6916" max="6916" width="54.453125" style="178" customWidth="1"/>
    <col min="6917" max="6917" width="8.81640625" style="178" bestFit="1" customWidth="1"/>
    <col min="6918" max="6918" width="7.26953125" style="178" bestFit="1" customWidth="1"/>
    <col min="6919" max="6919" width="11.453125" style="178" customWidth="1"/>
    <col min="6920" max="6920" width="16.54296875" style="178" customWidth="1"/>
    <col min="6921" max="7171" width="8.7265625" style="178"/>
    <col min="7172" max="7172" width="54.453125" style="178" customWidth="1"/>
    <col min="7173" max="7173" width="8.81640625" style="178" bestFit="1" customWidth="1"/>
    <col min="7174" max="7174" width="7.26953125" style="178" bestFit="1" customWidth="1"/>
    <col min="7175" max="7175" width="11.453125" style="178" customWidth="1"/>
    <col min="7176" max="7176" width="16.54296875" style="178" customWidth="1"/>
    <col min="7177" max="7427" width="8.7265625" style="178"/>
    <col min="7428" max="7428" width="54.453125" style="178" customWidth="1"/>
    <col min="7429" max="7429" width="8.81640625" style="178" bestFit="1" customWidth="1"/>
    <col min="7430" max="7430" width="7.26953125" style="178" bestFit="1" customWidth="1"/>
    <col min="7431" max="7431" width="11.453125" style="178" customWidth="1"/>
    <col min="7432" max="7432" width="16.54296875" style="178" customWidth="1"/>
    <col min="7433" max="7683" width="8.7265625" style="178"/>
    <col min="7684" max="7684" width="54.453125" style="178" customWidth="1"/>
    <col min="7685" max="7685" width="8.81640625" style="178" bestFit="1" customWidth="1"/>
    <col min="7686" max="7686" width="7.26953125" style="178" bestFit="1" customWidth="1"/>
    <col min="7687" max="7687" width="11.453125" style="178" customWidth="1"/>
    <col min="7688" max="7688" width="16.54296875" style="178" customWidth="1"/>
    <col min="7689" max="7939" width="8.7265625" style="178"/>
    <col min="7940" max="7940" width="54.453125" style="178" customWidth="1"/>
    <col min="7941" max="7941" width="8.81640625" style="178" bestFit="1" customWidth="1"/>
    <col min="7942" max="7942" width="7.26953125" style="178" bestFit="1" customWidth="1"/>
    <col min="7943" max="7943" width="11.453125" style="178" customWidth="1"/>
    <col min="7944" max="7944" width="16.54296875" style="178" customWidth="1"/>
    <col min="7945" max="8195" width="8.7265625" style="178"/>
    <col min="8196" max="8196" width="54.453125" style="178" customWidth="1"/>
    <col min="8197" max="8197" width="8.81640625" style="178" bestFit="1" customWidth="1"/>
    <col min="8198" max="8198" width="7.26953125" style="178" bestFit="1" customWidth="1"/>
    <col min="8199" max="8199" width="11.453125" style="178" customWidth="1"/>
    <col min="8200" max="8200" width="16.54296875" style="178" customWidth="1"/>
    <col min="8201" max="8451" width="8.7265625" style="178"/>
    <col min="8452" max="8452" width="54.453125" style="178" customWidth="1"/>
    <col min="8453" max="8453" width="8.81640625" style="178" bestFit="1" customWidth="1"/>
    <col min="8454" max="8454" width="7.26953125" style="178" bestFit="1" customWidth="1"/>
    <col min="8455" max="8455" width="11.453125" style="178" customWidth="1"/>
    <col min="8456" max="8456" width="16.54296875" style="178" customWidth="1"/>
    <col min="8457" max="8707" width="8.7265625" style="178"/>
    <col min="8708" max="8708" width="54.453125" style="178" customWidth="1"/>
    <col min="8709" max="8709" width="8.81640625" style="178" bestFit="1" customWidth="1"/>
    <col min="8710" max="8710" width="7.26953125" style="178" bestFit="1" customWidth="1"/>
    <col min="8711" max="8711" width="11.453125" style="178" customWidth="1"/>
    <col min="8712" max="8712" width="16.54296875" style="178" customWidth="1"/>
    <col min="8713" max="8963" width="8.7265625" style="178"/>
    <col min="8964" max="8964" width="54.453125" style="178" customWidth="1"/>
    <col min="8965" max="8965" width="8.81640625" style="178" bestFit="1" customWidth="1"/>
    <col min="8966" max="8966" width="7.26953125" style="178" bestFit="1" customWidth="1"/>
    <col min="8967" max="8967" width="11.453125" style="178" customWidth="1"/>
    <col min="8968" max="8968" width="16.54296875" style="178" customWidth="1"/>
    <col min="8969" max="9219" width="8.7265625" style="178"/>
    <col min="9220" max="9220" width="54.453125" style="178" customWidth="1"/>
    <col min="9221" max="9221" width="8.81640625" style="178" bestFit="1" customWidth="1"/>
    <col min="9222" max="9222" width="7.26953125" style="178" bestFit="1" customWidth="1"/>
    <col min="9223" max="9223" width="11.453125" style="178" customWidth="1"/>
    <col min="9224" max="9224" width="16.54296875" style="178" customWidth="1"/>
    <col min="9225" max="9475" width="8.7265625" style="178"/>
    <col min="9476" max="9476" width="54.453125" style="178" customWidth="1"/>
    <col min="9477" max="9477" width="8.81640625" style="178" bestFit="1" customWidth="1"/>
    <col min="9478" max="9478" width="7.26953125" style="178" bestFit="1" customWidth="1"/>
    <col min="9479" max="9479" width="11.453125" style="178" customWidth="1"/>
    <col min="9480" max="9480" width="16.54296875" style="178" customWidth="1"/>
    <col min="9481" max="9731" width="8.7265625" style="178"/>
    <col min="9732" max="9732" width="54.453125" style="178" customWidth="1"/>
    <col min="9733" max="9733" width="8.81640625" style="178" bestFit="1" customWidth="1"/>
    <col min="9734" max="9734" width="7.26953125" style="178" bestFit="1" customWidth="1"/>
    <col min="9735" max="9735" width="11.453125" style="178" customWidth="1"/>
    <col min="9736" max="9736" width="16.54296875" style="178" customWidth="1"/>
    <col min="9737" max="9987" width="8.7265625" style="178"/>
    <col min="9988" max="9988" width="54.453125" style="178" customWidth="1"/>
    <col min="9989" max="9989" width="8.81640625" style="178" bestFit="1" customWidth="1"/>
    <col min="9990" max="9990" width="7.26953125" style="178" bestFit="1" customWidth="1"/>
    <col min="9991" max="9991" width="11.453125" style="178" customWidth="1"/>
    <col min="9992" max="9992" width="16.54296875" style="178" customWidth="1"/>
    <col min="9993" max="10243" width="8.7265625" style="178"/>
    <col min="10244" max="10244" width="54.453125" style="178" customWidth="1"/>
    <col min="10245" max="10245" width="8.81640625" style="178" bestFit="1" customWidth="1"/>
    <col min="10246" max="10246" width="7.26953125" style="178" bestFit="1" customWidth="1"/>
    <col min="10247" max="10247" width="11.453125" style="178" customWidth="1"/>
    <col min="10248" max="10248" width="16.54296875" style="178" customWidth="1"/>
    <col min="10249" max="10499" width="8.7265625" style="178"/>
    <col min="10500" max="10500" width="54.453125" style="178" customWidth="1"/>
    <col min="10501" max="10501" width="8.81640625" style="178" bestFit="1" customWidth="1"/>
    <col min="10502" max="10502" width="7.26953125" style="178" bestFit="1" customWidth="1"/>
    <col min="10503" max="10503" width="11.453125" style="178" customWidth="1"/>
    <col min="10504" max="10504" width="16.54296875" style="178" customWidth="1"/>
    <col min="10505" max="10755" width="8.7265625" style="178"/>
    <col min="10756" max="10756" width="54.453125" style="178" customWidth="1"/>
    <col min="10757" max="10757" width="8.81640625" style="178" bestFit="1" customWidth="1"/>
    <col min="10758" max="10758" width="7.26953125" style="178" bestFit="1" customWidth="1"/>
    <col min="10759" max="10759" width="11.453125" style="178" customWidth="1"/>
    <col min="10760" max="10760" width="16.54296875" style="178" customWidth="1"/>
    <col min="10761" max="11011" width="8.7265625" style="178"/>
    <col min="11012" max="11012" width="54.453125" style="178" customWidth="1"/>
    <col min="11013" max="11013" width="8.81640625" style="178" bestFit="1" customWidth="1"/>
    <col min="11014" max="11014" width="7.26953125" style="178" bestFit="1" customWidth="1"/>
    <col min="11015" max="11015" width="11.453125" style="178" customWidth="1"/>
    <col min="11016" max="11016" width="16.54296875" style="178" customWidth="1"/>
    <col min="11017" max="11267" width="8.7265625" style="178"/>
    <col min="11268" max="11268" width="54.453125" style="178" customWidth="1"/>
    <col min="11269" max="11269" width="8.81640625" style="178" bestFit="1" customWidth="1"/>
    <col min="11270" max="11270" width="7.26953125" style="178" bestFit="1" customWidth="1"/>
    <col min="11271" max="11271" width="11.453125" style="178" customWidth="1"/>
    <col min="11272" max="11272" width="16.54296875" style="178" customWidth="1"/>
    <col min="11273" max="11523" width="8.7265625" style="178"/>
    <col min="11524" max="11524" width="54.453125" style="178" customWidth="1"/>
    <col min="11525" max="11525" width="8.81640625" style="178" bestFit="1" customWidth="1"/>
    <col min="11526" max="11526" width="7.26953125" style="178" bestFit="1" customWidth="1"/>
    <col min="11527" max="11527" width="11.453125" style="178" customWidth="1"/>
    <col min="11528" max="11528" width="16.54296875" style="178" customWidth="1"/>
    <col min="11529" max="11779" width="8.7265625" style="178"/>
    <col min="11780" max="11780" width="54.453125" style="178" customWidth="1"/>
    <col min="11781" max="11781" width="8.81640625" style="178" bestFit="1" customWidth="1"/>
    <col min="11782" max="11782" width="7.26953125" style="178" bestFit="1" customWidth="1"/>
    <col min="11783" max="11783" width="11.453125" style="178" customWidth="1"/>
    <col min="11784" max="11784" width="16.54296875" style="178" customWidth="1"/>
    <col min="11785" max="12035" width="8.7265625" style="178"/>
    <col min="12036" max="12036" width="54.453125" style="178" customWidth="1"/>
    <col min="12037" max="12037" width="8.81640625" style="178" bestFit="1" customWidth="1"/>
    <col min="12038" max="12038" width="7.26953125" style="178" bestFit="1" customWidth="1"/>
    <col min="12039" max="12039" width="11.453125" style="178" customWidth="1"/>
    <col min="12040" max="12040" width="16.54296875" style="178" customWidth="1"/>
    <col min="12041" max="12291" width="8.7265625" style="178"/>
    <col min="12292" max="12292" width="54.453125" style="178" customWidth="1"/>
    <col min="12293" max="12293" width="8.81640625" style="178" bestFit="1" customWidth="1"/>
    <col min="12294" max="12294" width="7.26953125" style="178" bestFit="1" customWidth="1"/>
    <col min="12295" max="12295" width="11.453125" style="178" customWidth="1"/>
    <col min="12296" max="12296" width="16.54296875" style="178" customWidth="1"/>
    <col min="12297" max="12547" width="8.7265625" style="178"/>
    <col min="12548" max="12548" width="54.453125" style="178" customWidth="1"/>
    <col min="12549" max="12549" width="8.81640625" style="178" bestFit="1" customWidth="1"/>
    <col min="12550" max="12550" width="7.26953125" style="178" bestFit="1" customWidth="1"/>
    <col min="12551" max="12551" width="11.453125" style="178" customWidth="1"/>
    <col min="12552" max="12552" width="16.54296875" style="178" customWidth="1"/>
    <col min="12553" max="12803" width="8.7265625" style="178"/>
    <col min="12804" max="12804" width="54.453125" style="178" customWidth="1"/>
    <col min="12805" max="12805" width="8.81640625" style="178" bestFit="1" customWidth="1"/>
    <col min="12806" max="12806" width="7.26953125" style="178" bestFit="1" customWidth="1"/>
    <col min="12807" max="12807" width="11.453125" style="178" customWidth="1"/>
    <col min="12808" max="12808" width="16.54296875" style="178" customWidth="1"/>
    <col min="12809" max="13059" width="8.7265625" style="178"/>
    <col min="13060" max="13060" width="54.453125" style="178" customWidth="1"/>
    <col min="13061" max="13061" width="8.81640625" style="178" bestFit="1" customWidth="1"/>
    <col min="13062" max="13062" width="7.26953125" style="178" bestFit="1" customWidth="1"/>
    <col min="13063" max="13063" width="11.453125" style="178" customWidth="1"/>
    <col min="13064" max="13064" width="16.54296875" style="178" customWidth="1"/>
    <col min="13065" max="13315" width="8.7265625" style="178"/>
    <col min="13316" max="13316" width="54.453125" style="178" customWidth="1"/>
    <col min="13317" max="13317" width="8.81640625" style="178" bestFit="1" customWidth="1"/>
    <col min="13318" max="13318" width="7.26953125" style="178" bestFit="1" customWidth="1"/>
    <col min="13319" max="13319" width="11.453125" style="178" customWidth="1"/>
    <col min="13320" max="13320" width="16.54296875" style="178" customWidth="1"/>
    <col min="13321" max="13571" width="8.7265625" style="178"/>
    <col min="13572" max="13572" width="54.453125" style="178" customWidth="1"/>
    <col min="13573" max="13573" width="8.81640625" style="178" bestFit="1" customWidth="1"/>
    <col min="13574" max="13574" width="7.26953125" style="178" bestFit="1" customWidth="1"/>
    <col min="13575" max="13575" width="11.453125" style="178" customWidth="1"/>
    <col min="13576" max="13576" width="16.54296875" style="178" customWidth="1"/>
    <col min="13577" max="13827" width="8.7265625" style="178"/>
    <col min="13828" max="13828" width="54.453125" style="178" customWidth="1"/>
    <col min="13829" max="13829" width="8.81640625" style="178" bestFit="1" customWidth="1"/>
    <col min="13830" max="13830" width="7.26953125" style="178" bestFit="1" customWidth="1"/>
    <col min="13831" max="13831" width="11.453125" style="178" customWidth="1"/>
    <col min="13832" max="13832" width="16.54296875" style="178" customWidth="1"/>
    <col min="13833" max="14083" width="8.7265625" style="178"/>
    <col min="14084" max="14084" width="54.453125" style="178" customWidth="1"/>
    <col min="14085" max="14085" width="8.81640625" style="178" bestFit="1" customWidth="1"/>
    <col min="14086" max="14086" width="7.26953125" style="178" bestFit="1" customWidth="1"/>
    <col min="14087" max="14087" width="11.453125" style="178" customWidth="1"/>
    <col min="14088" max="14088" width="16.54296875" style="178" customWidth="1"/>
    <col min="14089" max="14339" width="8.7265625" style="178"/>
    <col min="14340" max="14340" width="54.453125" style="178" customWidth="1"/>
    <col min="14341" max="14341" width="8.81640625" style="178" bestFit="1" customWidth="1"/>
    <col min="14342" max="14342" width="7.26953125" style="178" bestFit="1" customWidth="1"/>
    <col min="14343" max="14343" width="11.453125" style="178" customWidth="1"/>
    <col min="14344" max="14344" width="16.54296875" style="178" customWidth="1"/>
    <col min="14345" max="14595" width="8.7265625" style="178"/>
    <col min="14596" max="14596" width="54.453125" style="178" customWidth="1"/>
    <col min="14597" max="14597" width="8.81640625" style="178" bestFit="1" customWidth="1"/>
    <col min="14598" max="14598" width="7.26953125" style="178" bestFit="1" customWidth="1"/>
    <col min="14599" max="14599" width="11.453125" style="178" customWidth="1"/>
    <col min="14600" max="14600" width="16.54296875" style="178" customWidth="1"/>
    <col min="14601" max="14851" width="8.7265625" style="178"/>
    <col min="14852" max="14852" width="54.453125" style="178" customWidth="1"/>
    <col min="14853" max="14853" width="8.81640625" style="178" bestFit="1" customWidth="1"/>
    <col min="14854" max="14854" width="7.26953125" style="178" bestFit="1" customWidth="1"/>
    <col min="14855" max="14855" width="11.453125" style="178" customWidth="1"/>
    <col min="14856" max="14856" width="16.54296875" style="178" customWidth="1"/>
    <col min="14857" max="15107" width="8.7265625" style="178"/>
    <col min="15108" max="15108" width="54.453125" style="178" customWidth="1"/>
    <col min="15109" max="15109" width="8.81640625" style="178" bestFit="1" customWidth="1"/>
    <col min="15110" max="15110" width="7.26953125" style="178" bestFit="1" customWidth="1"/>
    <col min="15111" max="15111" width="11.453125" style="178" customWidth="1"/>
    <col min="15112" max="15112" width="16.54296875" style="178" customWidth="1"/>
    <col min="15113" max="15363" width="8.7265625" style="178"/>
    <col min="15364" max="15364" width="54.453125" style="178" customWidth="1"/>
    <col min="15365" max="15365" width="8.81640625" style="178" bestFit="1" customWidth="1"/>
    <col min="15366" max="15366" width="7.26953125" style="178" bestFit="1" customWidth="1"/>
    <col min="15367" max="15367" width="11.453125" style="178" customWidth="1"/>
    <col min="15368" max="15368" width="16.54296875" style="178" customWidth="1"/>
    <col min="15369" max="15619" width="8.7265625" style="178"/>
    <col min="15620" max="15620" width="54.453125" style="178" customWidth="1"/>
    <col min="15621" max="15621" width="8.81640625" style="178" bestFit="1" customWidth="1"/>
    <col min="15622" max="15622" width="7.26953125" style="178" bestFit="1" customWidth="1"/>
    <col min="15623" max="15623" width="11.453125" style="178" customWidth="1"/>
    <col min="15624" max="15624" width="16.54296875" style="178" customWidth="1"/>
    <col min="15625" max="15875" width="8.7265625" style="178"/>
    <col min="15876" max="15876" width="54.453125" style="178" customWidth="1"/>
    <col min="15877" max="15877" width="8.81640625" style="178" bestFit="1" customWidth="1"/>
    <col min="15878" max="15878" width="7.26953125" style="178" bestFit="1" customWidth="1"/>
    <col min="15879" max="15879" width="11.453125" style="178" customWidth="1"/>
    <col min="15880" max="15880" width="16.54296875" style="178" customWidth="1"/>
    <col min="15881" max="16131" width="8.7265625" style="178"/>
    <col min="16132" max="16132" width="54.453125" style="178" customWidth="1"/>
    <col min="16133" max="16133" width="8.81640625" style="178" bestFit="1" customWidth="1"/>
    <col min="16134" max="16134" width="7.26953125" style="178" bestFit="1" customWidth="1"/>
    <col min="16135" max="16135" width="11.453125" style="178" customWidth="1"/>
    <col min="16136" max="16136" width="16.54296875" style="178" customWidth="1"/>
    <col min="16137" max="16384" width="8.7265625" style="178"/>
  </cols>
  <sheetData>
    <row r="1" spans="1:10" ht="13">
      <c r="A1" s="381" t="s">
        <v>791</v>
      </c>
      <c r="B1" s="382"/>
      <c r="C1" s="382"/>
      <c r="D1" s="382"/>
      <c r="E1" s="382"/>
      <c r="F1" s="382"/>
      <c r="G1" s="382"/>
      <c r="H1" s="383"/>
    </row>
    <row r="2" spans="1:10">
      <c r="A2" s="384" t="s">
        <v>792</v>
      </c>
      <c r="B2" s="385"/>
      <c r="C2" s="385"/>
      <c r="D2" s="385"/>
      <c r="E2" s="385"/>
      <c r="F2" s="385"/>
      <c r="G2" s="385"/>
      <c r="H2" s="386"/>
    </row>
    <row r="3" spans="1:10" ht="13" customHeight="1" thickBot="1">
      <c r="A3" s="387" t="s">
        <v>793</v>
      </c>
      <c r="B3" s="388"/>
      <c r="C3" s="388"/>
      <c r="D3" s="388"/>
      <c r="E3" s="388"/>
      <c r="F3" s="388"/>
      <c r="G3" s="388"/>
      <c r="H3" s="389"/>
    </row>
    <row r="4" spans="1:10" ht="27" customHeight="1" thickBot="1">
      <c r="A4" s="390" t="s">
        <v>76</v>
      </c>
      <c r="B4" s="392" t="s">
        <v>794</v>
      </c>
      <c r="C4" s="394" t="s">
        <v>795</v>
      </c>
      <c r="D4" s="396" t="s">
        <v>796</v>
      </c>
      <c r="E4" s="398" t="s">
        <v>815</v>
      </c>
      <c r="F4" s="399"/>
      <c r="G4" s="400" t="s">
        <v>797</v>
      </c>
      <c r="H4" s="402" t="s">
        <v>159</v>
      </c>
    </row>
    <row r="5" spans="1:10" ht="12.75" customHeight="1" thickBot="1">
      <c r="A5" s="391"/>
      <c r="B5" s="393"/>
      <c r="C5" s="395"/>
      <c r="D5" s="397"/>
      <c r="E5" s="175" t="s">
        <v>233</v>
      </c>
      <c r="F5" s="175" t="s">
        <v>234</v>
      </c>
      <c r="G5" s="401"/>
      <c r="H5" s="403"/>
    </row>
    <row r="6" spans="1:10">
      <c r="A6" s="179" t="s">
        <v>798</v>
      </c>
      <c r="B6" s="180" t="s">
        <v>799</v>
      </c>
      <c r="C6" s="181" t="s">
        <v>800</v>
      </c>
      <c r="D6" s="182">
        <v>12</v>
      </c>
      <c r="E6" s="182" t="s">
        <v>232</v>
      </c>
      <c r="F6" s="182">
        <v>293.87</v>
      </c>
      <c r="G6" s="183">
        <f>F6</f>
        <v>293.87</v>
      </c>
      <c r="H6" s="184">
        <f>ROUND(D6*G6,2)</f>
        <v>3526.44</v>
      </c>
    </row>
    <row r="7" spans="1:10" ht="25">
      <c r="A7" s="190" t="s">
        <v>804</v>
      </c>
      <c r="B7" s="191" t="s">
        <v>805</v>
      </c>
      <c r="C7" s="181" t="s">
        <v>800</v>
      </c>
      <c r="D7" s="182">
        <v>12</v>
      </c>
      <c r="E7" s="183" t="s">
        <v>807</v>
      </c>
      <c r="F7" s="182">
        <v>3500</v>
      </c>
      <c r="G7" s="183">
        <f>F7</f>
        <v>3500</v>
      </c>
      <c r="H7" s="184">
        <f>ROUND(D7*G7,2)</f>
        <v>42000</v>
      </c>
    </row>
    <row r="8" spans="1:10" ht="14.5" customHeight="1">
      <c r="A8" s="192" t="s">
        <v>806</v>
      </c>
      <c r="B8" s="191" t="s">
        <v>811</v>
      </c>
      <c r="C8" s="181" t="s">
        <v>812</v>
      </c>
      <c r="D8" s="182">
        <v>2</v>
      </c>
      <c r="E8" s="183" t="s">
        <v>808</v>
      </c>
      <c r="F8" s="182">
        <v>1348.19</v>
      </c>
      <c r="G8" s="183">
        <f>F8</f>
        <v>1348.19</v>
      </c>
      <c r="H8" s="184">
        <f>ROUND(D8*G8,2)</f>
        <v>2696.38</v>
      </c>
    </row>
    <row r="9" spans="1:10" ht="15" customHeight="1" thickBot="1">
      <c r="A9" s="190" t="s">
        <v>810</v>
      </c>
      <c r="B9" s="191" t="s">
        <v>809</v>
      </c>
      <c r="C9" s="181" t="s">
        <v>812</v>
      </c>
      <c r="D9" s="182">
        <v>2</v>
      </c>
      <c r="E9" s="183" t="s">
        <v>808</v>
      </c>
      <c r="F9" s="182">
        <v>1190.8499999999999</v>
      </c>
      <c r="G9" s="183">
        <f>F9</f>
        <v>1190.8499999999999</v>
      </c>
      <c r="H9" s="184">
        <f>ROUND(D9*G9,2)</f>
        <v>2381.6999999999998</v>
      </c>
    </row>
    <row r="10" spans="1:10" ht="14">
      <c r="A10" s="375" t="s">
        <v>801</v>
      </c>
      <c r="B10" s="376"/>
      <c r="C10" s="376"/>
      <c r="D10" s="376"/>
      <c r="E10" s="376"/>
      <c r="F10" s="376"/>
      <c r="G10" s="376"/>
      <c r="H10" s="185">
        <f>SUM(H6:H9)</f>
        <v>50604.52</v>
      </c>
    </row>
    <row r="11" spans="1:10" ht="14.5">
      <c r="A11" s="377" t="s">
        <v>802</v>
      </c>
      <c r="B11" s="378"/>
      <c r="C11" s="378"/>
      <c r="D11" s="378"/>
      <c r="E11" s="378"/>
      <c r="F11" s="378"/>
      <c r="G11" s="378"/>
      <c r="H11" s="186">
        <f>'[1]BDI Diferenciado'!D11</f>
        <v>0.11432289413596242</v>
      </c>
    </row>
    <row r="12" spans="1:10" ht="15" thickBot="1">
      <c r="A12" s="379" t="s">
        <v>803</v>
      </c>
      <c r="B12" s="380"/>
      <c r="C12" s="380"/>
      <c r="D12" s="380"/>
      <c r="E12" s="380"/>
      <c r="F12" s="380"/>
      <c r="G12" s="380"/>
      <c r="H12" s="187">
        <f>ROUND(H10*(1+H11),2)</f>
        <v>56389.78</v>
      </c>
      <c r="J12" s="188"/>
    </row>
    <row r="13" spans="1:10">
      <c r="J13" s="188"/>
    </row>
    <row r="15" spans="1:10">
      <c r="J15" s="188"/>
    </row>
    <row r="19" spans="10:10">
      <c r="J19" s="189"/>
    </row>
  </sheetData>
  <mergeCells count="13">
    <mergeCell ref="A10:G10"/>
    <mergeCell ref="A11:G11"/>
    <mergeCell ref="A12:G12"/>
    <mergeCell ref="A1:H1"/>
    <mergeCell ref="A2:H2"/>
    <mergeCell ref="A3:H3"/>
    <mergeCell ref="A4:A5"/>
    <mergeCell ref="B4:B5"/>
    <mergeCell ref="C4:C5"/>
    <mergeCell ref="D4:D5"/>
    <mergeCell ref="E4:F4"/>
    <mergeCell ref="G4:G5"/>
    <mergeCell ref="H4:H5"/>
  </mergeCells>
  <pageMargins left="0.511811024" right="0.511811024" top="0.78740157499999996" bottom="0.78740157499999996" header="0.31496062000000002" footer="0.31496062000000002"/>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2"/>
  <dimension ref="A1:K22"/>
  <sheetViews>
    <sheetView topLeftCell="A10" workbookViewId="0">
      <selection activeCell="I37" sqref="I37"/>
    </sheetView>
  </sheetViews>
  <sheetFormatPr defaultColWidth="9.1796875" defaultRowHeight="14.5"/>
  <cols>
    <col min="1" max="2" width="9.453125" style="45" bestFit="1" customWidth="1"/>
    <col min="3" max="3" width="20" style="45" bestFit="1" customWidth="1"/>
    <col min="4" max="4" width="50" style="45" customWidth="1"/>
    <col min="5" max="5" width="9.1796875" style="45"/>
    <col min="6" max="6" width="9.453125" style="45" bestFit="1" customWidth="1"/>
    <col min="7" max="7" width="11.1796875" style="45" customWidth="1"/>
    <col min="8" max="8" width="13" style="45" customWidth="1"/>
    <col min="9" max="9" width="13.54296875" style="45" customWidth="1"/>
    <col min="10" max="10" width="12.7265625" style="45" customWidth="1"/>
    <col min="11" max="11" width="14.54296875" style="45" bestFit="1" customWidth="1"/>
    <col min="12" max="16384" width="9.1796875" style="45"/>
  </cols>
  <sheetData>
    <row r="1" spans="1:11">
      <c r="A1" s="409" t="s">
        <v>174</v>
      </c>
      <c r="B1" s="410"/>
      <c r="C1" s="410"/>
      <c r="D1" s="411"/>
      <c r="E1" s="411"/>
      <c r="F1" s="411"/>
      <c r="G1" s="411"/>
      <c r="H1" s="411"/>
      <c r="I1" s="411"/>
      <c r="J1" s="411"/>
      <c r="K1" s="412"/>
    </row>
    <row r="2" spans="1:11">
      <c r="A2" s="413" t="s">
        <v>175</v>
      </c>
      <c r="B2" s="414"/>
      <c r="C2" s="414"/>
      <c r="D2" s="415"/>
      <c r="E2" s="415"/>
      <c r="F2" s="415"/>
      <c r="G2" s="415"/>
      <c r="H2" s="415"/>
      <c r="I2" s="415"/>
      <c r="J2" s="415"/>
      <c r="K2" s="416"/>
    </row>
    <row r="3" spans="1:11" ht="15" thickBot="1">
      <c r="A3" s="417" t="s">
        <v>176</v>
      </c>
      <c r="B3" s="418"/>
      <c r="C3" s="418"/>
      <c r="D3" s="419"/>
      <c r="E3" s="419"/>
      <c r="F3" s="419"/>
      <c r="G3" s="419"/>
      <c r="H3" s="419"/>
      <c r="I3" s="419"/>
      <c r="J3" s="419"/>
      <c r="K3" s="420"/>
    </row>
    <row r="4" spans="1:11" ht="43.5">
      <c r="A4" s="69" t="s">
        <v>76</v>
      </c>
      <c r="B4" s="70" t="s">
        <v>177</v>
      </c>
      <c r="C4" s="70" t="s">
        <v>178</v>
      </c>
      <c r="D4" s="71" t="s">
        <v>171</v>
      </c>
      <c r="E4" s="72" t="s">
        <v>179</v>
      </c>
      <c r="F4" s="73" t="s">
        <v>180</v>
      </c>
      <c r="G4" s="73" t="s">
        <v>181</v>
      </c>
      <c r="H4" s="73" t="s">
        <v>182</v>
      </c>
      <c r="I4" s="73" t="s">
        <v>183</v>
      </c>
      <c r="J4" s="73" t="s">
        <v>184</v>
      </c>
      <c r="K4" s="74" t="s">
        <v>185</v>
      </c>
    </row>
    <row r="5" spans="1:11">
      <c r="A5" s="59">
        <v>1</v>
      </c>
      <c r="B5" s="60">
        <v>88309</v>
      </c>
      <c r="C5" s="60" t="s">
        <v>186</v>
      </c>
      <c r="D5" s="61" t="s">
        <v>187</v>
      </c>
      <c r="E5" s="62" t="s">
        <v>188</v>
      </c>
      <c r="F5" s="63">
        <v>20.25</v>
      </c>
      <c r="G5" s="64">
        <f>10*12</f>
        <v>120</v>
      </c>
      <c r="H5" s="65">
        <f t="shared" ref="H5:H16" si="0">(F5)*G5</f>
        <v>2430</v>
      </c>
      <c r="I5" s="65">
        <f>(F5*G5)*0.3*1.5</f>
        <v>1093.5</v>
      </c>
      <c r="J5" s="65">
        <f t="shared" ref="J5:J16" si="1">(F5*G5)*0.15*2</f>
        <v>729</v>
      </c>
      <c r="K5" s="66">
        <f t="shared" ref="K5:K16" si="2">SUM(H5:J5)</f>
        <v>4252.5</v>
      </c>
    </row>
    <row r="6" spans="1:11">
      <c r="A6" s="59">
        <v>2</v>
      </c>
      <c r="B6" s="60">
        <v>88269</v>
      </c>
      <c r="C6" s="60" t="s">
        <v>189</v>
      </c>
      <c r="D6" s="61" t="s">
        <v>190</v>
      </c>
      <c r="E6" s="62" t="s">
        <v>188</v>
      </c>
      <c r="F6" s="63">
        <v>20.13</v>
      </c>
      <c r="G6" s="64">
        <f>10*12</f>
        <v>120</v>
      </c>
      <c r="H6" s="65">
        <f>(F6)*G6</f>
        <v>2415.6</v>
      </c>
      <c r="I6" s="65">
        <f t="shared" ref="I6:I16" si="3">(F6*G6)*0.3*1.5</f>
        <v>1087.02</v>
      </c>
      <c r="J6" s="65">
        <f t="shared" si="1"/>
        <v>724.68</v>
      </c>
      <c r="K6" s="66">
        <f t="shared" si="2"/>
        <v>4227.3</v>
      </c>
    </row>
    <row r="7" spans="1:11">
      <c r="A7" s="59">
        <v>3</v>
      </c>
      <c r="B7" s="60">
        <v>88325</v>
      </c>
      <c r="C7" s="60" t="s">
        <v>191</v>
      </c>
      <c r="D7" s="61" t="s">
        <v>192</v>
      </c>
      <c r="E7" s="62" t="s">
        <v>188</v>
      </c>
      <c r="F7" s="63">
        <v>19.52</v>
      </c>
      <c r="G7" s="64">
        <f>10*12</f>
        <v>120</v>
      </c>
      <c r="H7" s="65">
        <f t="shared" si="0"/>
        <v>2342.4</v>
      </c>
      <c r="I7" s="65">
        <f t="shared" si="3"/>
        <v>1054.08</v>
      </c>
      <c r="J7" s="65">
        <f t="shared" si="1"/>
        <v>702.72</v>
      </c>
      <c r="K7" s="66">
        <f t="shared" si="2"/>
        <v>4099.2</v>
      </c>
    </row>
    <row r="8" spans="1:11">
      <c r="A8" s="59">
        <v>4</v>
      </c>
      <c r="B8" s="60">
        <v>88310</v>
      </c>
      <c r="C8" s="60" t="s">
        <v>193</v>
      </c>
      <c r="D8" s="61" t="s">
        <v>194</v>
      </c>
      <c r="E8" s="62" t="s">
        <v>188</v>
      </c>
      <c r="F8" s="63">
        <v>21.36</v>
      </c>
      <c r="G8" s="64">
        <f>15*12</f>
        <v>180</v>
      </c>
      <c r="H8" s="65">
        <f t="shared" si="0"/>
        <v>3844.7999999999997</v>
      </c>
      <c r="I8" s="65">
        <f t="shared" si="3"/>
        <v>1730.1599999999999</v>
      </c>
      <c r="J8" s="65">
        <f t="shared" si="1"/>
        <v>1153.4399999999998</v>
      </c>
      <c r="K8" s="66">
        <f t="shared" si="2"/>
        <v>6728.3999999999987</v>
      </c>
    </row>
    <row r="9" spans="1:11" ht="29">
      <c r="A9" s="59">
        <v>5</v>
      </c>
      <c r="B9" s="60">
        <v>88267</v>
      </c>
      <c r="C9" s="60" t="s">
        <v>195</v>
      </c>
      <c r="D9" s="61" t="s">
        <v>196</v>
      </c>
      <c r="E9" s="62" t="s">
        <v>188</v>
      </c>
      <c r="F9" s="63">
        <v>20.36</v>
      </c>
      <c r="G9" s="64">
        <f>15*12</f>
        <v>180</v>
      </c>
      <c r="H9" s="65">
        <f t="shared" si="0"/>
        <v>3664.7999999999997</v>
      </c>
      <c r="I9" s="65">
        <f t="shared" si="3"/>
        <v>1649.1599999999999</v>
      </c>
      <c r="J9" s="65">
        <f t="shared" si="1"/>
        <v>1099.4399999999998</v>
      </c>
      <c r="K9" s="66">
        <f t="shared" si="2"/>
        <v>6413.3999999999987</v>
      </c>
    </row>
    <row r="10" spans="1:11">
      <c r="A10" s="59">
        <v>6</v>
      </c>
      <c r="B10" s="60">
        <v>88273</v>
      </c>
      <c r="C10" s="60" t="s">
        <v>197</v>
      </c>
      <c r="D10" s="61" t="s">
        <v>198</v>
      </c>
      <c r="E10" s="62" t="s">
        <v>188</v>
      </c>
      <c r="F10" s="63">
        <v>20.46</v>
      </c>
      <c r="G10" s="64">
        <f>10*12</f>
        <v>120</v>
      </c>
      <c r="H10" s="65">
        <f t="shared" si="0"/>
        <v>2455.2000000000003</v>
      </c>
      <c r="I10" s="65">
        <f t="shared" si="3"/>
        <v>1104.8400000000001</v>
      </c>
      <c r="J10" s="65">
        <f t="shared" si="1"/>
        <v>736.56000000000006</v>
      </c>
      <c r="K10" s="66">
        <f t="shared" si="2"/>
        <v>4296.6000000000004</v>
      </c>
    </row>
    <row r="11" spans="1:11">
      <c r="A11" s="59">
        <v>7</v>
      </c>
      <c r="B11" s="60">
        <v>88317</v>
      </c>
      <c r="C11" s="60" t="s">
        <v>199</v>
      </c>
      <c r="D11" s="61" t="s">
        <v>200</v>
      </c>
      <c r="E11" s="62" t="s">
        <v>188</v>
      </c>
      <c r="F11" s="63">
        <v>20.399999999999999</v>
      </c>
      <c r="G11" s="64">
        <v>100</v>
      </c>
      <c r="H11" s="65">
        <f t="shared" si="0"/>
        <v>2039.9999999999998</v>
      </c>
      <c r="I11" s="65">
        <f t="shared" si="3"/>
        <v>917.99999999999977</v>
      </c>
      <c r="J11" s="65">
        <f t="shared" si="1"/>
        <v>611.99999999999989</v>
      </c>
      <c r="K11" s="66">
        <f t="shared" si="2"/>
        <v>3569.9999999999995</v>
      </c>
    </row>
    <row r="12" spans="1:11">
      <c r="A12" s="59">
        <v>8</v>
      </c>
      <c r="B12" s="60">
        <v>88315</v>
      </c>
      <c r="C12" s="60" t="s">
        <v>201</v>
      </c>
      <c r="D12" s="61" t="s">
        <v>202</v>
      </c>
      <c r="E12" s="62" t="s">
        <v>188</v>
      </c>
      <c r="F12" s="63">
        <v>20.13</v>
      </c>
      <c r="G12" s="64">
        <v>100</v>
      </c>
      <c r="H12" s="65">
        <f t="shared" si="0"/>
        <v>2013</v>
      </c>
      <c r="I12" s="65">
        <f t="shared" si="3"/>
        <v>905.84999999999991</v>
      </c>
      <c r="J12" s="65">
        <f t="shared" si="1"/>
        <v>603.9</v>
      </c>
      <c r="K12" s="66">
        <f t="shared" si="2"/>
        <v>3522.75</v>
      </c>
    </row>
    <row r="13" spans="1:11">
      <c r="A13" s="59">
        <v>9</v>
      </c>
      <c r="B13" s="60">
        <v>88264</v>
      </c>
      <c r="C13" s="60" t="s">
        <v>203</v>
      </c>
      <c r="D13" s="61" t="s">
        <v>204</v>
      </c>
      <c r="E13" s="62" t="s">
        <v>188</v>
      </c>
      <c r="F13" s="63">
        <v>21.01</v>
      </c>
      <c r="G13" s="64">
        <f>20*12</f>
        <v>240</v>
      </c>
      <c r="H13" s="65">
        <f t="shared" si="0"/>
        <v>5042.4000000000005</v>
      </c>
      <c r="I13" s="65">
        <f t="shared" si="3"/>
        <v>2269.08</v>
      </c>
      <c r="J13" s="65">
        <f t="shared" si="1"/>
        <v>1512.72</v>
      </c>
      <c r="K13" s="66">
        <f t="shared" si="2"/>
        <v>8824.2000000000007</v>
      </c>
    </row>
    <row r="14" spans="1:11">
      <c r="A14" s="59">
        <v>10</v>
      </c>
      <c r="B14" s="60">
        <v>90775</v>
      </c>
      <c r="C14" s="60" t="s">
        <v>205</v>
      </c>
      <c r="D14" s="61" t="s">
        <v>206</v>
      </c>
      <c r="E14" s="62" t="s">
        <v>188</v>
      </c>
      <c r="F14" s="63">
        <v>19.05</v>
      </c>
      <c r="G14" s="64">
        <f>10*12</f>
        <v>120</v>
      </c>
      <c r="H14" s="65">
        <f t="shared" si="0"/>
        <v>2286</v>
      </c>
      <c r="I14" s="65">
        <f t="shared" si="3"/>
        <v>1028.6999999999998</v>
      </c>
      <c r="J14" s="65">
        <f t="shared" si="1"/>
        <v>685.8</v>
      </c>
      <c r="K14" s="66">
        <f t="shared" si="2"/>
        <v>4000.5</v>
      </c>
    </row>
    <row r="15" spans="1:11" ht="29">
      <c r="A15" s="59">
        <v>11</v>
      </c>
      <c r="B15" s="60">
        <v>88252</v>
      </c>
      <c r="C15" s="60" t="s">
        <v>207</v>
      </c>
      <c r="D15" s="61" t="s">
        <v>208</v>
      </c>
      <c r="E15" s="62" t="s">
        <v>188</v>
      </c>
      <c r="F15" s="63">
        <v>17.02</v>
      </c>
      <c r="G15" s="64">
        <f>20*12</f>
        <v>240</v>
      </c>
      <c r="H15" s="65">
        <f t="shared" si="0"/>
        <v>4084.7999999999997</v>
      </c>
      <c r="I15" s="65">
        <f t="shared" si="3"/>
        <v>1838.1599999999999</v>
      </c>
      <c r="J15" s="65">
        <f t="shared" si="1"/>
        <v>1225.4399999999998</v>
      </c>
      <c r="K15" s="66">
        <f t="shared" si="2"/>
        <v>7148.3999999999987</v>
      </c>
    </row>
    <row r="16" spans="1:11">
      <c r="A16" s="59">
        <v>12</v>
      </c>
      <c r="B16" s="60">
        <v>90768</v>
      </c>
      <c r="C16" s="60" t="s">
        <v>209</v>
      </c>
      <c r="D16" s="61" t="s">
        <v>210</v>
      </c>
      <c r="E16" s="62" t="s">
        <v>188</v>
      </c>
      <c r="F16" s="67">
        <v>68.23</v>
      </c>
      <c r="G16" s="68">
        <f>15*12</f>
        <v>180</v>
      </c>
      <c r="H16" s="65">
        <f t="shared" si="0"/>
        <v>12281.400000000001</v>
      </c>
      <c r="I16" s="65">
        <f t="shared" si="3"/>
        <v>5526.63</v>
      </c>
      <c r="J16" s="65">
        <f t="shared" si="1"/>
        <v>3684.42</v>
      </c>
      <c r="K16" s="66">
        <f t="shared" si="2"/>
        <v>21492.450000000004</v>
      </c>
    </row>
    <row r="17" spans="1:11" ht="15" thickBot="1">
      <c r="A17" s="59">
        <v>13</v>
      </c>
      <c r="B17" s="60" t="s">
        <v>776</v>
      </c>
      <c r="C17" s="60" t="s">
        <v>776</v>
      </c>
      <c r="D17" s="61" t="s">
        <v>775</v>
      </c>
      <c r="E17" s="62" t="s">
        <v>188</v>
      </c>
      <c r="F17" s="67" t="s">
        <v>776</v>
      </c>
      <c r="G17" s="68" t="s">
        <v>776</v>
      </c>
      <c r="H17" s="65" t="s">
        <v>776</v>
      </c>
      <c r="I17" s="65" t="s">
        <v>776</v>
      </c>
      <c r="J17" s="65" t="s">
        <v>776</v>
      </c>
      <c r="K17" s="66">
        <f>SUM(K5:K16)*0.2</f>
        <v>15715.14</v>
      </c>
    </row>
    <row r="18" spans="1:11">
      <c r="A18" s="421" t="s">
        <v>211</v>
      </c>
      <c r="B18" s="422"/>
      <c r="C18" s="422"/>
      <c r="D18" s="423"/>
      <c r="E18" s="423"/>
      <c r="F18" s="423"/>
      <c r="G18" s="423"/>
      <c r="H18" s="75">
        <f>SUM(H5:H17)</f>
        <v>44900.4</v>
      </c>
      <c r="I18" s="75">
        <f>SUM(I5:I17)</f>
        <v>20205.18</v>
      </c>
      <c r="J18" s="75">
        <f>SUM(J5:J17)</f>
        <v>13470.119999999999</v>
      </c>
      <c r="K18" s="76">
        <f>SUM(K5:K17)</f>
        <v>94290.84</v>
      </c>
    </row>
    <row r="19" spans="1:11">
      <c r="A19" s="424" t="s">
        <v>167</v>
      </c>
      <c r="B19" s="425"/>
      <c r="C19" s="425"/>
      <c r="D19" s="426"/>
      <c r="E19" s="426"/>
      <c r="F19" s="426"/>
      <c r="G19" s="426"/>
      <c r="H19" s="426"/>
      <c r="I19" s="426"/>
      <c r="J19" s="426"/>
      <c r="K19" s="168">
        <v>0.23448210344827625</v>
      </c>
    </row>
    <row r="20" spans="1:11">
      <c r="A20" s="424" t="s">
        <v>777</v>
      </c>
      <c r="B20" s="425"/>
      <c r="C20" s="425"/>
      <c r="D20" s="426"/>
      <c r="E20" s="426"/>
      <c r="F20" s="426"/>
      <c r="G20" s="426"/>
      <c r="H20" s="426"/>
      <c r="I20" s="426"/>
      <c r="J20" s="426"/>
      <c r="K20" s="77">
        <f>K18*(1+K19)</f>
        <v>116400.35449910485</v>
      </c>
    </row>
    <row r="21" spans="1:11" ht="15" thickBot="1">
      <c r="A21" s="404" t="s">
        <v>778</v>
      </c>
      <c r="B21" s="405"/>
      <c r="C21" s="405"/>
      <c r="D21" s="406"/>
      <c r="E21" s="406"/>
      <c r="F21" s="406"/>
      <c r="G21" s="406"/>
      <c r="H21" s="406"/>
      <c r="I21" s="406"/>
      <c r="J21" s="406"/>
      <c r="K21" s="78">
        <f>K20/12</f>
        <v>9700.0295415920718</v>
      </c>
    </row>
    <row r="22" spans="1:11" ht="36.75" customHeight="1">
      <c r="A22" s="407" t="s">
        <v>779</v>
      </c>
      <c r="B22" s="408"/>
      <c r="C22" s="408"/>
      <c r="D22" s="408"/>
      <c r="E22" s="408"/>
      <c r="F22" s="408"/>
      <c r="G22" s="408"/>
      <c r="H22" s="408"/>
      <c r="I22" s="408"/>
      <c r="J22" s="408"/>
      <c r="K22" s="408"/>
    </row>
  </sheetData>
  <mergeCells count="8">
    <mergeCell ref="A21:J21"/>
    <mergeCell ref="A22:K22"/>
    <mergeCell ref="A1:K1"/>
    <mergeCell ref="A2:K2"/>
    <mergeCell ref="A3:K3"/>
    <mergeCell ref="A18:G18"/>
    <mergeCell ref="A19:J19"/>
    <mergeCell ref="A20:J20"/>
  </mergeCells>
  <pageMargins left="0.51181102362204722" right="0.51181102362204722" top="0.78740157480314965" bottom="0.78740157480314965"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521"/>
  <sheetViews>
    <sheetView workbookViewId="0">
      <selection activeCell="N461" sqref="N461"/>
    </sheetView>
  </sheetViews>
  <sheetFormatPr defaultColWidth="9.1796875" defaultRowHeight="14.5"/>
  <cols>
    <col min="1" max="1" width="5.81640625" style="211" customWidth="1"/>
    <col min="2" max="2" width="16.81640625" style="254" bestFit="1" customWidth="1"/>
    <col min="3" max="3" width="10.1796875" style="254" customWidth="1"/>
    <col min="4" max="4" width="62" style="211" bestFit="1" customWidth="1"/>
    <col min="5" max="5" width="5.26953125" style="254" bestFit="1" customWidth="1"/>
    <col min="6" max="6" width="15" style="255" bestFit="1" customWidth="1"/>
    <col min="7" max="7" width="6.26953125" style="211" hidden="1" customWidth="1"/>
    <col min="8" max="8" width="12.54296875" style="211" hidden="1" customWidth="1"/>
    <col min="9" max="9" width="6.26953125" style="211" hidden="1" customWidth="1"/>
    <col min="10" max="10" width="6.7265625" style="211" hidden="1" customWidth="1"/>
    <col min="11" max="11" width="6.26953125" style="211" hidden="1" customWidth="1"/>
    <col min="12" max="12" width="6.7265625" style="211" hidden="1" customWidth="1"/>
    <col min="13" max="13" width="16.81640625" style="211" hidden="1" customWidth="1"/>
    <col min="14" max="14" width="23.36328125" style="211" bestFit="1" customWidth="1"/>
    <col min="15" max="15" width="17.26953125" style="254" customWidth="1"/>
    <col min="16" max="16" width="11.26953125" style="211" bestFit="1" customWidth="1"/>
    <col min="17" max="21" width="9.1796875" style="211"/>
    <col min="22" max="22" width="9.1796875" style="211" customWidth="1"/>
    <col min="23" max="16384" width="9.1796875" style="211"/>
  </cols>
  <sheetData>
    <row r="1" spans="1:18" ht="18.5" thickBot="1">
      <c r="A1" s="465" t="s">
        <v>225</v>
      </c>
      <c r="B1" s="465"/>
      <c r="C1" s="465"/>
      <c r="D1" s="465"/>
      <c r="E1" s="465"/>
      <c r="F1" s="465"/>
      <c r="G1" s="465"/>
      <c r="H1" s="465"/>
      <c r="I1" s="465"/>
      <c r="J1" s="465"/>
      <c r="K1" s="465"/>
      <c r="L1" s="465"/>
      <c r="M1" s="465"/>
      <c r="N1" s="465"/>
      <c r="O1" s="465"/>
      <c r="P1" s="210"/>
    </row>
    <row r="2" spans="1:18" ht="15" thickBot="1">
      <c r="A2" s="462" t="s">
        <v>226</v>
      </c>
      <c r="B2" s="463"/>
      <c r="C2" s="463"/>
      <c r="D2" s="463"/>
      <c r="E2" s="463"/>
      <c r="F2" s="463"/>
      <c r="G2" s="463"/>
      <c r="H2" s="463"/>
      <c r="I2" s="463"/>
      <c r="J2" s="463"/>
      <c r="K2" s="463"/>
      <c r="L2" s="463"/>
      <c r="M2" s="463"/>
      <c r="N2" s="463"/>
      <c r="O2" s="464"/>
      <c r="P2" s="212"/>
    </row>
    <row r="3" spans="1:18" ht="20.149999999999999" customHeight="1">
      <c r="A3" s="453" t="s">
        <v>227</v>
      </c>
      <c r="B3" s="453" t="s">
        <v>228</v>
      </c>
      <c r="C3" s="452" t="s">
        <v>750</v>
      </c>
      <c r="D3" s="453" t="s">
        <v>229</v>
      </c>
      <c r="E3" s="453" t="s">
        <v>230</v>
      </c>
      <c r="F3" s="456" t="s">
        <v>231</v>
      </c>
      <c r="G3" s="466" t="s">
        <v>855</v>
      </c>
      <c r="H3" s="467"/>
      <c r="I3" s="467"/>
      <c r="J3" s="467"/>
      <c r="K3" s="467"/>
      <c r="L3" s="467"/>
      <c r="M3" s="453" t="s">
        <v>232</v>
      </c>
      <c r="N3" s="453" t="s">
        <v>751</v>
      </c>
      <c r="O3" s="466" t="s">
        <v>752</v>
      </c>
      <c r="P3" s="212"/>
    </row>
    <row r="4" spans="1:18" ht="20.149999999999999" customHeight="1" thickBot="1">
      <c r="A4" s="453"/>
      <c r="B4" s="453"/>
      <c r="C4" s="453"/>
      <c r="D4" s="453"/>
      <c r="E4" s="453"/>
      <c r="F4" s="456"/>
      <c r="G4" s="460"/>
      <c r="H4" s="461"/>
      <c r="I4" s="461"/>
      <c r="J4" s="461"/>
      <c r="K4" s="461"/>
      <c r="L4" s="461"/>
      <c r="M4" s="453"/>
      <c r="N4" s="453"/>
      <c r="O4" s="453"/>
      <c r="P4" s="210"/>
    </row>
    <row r="5" spans="1:18" ht="30" customHeight="1" thickBot="1">
      <c r="A5" s="453"/>
      <c r="B5" s="453"/>
      <c r="C5" s="453"/>
      <c r="D5" s="453"/>
      <c r="E5" s="453"/>
      <c r="F5" s="456"/>
      <c r="G5" s="398" t="s">
        <v>856</v>
      </c>
      <c r="H5" s="399"/>
      <c r="I5" s="398" t="s">
        <v>857</v>
      </c>
      <c r="J5" s="399"/>
      <c r="K5" s="398" t="s">
        <v>858</v>
      </c>
      <c r="L5" s="468"/>
      <c r="M5" s="453"/>
      <c r="N5" s="453"/>
      <c r="O5" s="453"/>
      <c r="P5" s="210"/>
      <c r="R5" s="213"/>
    </row>
    <row r="6" spans="1:18" ht="20.149999999999999" customHeight="1" thickBot="1">
      <c r="A6" s="454"/>
      <c r="B6" s="454"/>
      <c r="C6" s="454"/>
      <c r="D6" s="454"/>
      <c r="E6" s="454"/>
      <c r="F6" s="457"/>
      <c r="G6" s="175" t="s">
        <v>233</v>
      </c>
      <c r="H6" s="175" t="s">
        <v>234</v>
      </c>
      <c r="I6" s="175" t="s">
        <v>233</v>
      </c>
      <c r="J6" s="175" t="s">
        <v>234</v>
      </c>
      <c r="K6" s="175" t="s">
        <v>233</v>
      </c>
      <c r="L6" s="214" t="s">
        <v>234</v>
      </c>
      <c r="M6" s="454"/>
      <c r="N6" s="454"/>
      <c r="O6" s="454"/>
      <c r="P6" s="210"/>
    </row>
    <row r="7" spans="1:18" ht="23.5" thickBot="1">
      <c r="A7" s="215">
        <v>1</v>
      </c>
      <c r="B7" s="216" t="s">
        <v>859</v>
      </c>
      <c r="C7" s="216">
        <v>1381</v>
      </c>
      <c r="D7" s="217" t="s">
        <v>235</v>
      </c>
      <c r="E7" s="216" t="s">
        <v>236</v>
      </c>
      <c r="F7" s="216">
        <v>100</v>
      </c>
      <c r="G7" s="216"/>
      <c r="H7" s="218"/>
      <c r="I7" s="218"/>
      <c r="J7" s="218"/>
      <c r="K7" s="218"/>
      <c r="L7" s="218"/>
      <c r="M7" s="218"/>
      <c r="N7" s="218" t="str">
        <f>VLOOKUP(C7,'[2]SINAPI NÃO DESONERADO 02-2020'!$A$1:$E$5279,5,FALSE)</f>
        <v>0,60</v>
      </c>
      <c r="O7" s="219">
        <f t="shared" ref="O7:O70" si="0">F7*N7</f>
        <v>60</v>
      </c>
      <c r="P7" s="210"/>
    </row>
    <row r="8" spans="1:18" ht="23.5" thickBot="1">
      <c r="A8" s="215">
        <v>2</v>
      </c>
      <c r="B8" s="216" t="s">
        <v>859</v>
      </c>
      <c r="C8" s="216">
        <v>34353</v>
      </c>
      <c r="D8" s="217" t="s">
        <v>237</v>
      </c>
      <c r="E8" s="216" t="s">
        <v>236</v>
      </c>
      <c r="F8" s="216">
        <v>100</v>
      </c>
      <c r="G8" s="216"/>
      <c r="H8" s="218"/>
      <c r="I8" s="218"/>
      <c r="J8" s="218"/>
      <c r="K8" s="218"/>
      <c r="L8" s="218"/>
      <c r="M8" s="218"/>
      <c r="N8" s="218" t="str">
        <f>VLOOKUP(C8,'[2]SINAPI NÃO DESONERADO 02-2020'!$A$1:$E$5279,5,FALSE)</f>
        <v>1,20</v>
      </c>
      <c r="O8" s="219">
        <f t="shared" si="0"/>
        <v>120</v>
      </c>
      <c r="P8" s="210"/>
    </row>
    <row r="9" spans="1:18" ht="23.5" thickBot="1">
      <c r="A9" s="215">
        <v>3</v>
      </c>
      <c r="B9" s="216" t="s">
        <v>859</v>
      </c>
      <c r="C9" s="216">
        <v>37595</v>
      </c>
      <c r="D9" s="217" t="s">
        <v>238</v>
      </c>
      <c r="E9" s="216" t="s">
        <v>236</v>
      </c>
      <c r="F9" s="216">
        <v>100</v>
      </c>
      <c r="G9" s="216"/>
      <c r="H9" s="218"/>
      <c r="I9" s="218"/>
      <c r="J9" s="218"/>
      <c r="K9" s="218"/>
      <c r="L9" s="218"/>
      <c r="M9" s="218"/>
      <c r="N9" s="218" t="str">
        <f>VLOOKUP(C9,'[2]SINAPI NÃO DESONERADO 02-2020'!$A$1:$E$5279,5,FALSE)</f>
        <v>1,83</v>
      </c>
      <c r="O9" s="219">
        <f t="shared" si="0"/>
        <v>183</v>
      </c>
      <c r="P9" s="210"/>
    </row>
    <row r="10" spans="1:18" ht="23.5" thickBot="1">
      <c r="A10" s="215">
        <v>4</v>
      </c>
      <c r="B10" s="216" t="s">
        <v>859</v>
      </c>
      <c r="C10" s="216">
        <v>37596</v>
      </c>
      <c r="D10" s="217" t="s">
        <v>239</v>
      </c>
      <c r="E10" s="216" t="s">
        <v>236</v>
      </c>
      <c r="F10" s="216">
        <v>100</v>
      </c>
      <c r="G10" s="216"/>
      <c r="H10" s="218"/>
      <c r="I10" s="218"/>
      <c r="J10" s="218"/>
      <c r="K10" s="218"/>
      <c r="L10" s="218"/>
      <c r="M10" s="218"/>
      <c r="N10" s="218" t="str">
        <f>VLOOKUP(C10,'[2]SINAPI NÃO DESONERADO 02-2020'!$A$1:$E$5279,5,FALSE)</f>
        <v>2,72</v>
      </c>
      <c r="O10" s="219">
        <f t="shared" si="0"/>
        <v>272</v>
      </c>
      <c r="P10" s="210"/>
    </row>
    <row r="11" spans="1:18" ht="23.5" thickBot="1">
      <c r="A11" s="215">
        <v>5</v>
      </c>
      <c r="B11" s="216" t="s">
        <v>859</v>
      </c>
      <c r="C11" s="216">
        <v>36886</v>
      </c>
      <c r="D11" s="217" t="s">
        <v>240</v>
      </c>
      <c r="E11" s="216" t="s">
        <v>236</v>
      </c>
      <c r="F11" s="216">
        <v>100</v>
      </c>
      <c r="G11" s="216"/>
      <c r="H11" s="218"/>
      <c r="I11" s="218"/>
      <c r="J11" s="218"/>
      <c r="K11" s="218"/>
      <c r="L11" s="218"/>
      <c r="M11" s="218"/>
      <c r="N11" s="218" t="str">
        <f>VLOOKUP(C11,'[2]SINAPI NÃO DESONERADO 02-2020'!$A$1:$E$5279,5,FALSE)</f>
        <v>0,64</v>
      </c>
      <c r="O11" s="219">
        <f t="shared" si="0"/>
        <v>64</v>
      </c>
      <c r="P11" s="210"/>
    </row>
    <row r="12" spans="1:18" ht="23.5" thickBot="1">
      <c r="A12" s="215">
        <v>6</v>
      </c>
      <c r="B12" s="216" t="s">
        <v>859</v>
      </c>
      <c r="C12" s="216">
        <v>4374</v>
      </c>
      <c r="D12" s="217" t="s">
        <v>241</v>
      </c>
      <c r="E12" s="216" t="s">
        <v>242</v>
      </c>
      <c r="F12" s="216">
        <v>100</v>
      </c>
      <c r="G12" s="216"/>
      <c r="H12" s="218"/>
      <c r="I12" s="218"/>
      <c r="J12" s="218"/>
      <c r="K12" s="218"/>
      <c r="L12" s="218"/>
      <c r="M12" s="218"/>
      <c r="N12" s="218" t="str">
        <f>VLOOKUP(C12,'[2]SINAPI NÃO DESONERADO 02-2020'!$A$1:$E$5279,5,FALSE)</f>
        <v>0,22</v>
      </c>
      <c r="O12" s="219">
        <f t="shared" si="0"/>
        <v>22</v>
      </c>
      <c r="P12" s="210"/>
    </row>
    <row r="13" spans="1:18" ht="23.5" thickBot="1">
      <c r="A13" s="215">
        <v>7</v>
      </c>
      <c r="B13" s="216" t="s">
        <v>859</v>
      </c>
      <c r="C13" s="216">
        <v>7568</v>
      </c>
      <c r="D13" s="217" t="s">
        <v>243</v>
      </c>
      <c r="E13" s="216" t="s">
        <v>242</v>
      </c>
      <c r="F13" s="216">
        <v>100</v>
      </c>
      <c r="G13" s="216"/>
      <c r="H13" s="218"/>
      <c r="I13" s="218"/>
      <c r="J13" s="218"/>
      <c r="K13" s="218"/>
      <c r="L13" s="218"/>
      <c r="M13" s="218"/>
      <c r="N13" s="218" t="str">
        <f>VLOOKUP(C13,'[2]SINAPI NÃO DESONERADO 02-2020'!$A$1:$E$5279,5,FALSE)</f>
        <v>0,36</v>
      </c>
      <c r="O13" s="219">
        <f t="shared" si="0"/>
        <v>36</v>
      </c>
      <c r="P13" s="210"/>
    </row>
    <row r="14" spans="1:18" ht="23.5" thickBot="1">
      <c r="A14" s="215">
        <v>8</v>
      </c>
      <c r="B14" s="216" t="s">
        <v>859</v>
      </c>
      <c r="C14" s="216">
        <v>7584</v>
      </c>
      <c r="D14" s="217" t="s">
        <v>244</v>
      </c>
      <c r="E14" s="216" t="s">
        <v>242</v>
      </c>
      <c r="F14" s="216">
        <v>100</v>
      </c>
      <c r="G14" s="216"/>
      <c r="H14" s="218"/>
      <c r="I14" s="218"/>
      <c r="J14" s="218"/>
      <c r="K14" s="218"/>
      <c r="L14" s="218"/>
      <c r="M14" s="218"/>
      <c r="N14" s="218" t="str">
        <f>VLOOKUP(C14,'[2]SINAPI NÃO DESONERADO 02-2020'!$A$1:$E$5279,5,FALSE)</f>
        <v>0,56</v>
      </c>
      <c r="O14" s="219">
        <f t="shared" si="0"/>
        <v>56.000000000000007</v>
      </c>
      <c r="P14" s="210"/>
    </row>
    <row r="15" spans="1:18" ht="23.5" thickBot="1">
      <c r="A15" s="215">
        <v>9</v>
      </c>
      <c r="B15" s="216" t="s">
        <v>859</v>
      </c>
      <c r="C15" s="216">
        <v>11945</v>
      </c>
      <c r="D15" s="217" t="s">
        <v>245</v>
      </c>
      <c r="E15" s="216" t="s">
        <v>242</v>
      </c>
      <c r="F15" s="216">
        <v>100</v>
      </c>
      <c r="G15" s="216"/>
      <c r="H15" s="218"/>
      <c r="I15" s="218"/>
      <c r="J15" s="218"/>
      <c r="K15" s="218"/>
      <c r="L15" s="218"/>
      <c r="M15" s="218"/>
      <c r="N15" s="218" t="str">
        <f>VLOOKUP(C15,'[2]SINAPI NÃO DESONERADO 02-2020'!$A$1:$E$5279,5,FALSE)</f>
        <v>0,03</v>
      </c>
      <c r="O15" s="219">
        <f t="shared" si="0"/>
        <v>3</v>
      </c>
      <c r="P15" s="210"/>
    </row>
    <row r="16" spans="1:18" ht="23.5" thickBot="1">
      <c r="A16" s="215">
        <v>10</v>
      </c>
      <c r="B16" s="216" t="s">
        <v>859</v>
      </c>
      <c r="C16" s="216">
        <v>11946</v>
      </c>
      <c r="D16" s="217" t="s">
        <v>246</v>
      </c>
      <c r="E16" s="216" t="s">
        <v>242</v>
      </c>
      <c r="F16" s="216">
        <v>100</v>
      </c>
      <c r="G16" s="216"/>
      <c r="H16" s="218"/>
      <c r="I16" s="218"/>
      <c r="J16" s="218"/>
      <c r="K16" s="218"/>
      <c r="L16" s="218"/>
      <c r="M16" s="218"/>
      <c r="N16" s="218" t="str">
        <f>VLOOKUP(C16,'[2]SINAPI NÃO DESONERADO 02-2020'!$A$1:$E$5279,5,FALSE)</f>
        <v>0,04</v>
      </c>
      <c r="O16" s="219">
        <f t="shared" si="0"/>
        <v>4</v>
      </c>
      <c r="P16" s="210"/>
    </row>
    <row r="17" spans="1:16" ht="23.5" thickBot="1">
      <c r="A17" s="215">
        <v>11</v>
      </c>
      <c r="B17" s="216" t="s">
        <v>859</v>
      </c>
      <c r="C17" s="216">
        <v>4375</v>
      </c>
      <c r="D17" s="217" t="s">
        <v>247</v>
      </c>
      <c r="E17" s="216" t="s">
        <v>242</v>
      </c>
      <c r="F17" s="216">
        <v>100</v>
      </c>
      <c r="G17" s="216"/>
      <c r="H17" s="218"/>
      <c r="I17" s="218"/>
      <c r="J17" s="218"/>
      <c r="K17" s="218"/>
      <c r="L17" s="218"/>
      <c r="M17" s="218"/>
      <c r="N17" s="218" t="str">
        <f>VLOOKUP(C17,'[2]SINAPI NÃO DESONERADO 02-2020'!$A$1:$E$5279,5,FALSE)</f>
        <v>0,06</v>
      </c>
      <c r="O17" s="219">
        <f t="shared" si="0"/>
        <v>6</v>
      </c>
      <c r="P17" s="210"/>
    </row>
    <row r="18" spans="1:16" ht="23.5" thickBot="1">
      <c r="A18" s="215">
        <v>12</v>
      </c>
      <c r="B18" s="216" t="s">
        <v>859</v>
      </c>
      <c r="C18" s="216">
        <v>11950</v>
      </c>
      <c r="D18" s="217" t="s">
        <v>248</v>
      </c>
      <c r="E18" s="216" t="s">
        <v>242</v>
      </c>
      <c r="F18" s="216">
        <v>100</v>
      </c>
      <c r="G18" s="216"/>
      <c r="H18" s="218"/>
      <c r="I18" s="218"/>
      <c r="J18" s="218"/>
      <c r="K18" s="218"/>
      <c r="L18" s="218"/>
      <c r="M18" s="218"/>
      <c r="N18" s="218" t="str">
        <f>VLOOKUP(C18,'[2]SINAPI NÃO DESONERADO 02-2020'!$A$1:$E$5279,5,FALSE)</f>
        <v>0,12</v>
      </c>
      <c r="O18" s="219">
        <f t="shared" si="0"/>
        <v>12</v>
      </c>
      <c r="P18" s="210"/>
    </row>
    <row r="19" spans="1:16" ht="23.5" thickBot="1">
      <c r="A19" s="215">
        <v>13</v>
      </c>
      <c r="B19" s="216" t="s">
        <v>859</v>
      </c>
      <c r="C19" s="216">
        <v>4376</v>
      </c>
      <c r="D19" s="217" t="s">
        <v>249</v>
      </c>
      <c r="E19" s="216" t="s">
        <v>242</v>
      </c>
      <c r="F19" s="216">
        <v>100</v>
      </c>
      <c r="G19" s="216"/>
      <c r="H19" s="218"/>
      <c r="I19" s="218"/>
      <c r="J19" s="218"/>
      <c r="K19" s="218"/>
      <c r="L19" s="218"/>
      <c r="M19" s="218"/>
      <c r="N19" s="218" t="str">
        <f>VLOOKUP(C19,'[2]SINAPI NÃO DESONERADO 02-2020'!$A$1:$E$5279,5,FALSE)</f>
        <v>0,11</v>
      </c>
      <c r="O19" s="219">
        <f t="shared" si="0"/>
        <v>11</v>
      </c>
      <c r="P19" s="210"/>
    </row>
    <row r="20" spans="1:16" ht="23.5" thickBot="1">
      <c r="A20" s="215">
        <v>14</v>
      </c>
      <c r="B20" s="216" t="s">
        <v>859</v>
      </c>
      <c r="C20" s="216">
        <v>7583</v>
      </c>
      <c r="D20" s="217" t="s">
        <v>250</v>
      </c>
      <c r="E20" s="216" t="s">
        <v>242</v>
      </c>
      <c r="F20" s="216">
        <v>100</v>
      </c>
      <c r="G20" s="216"/>
      <c r="H20" s="218"/>
      <c r="I20" s="218"/>
      <c r="J20" s="218"/>
      <c r="K20" s="218"/>
      <c r="L20" s="218"/>
      <c r="M20" s="218"/>
      <c r="N20" s="218" t="str">
        <f>VLOOKUP(C20,'[2]SINAPI NÃO DESONERADO 02-2020'!$A$1:$E$5279,5,FALSE)</f>
        <v>0,25</v>
      </c>
      <c r="O20" s="219">
        <f t="shared" si="0"/>
        <v>25</v>
      </c>
      <c r="P20" s="210"/>
    </row>
    <row r="21" spans="1:16" ht="35" thickBot="1">
      <c r="A21" s="215">
        <v>15</v>
      </c>
      <c r="B21" s="216" t="s">
        <v>859</v>
      </c>
      <c r="C21" s="216">
        <v>4350</v>
      </c>
      <c r="D21" s="217" t="s">
        <v>251</v>
      </c>
      <c r="E21" s="216" t="s">
        <v>242</v>
      </c>
      <c r="F21" s="216">
        <v>100</v>
      </c>
      <c r="G21" s="216"/>
      <c r="H21" s="218"/>
      <c r="I21" s="218"/>
      <c r="J21" s="218"/>
      <c r="K21" s="218"/>
      <c r="L21" s="218"/>
      <c r="M21" s="218"/>
      <c r="N21" s="218" t="str">
        <f>VLOOKUP(C21,'[2]SINAPI NÃO DESONERADO 02-2020'!$A$1:$E$5279,5,FALSE)</f>
        <v>0,44</v>
      </c>
      <c r="O21" s="219">
        <f t="shared" si="0"/>
        <v>44</v>
      </c>
      <c r="P21" s="210"/>
    </row>
    <row r="22" spans="1:16" ht="23.5" thickBot="1">
      <c r="A22" s="215">
        <v>16</v>
      </c>
      <c r="B22" s="216" t="s">
        <v>859</v>
      </c>
      <c r="C22" s="216">
        <v>11161</v>
      </c>
      <c r="D22" s="217" t="s">
        <v>252</v>
      </c>
      <c r="E22" s="216" t="s">
        <v>253</v>
      </c>
      <c r="F22" s="216">
        <v>20</v>
      </c>
      <c r="G22" s="216"/>
      <c r="H22" s="218"/>
      <c r="I22" s="218"/>
      <c r="J22" s="218"/>
      <c r="K22" s="218"/>
      <c r="L22" s="218"/>
      <c r="M22" s="218"/>
      <c r="N22" s="218" t="str">
        <f>VLOOKUP(C22,'[2]SINAPI NÃO DESONERADO 02-2020'!$A$1:$E$5279,5,FALSE)</f>
        <v>0,96</v>
      </c>
      <c r="O22" s="219">
        <f t="shared" si="0"/>
        <v>19.2</v>
      </c>
      <c r="P22" s="210"/>
    </row>
    <row r="23" spans="1:16" ht="23.5" thickBot="1">
      <c r="A23" s="215">
        <v>17</v>
      </c>
      <c r="B23" s="216" t="s">
        <v>859</v>
      </c>
      <c r="C23" s="216">
        <v>1107</v>
      </c>
      <c r="D23" s="217" t="s">
        <v>254</v>
      </c>
      <c r="E23" s="216" t="s">
        <v>253</v>
      </c>
      <c r="F23" s="216">
        <v>20</v>
      </c>
      <c r="G23" s="216"/>
      <c r="H23" s="218"/>
      <c r="I23" s="218"/>
      <c r="J23" s="218"/>
      <c r="K23" s="218"/>
      <c r="L23" s="218"/>
      <c r="M23" s="218"/>
      <c r="N23" s="218" t="str">
        <f>VLOOKUP(C23,'[2]SINAPI NÃO DESONERADO 02-2020'!$A$1:$E$5279,5,FALSE)</f>
        <v>0,66</v>
      </c>
      <c r="O23" s="219">
        <f t="shared" si="0"/>
        <v>13.200000000000001</v>
      </c>
      <c r="P23" s="210"/>
    </row>
    <row r="24" spans="1:16" ht="23.5" thickBot="1">
      <c r="A24" s="215">
        <v>18</v>
      </c>
      <c r="B24" s="216" t="s">
        <v>859</v>
      </c>
      <c r="C24" s="216">
        <v>40784</v>
      </c>
      <c r="D24" s="217" t="s">
        <v>255</v>
      </c>
      <c r="E24" s="216" t="s">
        <v>256</v>
      </c>
      <c r="F24" s="216">
        <v>30</v>
      </c>
      <c r="G24" s="216"/>
      <c r="H24" s="218"/>
      <c r="I24" s="218"/>
      <c r="J24" s="218"/>
      <c r="K24" s="218"/>
      <c r="L24" s="218"/>
      <c r="M24" s="218"/>
      <c r="N24" s="218" t="str">
        <f>VLOOKUP(C24,'[2]SINAPI NÃO DESONERADO 02-2020'!$A$1:$E$5279,5,FALSE)</f>
        <v>75,45</v>
      </c>
      <c r="O24" s="219">
        <f t="shared" si="0"/>
        <v>2263.5</v>
      </c>
      <c r="P24" s="210"/>
    </row>
    <row r="25" spans="1:16" ht="23.5" thickBot="1">
      <c r="A25" s="215">
        <v>19</v>
      </c>
      <c r="B25" s="216" t="s">
        <v>859</v>
      </c>
      <c r="C25" s="216">
        <v>39413</v>
      </c>
      <c r="D25" s="217" t="s">
        <v>257</v>
      </c>
      <c r="E25" s="216" t="s">
        <v>258</v>
      </c>
      <c r="F25" s="216">
        <v>50</v>
      </c>
      <c r="G25" s="216"/>
      <c r="H25" s="218"/>
      <c r="I25" s="218"/>
      <c r="J25" s="218"/>
      <c r="K25" s="218"/>
      <c r="L25" s="218"/>
      <c r="M25" s="218"/>
      <c r="N25" s="218" t="str">
        <f>VLOOKUP(C25,'[2]SINAPI NÃO DESONERADO 02-2020'!$A$1:$E$5279,5,FALSE)</f>
        <v>21,03</v>
      </c>
      <c r="O25" s="219">
        <f t="shared" si="0"/>
        <v>1051.5</v>
      </c>
      <c r="P25" s="210"/>
    </row>
    <row r="26" spans="1:16" ht="23.5" thickBot="1">
      <c r="A26" s="215">
        <v>20</v>
      </c>
      <c r="B26" s="216" t="s">
        <v>859</v>
      </c>
      <c r="C26" s="216">
        <v>2432</v>
      </c>
      <c r="D26" s="217" t="s">
        <v>259</v>
      </c>
      <c r="E26" s="216" t="s">
        <v>242</v>
      </c>
      <c r="F26" s="216">
        <v>10</v>
      </c>
      <c r="G26" s="216"/>
      <c r="H26" s="218"/>
      <c r="I26" s="218"/>
      <c r="J26" s="218"/>
      <c r="K26" s="218"/>
      <c r="L26" s="218"/>
      <c r="M26" s="218"/>
      <c r="N26" s="218" t="str">
        <f>VLOOKUP(C26,'[2]SINAPI NÃO DESONERADO 02-2020'!$A$1:$E$5279,5,FALSE)</f>
        <v>19,31</v>
      </c>
      <c r="O26" s="219">
        <f t="shared" si="0"/>
        <v>193.1</v>
      </c>
      <c r="P26" s="210"/>
    </row>
    <row r="27" spans="1:16" ht="23.5" thickBot="1">
      <c r="A27" s="215">
        <v>21</v>
      </c>
      <c r="B27" s="216" t="s">
        <v>859</v>
      </c>
      <c r="C27" s="216">
        <v>2418</v>
      </c>
      <c r="D27" s="217" t="s">
        <v>260</v>
      </c>
      <c r="E27" s="216" t="s">
        <v>242</v>
      </c>
      <c r="F27" s="216">
        <v>10</v>
      </c>
      <c r="G27" s="216"/>
      <c r="H27" s="218"/>
      <c r="I27" s="218"/>
      <c r="J27" s="218"/>
      <c r="K27" s="218"/>
      <c r="L27" s="218"/>
      <c r="M27" s="218"/>
      <c r="N27" s="218" t="str">
        <f>VLOOKUP(C27,'[2]SINAPI NÃO DESONERADO 02-2020'!$A$1:$E$5279,5,FALSE)</f>
        <v>8,96</v>
      </c>
      <c r="O27" s="219">
        <f t="shared" si="0"/>
        <v>89.600000000000009</v>
      </c>
      <c r="P27" s="210"/>
    </row>
    <row r="28" spans="1:16" ht="23.5" thickBot="1">
      <c r="A28" s="215">
        <v>22</v>
      </c>
      <c r="B28" s="216" t="s">
        <v>859</v>
      </c>
      <c r="C28" s="216">
        <v>2433</v>
      </c>
      <c r="D28" s="217" t="s">
        <v>261</v>
      </c>
      <c r="E28" s="216" t="s">
        <v>242</v>
      </c>
      <c r="F28" s="216">
        <v>10</v>
      </c>
      <c r="G28" s="216"/>
      <c r="H28" s="218"/>
      <c r="I28" s="218"/>
      <c r="J28" s="218"/>
      <c r="K28" s="218"/>
      <c r="L28" s="218"/>
      <c r="M28" s="218"/>
      <c r="N28" s="218" t="str">
        <f>VLOOKUP(C28,'[2]SINAPI NÃO DESONERADO 02-2020'!$A$1:$E$5279,5,FALSE)</f>
        <v>6,54</v>
      </c>
      <c r="O28" s="219">
        <f t="shared" si="0"/>
        <v>65.400000000000006</v>
      </c>
      <c r="P28" s="210"/>
    </row>
    <row r="29" spans="1:16" ht="23.5" thickBot="1">
      <c r="A29" s="215">
        <v>23</v>
      </c>
      <c r="B29" s="216" t="s">
        <v>859</v>
      </c>
      <c r="C29" s="216">
        <v>2420</v>
      </c>
      <c r="D29" s="217" t="s">
        <v>262</v>
      </c>
      <c r="E29" s="216" t="s">
        <v>242</v>
      </c>
      <c r="F29" s="216">
        <v>10</v>
      </c>
      <c r="G29" s="216"/>
      <c r="H29" s="218"/>
      <c r="I29" s="218"/>
      <c r="J29" s="218"/>
      <c r="K29" s="218"/>
      <c r="L29" s="218"/>
      <c r="M29" s="218"/>
      <c r="N29" s="218" t="str">
        <f>VLOOKUP(C29,'[2]SINAPI NÃO DESONERADO 02-2020'!$A$1:$E$5279,5,FALSE)</f>
        <v>11,24</v>
      </c>
      <c r="O29" s="219">
        <f t="shared" si="0"/>
        <v>112.4</v>
      </c>
      <c r="P29" s="210"/>
    </row>
    <row r="30" spans="1:16" ht="23.5" thickBot="1">
      <c r="A30" s="215">
        <v>24</v>
      </c>
      <c r="B30" s="216" t="s">
        <v>859</v>
      </c>
      <c r="C30" s="216">
        <v>11447</v>
      </c>
      <c r="D30" s="217" t="s">
        <v>263</v>
      </c>
      <c r="E30" s="216" t="s">
        <v>242</v>
      </c>
      <c r="F30" s="216">
        <v>10</v>
      </c>
      <c r="G30" s="216"/>
      <c r="H30" s="218"/>
      <c r="I30" s="218"/>
      <c r="J30" s="218"/>
      <c r="K30" s="218"/>
      <c r="L30" s="218"/>
      <c r="M30" s="218"/>
      <c r="N30" s="218" t="str">
        <f>VLOOKUP(C30,'[2]SINAPI NÃO DESONERADO 02-2020'!$A$1:$E$5279,5,FALSE)</f>
        <v>22,21</v>
      </c>
      <c r="O30" s="219">
        <f t="shared" si="0"/>
        <v>222.10000000000002</v>
      </c>
      <c r="P30" s="210"/>
    </row>
    <row r="31" spans="1:16" ht="23.5" thickBot="1">
      <c r="A31" s="215">
        <v>25</v>
      </c>
      <c r="B31" s="216" t="s">
        <v>859</v>
      </c>
      <c r="C31" s="216">
        <v>11451</v>
      </c>
      <c r="D31" s="217" t="s">
        <v>264</v>
      </c>
      <c r="E31" s="216" t="s">
        <v>242</v>
      </c>
      <c r="F31" s="216">
        <v>10</v>
      </c>
      <c r="G31" s="216"/>
      <c r="H31" s="218"/>
      <c r="I31" s="218"/>
      <c r="J31" s="218"/>
      <c r="K31" s="218"/>
      <c r="L31" s="218"/>
      <c r="M31" s="218"/>
      <c r="N31" s="218" t="str">
        <f>VLOOKUP(C31,'[2]SINAPI NÃO DESONERADO 02-2020'!$A$1:$E$5279,5,FALSE)</f>
        <v>59,54</v>
      </c>
      <c r="O31" s="219">
        <f t="shared" si="0"/>
        <v>595.4</v>
      </c>
      <c r="P31" s="210"/>
    </row>
    <row r="32" spans="1:16" ht="23.5" thickBot="1">
      <c r="A32" s="215">
        <v>26</v>
      </c>
      <c r="B32" s="216" t="s">
        <v>859</v>
      </c>
      <c r="C32" s="216">
        <v>12815</v>
      </c>
      <c r="D32" s="217" t="s">
        <v>265</v>
      </c>
      <c r="E32" s="216" t="s">
        <v>242</v>
      </c>
      <c r="F32" s="216">
        <v>30</v>
      </c>
      <c r="G32" s="216"/>
      <c r="H32" s="218"/>
      <c r="I32" s="218"/>
      <c r="J32" s="218"/>
      <c r="K32" s="218"/>
      <c r="L32" s="218"/>
      <c r="M32" s="218"/>
      <c r="N32" s="218" t="str">
        <f>VLOOKUP(C32,'[2]SINAPI NÃO DESONERADO 02-2020'!$A$1:$E$5279,5,FALSE)</f>
        <v>7,61</v>
      </c>
      <c r="O32" s="219">
        <f t="shared" si="0"/>
        <v>228.3</v>
      </c>
      <c r="P32" s="210"/>
    </row>
    <row r="33" spans="1:16" ht="35" thickBot="1">
      <c r="A33" s="215">
        <v>27</v>
      </c>
      <c r="B33" s="216" t="s">
        <v>859</v>
      </c>
      <c r="C33" s="216">
        <v>39512</v>
      </c>
      <c r="D33" s="217" t="s">
        <v>266</v>
      </c>
      <c r="E33" s="216" t="s">
        <v>258</v>
      </c>
      <c r="F33" s="216">
        <v>50</v>
      </c>
      <c r="G33" s="216"/>
      <c r="H33" s="218"/>
      <c r="I33" s="218"/>
      <c r="J33" s="218"/>
      <c r="K33" s="218"/>
      <c r="L33" s="218"/>
      <c r="M33" s="218"/>
      <c r="N33" s="218" t="str">
        <f>VLOOKUP(C33,'[2]SINAPI NÃO DESONERADO 02-2020'!$A$1:$E$5279,5,FALSE)</f>
        <v>71,32</v>
      </c>
      <c r="O33" s="219">
        <f t="shared" si="0"/>
        <v>3565.9999999999995</v>
      </c>
      <c r="P33" s="210"/>
    </row>
    <row r="34" spans="1:16" ht="35" thickBot="1">
      <c r="A34" s="215">
        <v>28</v>
      </c>
      <c r="B34" s="216" t="s">
        <v>859</v>
      </c>
      <c r="C34" s="216">
        <v>39511</v>
      </c>
      <c r="D34" s="217" t="s">
        <v>267</v>
      </c>
      <c r="E34" s="216" t="s">
        <v>258</v>
      </c>
      <c r="F34" s="216">
        <v>50</v>
      </c>
      <c r="G34" s="216"/>
      <c r="H34" s="218"/>
      <c r="I34" s="218"/>
      <c r="J34" s="218"/>
      <c r="K34" s="218"/>
      <c r="L34" s="218"/>
      <c r="M34" s="218"/>
      <c r="N34" s="218" t="str">
        <f>VLOOKUP(C34,'[2]SINAPI NÃO DESONERADO 02-2020'!$A$1:$E$5279,5,FALSE)</f>
        <v>77,80</v>
      </c>
      <c r="O34" s="219">
        <f t="shared" si="0"/>
        <v>3890</v>
      </c>
      <c r="P34" s="210"/>
    </row>
    <row r="35" spans="1:16" ht="35" thickBot="1">
      <c r="A35" s="215">
        <v>29</v>
      </c>
      <c r="B35" s="216" t="s">
        <v>859</v>
      </c>
      <c r="C35" s="216">
        <v>39513</v>
      </c>
      <c r="D35" s="217" t="s">
        <v>268</v>
      </c>
      <c r="E35" s="216" t="s">
        <v>258</v>
      </c>
      <c r="F35" s="216">
        <v>50</v>
      </c>
      <c r="G35" s="216"/>
      <c r="H35" s="218"/>
      <c r="I35" s="218"/>
      <c r="J35" s="218"/>
      <c r="K35" s="218"/>
      <c r="L35" s="218"/>
      <c r="M35" s="218"/>
      <c r="N35" s="218" t="str">
        <f>VLOOKUP(C35,'[2]SINAPI NÃO DESONERADO 02-2020'!$A$1:$E$5279,5,FALSE)</f>
        <v>83,44</v>
      </c>
      <c r="O35" s="219">
        <f t="shared" si="0"/>
        <v>4172</v>
      </c>
      <c r="P35" s="210"/>
    </row>
    <row r="36" spans="1:16" ht="23.5" thickBot="1">
      <c r="A36" s="215">
        <v>30</v>
      </c>
      <c r="B36" s="216" t="s">
        <v>859</v>
      </c>
      <c r="C36" s="216">
        <v>7307</v>
      </c>
      <c r="D36" s="217" t="s">
        <v>269</v>
      </c>
      <c r="E36" s="216" t="s">
        <v>270</v>
      </c>
      <c r="F36" s="216">
        <v>5</v>
      </c>
      <c r="G36" s="216"/>
      <c r="H36" s="218"/>
      <c r="I36" s="218"/>
      <c r="J36" s="218"/>
      <c r="K36" s="218"/>
      <c r="L36" s="218"/>
      <c r="M36" s="218"/>
      <c r="N36" s="218" t="str">
        <f>VLOOKUP(C36,'[2]SINAPI NÃO DESONERADO 02-2020'!$A$1:$E$5279,5,FALSE)</f>
        <v>24,03</v>
      </c>
      <c r="O36" s="219">
        <f t="shared" si="0"/>
        <v>120.15</v>
      </c>
      <c r="P36" s="210"/>
    </row>
    <row r="37" spans="1:16" ht="23.5" thickBot="1">
      <c r="A37" s="215">
        <v>31</v>
      </c>
      <c r="B37" s="216" t="s">
        <v>859</v>
      </c>
      <c r="C37" s="216">
        <v>4229</v>
      </c>
      <c r="D37" s="217" t="s">
        <v>271</v>
      </c>
      <c r="E37" s="216" t="s">
        <v>253</v>
      </c>
      <c r="F37" s="216">
        <v>5</v>
      </c>
      <c r="G37" s="216"/>
      <c r="H37" s="218"/>
      <c r="I37" s="218"/>
      <c r="J37" s="218"/>
      <c r="K37" s="218"/>
      <c r="L37" s="218"/>
      <c r="M37" s="218"/>
      <c r="N37" s="218" t="str">
        <f>VLOOKUP(C37,'[2]SINAPI NÃO DESONERADO 02-2020'!$A$1:$E$5279,5,FALSE)</f>
        <v>20,59</v>
      </c>
      <c r="O37" s="219">
        <f t="shared" si="0"/>
        <v>102.95</v>
      </c>
      <c r="P37" s="210"/>
    </row>
    <row r="38" spans="1:16" ht="23.5" thickBot="1">
      <c r="A38" s="215">
        <v>32</v>
      </c>
      <c r="B38" s="216" t="s">
        <v>859</v>
      </c>
      <c r="C38" s="216">
        <v>3671</v>
      </c>
      <c r="D38" s="217" t="s">
        <v>272</v>
      </c>
      <c r="E38" s="216" t="s">
        <v>273</v>
      </c>
      <c r="F38" s="216">
        <v>50</v>
      </c>
      <c r="G38" s="216"/>
      <c r="H38" s="218"/>
      <c r="I38" s="218"/>
      <c r="J38" s="218"/>
      <c r="K38" s="218"/>
      <c r="L38" s="218"/>
      <c r="M38" s="218"/>
      <c r="N38" s="218" t="str">
        <f>VLOOKUP(C38,'[2]SINAPI NÃO DESONERADO 02-2020'!$A$1:$E$5279,5,FALSE)</f>
        <v>0,88</v>
      </c>
      <c r="O38" s="219">
        <f t="shared" si="0"/>
        <v>44</v>
      </c>
      <c r="P38" s="210"/>
    </row>
    <row r="39" spans="1:16" ht="23.5" thickBot="1">
      <c r="A39" s="215">
        <v>33</v>
      </c>
      <c r="B39" s="216" t="s">
        <v>859</v>
      </c>
      <c r="C39" s="216">
        <v>38383</v>
      </c>
      <c r="D39" s="217" t="s">
        <v>274</v>
      </c>
      <c r="E39" s="216" t="s">
        <v>275</v>
      </c>
      <c r="F39" s="216">
        <v>100</v>
      </c>
      <c r="G39" s="216"/>
      <c r="H39" s="218"/>
      <c r="I39" s="218"/>
      <c r="J39" s="218"/>
      <c r="K39" s="218"/>
      <c r="L39" s="218"/>
      <c r="M39" s="218"/>
      <c r="N39" s="218" t="str">
        <f>VLOOKUP(C39,'[2]SINAPI NÃO DESONERADO 02-2020'!$A$1:$E$5279,5,FALSE)</f>
        <v>1,86</v>
      </c>
      <c r="O39" s="219">
        <f t="shared" si="0"/>
        <v>186</v>
      </c>
      <c r="P39" s="210"/>
    </row>
    <row r="40" spans="1:16" ht="23.5" thickBot="1">
      <c r="A40" s="215">
        <v>34</v>
      </c>
      <c r="B40" s="216" t="s">
        <v>859</v>
      </c>
      <c r="C40" s="216">
        <v>3768</v>
      </c>
      <c r="D40" s="217" t="s">
        <v>276</v>
      </c>
      <c r="E40" s="216" t="s">
        <v>275</v>
      </c>
      <c r="F40" s="216">
        <v>100</v>
      </c>
      <c r="G40" s="216"/>
      <c r="H40" s="218"/>
      <c r="I40" s="218"/>
      <c r="J40" s="218"/>
      <c r="K40" s="218"/>
      <c r="L40" s="218"/>
      <c r="M40" s="218"/>
      <c r="N40" s="218" t="str">
        <f>VLOOKUP(C40,'[2]SINAPI NÃO DESONERADO 02-2020'!$A$1:$E$5279,5,FALSE)</f>
        <v>2,75</v>
      </c>
      <c r="O40" s="219">
        <f t="shared" si="0"/>
        <v>275</v>
      </c>
      <c r="P40" s="210"/>
    </row>
    <row r="41" spans="1:16" ht="23.5" thickBot="1">
      <c r="A41" s="215">
        <v>35</v>
      </c>
      <c r="B41" s="216" t="s">
        <v>859</v>
      </c>
      <c r="C41" s="216">
        <v>3767</v>
      </c>
      <c r="D41" s="217" t="s">
        <v>277</v>
      </c>
      <c r="E41" s="216" t="s">
        <v>275</v>
      </c>
      <c r="F41" s="216">
        <v>100</v>
      </c>
      <c r="G41" s="216"/>
      <c r="H41" s="218"/>
      <c r="I41" s="218"/>
      <c r="J41" s="218"/>
      <c r="K41" s="218"/>
      <c r="L41" s="218"/>
      <c r="M41" s="218"/>
      <c r="N41" s="218" t="str">
        <f>VLOOKUP(C41,'[2]SINAPI NÃO DESONERADO 02-2020'!$A$1:$E$5279,5,FALSE)</f>
        <v>0,65</v>
      </c>
      <c r="O41" s="219">
        <f t="shared" si="0"/>
        <v>65</v>
      </c>
      <c r="P41" s="210"/>
    </row>
    <row r="42" spans="1:16" ht="23.5" thickBot="1">
      <c r="A42" s="215">
        <v>36</v>
      </c>
      <c r="B42" s="216" t="s">
        <v>859</v>
      </c>
      <c r="C42" s="216">
        <v>4051</v>
      </c>
      <c r="D42" s="217" t="s">
        <v>278</v>
      </c>
      <c r="E42" s="216" t="s">
        <v>279</v>
      </c>
      <c r="F42" s="216">
        <v>3</v>
      </c>
      <c r="G42" s="216"/>
      <c r="H42" s="218"/>
      <c r="I42" s="218"/>
      <c r="J42" s="218"/>
      <c r="K42" s="218"/>
      <c r="L42" s="218"/>
      <c r="M42" s="218"/>
      <c r="N42" s="218" t="str">
        <f>VLOOKUP(C42,'[2]SINAPI NÃO DESONERADO 02-2020'!$A$1:$E$5279,5,FALSE)</f>
        <v>74,90</v>
      </c>
      <c r="O42" s="219">
        <f t="shared" si="0"/>
        <v>224.70000000000002</v>
      </c>
      <c r="P42" s="210"/>
    </row>
    <row r="43" spans="1:16" ht="23.5" thickBot="1">
      <c r="A43" s="215">
        <v>37</v>
      </c>
      <c r="B43" s="216" t="s">
        <v>859</v>
      </c>
      <c r="C43" s="216">
        <v>4047</v>
      </c>
      <c r="D43" s="217" t="s">
        <v>278</v>
      </c>
      <c r="E43" s="216" t="s">
        <v>281</v>
      </c>
      <c r="F43" s="216">
        <v>3</v>
      </c>
      <c r="G43" s="216"/>
      <c r="H43" s="218"/>
      <c r="I43" s="218"/>
      <c r="J43" s="218"/>
      <c r="K43" s="218"/>
      <c r="L43" s="218"/>
      <c r="M43" s="218"/>
      <c r="N43" s="218" t="str">
        <f>VLOOKUP(C43,'[2]SINAPI NÃO DESONERADO 02-2020'!$A$1:$E$5279,5,FALSE)</f>
        <v>14,98</v>
      </c>
      <c r="O43" s="219">
        <f t="shared" si="0"/>
        <v>44.94</v>
      </c>
      <c r="P43" s="210"/>
    </row>
    <row r="44" spans="1:16" ht="23.5" thickBot="1">
      <c r="A44" s="215">
        <v>38</v>
      </c>
      <c r="B44" s="216" t="s">
        <v>859</v>
      </c>
      <c r="C44" s="216">
        <v>38120</v>
      </c>
      <c r="D44" s="217" t="s">
        <v>282</v>
      </c>
      <c r="E44" s="216" t="s">
        <v>236</v>
      </c>
      <c r="F44" s="216">
        <v>5</v>
      </c>
      <c r="G44" s="216"/>
      <c r="H44" s="218"/>
      <c r="I44" s="218"/>
      <c r="J44" s="218"/>
      <c r="K44" s="218"/>
      <c r="L44" s="218"/>
      <c r="M44" s="218"/>
      <c r="N44" s="218" t="str">
        <f>VLOOKUP(C44,'[2]SINAPI NÃO DESONERADO 02-2020'!$A$1:$E$5279,5,FALSE)</f>
        <v>98,78</v>
      </c>
      <c r="O44" s="219">
        <f t="shared" si="0"/>
        <v>493.9</v>
      </c>
      <c r="P44" s="210"/>
    </row>
    <row r="45" spans="1:16" ht="23.5" thickBot="1">
      <c r="A45" s="215">
        <v>39</v>
      </c>
      <c r="B45" s="216" t="s">
        <v>859</v>
      </c>
      <c r="C45" s="216">
        <v>38877</v>
      </c>
      <c r="D45" s="217" t="s">
        <v>283</v>
      </c>
      <c r="E45" s="216" t="s">
        <v>236</v>
      </c>
      <c r="F45" s="216">
        <v>10</v>
      </c>
      <c r="G45" s="216"/>
      <c r="H45" s="218"/>
      <c r="I45" s="218"/>
      <c r="J45" s="218"/>
      <c r="K45" s="218"/>
      <c r="L45" s="218"/>
      <c r="M45" s="218"/>
      <c r="N45" s="218" t="str">
        <f>VLOOKUP(C45,'[2]SINAPI NÃO DESONERADO 02-2020'!$A$1:$E$5279,5,FALSE)</f>
        <v>6,33</v>
      </c>
      <c r="O45" s="219">
        <f t="shared" si="0"/>
        <v>63.3</v>
      </c>
      <c r="P45" s="210"/>
    </row>
    <row r="46" spans="1:16" ht="23.5" thickBot="1">
      <c r="A46" s="215">
        <v>40</v>
      </c>
      <c r="B46" s="216" t="s">
        <v>859</v>
      </c>
      <c r="C46" s="216">
        <v>34546</v>
      </c>
      <c r="D46" s="217" t="s">
        <v>284</v>
      </c>
      <c r="E46" s="216" t="s">
        <v>236</v>
      </c>
      <c r="F46" s="216">
        <v>10</v>
      </c>
      <c r="G46" s="216"/>
      <c r="H46" s="218"/>
      <c r="I46" s="218"/>
      <c r="J46" s="218"/>
      <c r="K46" s="218"/>
      <c r="L46" s="218"/>
      <c r="M46" s="218"/>
      <c r="N46" s="218" t="str">
        <f>VLOOKUP(C46,'[2]SINAPI NÃO DESONERADO 02-2020'!$A$1:$E$5279,5,FALSE)</f>
        <v>6,38</v>
      </c>
      <c r="O46" s="219">
        <f t="shared" si="0"/>
        <v>63.8</v>
      </c>
      <c r="P46" s="210"/>
    </row>
    <row r="47" spans="1:16" ht="23.5" thickBot="1">
      <c r="A47" s="215">
        <v>41</v>
      </c>
      <c r="B47" s="216" t="s">
        <v>859</v>
      </c>
      <c r="C47" s="216">
        <v>10498</v>
      </c>
      <c r="D47" s="217" t="s">
        <v>285</v>
      </c>
      <c r="E47" s="216" t="s">
        <v>236</v>
      </c>
      <c r="F47" s="216">
        <v>10</v>
      </c>
      <c r="G47" s="216"/>
      <c r="H47" s="218"/>
      <c r="I47" s="218"/>
      <c r="J47" s="218"/>
      <c r="K47" s="218"/>
      <c r="L47" s="218"/>
      <c r="M47" s="218"/>
      <c r="N47" s="218" t="str">
        <f>VLOOKUP(C47,'[2]SINAPI NÃO DESONERADO 02-2020'!$A$1:$E$5279,5,FALSE)</f>
        <v>6,61</v>
      </c>
      <c r="O47" s="219">
        <f t="shared" si="0"/>
        <v>66.100000000000009</v>
      </c>
      <c r="P47" s="210"/>
    </row>
    <row r="48" spans="1:16" ht="23.5" thickBot="1">
      <c r="A48" s="215">
        <v>42</v>
      </c>
      <c r="B48" s="216" t="s">
        <v>859</v>
      </c>
      <c r="C48" s="216">
        <v>11561</v>
      </c>
      <c r="D48" s="217" t="s">
        <v>286</v>
      </c>
      <c r="E48" s="216" t="s">
        <v>242</v>
      </c>
      <c r="F48" s="216">
        <v>20</v>
      </c>
      <c r="G48" s="216"/>
      <c r="H48" s="218"/>
      <c r="I48" s="218"/>
      <c r="J48" s="218"/>
      <c r="K48" s="218"/>
      <c r="L48" s="218"/>
      <c r="M48" s="218"/>
      <c r="N48" s="218" t="str">
        <f>VLOOKUP(C48,'[2]SINAPI NÃO DESONERADO 02-2020'!$A$1:$E$5279,5,FALSE)</f>
        <v>153,30</v>
      </c>
      <c r="O48" s="219">
        <f t="shared" si="0"/>
        <v>3066</v>
      </c>
      <c r="P48" s="210"/>
    </row>
    <row r="49" spans="1:16" ht="23.5" thickBot="1">
      <c r="A49" s="215">
        <v>43</v>
      </c>
      <c r="B49" s="216" t="s">
        <v>859</v>
      </c>
      <c r="C49" s="216">
        <v>11560</v>
      </c>
      <c r="D49" s="217" t="s">
        <v>287</v>
      </c>
      <c r="E49" s="216" t="s">
        <v>242</v>
      </c>
      <c r="F49" s="216">
        <v>20</v>
      </c>
      <c r="G49" s="216"/>
      <c r="H49" s="218"/>
      <c r="I49" s="218"/>
      <c r="J49" s="218"/>
      <c r="K49" s="218"/>
      <c r="L49" s="218"/>
      <c r="M49" s="218"/>
      <c r="N49" s="218" t="str">
        <f>VLOOKUP(C49,'[2]SINAPI NÃO DESONERADO 02-2020'!$A$1:$E$5279,5,FALSE)</f>
        <v>130,48</v>
      </c>
      <c r="O49" s="219">
        <f t="shared" si="0"/>
        <v>2609.6</v>
      </c>
      <c r="P49" s="210"/>
    </row>
    <row r="50" spans="1:16" ht="23.5" thickBot="1">
      <c r="A50" s="215">
        <v>44</v>
      </c>
      <c r="B50" s="216" t="s">
        <v>859</v>
      </c>
      <c r="C50" s="216">
        <v>4786</v>
      </c>
      <c r="D50" s="217" t="s">
        <v>288</v>
      </c>
      <c r="E50" s="216" t="s">
        <v>289</v>
      </c>
      <c r="F50" s="216">
        <v>10</v>
      </c>
      <c r="G50" s="216"/>
      <c r="H50" s="218"/>
      <c r="I50" s="218"/>
      <c r="J50" s="218"/>
      <c r="K50" s="218"/>
      <c r="L50" s="218"/>
      <c r="M50" s="218"/>
      <c r="N50" s="218" t="str">
        <f>VLOOKUP(C50,'[2]SINAPI NÃO DESONERADO 02-2020'!$A$1:$E$5279,5,FALSE)</f>
        <v>80,00</v>
      </c>
      <c r="O50" s="219">
        <f t="shared" si="0"/>
        <v>800</v>
      </c>
      <c r="P50" s="210"/>
    </row>
    <row r="51" spans="1:16" ht="35" thickBot="1">
      <c r="A51" s="215">
        <v>45</v>
      </c>
      <c r="B51" s="216" t="s">
        <v>859</v>
      </c>
      <c r="C51" s="216">
        <v>10841</v>
      </c>
      <c r="D51" s="217" t="s">
        <v>290</v>
      </c>
      <c r="E51" s="216" t="s">
        <v>289</v>
      </c>
      <c r="F51" s="216">
        <v>10</v>
      </c>
      <c r="G51" s="216"/>
      <c r="H51" s="218"/>
      <c r="I51" s="218"/>
      <c r="J51" s="218"/>
      <c r="K51" s="218"/>
      <c r="L51" s="218"/>
      <c r="M51" s="218"/>
      <c r="N51" s="218" t="str">
        <f>VLOOKUP(C51,'[2]SINAPI NÃO DESONERADO 02-2020'!$A$1:$E$5279,5,FALSE)</f>
        <v>211,32</v>
      </c>
      <c r="O51" s="219">
        <f t="shared" si="0"/>
        <v>2113.1999999999998</v>
      </c>
      <c r="P51" s="210"/>
    </row>
    <row r="52" spans="1:16" ht="23.5" thickBot="1">
      <c r="A52" s="215">
        <v>46</v>
      </c>
      <c r="B52" s="216" t="s">
        <v>859</v>
      </c>
      <c r="C52" s="216">
        <v>38195</v>
      </c>
      <c r="D52" s="217" t="s">
        <v>291</v>
      </c>
      <c r="E52" s="216" t="s">
        <v>289</v>
      </c>
      <c r="F52" s="216">
        <v>10</v>
      </c>
      <c r="G52" s="216"/>
      <c r="H52" s="218"/>
      <c r="I52" s="218"/>
      <c r="J52" s="218"/>
      <c r="K52" s="218"/>
      <c r="L52" s="218"/>
      <c r="M52" s="218"/>
      <c r="N52" s="218" t="str">
        <f>VLOOKUP(C52,'[2]SINAPI NÃO DESONERADO 02-2020'!$A$1:$E$5279,5,FALSE)</f>
        <v>55,45</v>
      </c>
      <c r="O52" s="219">
        <f t="shared" si="0"/>
        <v>554.5</v>
      </c>
      <c r="P52" s="210"/>
    </row>
    <row r="53" spans="1:16" ht="23.5" thickBot="1">
      <c r="A53" s="215">
        <v>47</v>
      </c>
      <c r="B53" s="216" t="s">
        <v>859</v>
      </c>
      <c r="C53" s="216">
        <v>20078</v>
      </c>
      <c r="D53" s="217" t="s">
        <v>292</v>
      </c>
      <c r="E53" s="216" t="s">
        <v>275</v>
      </c>
      <c r="F53" s="216">
        <v>10</v>
      </c>
      <c r="G53" s="216"/>
      <c r="H53" s="218"/>
      <c r="I53" s="218"/>
      <c r="J53" s="218"/>
      <c r="K53" s="218"/>
      <c r="L53" s="218"/>
      <c r="M53" s="218"/>
      <c r="N53" s="218" t="str">
        <f>VLOOKUP(C53,'[2]SINAPI NÃO DESONERADO 02-2020'!$A$1:$E$5279,5,FALSE)</f>
        <v>27,28</v>
      </c>
      <c r="O53" s="219">
        <f t="shared" si="0"/>
        <v>272.8</v>
      </c>
      <c r="P53" s="210"/>
    </row>
    <row r="54" spans="1:16" ht="23.5" thickBot="1">
      <c r="A54" s="215">
        <v>48</v>
      </c>
      <c r="B54" s="216" t="s">
        <v>859</v>
      </c>
      <c r="C54" s="216">
        <v>5065</v>
      </c>
      <c r="D54" s="217" t="s">
        <v>293</v>
      </c>
      <c r="E54" s="216" t="s">
        <v>253</v>
      </c>
      <c r="F54" s="216">
        <v>10</v>
      </c>
      <c r="G54" s="216"/>
      <c r="H54" s="218"/>
      <c r="I54" s="218"/>
      <c r="J54" s="218"/>
      <c r="K54" s="218"/>
      <c r="L54" s="218"/>
      <c r="M54" s="218"/>
      <c r="N54" s="218" t="str">
        <f>VLOOKUP(C54,'[2]SINAPI NÃO DESONERADO 02-2020'!$A$1:$E$5279,5,FALSE)</f>
        <v>21,26</v>
      </c>
      <c r="O54" s="219">
        <f t="shared" si="0"/>
        <v>212.60000000000002</v>
      </c>
      <c r="P54" s="210"/>
    </row>
    <row r="55" spans="1:16" ht="23.5" thickBot="1">
      <c r="A55" s="215">
        <v>49</v>
      </c>
      <c r="B55" s="216" t="s">
        <v>859</v>
      </c>
      <c r="C55" s="216">
        <v>5072</v>
      </c>
      <c r="D55" s="217" t="s">
        <v>294</v>
      </c>
      <c r="E55" s="216" t="s">
        <v>253</v>
      </c>
      <c r="F55" s="216">
        <v>10</v>
      </c>
      <c r="G55" s="216"/>
      <c r="H55" s="218"/>
      <c r="I55" s="218"/>
      <c r="J55" s="218"/>
      <c r="K55" s="218"/>
      <c r="L55" s="218"/>
      <c r="M55" s="218"/>
      <c r="N55" s="218" t="str">
        <f>VLOOKUP(C55,'[2]SINAPI NÃO DESONERADO 02-2020'!$A$1:$E$5279,5,FALSE)</f>
        <v>19,67</v>
      </c>
      <c r="O55" s="219">
        <f t="shared" si="0"/>
        <v>196.70000000000002</v>
      </c>
      <c r="P55" s="210"/>
    </row>
    <row r="56" spans="1:16" ht="23.5" thickBot="1">
      <c r="A56" s="215">
        <v>50</v>
      </c>
      <c r="B56" s="216" t="s">
        <v>859</v>
      </c>
      <c r="C56" s="216">
        <v>5066</v>
      </c>
      <c r="D56" s="217" t="s">
        <v>295</v>
      </c>
      <c r="E56" s="216" t="s">
        <v>253</v>
      </c>
      <c r="F56" s="216">
        <v>10</v>
      </c>
      <c r="G56" s="216"/>
      <c r="H56" s="218"/>
      <c r="I56" s="218"/>
      <c r="J56" s="218"/>
      <c r="K56" s="218"/>
      <c r="L56" s="218"/>
      <c r="M56" s="218"/>
      <c r="N56" s="218" t="str">
        <f>VLOOKUP(C56,'[2]SINAPI NÃO DESONERADO 02-2020'!$A$1:$E$5279,5,FALSE)</f>
        <v>14,73</v>
      </c>
      <c r="O56" s="219">
        <f t="shared" si="0"/>
        <v>147.30000000000001</v>
      </c>
      <c r="P56" s="210"/>
    </row>
    <row r="57" spans="1:16" ht="23.5" thickBot="1">
      <c r="A57" s="215">
        <v>51</v>
      </c>
      <c r="B57" s="216" t="s">
        <v>859</v>
      </c>
      <c r="C57" s="216">
        <v>5063</v>
      </c>
      <c r="D57" s="217" t="s">
        <v>296</v>
      </c>
      <c r="E57" s="216" t="s">
        <v>253</v>
      </c>
      <c r="F57" s="216">
        <v>10</v>
      </c>
      <c r="G57" s="216"/>
      <c r="H57" s="218"/>
      <c r="I57" s="218"/>
      <c r="J57" s="218"/>
      <c r="K57" s="218"/>
      <c r="L57" s="218"/>
      <c r="M57" s="218"/>
      <c r="N57" s="218" t="str">
        <f>VLOOKUP(C57,'[2]SINAPI NÃO DESONERADO 02-2020'!$A$1:$E$5279,5,FALSE)</f>
        <v>13,34</v>
      </c>
      <c r="O57" s="219">
        <f t="shared" si="0"/>
        <v>133.4</v>
      </c>
      <c r="P57" s="210"/>
    </row>
    <row r="58" spans="1:16" ht="23.5" thickBot="1">
      <c r="A58" s="215">
        <v>52</v>
      </c>
      <c r="B58" s="216" t="s">
        <v>859</v>
      </c>
      <c r="C58" s="216">
        <v>20247</v>
      </c>
      <c r="D58" s="217" t="s">
        <v>297</v>
      </c>
      <c r="E58" s="216" t="s">
        <v>253</v>
      </c>
      <c r="F58" s="216">
        <v>10</v>
      </c>
      <c r="G58" s="216"/>
      <c r="H58" s="218"/>
      <c r="I58" s="218"/>
      <c r="J58" s="218"/>
      <c r="K58" s="218"/>
      <c r="L58" s="218"/>
      <c r="M58" s="218"/>
      <c r="N58" s="218" t="str">
        <f>VLOOKUP(C58,'[2]SINAPI NÃO DESONERADO 02-2020'!$A$1:$E$5279,5,FALSE)</f>
        <v>12,38</v>
      </c>
      <c r="O58" s="219">
        <f t="shared" si="0"/>
        <v>123.80000000000001</v>
      </c>
      <c r="P58" s="210"/>
    </row>
    <row r="59" spans="1:16" ht="23.5" thickBot="1">
      <c r="A59" s="215">
        <v>53</v>
      </c>
      <c r="B59" s="216" t="s">
        <v>859</v>
      </c>
      <c r="C59" s="216">
        <v>5074</v>
      </c>
      <c r="D59" s="217" t="s">
        <v>298</v>
      </c>
      <c r="E59" s="216" t="s">
        <v>253</v>
      </c>
      <c r="F59" s="216">
        <v>10</v>
      </c>
      <c r="G59" s="216"/>
      <c r="H59" s="218"/>
      <c r="I59" s="218"/>
      <c r="J59" s="218"/>
      <c r="K59" s="218"/>
      <c r="L59" s="218"/>
      <c r="M59" s="218"/>
      <c r="N59" s="218" t="str">
        <f>VLOOKUP(C59,'[2]SINAPI NÃO DESONERADO 02-2020'!$A$1:$E$5279,5,FALSE)</f>
        <v>12,52</v>
      </c>
      <c r="O59" s="219">
        <f t="shared" si="0"/>
        <v>125.19999999999999</v>
      </c>
      <c r="P59" s="210"/>
    </row>
    <row r="60" spans="1:16" ht="23.5" thickBot="1">
      <c r="A60" s="215">
        <v>54</v>
      </c>
      <c r="B60" s="216" t="s">
        <v>859</v>
      </c>
      <c r="C60" s="216">
        <v>5067</v>
      </c>
      <c r="D60" s="217" t="s">
        <v>299</v>
      </c>
      <c r="E60" s="216" t="s">
        <v>253</v>
      </c>
      <c r="F60" s="216">
        <v>10</v>
      </c>
      <c r="G60" s="216"/>
      <c r="H60" s="218"/>
      <c r="I60" s="218"/>
      <c r="J60" s="218"/>
      <c r="K60" s="218"/>
      <c r="L60" s="218"/>
      <c r="M60" s="218"/>
      <c r="N60" s="218" t="str">
        <f>VLOOKUP(C60,'[2]SINAPI NÃO DESONERADO 02-2020'!$A$1:$E$5279,5,FALSE)</f>
        <v>11,91</v>
      </c>
      <c r="O60" s="219">
        <f t="shared" si="0"/>
        <v>119.1</v>
      </c>
      <c r="P60" s="210"/>
    </row>
    <row r="61" spans="1:16" ht="23.5" thickBot="1">
      <c r="A61" s="215">
        <v>55</v>
      </c>
      <c r="B61" s="216" t="s">
        <v>859</v>
      </c>
      <c r="C61" s="216">
        <v>5078</v>
      </c>
      <c r="D61" s="217" t="s">
        <v>300</v>
      </c>
      <c r="E61" s="216" t="s">
        <v>253</v>
      </c>
      <c r="F61" s="216">
        <v>10</v>
      </c>
      <c r="G61" s="216"/>
      <c r="H61" s="218"/>
      <c r="I61" s="218"/>
      <c r="J61" s="218"/>
      <c r="K61" s="218"/>
      <c r="L61" s="218"/>
      <c r="M61" s="218"/>
      <c r="N61" s="218" t="str">
        <f>VLOOKUP(C61,'[2]SINAPI NÃO DESONERADO 02-2020'!$A$1:$E$5279,5,FALSE)</f>
        <v>11,78</v>
      </c>
      <c r="O61" s="219">
        <f t="shared" si="0"/>
        <v>117.8</v>
      </c>
      <c r="P61" s="210"/>
    </row>
    <row r="62" spans="1:16" ht="23.5" thickBot="1">
      <c r="A62" s="215">
        <v>56</v>
      </c>
      <c r="B62" s="216" t="s">
        <v>859</v>
      </c>
      <c r="C62" s="216">
        <v>5068</v>
      </c>
      <c r="D62" s="217" t="s">
        <v>301</v>
      </c>
      <c r="E62" s="216" t="s">
        <v>253</v>
      </c>
      <c r="F62" s="216">
        <v>10</v>
      </c>
      <c r="G62" s="216"/>
      <c r="H62" s="218"/>
      <c r="I62" s="218"/>
      <c r="J62" s="218"/>
      <c r="K62" s="218"/>
      <c r="L62" s="218"/>
      <c r="M62" s="218"/>
      <c r="N62" s="218" t="str">
        <f>VLOOKUP(C62,'[2]SINAPI NÃO DESONERADO 02-2020'!$A$1:$E$5279,5,FALSE)</f>
        <v>11,18</v>
      </c>
      <c r="O62" s="219">
        <f t="shared" si="0"/>
        <v>111.8</v>
      </c>
      <c r="P62" s="210"/>
    </row>
    <row r="63" spans="1:16" ht="23.5" thickBot="1">
      <c r="A63" s="215">
        <v>57</v>
      </c>
      <c r="B63" s="216" t="s">
        <v>859</v>
      </c>
      <c r="C63" s="216">
        <v>5073</v>
      </c>
      <c r="D63" s="217" t="s">
        <v>302</v>
      </c>
      <c r="E63" s="216" t="s">
        <v>253</v>
      </c>
      <c r="F63" s="216">
        <v>10</v>
      </c>
      <c r="G63" s="216"/>
      <c r="H63" s="218"/>
      <c r="I63" s="218"/>
      <c r="J63" s="218"/>
      <c r="K63" s="218"/>
      <c r="L63" s="218"/>
      <c r="M63" s="218"/>
      <c r="N63" s="218" t="str">
        <f>VLOOKUP(C63,'[2]SINAPI NÃO DESONERADO 02-2020'!$A$1:$E$5279,5,FALSE)</f>
        <v>11,39</v>
      </c>
      <c r="O63" s="219">
        <f t="shared" si="0"/>
        <v>113.9</v>
      </c>
      <c r="P63" s="210"/>
    </row>
    <row r="64" spans="1:16" ht="23.5" thickBot="1">
      <c r="A64" s="215">
        <v>58</v>
      </c>
      <c r="B64" s="216" t="s">
        <v>859</v>
      </c>
      <c r="C64" s="216">
        <v>5069</v>
      </c>
      <c r="D64" s="217" t="s">
        <v>303</v>
      </c>
      <c r="E64" s="216" t="s">
        <v>253</v>
      </c>
      <c r="F64" s="216">
        <v>10</v>
      </c>
      <c r="G64" s="216"/>
      <c r="H64" s="218"/>
      <c r="I64" s="218"/>
      <c r="J64" s="218"/>
      <c r="K64" s="218"/>
      <c r="L64" s="218"/>
      <c r="M64" s="218"/>
      <c r="N64" s="218" t="str">
        <f>VLOOKUP(C64,'[2]SINAPI NÃO DESONERADO 02-2020'!$A$1:$E$5279,5,FALSE)</f>
        <v>11,39</v>
      </c>
      <c r="O64" s="219">
        <f t="shared" si="0"/>
        <v>113.9</v>
      </c>
      <c r="P64" s="210"/>
    </row>
    <row r="65" spans="1:16" ht="23.5" thickBot="1">
      <c r="A65" s="215">
        <v>59</v>
      </c>
      <c r="B65" s="216" t="s">
        <v>859</v>
      </c>
      <c r="C65" s="216">
        <v>5070</v>
      </c>
      <c r="D65" s="217" t="s">
        <v>304</v>
      </c>
      <c r="E65" s="216" t="s">
        <v>253</v>
      </c>
      <c r="F65" s="216">
        <v>10</v>
      </c>
      <c r="G65" s="216"/>
      <c r="H65" s="218"/>
      <c r="I65" s="218"/>
      <c r="J65" s="218"/>
      <c r="K65" s="218"/>
      <c r="L65" s="218"/>
      <c r="M65" s="218"/>
      <c r="N65" s="218" t="str">
        <f>VLOOKUP(C65,'[2]SINAPI NÃO DESONERADO 02-2020'!$A$1:$E$5279,5,FALSE)</f>
        <v>11,52</v>
      </c>
      <c r="O65" s="219">
        <f t="shared" si="0"/>
        <v>115.19999999999999</v>
      </c>
      <c r="P65" s="210"/>
    </row>
    <row r="66" spans="1:16" ht="23.5" thickBot="1">
      <c r="A66" s="215">
        <v>60</v>
      </c>
      <c r="B66" s="216" t="s">
        <v>859</v>
      </c>
      <c r="C66" s="216">
        <v>5071</v>
      </c>
      <c r="D66" s="217" t="s">
        <v>305</v>
      </c>
      <c r="E66" s="216" t="s">
        <v>253</v>
      </c>
      <c r="F66" s="216">
        <v>10</v>
      </c>
      <c r="G66" s="216"/>
      <c r="H66" s="218"/>
      <c r="I66" s="218"/>
      <c r="J66" s="218"/>
      <c r="K66" s="218"/>
      <c r="L66" s="218"/>
      <c r="M66" s="218"/>
      <c r="N66" s="218" t="str">
        <f>VLOOKUP(C66,'[2]SINAPI NÃO DESONERADO 02-2020'!$A$1:$E$5279,5,FALSE)</f>
        <v>11,18</v>
      </c>
      <c r="O66" s="219">
        <f t="shared" si="0"/>
        <v>111.8</v>
      </c>
      <c r="P66" s="210"/>
    </row>
    <row r="67" spans="1:16" ht="23.5" thickBot="1">
      <c r="A67" s="215">
        <v>61</v>
      </c>
      <c r="B67" s="216" t="s">
        <v>859</v>
      </c>
      <c r="C67" s="216">
        <v>5061</v>
      </c>
      <c r="D67" s="217" t="s">
        <v>306</v>
      </c>
      <c r="E67" s="216" t="s">
        <v>253</v>
      </c>
      <c r="F67" s="216">
        <v>10</v>
      </c>
      <c r="G67" s="216"/>
      <c r="H67" s="218"/>
      <c r="I67" s="218"/>
      <c r="J67" s="218"/>
      <c r="K67" s="218"/>
      <c r="L67" s="218"/>
      <c r="M67" s="218"/>
      <c r="N67" s="218" t="str">
        <f>VLOOKUP(C67,'[2]SINAPI NÃO DESONERADO 02-2020'!$A$1:$E$5279,5,FALSE)</f>
        <v>10,99</v>
      </c>
      <c r="O67" s="219">
        <f t="shared" si="0"/>
        <v>109.9</v>
      </c>
      <c r="P67" s="210"/>
    </row>
    <row r="68" spans="1:16" ht="23.5" thickBot="1">
      <c r="A68" s="215">
        <v>62</v>
      </c>
      <c r="B68" s="216" t="s">
        <v>859</v>
      </c>
      <c r="C68" s="216">
        <v>5075</v>
      </c>
      <c r="D68" s="217" t="s">
        <v>307</v>
      </c>
      <c r="E68" s="216" t="s">
        <v>253</v>
      </c>
      <c r="F68" s="216">
        <v>10</v>
      </c>
      <c r="G68" s="216"/>
      <c r="H68" s="218"/>
      <c r="I68" s="218"/>
      <c r="J68" s="218"/>
      <c r="K68" s="218"/>
      <c r="L68" s="218"/>
      <c r="M68" s="218"/>
      <c r="N68" s="218" t="str">
        <f>VLOOKUP(C68,'[2]SINAPI NÃO DESONERADO 02-2020'!$A$1:$E$5279,5,FALSE)</f>
        <v>11,18</v>
      </c>
      <c r="O68" s="219">
        <f t="shared" si="0"/>
        <v>111.8</v>
      </c>
      <c r="P68" s="210"/>
    </row>
    <row r="69" spans="1:16" ht="23.5" thickBot="1">
      <c r="A69" s="215">
        <v>63</v>
      </c>
      <c r="B69" s="216" t="s">
        <v>859</v>
      </c>
      <c r="C69" s="216">
        <v>39027</v>
      </c>
      <c r="D69" s="217" t="s">
        <v>308</v>
      </c>
      <c r="E69" s="216" t="s">
        <v>253</v>
      </c>
      <c r="F69" s="216">
        <v>10</v>
      </c>
      <c r="G69" s="216"/>
      <c r="H69" s="218"/>
      <c r="I69" s="218"/>
      <c r="J69" s="218"/>
      <c r="K69" s="218"/>
      <c r="L69" s="218"/>
      <c r="M69" s="218"/>
      <c r="N69" s="218" t="str">
        <f>VLOOKUP(C69,'[2]SINAPI NÃO DESONERADO 02-2020'!$A$1:$E$5279,5,FALSE)</f>
        <v>11,17</v>
      </c>
      <c r="O69" s="219">
        <f t="shared" si="0"/>
        <v>111.7</v>
      </c>
      <c r="P69" s="210"/>
    </row>
    <row r="70" spans="1:16" ht="23.5" thickBot="1">
      <c r="A70" s="215">
        <v>64</v>
      </c>
      <c r="B70" s="216" t="s">
        <v>859</v>
      </c>
      <c r="C70" s="216">
        <v>5062</v>
      </c>
      <c r="D70" s="217" t="s">
        <v>309</v>
      </c>
      <c r="E70" s="216" t="s">
        <v>253</v>
      </c>
      <c r="F70" s="216">
        <v>10</v>
      </c>
      <c r="G70" s="216"/>
      <c r="H70" s="218"/>
      <c r="I70" s="218"/>
      <c r="J70" s="218"/>
      <c r="K70" s="218"/>
      <c r="L70" s="218"/>
      <c r="M70" s="218"/>
      <c r="N70" s="218" t="str">
        <f>VLOOKUP(C70,'[2]SINAPI NÃO DESONERADO 02-2020'!$A$1:$E$5279,5,FALSE)</f>
        <v>11,32</v>
      </c>
      <c r="O70" s="219">
        <f t="shared" si="0"/>
        <v>113.2</v>
      </c>
      <c r="P70" s="210"/>
    </row>
    <row r="71" spans="1:16" ht="23.5" thickBot="1">
      <c r="A71" s="215">
        <v>65</v>
      </c>
      <c r="B71" s="216" t="s">
        <v>859</v>
      </c>
      <c r="C71" s="216">
        <v>40568</v>
      </c>
      <c r="D71" s="217" t="s">
        <v>310</v>
      </c>
      <c r="E71" s="216" t="s">
        <v>253</v>
      </c>
      <c r="F71" s="216">
        <v>10</v>
      </c>
      <c r="G71" s="216"/>
      <c r="H71" s="218"/>
      <c r="I71" s="218"/>
      <c r="J71" s="218"/>
      <c r="K71" s="218"/>
      <c r="L71" s="218"/>
      <c r="M71" s="218"/>
      <c r="N71" s="218" t="str">
        <f>VLOOKUP(C71,'[2]SINAPI NÃO DESONERADO 02-2020'!$A$1:$E$5279,5,FALSE)</f>
        <v>11,26</v>
      </c>
      <c r="O71" s="219">
        <f t="shared" ref="O71:O125" si="1">F71*N71</f>
        <v>112.6</v>
      </c>
      <c r="P71" s="210"/>
    </row>
    <row r="72" spans="1:16" ht="23.5" thickBot="1">
      <c r="A72" s="215">
        <v>66</v>
      </c>
      <c r="B72" s="216" t="s">
        <v>859</v>
      </c>
      <c r="C72" s="216">
        <v>40304</v>
      </c>
      <c r="D72" s="217" t="s">
        <v>311</v>
      </c>
      <c r="E72" s="216" t="s">
        <v>253</v>
      </c>
      <c r="F72" s="216">
        <v>10</v>
      </c>
      <c r="G72" s="216"/>
      <c r="H72" s="218"/>
      <c r="I72" s="218"/>
      <c r="J72" s="218"/>
      <c r="K72" s="218"/>
      <c r="L72" s="218"/>
      <c r="M72" s="218"/>
      <c r="N72" s="218" t="str">
        <f>VLOOKUP(C72,'[2]SINAPI NÃO DESONERADO 02-2020'!$A$1:$E$5279,5,FALSE)</f>
        <v>13,80</v>
      </c>
      <c r="O72" s="219">
        <f t="shared" si="1"/>
        <v>138</v>
      </c>
      <c r="P72" s="210"/>
    </row>
    <row r="73" spans="1:16" ht="23.5" thickBot="1">
      <c r="A73" s="215">
        <v>67</v>
      </c>
      <c r="B73" s="216" t="s">
        <v>859</v>
      </c>
      <c r="C73" s="216">
        <v>39026</v>
      </c>
      <c r="D73" s="217" t="s">
        <v>312</v>
      </c>
      <c r="E73" s="216" t="s">
        <v>253</v>
      </c>
      <c r="F73" s="216">
        <v>10</v>
      </c>
      <c r="G73" s="216"/>
      <c r="H73" s="218"/>
      <c r="I73" s="218"/>
      <c r="J73" s="218"/>
      <c r="K73" s="218"/>
      <c r="L73" s="218"/>
      <c r="M73" s="218"/>
      <c r="N73" s="218" t="str">
        <f>VLOOKUP(C73,'[2]SINAPI NÃO DESONERADO 02-2020'!$A$1:$E$5279,5,FALSE)</f>
        <v>12,57</v>
      </c>
      <c r="O73" s="219">
        <f t="shared" si="1"/>
        <v>125.7</v>
      </c>
      <c r="P73" s="210"/>
    </row>
    <row r="74" spans="1:16" ht="23.5" thickBot="1">
      <c r="A74" s="215">
        <v>68</v>
      </c>
      <c r="B74" s="216" t="s">
        <v>859</v>
      </c>
      <c r="C74" s="216">
        <v>4224</v>
      </c>
      <c r="D74" s="217" t="s">
        <v>313</v>
      </c>
      <c r="E74" s="216" t="s">
        <v>270</v>
      </c>
      <c r="F74" s="216">
        <v>10</v>
      </c>
      <c r="G74" s="216"/>
      <c r="H74" s="218"/>
      <c r="I74" s="218"/>
      <c r="J74" s="218"/>
      <c r="K74" s="218"/>
      <c r="L74" s="218"/>
      <c r="M74" s="218"/>
      <c r="N74" s="218" t="str">
        <f>VLOOKUP(C74,'[2]SINAPI NÃO DESONERADO 02-2020'!$A$1:$E$5279,5,FALSE)</f>
        <v>12,97</v>
      </c>
      <c r="O74" s="219">
        <f t="shared" si="1"/>
        <v>129.70000000000002</v>
      </c>
      <c r="P74" s="210"/>
    </row>
    <row r="75" spans="1:16" ht="23.5" thickBot="1">
      <c r="A75" s="215">
        <v>69</v>
      </c>
      <c r="B75" s="216" t="s">
        <v>859</v>
      </c>
      <c r="C75" s="216">
        <v>5104</v>
      </c>
      <c r="D75" s="217" t="s">
        <v>314</v>
      </c>
      <c r="E75" s="216" t="s">
        <v>236</v>
      </c>
      <c r="F75" s="216">
        <v>1</v>
      </c>
      <c r="G75" s="216"/>
      <c r="H75" s="218"/>
      <c r="I75" s="218"/>
      <c r="J75" s="218"/>
      <c r="K75" s="218"/>
      <c r="L75" s="218"/>
      <c r="M75" s="218"/>
      <c r="N75" s="218" t="str">
        <f>VLOOKUP(C75,'[2]SINAPI NÃO DESONERADO 02-2020'!$A$1:$E$5279,5,FALSE)</f>
        <v>40,22</v>
      </c>
      <c r="O75" s="219">
        <f t="shared" si="1"/>
        <v>40.22</v>
      </c>
      <c r="P75" s="210"/>
    </row>
    <row r="76" spans="1:16" ht="23.5" thickBot="1">
      <c r="A76" s="215">
        <v>70</v>
      </c>
      <c r="B76" s="216" t="s">
        <v>859</v>
      </c>
      <c r="C76" s="216">
        <v>34356</v>
      </c>
      <c r="D76" s="217" t="s">
        <v>315</v>
      </c>
      <c r="E76" s="216" t="s">
        <v>236</v>
      </c>
      <c r="F76" s="216">
        <v>10</v>
      </c>
      <c r="G76" s="216"/>
      <c r="H76" s="218"/>
      <c r="I76" s="218"/>
      <c r="J76" s="218"/>
      <c r="K76" s="218"/>
      <c r="L76" s="218"/>
      <c r="M76" s="218"/>
      <c r="N76" s="218" t="str">
        <f>VLOOKUP(C76,'[2]SINAPI NÃO DESONERADO 02-2020'!$A$1:$E$5279,5,FALSE)</f>
        <v>3,43</v>
      </c>
      <c r="O76" s="219">
        <f t="shared" si="1"/>
        <v>34.300000000000004</v>
      </c>
      <c r="P76" s="210"/>
    </row>
    <row r="77" spans="1:16" ht="23.5" thickBot="1">
      <c r="A77" s="215">
        <v>71</v>
      </c>
      <c r="B77" s="216" t="s">
        <v>859</v>
      </c>
      <c r="C77" s="216">
        <v>34357</v>
      </c>
      <c r="D77" s="217" t="s">
        <v>316</v>
      </c>
      <c r="E77" s="216" t="s">
        <v>236</v>
      </c>
      <c r="F77" s="216">
        <v>10</v>
      </c>
      <c r="G77" s="216"/>
      <c r="H77" s="218"/>
      <c r="I77" s="218"/>
      <c r="J77" s="218"/>
      <c r="K77" s="218"/>
      <c r="L77" s="218"/>
      <c r="M77" s="218"/>
      <c r="N77" s="218" t="str">
        <f>VLOOKUP(C77,'[2]SINAPI NÃO DESONERADO 02-2020'!$A$1:$E$5279,5,FALSE)</f>
        <v>3,82</v>
      </c>
      <c r="O77" s="219">
        <f t="shared" si="1"/>
        <v>38.199999999999996</v>
      </c>
      <c r="P77" s="210"/>
    </row>
    <row r="78" spans="1:16" ht="23.5" thickBot="1">
      <c r="A78" s="215">
        <v>72</v>
      </c>
      <c r="B78" s="216" t="s">
        <v>859</v>
      </c>
      <c r="C78" s="216">
        <v>37329</v>
      </c>
      <c r="D78" s="217" t="s">
        <v>317</v>
      </c>
      <c r="E78" s="216" t="s">
        <v>236</v>
      </c>
      <c r="F78" s="216">
        <v>10</v>
      </c>
      <c r="G78" s="216"/>
      <c r="H78" s="218"/>
      <c r="I78" s="218"/>
      <c r="J78" s="218"/>
      <c r="K78" s="218"/>
      <c r="L78" s="218"/>
      <c r="M78" s="218"/>
      <c r="N78" s="218" t="str">
        <f>VLOOKUP(C78,'[2]SINAPI NÃO DESONERADO 02-2020'!$A$1:$E$5279,5,FALSE)</f>
        <v>53,16</v>
      </c>
      <c r="O78" s="219">
        <f t="shared" si="1"/>
        <v>531.59999999999991</v>
      </c>
      <c r="P78" s="210"/>
    </row>
    <row r="79" spans="1:16" ht="23.5" thickBot="1">
      <c r="A79" s="215">
        <v>73</v>
      </c>
      <c r="B79" s="216" t="s">
        <v>859</v>
      </c>
      <c r="C79" s="216">
        <v>37398</v>
      </c>
      <c r="D79" s="217" t="s">
        <v>318</v>
      </c>
      <c r="E79" s="216" t="s">
        <v>236</v>
      </c>
      <c r="F79" s="216">
        <v>10</v>
      </c>
      <c r="G79" s="216"/>
      <c r="H79" s="218"/>
      <c r="I79" s="218"/>
      <c r="J79" s="218"/>
      <c r="K79" s="218"/>
      <c r="L79" s="218"/>
      <c r="M79" s="218"/>
      <c r="N79" s="218" t="str">
        <f>VLOOKUP(C79,'[2]SINAPI NÃO DESONERADO 02-2020'!$A$1:$E$5279,5,FALSE)</f>
        <v>68,04</v>
      </c>
      <c r="O79" s="219">
        <f t="shared" si="1"/>
        <v>680.40000000000009</v>
      </c>
      <c r="P79" s="210"/>
    </row>
    <row r="80" spans="1:16" ht="23.5" thickBot="1">
      <c r="A80" s="215">
        <v>74</v>
      </c>
      <c r="B80" s="216" t="s">
        <v>859</v>
      </c>
      <c r="C80" s="216">
        <v>536</v>
      </c>
      <c r="D80" s="217" t="s">
        <v>319</v>
      </c>
      <c r="E80" s="220" t="s">
        <v>258</v>
      </c>
      <c r="F80" s="216">
        <v>10</v>
      </c>
      <c r="G80" s="216"/>
      <c r="H80" s="218"/>
      <c r="I80" s="218"/>
      <c r="J80" s="218"/>
      <c r="K80" s="218"/>
      <c r="L80" s="218"/>
      <c r="M80" s="218"/>
      <c r="N80" s="218" t="str">
        <f>VLOOKUP(C80,'[2]SINAPI NÃO DESONERADO 02-2020'!$A$1:$E$5279,5,FALSE)</f>
        <v>19,49</v>
      </c>
      <c r="O80" s="219">
        <f t="shared" si="1"/>
        <v>194.89999999999998</v>
      </c>
      <c r="P80" s="210"/>
    </row>
    <row r="81" spans="1:16" ht="23.5" thickBot="1">
      <c r="A81" s="215">
        <v>75</v>
      </c>
      <c r="B81" s="216" t="s">
        <v>859</v>
      </c>
      <c r="C81" s="216">
        <v>38401</v>
      </c>
      <c r="D81" s="217" t="s">
        <v>320</v>
      </c>
      <c r="E81" s="216" t="s">
        <v>242</v>
      </c>
      <c r="F81" s="216">
        <v>10</v>
      </c>
      <c r="G81" s="216"/>
      <c r="H81" s="218"/>
      <c r="I81" s="218"/>
      <c r="J81" s="218"/>
      <c r="K81" s="218"/>
      <c r="L81" s="218"/>
      <c r="M81" s="218"/>
      <c r="N81" s="218" t="str">
        <f>VLOOKUP(C81,'[2]SINAPI NÃO DESONERADO 02-2020'!$A$1:$E$5279,5,FALSE)</f>
        <v>11,33</v>
      </c>
      <c r="O81" s="219">
        <f t="shared" si="1"/>
        <v>113.3</v>
      </c>
      <c r="P81" s="210"/>
    </row>
    <row r="82" spans="1:16" ht="23.5" thickBot="1">
      <c r="A82" s="215">
        <v>76</v>
      </c>
      <c r="B82" s="216" t="s">
        <v>859</v>
      </c>
      <c r="C82" s="216">
        <v>38393</v>
      </c>
      <c r="D82" s="217" t="s">
        <v>321</v>
      </c>
      <c r="E82" s="216" t="s">
        <v>242</v>
      </c>
      <c r="F82" s="216">
        <v>10</v>
      </c>
      <c r="G82" s="216"/>
      <c r="H82" s="218"/>
      <c r="I82" s="218"/>
      <c r="J82" s="218"/>
      <c r="K82" s="218"/>
      <c r="L82" s="218"/>
      <c r="M82" s="218"/>
      <c r="N82" s="218" t="str">
        <f>VLOOKUP(C82,'[2]SINAPI NÃO DESONERADO 02-2020'!$A$1:$E$5279,5,FALSE)</f>
        <v>13,49</v>
      </c>
      <c r="O82" s="219">
        <f t="shared" si="1"/>
        <v>134.9</v>
      </c>
      <c r="P82" s="210"/>
    </row>
    <row r="83" spans="1:16" ht="23.5" thickBot="1">
      <c r="A83" s="215">
        <v>77</v>
      </c>
      <c r="B83" s="216" t="s">
        <v>859</v>
      </c>
      <c r="C83" s="216">
        <v>38390</v>
      </c>
      <c r="D83" s="217" t="s">
        <v>322</v>
      </c>
      <c r="E83" s="216" t="s">
        <v>242</v>
      </c>
      <c r="F83" s="216">
        <v>10</v>
      </c>
      <c r="G83" s="216"/>
      <c r="H83" s="218"/>
      <c r="I83" s="218"/>
      <c r="J83" s="218"/>
      <c r="K83" s="218"/>
      <c r="L83" s="218"/>
      <c r="M83" s="218"/>
      <c r="N83" s="218" t="str">
        <f>VLOOKUP(C83,'[2]SINAPI NÃO DESONERADO 02-2020'!$A$1:$E$5279,5,FALSE)</f>
        <v>29,92</v>
      </c>
      <c r="O83" s="219">
        <f t="shared" si="1"/>
        <v>299.20000000000005</v>
      </c>
      <c r="P83" s="210"/>
    </row>
    <row r="84" spans="1:16" ht="23.5" thickBot="1">
      <c r="A84" s="215">
        <v>78</v>
      </c>
      <c r="B84" s="216" t="s">
        <v>859</v>
      </c>
      <c r="C84" s="216">
        <v>1114</v>
      </c>
      <c r="D84" s="217" t="s">
        <v>323</v>
      </c>
      <c r="E84" s="216" t="s">
        <v>256</v>
      </c>
      <c r="F84" s="216">
        <v>30</v>
      </c>
      <c r="G84" s="216"/>
      <c r="H84" s="218"/>
      <c r="I84" s="218"/>
      <c r="J84" s="218"/>
      <c r="K84" s="218"/>
      <c r="L84" s="218"/>
      <c r="M84" s="218"/>
      <c r="N84" s="218" t="str">
        <f>VLOOKUP(C84,'[2]SINAPI NÃO DESONERADO 02-2020'!$A$1:$E$5279,5,FALSE)</f>
        <v>27,35</v>
      </c>
      <c r="O84" s="219">
        <f t="shared" si="1"/>
        <v>820.5</v>
      </c>
      <c r="P84" s="210"/>
    </row>
    <row r="85" spans="1:16" ht="23.5" thickBot="1">
      <c r="A85" s="215">
        <v>79</v>
      </c>
      <c r="B85" s="216" t="s">
        <v>859</v>
      </c>
      <c r="C85" s="216">
        <v>40873</v>
      </c>
      <c r="D85" s="217" t="s">
        <v>324</v>
      </c>
      <c r="E85" s="216" t="s">
        <v>256</v>
      </c>
      <c r="F85" s="216">
        <v>30</v>
      </c>
      <c r="G85" s="216"/>
      <c r="H85" s="218"/>
      <c r="I85" s="218"/>
      <c r="J85" s="218"/>
      <c r="K85" s="218"/>
      <c r="L85" s="218"/>
      <c r="M85" s="218"/>
      <c r="N85" s="218" t="str">
        <f>VLOOKUP(C85,'[2]SINAPI NÃO DESONERADO 02-2020'!$A$1:$E$5279,5,FALSE)</f>
        <v>21,40</v>
      </c>
      <c r="O85" s="219">
        <f t="shared" si="1"/>
        <v>642</v>
      </c>
      <c r="P85" s="210"/>
    </row>
    <row r="86" spans="1:16" ht="23.5" thickBot="1">
      <c r="A86" s="215">
        <v>80</v>
      </c>
      <c r="B86" s="216" t="s">
        <v>859</v>
      </c>
      <c r="C86" s="216">
        <v>6085</v>
      </c>
      <c r="D86" s="217" t="s">
        <v>325</v>
      </c>
      <c r="E86" s="216" t="s">
        <v>280</v>
      </c>
      <c r="F86" s="216">
        <v>5</v>
      </c>
      <c r="G86" s="216"/>
      <c r="H86" s="218"/>
      <c r="I86" s="218"/>
      <c r="J86" s="218"/>
      <c r="K86" s="218"/>
      <c r="L86" s="218"/>
      <c r="M86" s="218"/>
      <c r="N86" s="218" t="str">
        <f>VLOOKUP(C86,'[2]SINAPI NÃO DESONERADO 02-2020'!$A$1:$E$5279,5,FALSE)</f>
        <v>4,25</v>
      </c>
      <c r="O86" s="219">
        <f t="shared" si="1"/>
        <v>21.25</v>
      </c>
      <c r="P86" s="210"/>
    </row>
    <row r="87" spans="1:16" ht="23.5" thickBot="1">
      <c r="A87" s="215">
        <v>81</v>
      </c>
      <c r="B87" s="216" t="s">
        <v>859</v>
      </c>
      <c r="C87" s="216">
        <v>6090</v>
      </c>
      <c r="D87" s="217" t="s">
        <v>326</v>
      </c>
      <c r="E87" s="216" t="s">
        <v>280</v>
      </c>
      <c r="F87" s="216">
        <v>5</v>
      </c>
      <c r="G87" s="216"/>
      <c r="H87" s="218"/>
      <c r="I87" s="218"/>
      <c r="J87" s="218"/>
      <c r="K87" s="218"/>
      <c r="L87" s="218"/>
      <c r="M87" s="218"/>
      <c r="N87" s="218" t="str">
        <f>VLOOKUP(C87,'[2]SINAPI NÃO DESONERADO 02-2020'!$A$1:$E$5279,5,FALSE)</f>
        <v>8,07</v>
      </c>
      <c r="O87" s="219">
        <f t="shared" si="1"/>
        <v>40.35</v>
      </c>
      <c r="P87" s="210"/>
    </row>
    <row r="88" spans="1:16" ht="23.5" thickBot="1">
      <c r="A88" s="215">
        <v>82</v>
      </c>
      <c r="B88" s="216" t="s">
        <v>859</v>
      </c>
      <c r="C88" s="216">
        <v>142</v>
      </c>
      <c r="D88" s="217" t="s">
        <v>327</v>
      </c>
      <c r="E88" s="216" t="s">
        <v>328</v>
      </c>
      <c r="F88" s="216">
        <v>3</v>
      </c>
      <c r="G88" s="216"/>
      <c r="H88" s="218"/>
      <c r="I88" s="218"/>
      <c r="J88" s="218"/>
      <c r="K88" s="218"/>
      <c r="L88" s="218"/>
      <c r="M88" s="218"/>
      <c r="N88" s="218" t="str">
        <f>VLOOKUP(C88,'[2]SINAPI NÃO DESONERADO 02-2020'!$A$1:$E$5279,5,FALSE)</f>
        <v>24,12</v>
      </c>
      <c r="O88" s="219">
        <f t="shared" si="1"/>
        <v>72.36</v>
      </c>
      <c r="P88" s="210"/>
    </row>
    <row r="89" spans="1:16" ht="23.5" thickBot="1">
      <c r="A89" s="215">
        <v>83</v>
      </c>
      <c r="B89" s="216" t="s">
        <v>859</v>
      </c>
      <c r="C89" s="216">
        <v>13388</v>
      </c>
      <c r="D89" s="217" t="s">
        <v>329</v>
      </c>
      <c r="E89" s="216" t="s">
        <v>236</v>
      </c>
      <c r="F89" s="216">
        <v>10</v>
      </c>
      <c r="G89" s="216"/>
      <c r="H89" s="218"/>
      <c r="I89" s="218"/>
      <c r="J89" s="218"/>
      <c r="K89" s="218"/>
      <c r="L89" s="218"/>
      <c r="M89" s="218"/>
      <c r="N89" s="218" t="str">
        <f>VLOOKUP(C89,'[2]SINAPI NÃO DESONERADO 02-2020'!$A$1:$E$5279,5,FALSE)</f>
        <v>62,97</v>
      </c>
      <c r="O89" s="219">
        <f t="shared" si="1"/>
        <v>629.70000000000005</v>
      </c>
      <c r="P89" s="210"/>
    </row>
    <row r="90" spans="1:16" ht="23.5" thickBot="1">
      <c r="A90" s="215">
        <v>84</v>
      </c>
      <c r="B90" s="216" t="s">
        <v>859</v>
      </c>
      <c r="C90" s="216">
        <v>7198</v>
      </c>
      <c r="D90" s="217" t="s">
        <v>330</v>
      </c>
      <c r="E90" s="216" t="s">
        <v>242</v>
      </c>
      <c r="F90" s="216">
        <v>50</v>
      </c>
      <c r="G90" s="216"/>
      <c r="H90" s="218"/>
      <c r="I90" s="218"/>
      <c r="J90" s="218"/>
      <c r="K90" s="218"/>
      <c r="L90" s="218"/>
      <c r="M90" s="218"/>
      <c r="N90" s="218" t="str">
        <f>VLOOKUP(C90,'[2]SINAPI NÃO DESONERADO 02-2020'!$A$1:$E$5279,5,FALSE)</f>
        <v>28,48</v>
      </c>
      <c r="O90" s="219">
        <f t="shared" si="1"/>
        <v>1424</v>
      </c>
      <c r="P90" s="210"/>
    </row>
    <row r="91" spans="1:16" ht="23.5" thickBot="1">
      <c r="A91" s="215">
        <v>85</v>
      </c>
      <c r="B91" s="216" t="s">
        <v>859</v>
      </c>
      <c r="C91" s="216">
        <v>7186</v>
      </c>
      <c r="D91" s="217" t="s">
        <v>331</v>
      </c>
      <c r="E91" s="216" t="s">
        <v>242</v>
      </c>
      <c r="F91" s="216">
        <v>50</v>
      </c>
      <c r="G91" s="216"/>
      <c r="H91" s="218"/>
      <c r="I91" s="218"/>
      <c r="J91" s="218"/>
      <c r="K91" s="218"/>
      <c r="L91" s="218"/>
      <c r="M91" s="218"/>
      <c r="N91" s="218" t="str">
        <f>VLOOKUP(C91,'[2]SINAPI NÃO DESONERADO 02-2020'!$A$1:$E$5279,5,FALSE)</f>
        <v>41,49</v>
      </c>
      <c r="O91" s="219">
        <f t="shared" si="1"/>
        <v>2074.5</v>
      </c>
      <c r="P91" s="210"/>
    </row>
    <row r="92" spans="1:16" ht="23.5" thickBot="1">
      <c r="A92" s="215">
        <v>86</v>
      </c>
      <c r="B92" s="216" t="s">
        <v>859</v>
      </c>
      <c r="C92" s="216">
        <v>7194</v>
      </c>
      <c r="D92" s="217" t="s">
        <v>332</v>
      </c>
      <c r="E92" s="216" t="s">
        <v>333</v>
      </c>
      <c r="F92" s="216">
        <v>50</v>
      </c>
      <c r="G92" s="216"/>
      <c r="H92" s="218"/>
      <c r="I92" s="218"/>
      <c r="J92" s="218"/>
      <c r="K92" s="218"/>
      <c r="L92" s="218"/>
      <c r="M92" s="218"/>
      <c r="N92" s="218" t="str">
        <f>VLOOKUP(C92,'[2]SINAPI NÃO DESONERADO 02-2020'!$A$1:$E$5279,5,FALSE)</f>
        <v>20,57</v>
      </c>
      <c r="O92" s="219">
        <f t="shared" si="1"/>
        <v>1028.5</v>
      </c>
      <c r="P92" s="210"/>
    </row>
    <row r="93" spans="1:16" ht="23.5" thickBot="1">
      <c r="A93" s="215">
        <v>87</v>
      </c>
      <c r="B93" s="216" t="s">
        <v>859</v>
      </c>
      <c r="C93" s="216">
        <v>7207</v>
      </c>
      <c r="D93" s="217" t="s">
        <v>332</v>
      </c>
      <c r="E93" s="216" t="s">
        <v>242</v>
      </c>
      <c r="F93" s="216">
        <v>50</v>
      </c>
      <c r="G93" s="216"/>
      <c r="H93" s="218"/>
      <c r="I93" s="218"/>
      <c r="J93" s="218"/>
      <c r="K93" s="218"/>
      <c r="L93" s="218"/>
      <c r="M93" s="218"/>
      <c r="N93" s="218" t="str">
        <f>VLOOKUP(C93,'[2]SINAPI NÃO DESONERADO 02-2020'!$A$1:$E$5279,5,FALSE)</f>
        <v>55,22</v>
      </c>
      <c r="O93" s="219">
        <f t="shared" si="1"/>
        <v>2761</v>
      </c>
      <c r="P93" s="210"/>
    </row>
    <row r="94" spans="1:16" ht="23.5" thickBot="1">
      <c r="A94" s="215">
        <v>88</v>
      </c>
      <c r="B94" s="216" t="s">
        <v>859</v>
      </c>
      <c r="C94" s="216">
        <v>7197</v>
      </c>
      <c r="D94" s="217" t="s">
        <v>334</v>
      </c>
      <c r="E94" s="216" t="s">
        <v>242</v>
      </c>
      <c r="F94" s="216">
        <v>50</v>
      </c>
      <c r="G94" s="216"/>
      <c r="H94" s="218"/>
      <c r="I94" s="218"/>
      <c r="J94" s="218"/>
      <c r="K94" s="218"/>
      <c r="L94" s="218"/>
      <c r="M94" s="218"/>
      <c r="N94" s="218" t="str">
        <f>VLOOKUP(C94,'[2]SINAPI NÃO DESONERADO 02-2020'!$A$1:$E$5279,5,FALSE)</f>
        <v>82,96</v>
      </c>
      <c r="O94" s="219">
        <f t="shared" si="1"/>
        <v>4148</v>
      </c>
      <c r="P94" s="210"/>
    </row>
    <row r="95" spans="1:16" ht="46.5" thickBot="1">
      <c r="A95" s="215">
        <v>89</v>
      </c>
      <c r="B95" s="216" t="s">
        <v>859</v>
      </c>
      <c r="C95" s="216">
        <v>42172</v>
      </c>
      <c r="D95" s="217" t="s">
        <v>335</v>
      </c>
      <c r="E95" s="216" t="s">
        <v>336</v>
      </c>
      <c r="F95" s="216">
        <v>50</v>
      </c>
      <c r="G95" s="216"/>
      <c r="H95" s="218"/>
      <c r="I95" s="218"/>
      <c r="J95" s="218"/>
      <c r="K95" s="218"/>
      <c r="L95" s="218"/>
      <c r="M95" s="218"/>
      <c r="N95" s="218" t="str">
        <f>VLOOKUP(C95,'[2]SINAPI NÃO DESONERADO 02-2020'!$A$1:$E$5279,5,FALSE)</f>
        <v>139,50</v>
      </c>
      <c r="O95" s="219">
        <f t="shared" si="1"/>
        <v>6975</v>
      </c>
      <c r="P95" s="210"/>
    </row>
    <row r="96" spans="1:16" ht="23.5" thickBot="1">
      <c r="A96" s="215">
        <v>90</v>
      </c>
      <c r="B96" s="216" t="s">
        <v>859</v>
      </c>
      <c r="C96" s="216">
        <v>7343</v>
      </c>
      <c r="D96" s="217" t="s">
        <v>337</v>
      </c>
      <c r="E96" s="216" t="s">
        <v>280</v>
      </c>
      <c r="F96" s="216">
        <v>10</v>
      </c>
      <c r="G96" s="216"/>
      <c r="H96" s="218"/>
      <c r="I96" s="218"/>
      <c r="J96" s="218"/>
      <c r="K96" s="218"/>
      <c r="L96" s="218"/>
      <c r="M96" s="218"/>
      <c r="N96" s="218" t="str">
        <f>VLOOKUP(C96,'[2]SINAPI NÃO DESONERADO 02-2020'!$A$1:$E$5279,5,FALSE)</f>
        <v>7,77</v>
      </c>
      <c r="O96" s="219">
        <f t="shared" si="1"/>
        <v>77.699999999999989</v>
      </c>
      <c r="P96" s="210"/>
    </row>
    <row r="97" spans="1:16" ht="23.5" thickBot="1">
      <c r="A97" s="215">
        <v>91</v>
      </c>
      <c r="B97" s="216" t="s">
        <v>859</v>
      </c>
      <c r="C97" s="216">
        <v>7287</v>
      </c>
      <c r="D97" s="217" t="s">
        <v>338</v>
      </c>
      <c r="E97" s="216" t="s">
        <v>281</v>
      </c>
      <c r="F97" s="216">
        <v>10</v>
      </c>
      <c r="G97" s="216"/>
      <c r="H97" s="218"/>
      <c r="I97" s="218"/>
      <c r="J97" s="218"/>
      <c r="K97" s="218"/>
      <c r="L97" s="218"/>
      <c r="M97" s="218"/>
      <c r="N97" s="218" t="str">
        <f>VLOOKUP(C97,'[2]SINAPI NÃO DESONERADO 02-2020'!$A$1:$E$5279,5,FALSE)</f>
        <v>73,64</v>
      </c>
      <c r="O97" s="219">
        <f t="shared" si="1"/>
        <v>736.4</v>
      </c>
      <c r="P97" s="210"/>
    </row>
    <row r="98" spans="1:16" ht="23.5" thickBot="1">
      <c r="A98" s="215">
        <v>92</v>
      </c>
      <c r="B98" s="216" t="s">
        <v>859</v>
      </c>
      <c r="C98" s="216">
        <v>7348</v>
      </c>
      <c r="D98" s="217" t="s">
        <v>339</v>
      </c>
      <c r="E98" s="216" t="s">
        <v>280</v>
      </c>
      <c r="F98" s="216">
        <v>10</v>
      </c>
      <c r="G98" s="216"/>
      <c r="H98" s="218"/>
      <c r="I98" s="218"/>
      <c r="J98" s="218"/>
      <c r="K98" s="218"/>
      <c r="L98" s="218"/>
      <c r="M98" s="218"/>
      <c r="N98" s="218" t="str">
        <f>VLOOKUP(C98,'[2]SINAPI NÃO DESONERADO 02-2020'!$A$1:$E$5279,5,FALSE)</f>
        <v>13,72</v>
      </c>
      <c r="O98" s="219">
        <f t="shared" si="1"/>
        <v>137.20000000000002</v>
      </c>
      <c r="P98" s="210"/>
    </row>
    <row r="99" spans="1:16" ht="23.5" thickBot="1">
      <c r="A99" s="215">
        <v>93</v>
      </c>
      <c r="B99" s="216" t="s">
        <v>859</v>
      </c>
      <c r="C99" s="216">
        <v>7347</v>
      </c>
      <c r="D99" s="217" t="s">
        <v>339</v>
      </c>
      <c r="E99" s="216" t="s">
        <v>281</v>
      </c>
      <c r="F99" s="216">
        <v>3</v>
      </c>
      <c r="G99" s="216"/>
      <c r="H99" s="218"/>
      <c r="I99" s="218"/>
      <c r="J99" s="218"/>
      <c r="K99" s="218"/>
      <c r="L99" s="218"/>
      <c r="M99" s="218"/>
      <c r="N99" s="218" t="str">
        <f>VLOOKUP(C99,'[2]SINAPI NÃO DESONERADO 02-2020'!$A$1:$E$5279,5,FALSE)</f>
        <v>49,38</v>
      </c>
      <c r="O99" s="219">
        <f t="shared" si="1"/>
        <v>148.14000000000001</v>
      </c>
      <c r="P99" s="210"/>
    </row>
    <row r="100" spans="1:16" ht="23.5" thickBot="1">
      <c r="A100" s="215">
        <v>94</v>
      </c>
      <c r="B100" s="216" t="s">
        <v>859</v>
      </c>
      <c r="C100" s="216">
        <v>7356</v>
      </c>
      <c r="D100" s="217" t="s">
        <v>340</v>
      </c>
      <c r="E100" s="216" t="s">
        <v>280</v>
      </c>
      <c r="F100" s="216">
        <v>10</v>
      </c>
      <c r="G100" s="216"/>
      <c r="H100" s="218"/>
      <c r="I100" s="218"/>
      <c r="J100" s="218"/>
      <c r="K100" s="218"/>
      <c r="L100" s="218"/>
      <c r="M100" s="218"/>
      <c r="N100" s="218" t="str">
        <f>VLOOKUP(C100,'[2]SINAPI NÃO DESONERADO 02-2020'!$A$1:$E$5279,5,FALSE)</f>
        <v>20,56</v>
      </c>
      <c r="O100" s="219">
        <f t="shared" si="1"/>
        <v>205.6</v>
      </c>
      <c r="P100" s="210"/>
    </row>
    <row r="101" spans="1:16" ht="23.5" thickBot="1">
      <c r="A101" s="215">
        <v>95</v>
      </c>
      <c r="B101" s="216" t="s">
        <v>859</v>
      </c>
      <c r="C101" s="216">
        <v>7304</v>
      </c>
      <c r="D101" s="217" t="s">
        <v>341</v>
      </c>
      <c r="E101" s="216" t="s">
        <v>280</v>
      </c>
      <c r="F101" s="216">
        <v>10</v>
      </c>
      <c r="G101" s="216"/>
      <c r="H101" s="218"/>
      <c r="I101" s="218"/>
      <c r="J101" s="218"/>
      <c r="K101" s="218"/>
      <c r="L101" s="218"/>
      <c r="M101" s="218"/>
      <c r="N101" s="218" t="str">
        <f>VLOOKUP(C101,'[2]SINAPI NÃO DESONERADO 02-2020'!$A$1:$E$5279,5,FALSE)</f>
        <v>54,96</v>
      </c>
      <c r="O101" s="219">
        <f t="shared" si="1"/>
        <v>549.6</v>
      </c>
      <c r="P101" s="210"/>
    </row>
    <row r="102" spans="1:16" ht="23.5" thickBot="1">
      <c r="A102" s="215">
        <v>96</v>
      </c>
      <c r="B102" s="216" t="s">
        <v>859</v>
      </c>
      <c r="C102" s="216">
        <v>35693</v>
      </c>
      <c r="D102" s="217" t="s">
        <v>342</v>
      </c>
      <c r="E102" s="216" t="s">
        <v>280</v>
      </c>
      <c r="F102" s="216">
        <v>10</v>
      </c>
      <c r="G102" s="216"/>
      <c r="H102" s="218"/>
      <c r="I102" s="218"/>
      <c r="J102" s="218"/>
      <c r="K102" s="218"/>
      <c r="L102" s="218"/>
      <c r="M102" s="218"/>
      <c r="N102" s="218" t="str">
        <f>VLOOKUP(C102,'[2]SINAPI NÃO DESONERADO 02-2020'!$A$1:$E$5279,5,FALSE)</f>
        <v>9,43</v>
      </c>
      <c r="O102" s="219">
        <f t="shared" si="1"/>
        <v>94.3</v>
      </c>
      <c r="P102" s="210"/>
    </row>
    <row r="103" spans="1:16" ht="23.5" thickBot="1">
      <c r="A103" s="215">
        <v>97</v>
      </c>
      <c r="B103" s="216" t="s">
        <v>859</v>
      </c>
      <c r="C103" s="216">
        <v>35692</v>
      </c>
      <c r="D103" s="217" t="s">
        <v>343</v>
      </c>
      <c r="E103" s="216" t="s">
        <v>280</v>
      </c>
      <c r="F103" s="216">
        <v>10</v>
      </c>
      <c r="G103" s="216"/>
      <c r="H103" s="218"/>
      <c r="I103" s="218"/>
      <c r="J103" s="218"/>
      <c r="K103" s="218"/>
      <c r="L103" s="218"/>
      <c r="M103" s="218"/>
      <c r="N103" s="218" t="str">
        <f>VLOOKUP(C103,'[2]SINAPI NÃO DESONERADO 02-2020'!$A$1:$E$5279,5,FALSE)</f>
        <v>50,56</v>
      </c>
      <c r="O103" s="219">
        <f t="shared" si="1"/>
        <v>505.6</v>
      </c>
      <c r="P103" s="210"/>
    </row>
    <row r="104" spans="1:16" ht="23.5" thickBot="1">
      <c r="A104" s="215">
        <v>98</v>
      </c>
      <c r="B104" s="216" t="s">
        <v>859</v>
      </c>
      <c r="C104" s="216">
        <v>7344</v>
      </c>
      <c r="D104" s="217" t="s">
        <v>344</v>
      </c>
      <c r="E104" s="216" t="s">
        <v>281</v>
      </c>
      <c r="F104" s="216">
        <v>3</v>
      </c>
      <c r="G104" s="216"/>
      <c r="H104" s="218"/>
      <c r="I104" s="218"/>
      <c r="J104" s="218"/>
      <c r="K104" s="218"/>
      <c r="L104" s="218"/>
      <c r="M104" s="218"/>
      <c r="N104" s="218" t="str">
        <f>VLOOKUP(C104,'[2]SINAPI NÃO DESONERADO 02-2020'!$A$1:$E$5279,5,FALSE)</f>
        <v>63,98</v>
      </c>
      <c r="O104" s="219">
        <f t="shared" si="1"/>
        <v>191.94</v>
      </c>
      <c r="P104" s="210"/>
    </row>
    <row r="105" spans="1:16" ht="23.5" thickBot="1">
      <c r="A105" s="215">
        <v>99</v>
      </c>
      <c r="B105" s="216" t="s">
        <v>859</v>
      </c>
      <c r="C105" s="216">
        <v>7306</v>
      </c>
      <c r="D105" s="217" t="s">
        <v>345</v>
      </c>
      <c r="E105" s="216" t="s">
        <v>280</v>
      </c>
      <c r="F105" s="216">
        <v>10</v>
      </c>
      <c r="G105" s="216"/>
      <c r="H105" s="218"/>
      <c r="I105" s="218"/>
      <c r="J105" s="218"/>
      <c r="K105" s="218"/>
      <c r="L105" s="218"/>
      <c r="M105" s="218"/>
      <c r="N105" s="218" t="str">
        <f>VLOOKUP(C105,'[2]SINAPI NÃO DESONERADO 02-2020'!$A$1:$E$5279,5,FALSE)</f>
        <v>28,26</v>
      </c>
      <c r="O105" s="219">
        <f t="shared" si="1"/>
        <v>282.60000000000002</v>
      </c>
      <c r="P105" s="210"/>
    </row>
    <row r="106" spans="1:16" ht="23.5" thickBot="1">
      <c r="A106" s="215">
        <v>100</v>
      </c>
      <c r="B106" s="216" t="s">
        <v>859</v>
      </c>
      <c r="C106" s="216">
        <v>11188</v>
      </c>
      <c r="D106" s="217" t="s">
        <v>346</v>
      </c>
      <c r="E106" s="216" t="s">
        <v>333</v>
      </c>
      <c r="F106" s="216">
        <v>10</v>
      </c>
      <c r="G106" s="216"/>
      <c r="H106" s="218"/>
      <c r="I106" s="218"/>
      <c r="J106" s="218"/>
      <c r="K106" s="218"/>
      <c r="L106" s="218"/>
      <c r="M106" s="218"/>
      <c r="N106" s="218" t="str">
        <f>VLOOKUP(C106,'[2]SINAPI NÃO DESONERADO 02-2020'!$A$1:$E$5279,5,FALSE)</f>
        <v>138,66</v>
      </c>
      <c r="O106" s="219">
        <f t="shared" si="1"/>
        <v>1386.6</v>
      </c>
      <c r="P106" s="210"/>
    </row>
    <row r="107" spans="1:16" ht="23.5" thickBot="1">
      <c r="A107" s="215">
        <v>101</v>
      </c>
      <c r="B107" s="216" t="s">
        <v>859</v>
      </c>
      <c r="C107" s="216">
        <v>11189</v>
      </c>
      <c r="D107" s="217" t="s">
        <v>347</v>
      </c>
      <c r="E107" s="216" t="s">
        <v>333</v>
      </c>
      <c r="F107" s="216">
        <v>10</v>
      </c>
      <c r="G107" s="216"/>
      <c r="H107" s="218"/>
      <c r="I107" s="218"/>
      <c r="J107" s="218"/>
      <c r="K107" s="218"/>
      <c r="L107" s="218"/>
      <c r="M107" s="218"/>
      <c r="N107" s="218" t="str">
        <f>VLOOKUP(C107,'[2]SINAPI NÃO DESONERADO 02-2020'!$A$1:$E$5279,5,FALSE)</f>
        <v>208,00</v>
      </c>
      <c r="O107" s="219">
        <f t="shared" si="1"/>
        <v>2080</v>
      </c>
      <c r="P107" s="210"/>
    </row>
    <row r="108" spans="1:16" ht="23.5" thickBot="1">
      <c r="A108" s="215">
        <v>102</v>
      </c>
      <c r="B108" s="216" t="s">
        <v>859</v>
      </c>
      <c r="C108" s="216">
        <v>21107</v>
      </c>
      <c r="D108" s="217" t="s">
        <v>348</v>
      </c>
      <c r="E108" s="216" t="s">
        <v>333</v>
      </c>
      <c r="F108" s="216">
        <v>10</v>
      </c>
      <c r="G108" s="216"/>
      <c r="H108" s="218"/>
      <c r="I108" s="218"/>
      <c r="J108" s="218"/>
      <c r="K108" s="218"/>
      <c r="L108" s="218"/>
      <c r="M108" s="218"/>
      <c r="N108" s="218" t="str">
        <f>VLOOKUP(C108,'[2]SINAPI NÃO DESONERADO 02-2020'!$A$1:$E$5279,5,FALSE)</f>
        <v>149,68</v>
      </c>
      <c r="O108" s="219">
        <f t="shared" si="1"/>
        <v>1496.8000000000002</v>
      </c>
      <c r="P108" s="210"/>
    </row>
    <row r="109" spans="1:16" ht="23.5" thickBot="1">
      <c r="A109" s="215">
        <v>103</v>
      </c>
      <c r="B109" s="216" t="s">
        <v>859</v>
      </c>
      <c r="C109" s="216">
        <v>34386</v>
      </c>
      <c r="D109" s="217" t="s">
        <v>349</v>
      </c>
      <c r="E109" s="216" t="s">
        <v>333</v>
      </c>
      <c r="F109" s="216">
        <v>10</v>
      </c>
      <c r="G109" s="216"/>
      <c r="H109" s="218"/>
      <c r="I109" s="218"/>
      <c r="J109" s="218"/>
      <c r="K109" s="218"/>
      <c r="L109" s="218"/>
      <c r="M109" s="218"/>
      <c r="N109" s="218" t="str">
        <f>VLOOKUP(C109,'[2]SINAPI NÃO DESONERADO 02-2020'!$A$1:$E$5279,5,FALSE)</f>
        <v>259,99</v>
      </c>
      <c r="O109" s="219">
        <f t="shared" si="1"/>
        <v>2599.9</v>
      </c>
      <c r="P109" s="210"/>
    </row>
    <row r="110" spans="1:16" ht="23.5" thickBot="1">
      <c r="A110" s="215">
        <v>104</v>
      </c>
      <c r="B110" s="216" t="s">
        <v>859</v>
      </c>
      <c r="C110" s="216">
        <v>10490</v>
      </c>
      <c r="D110" s="217" t="s">
        <v>350</v>
      </c>
      <c r="E110" s="216" t="s">
        <v>333</v>
      </c>
      <c r="F110" s="216">
        <v>10</v>
      </c>
      <c r="G110" s="216"/>
      <c r="H110" s="218"/>
      <c r="I110" s="218"/>
      <c r="J110" s="218"/>
      <c r="K110" s="218"/>
      <c r="L110" s="218"/>
      <c r="M110" s="218"/>
      <c r="N110" s="218" t="str">
        <f>VLOOKUP(C110,'[2]SINAPI NÃO DESONERADO 02-2020'!$A$1:$E$5279,5,FALSE)</f>
        <v>78,00</v>
      </c>
      <c r="O110" s="219">
        <f t="shared" si="1"/>
        <v>780</v>
      </c>
      <c r="P110" s="210"/>
    </row>
    <row r="111" spans="1:16" ht="23.5" thickBot="1">
      <c r="A111" s="215">
        <v>105</v>
      </c>
      <c r="B111" s="216" t="s">
        <v>859</v>
      </c>
      <c r="C111" s="216">
        <v>10492</v>
      </c>
      <c r="D111" s="217" t="s">
        <v>351</v>
      </c>
      <c r="E111" s="216" t="s">
        <v>333</v>
      </c>
      <c r="F111" s="216">
        <v>10</v>
      </c>
      <c r="G111" s="216"/>
      <c r="H111" s="218"/>
      <c r="I111" s="218"/>
      <c r="J111" s="218"/>
      <c r="K111" s="218"/>
      <c r="L111" s="218"/>
      <c r="M111" s="218"/>
      <c r="N111" s="218" t="str">
        <f>VLOOKUP(C111,'[2]SINAPI NÃO DESONERADO 02-2020'!$A$1:$E$5279,5,FALSE)</f>
        <v>103,99</v>
      </c>
      <c r="O111" s="219">
        <f t="shared" si="1"/>
        <v>1039.8999999999999</v>
      </c>
      <c r="P111" s="210"/>
    </row>
    <row r="112" spans="1:16" ht="23.5" thickBot="1">
      <c r="A112" s="215">
        <v>106</v>
      </c>
      <c r="B112" s="216" t="s">
        <v>859</v>
      </c>
      <c r="C112" s="216">
        <v>10493</v>
      </c>
      <c r="D112" s="217" t="s">
        <v>352</v>
      </c>
      <c r="E112" s="216" t="s">
        <v>333</v>
      </c>
      <c r="F112" s="216">
        <v>10</v>
      </c>
      <c r="G112" s="216"/>
      <c r="H112" s="218"/>
      <c r="I112" s="218"/>
      <c r="J112" s="218"/>
      <c r="K112" s="218"/>
      <c r="L112" s="218"/>
      <c r="M112" s="218"/>
      <c r="N112" s="218" t="str">
        <f>VLOOKUP(C112,'[2]SINAPI NÃO DESONERADO 02-2020'!$A$1:$E$5279,5,FALSE)</f>
        <v>121,33</v>
      </c>
      <c r="O112" s="219">
        <f t="shared" si="1"/>
        <v>1213.3</v>
      </c>
      <c r="P112" s="210"/>
    </row>
    <row r="113" spans="1:16" ht="23.5" thickBot="1">
      <c r="A113" s="215">
        <v>107</v>
      </c>
      <c r="B113" s="216" t="s">
        <v>859</v>
      </c>
      <c r="C113" s="216">
        <v>10491</v>
      </c>
      <c r="D113" s="217" t="s">
        <v>353</v>
      </c>
      <c r="E113" s="216" t="s">
        <v>333</v>
      </c>
      <c r="F113" s="216">
        <v>10</v>
      </c>
      <c r="G113" s="216"/>
      <c r="H113" s="218"/>
      <c r="I113" s="218"/>
      <c r="J113" s="218"/>
      <c r="K113" s="218"/>
      <c r="L113" s="218"/>
      <c r="M113" s="218"/>
      <c r="N113" s="218" t="str">
        <f>VLOOKUP(C113,'[2]SINAPI NÃO DESONERADO 02-2020'!$A$1:$E$5279,5,FALSE)</f>
        <v>147,33</v>
      </c>
      <c r="O113" s="219">
        <f t="shared" si="1"/>
        <v>1473.3000000000002</v>
      </c>
      <c r="P113" s="210"/>
    </row>
    <row r="114" spans="1:16" ht="23.5" thickBot="1">
      <c r="A114" s="215">
        <v>108</v>
      </c>
      <c r="B114" s="216" t="s">
        <v>859</v>
      </c>
      <c r="C114" s="216">
        <v>34385</v>
      </c>
      <c r="D114" s="217" t="s">
        <v>354</v>
      </c>
      <c r="E114" s="216" t="s">
        <v>333</v>
      </c>
      <c r="F114" s="216">
        <v>10</v>
      </c>
      <c r="G114" s="216"/>
      <c r="H114" s="218"/>
      <c r="I114" s="218"/>
      <c r="J114" s="218"/>
      <c r="K114" s="218"/>
      <c r="L114" s="218"/>
      <c r="M114" s="218"/>
      <c r="N114" s="218" t="str">
        <f>VLOOKUP(C114,'[2]SINAPI NÃO DESONERADO 02-2020'!$A$1:$E$5279,5,FALSE)</f>
        <v>214,93</v>
      </c>
      <c r="O114" s="219">
        <f t="shared" si="1"/>
        <v>2149.3000000000002</v>
      </c>
      <c r="P114" s="210"/>
    </row>
    <row r="115" spans="1:16" ht="23.5" thickBot="1">
      <c r="A115" s="215">
        <v>109</v>
      </c>
      <c r="B115" s="216" t="s">
        <v>859</v>
      </c>
      <c r="C115" s="216">
        <v>10499</v>
      </c>
      <c r="D115" s="217" t="s">
        <v>355</v>
      </c>
      <c r="E115" s="216" t="s">
        <v>333</v>
      </c>
      <c r="F115" s="216">
        <v>10</v>
      </c>
      <c r="G115" s="216"/>
      <c r="H115" s="218"/>
      <c r="I115" s="218"/>
      <c r="J115" s="218"/>
      <c r="K115" s="218"/>
      <c r="L115" s="218"/>
      <c r="M115" s="218"/>
      <c r="N115" s="218" t="str">
        <f>VLOOKUP(C115,'[2]SINAPI NÃO DESONERADO 02-2020'!$A$1:$E$5279,5,FALSE)</f>
        <v>86,66</v>
      </c>
      <c r="O115" s="219">
        <f t="shared" si="1"/>
        <v>866.59999999999991</v>
      </c>
      <c r="P115" s="210"/>
    </row>
    <row r="116" spans="1:16" ht="23.5" thickBot="1">
      <c r="A116" s="215">
        <v>110</v>
      </c>
      <c r="B116" s="216" t="s">
        <v>859</v>
      </c>
      <c r="C116" s="216">
        <v>34384</v>
      </c>
      <c r="D116" s="217" t="s">
        <v>356</v>
      </c>
      <c r="E116" s="216" t="s">
        <v>333</v>
      </c>
      <c r="F116" s="216">
        <v>10</v>
      </c>
      <c r="G116" s="216"/>
      <c r="H116" s="218"/>
      <c r="I116" s="218"/>
      <c r="J116" s="218"/>
      <c r="K116" s="218"/>
      <c r="L116" s="218"/>
      <c r="M116" s="218"/>
      <c r="N116" s="218" t="str">
        <f>VLOOKUP(C116,'[2]SINAPI NÃO DESONERADO 02-2020'!$A$1:$E$5279,5,FALSE)</f>
        <v>259,99</v>
      </c>
      <c r="O116" s="219">
        <f t="shared" si="1"/>
        <v>2599.9</v>
      </c>
      <c r="P116" s="210"/>
    </row>
    <row r="117" spans="1:16" ht="23.5" thickBot="1">
      <c r="A117" s="215">
        <v>111</v>
      </c>
      <c r="B117" s="216" t="s">
        <v>859</v>
      </c>
      <c r="C117" s="216">
        <v>11185</v>
      </c>
      <c r="D117" s="217" t="s">
        <v>357</v>
      </c>
      <c r="E117" s="216" t="s">
        <v>333</v>
      </c>
      <c r="F117" s="216">
        <v>10</v>
      </c>
      <c r="G117" s="216"/>
      <c r="H117" s="218"/>
      <c r="I117" s="218"/>
      <c r="J117" s="218"/>
      <c r="K117" s="218"/>
      <c r="L117" s="218"/>
      <c r="M117" s="218"/>
      <c r="N117" s="218" t="str">
        <f>VLOOKUP(C117,'[2]SINAPI NÃO DESONERADO 02-2020'!$A$1:$E$5279,5,FALSE)</f>
        <v>268,66</v>
      </c>
      <c r="O117" s="219">
        <f t="shared" si="1"/>
        <v>2686.6000000000004</v>
      </c>
      <c r="P117" s="210"/>
    </row>
    <row r="118" spans="1:16" ht="23.5" thickBot="1">
      <c r="A118" s="215">
        <v>112</v>
      </c>
      <c r="B118" s="216" t="s">
        <v>859</v>
      </c>
      <c r="C118" s="216">
        <v>10507</v>
      </c>
      <c r="D118" s="217" t="s">
        <v>358</v>
      </c>
      <c r="E118" s="216" t="s">
        <v>333</v>
      </c>
      <c r="F118" s="216">
        <v>10</v>
      </c>
      <c r="G118" s="216"/>
      <c r="H118" s="218"/>
      <c r="I118" s="218"/>
      <c r="J118" s="218"/>
      <c r="K118" s="218"/>
      <c r="L118" s="218"/>
      <c r="M118" s="218"/>
      <c r="N118" s="218" t="str">
        <f>VLOOKUP(C118,'[2]SINAPI NÃO DESONERADO 02-2020'!$A$1:$E$5279,5,FALSE)</f>
        <v>274,03</v>
      </c>
      <c r="O118" s="219">
        <f t="shared" si="1"/>
        <v>2740.2999999999997</v>
      </c>
      <c r="P118" s="210"/>
    </row>
    <row r="119" spans="1:16" ht="23.5" thickBot="1">
      <c r="A119" s="215">
        <v>113</v>
      </c>
      <c r="B119" s="216" t="s">
        <v>859</v>
      </c>
      <c r="C119" s="216">
        <v>10505</v>
      </c>
      <c r="D119" s="217" t="s">
        <v>359</v>
      </c>
      <c r="E119" s="216" t="s">
        <v>333</v>
      </c>
      <c r="F119" s="216">
        <v>10</v>
      </c>
      <c r="G119" s="216"/>
      <c r="H119" s="218"/>
      <c r="I119" s="218"/>
      <c r="J119" s="218"/>
      <c r="K119" s="218"/>
      <c r="L119" s="218"/>
      <c r="M119" s="218"/>
      <c r="N119" s="218" t="str">
        <f>VLOOKUP(C119,'[2]SINAPI NÃO DESONERADO 02-2020'!$A$1:$E$5279,5,FALSE)</f>
        <v>161,70</v>
      </c>
      <c r="O119" s="219">
        <f t="shared" si="1"/>
        <v>1617</v>
      </c>
      <c r="P119" s="210"/>
    </row>
    <row r="120" spans="1:16" ht="23.5" thickBot="1">
      <c r="A120" s="215">
        <v>114</v>
      </c>
      <c r="B120" s="216" t="s">
        <v>859</v>
      </c>
      <c r="C120" s="216">
        <v>10506</v>
      </c>
      <c r="D120" s="217" t="s">
        <v>360</v>
      </c>
      <c r="E120" s="216" t="s">
        <v>333</v>
      </c>
      <c r="F120" s="216">
        <v>10</v>
      </c>
      <c r="G120" s="216"/>
      <c r="H120" s="218"/>
      <c r="I120" s="218"/>
      <c r="J120" s="218"/>
      <c r="K120" s="218"/>
      <c r="L120" s="218"/>
      <c r="M120" s="218"/>
      <c r="N120" s="218" t="str">
        <f>VLOOKUP(C120,'[2]SINAPI NÃO DESONERADO 02-2020'!$A$1:$E$5279,5,FALSE)</f>
        <v>211,08</v>
      </c>
      <c r="O120" s="219">
        <f t="shared" si="1"/>
        <v>2110.8000000000002</v>
      </c>
      <c r="P120" s="210"/>
    </row>
    <row r="121" spans="1:16" ht="23.5" thickBot="1">
      <c r="A121" s="215">
        <v>115</v>
      </c>
      <c r="B121" s="216" t="s">
        <v>859</v>
      </c>
      <c r="C121" s="216">
        <v>5031</v>
      </c>
      <c r="D121" s="217" t="s">
        <v>361</v>
      </c>
      <c r="E121" s="216" t="s">
        <v>333</v>
      </c>
      <c r="F121" s="216">
        <v>10</v>
      </c>
      <c r="G121" s="216"/>
      <c r="H121" s="218"/>
      <c r="I121" s="218"/>
      <c r="J121" s="218"/>
      <c r="K121" s="218"/>
      <c r="L121" s="218"/>
      <c r="M121" s="218"/>
      <c r="N121" s="218" t="str">
        <f>VLOOKUP(C121,'[2]SINAPI NÃO DESONERADO 02-2020'!$A$1:$E$5279,5,FALSE)</f>
        <v>296,40</v>
      </c>
      <c r="O121" s="219">
        <f t="shared" si="1"/>
        <v>2964</v>
      </c>
      <c r="P121" s="210"/>
    </row>
    <row r="122" spans="1:16" ht="23.5" thickBot="1">
      <c r="A122" s="215">
        <v>116</v>
      </c>
      <c r="B122" s="216" t="s">
        <v>859</v>
      </c>
      <c r="C122" s="216">
        <v>10502</v>
      </c>
      <c r="D122" s="217" t="s">
        <v>362</v>
      </c>
      <c r="E122" s="216" t="s">
        <v>333</v>
      </c>
      <c r="F122" s="216">
        <v>10</v>
      </c>
      <c r="G122" s="216"/>
      <c r="H122" s="218"/>
      <c r="I122" s="218"/>
      <c r="J122" s="218"/>
      <c r="K122" s="218"/>
      <c r="L122" s="218"/>
      <c r="M122" s="218"/>
      <c r="N122" s="218" t="str">
        <f>VLOOKUP(C122,'[2]SINAPI NÃO DESONERADO 02-2020'!$A$1:$E$5279,5,FALSE)</f>
        <v>345,37</v>
      </c>
      <c r="O122" s="219">
        <f t="shared" si="1"/>
        <v>3453.7</v>
      </c>
      <c r="P122" s="210"/>
    </row>
    <row r="123" spans="1:16" ht="23.5" thickBot="1">
      <c r="A123" s="215">
        <v>117</v>
      </c>
      <c r="B123" s="216" t="s">
        <v>859</v>
      </c>
      <c r="C123" s="216">
        <v>10501</v>
      </c>
      <c r="D123" s="217" t="s">
        <v>363</v>
      </c>
      <c r="E123" s="216" t="s">
        <v>333</v>
      </c>
      <c r="F123" s="216">
        <v>10</v>
      </c>
      <c r="G123" s="216"/>
      <c r="H123" s="218"/>
      <c r="I123" s="218"/>
      <c r="J123" s="218"/>
      <c r="K123" s="218"/>
      <c r="L123" s="218"/>
      <c r="M123" s="218"/>
      <c r="N123" s="218" t="str">
        <f>VLOOKUP(C123,'[2]SINAPI NÃO DESONERADO 02-2020'!$A$1:$E$5279,5,FALSE)</f>
        <v>195,12</v>
      </c>
      <c r="O123" s="219">
        <f t="shared" si="1"/>
        <v>1951.2</v>
      </c>
      <c r="P123" s="210"/>
    </row>
    <row r="124" spans="1:16" ht="23.5" thickBot="1">
      <c r="A124" s="215">
        <v>118</v>
      </c>
      <c r="B124" s="216" t="s">
        <v>859</v>
      </c>
      <c r="C124" s="216">
        <v>10503</v>
      </c>
      <c r="D124" s="217" t="s">
        <v>364</v>
      </c>
      <c r="E124" s="216" t="s">
        <v>333</v>
      </c>
      <c r="F124" s="216">
        <v>10</v>
      </c>
      <c r="G124" s="216"/>
      <c r="H124" s="218"/>
      <c r="I124" s="218"/>
      <c r="J124" s="218"/>
      <c r="K124" s="218"/>
      <c r="L124" s="218"/>
      <c r="M124" s="218"/>
      <c r="N124" s="218" t="str">
        <f>VLOOKUP(C124,'[2]SINAPI NÃO DESONERADO 02-2020'!$A$1:$E$5279,5,FALSE)</f>
        <v>263,61</v>
      </c>
      <c r="O124" s="219">
        <f t="shared" si="1"/>
        <v>2636.1000000000004</v>
      </c>
      <c r="P124" s="210"/>
    </row>
    <row r="125" spans="1:16" ht="35" thickBot="1">
      <c r="A125" s="215">
        <v>119</v>
      </c>
      <c r="B125" s="216" t="s">
        <v>365</v>
      </c>
      <c r="C125" s="216"/>
      <c r="D125" s="217" t="s">
        <v>366</v>
      </c>
      <c r="E125" s="216" t="s">
        <v>367</v>
      </c>
      <c r="F125" s="216">
        <v>1</v>
      </c>
      <c r="G125" s="216"/>
      <c r="H125" s="218"/>
      <c r="I125" s="218"/>
      <c r="J125" s="218"/>
      <c r="K125" s="218"/>
      <c r="L125" s="218"/>
      <c r="M125" s="218"/>
      <c r="N125" s="218">
        <f>SUM(O7:O124)*0.2</f>
        <v>18947.860000000004</v>
      </c>
      <c r="O125" s="219">
        <f t="shared" si="1"/>
        <v>18947.860000000004</v>
      </c>
      <c r="P125" s="210"/>
    </row>
    <row r="126" spans="1:16" ht="20.149999999999999" customHeight="1" thickBot="1">
      <c r="A126" s="427" t="s">
        <v>368</v>
      </c>
      <c r="B126" s="428"/>
      <c r="C126" s="428"/>
      <c r="D126" s="428"/>
      <c r="E126" s="428"/>
      <c r="F126" s="428"/>
      <c r="G126" s="428"/>
      <c r="H126" s="428"/>
      <c r="I126" s="428"/>
      <c r="J126" s="428"/>
      <c r="K126" s="428"/>
      <c r="L126" s="428"/>
      <c r="M126" s="428"/>
      <c r="N126" s="429"/>
      <c r="O126" s="221">
        <f>SUM(O7:O125)</f>
        <v>113687.16000000002</v>
      </c>
      <c r="P126" s="210"/>
    </row>
    <row r="127" spans="1:16" ht="20.149999999999999" customHeight="1" thickBot="1">
      <c r="A127" s="462" t="s">
        <v>369</v>
      </c>
      <c r="B127" s="463"/>
      <c r="C127" s="463"/>
      <c r="D127" s="463"/>
      <c r="E127" s="463"/>
      <c r="F127" s="463"/>
      <c r="G127" s="463"/>
      <c r="H127" s="463"/>
      <c r="I127" s="463"/>
      <c r="J127" s="463"/>
      <c r="K127" s="463"/>
      <c r="L127" s="463"/>
      <c r="M127" s="463"/>
      <c r="N127" s="463"/>
      <c r="O127" s="464"/>
      <c r="P127" s="210"/>
    </row>
    <row r="128" spans="1:16" ht="20.149999999999999" customHeight="1">
      <c r="A128" s="452" t="s">
        <v>227</v>
      </c>
      <c r="B128" s="452" t="s">
        <v>228</v>
      </c>
      <c r="C128" s="452" t="str">
        <f>C3</f>
        <v>Código</v>
      </c>
      <c r="D128" s="452" t="s">
        <v>229</v>
      </c>
      <c r="E128" s="452" t="s">
        <v>230</v>
      </c>
      <c r="F128" s="455" t="s">
        <v>71</v>
      </c>
      <c r="G128" s="458" t="s">
        <v>855</v>
      </c>
      <c r="H128" s="459"/>
      <c r="I128" s="459"/>
      <c r="J128" s="459"/>
      <c r="K128" s="459"/>
      <c r="L128" s="459"/>
      <c r="M128" s="222"/>
      <c r="N128" s="452" t="str">
        <f>N3</f>
        <v>Valor Unitário de Referência</v>
      </c>
      <c r="O128" s="452" t="str">
        <f>O3</f>
        <v>Valor Total de Referência</v>
      </c>
      <c r="P128" s="210"/>
    </row>
    <row r="129" spans="1:16" ht="20.149999999999999" customHeight="1" thickBot="1">
      <c r="A129" s="453"/>
      <c r="B129" s="453"/>
      <c r="C129" s="453"/>
      <c r="D129" s="453"/>
      <c r="E129" s="453"/>
      <c r="F129" s="456"/>
      <c r="G129" s="460"/>
      <c r="H129" s="461"/>
      <c r="I129" s="461"/>
      <c r="J129" s="461"/>
      <c r="K129" s="461"/>
      <c r="L129" s="461"/>
      <c r="M129" s="223"/>
      <c r="N129" s="453"/>
      <c r="O129" s="453"/>
      <c r="P129" s="210"/>
    </row>
    <row r="130" spans="1:16" ht="15.75" customHeight="1" thickBot="1">
      <c r="A130" s="453"/>
      <c r="B130" s="453"/>
      <c r="C130" s="453"/>
      <c r="D130" s="453"/>
      <c r="E130" s="453"/>
      <c r="F130" s="456"/>
      <c r="G130" s="398" t="s">
        <v>856</v>
      </c>
      <c r="H130" s="399"/>
      <c r="I130" s="398" t="s">
        <v>857</v>
      </c>
      <c r="J130" s="399"/>
      <c r="K130" s="398" t="s">
        <v>858</v>
      </c>
      <c r="L130" s="399"/>
      <c r="M130" s="224"/>
      <c r="N130" s="453"/>
      <c r="O130" s="453"/>
      <c r="P130" s="210"/>
    </row>
    <row r="131" spans="1:16" ht="23.5" thickBot="1">
      <c r="A131" s="454"/>
      <c r="B131" s="454"/>
      <c r="C131" s="454"/>
      <c r="D131" s="454"/>
      <c r="E131" s="454"/>
      <c r="F131" s="457"/>
      <c r="G131" s="175" t="s">
        <v>233</v>
      </c>
      <c r="H131" s="175" t="s">
        <v>234</v>
      </c>
      <c r="I131" s="175" t="s">
        <v>233</v>
      </c>
      <c r="J131" s="175" t="s">
        <v>234</v>
      </c>
      <c r="K131" s="175" t="s">
        <v>233</v>
      </c>
      <c r="L131" s="175" t="s">
        <v>234</v>
      </c>
      <c r="M131" s="175"/>
      <c r="N131" s="454"/>
      <c r="O131" s="454"/>
      <c r="P131" s="210"/>
    </row>
    <row r="132" spans="1:16" ht="23.5" thickBot="1">
      <c r="A132" s="215">
        <v>1</v>
      </c>
      <c r="B132" s="216" t="s">
        <v>859</v>
      </c>
      <c r="C132" s="216">
        <v>119</v>
      </c>
      <c r="D132" s="217" t="s">
        <v>370</v>
      </c>
      <c r="E132" s="216" t="s">
        <v>275</v>
      </c>
      <c r="F132" s="216">
        <v>10</v>
      </c>
      <c r="G132" s="216"/>
      <c r="H132" s="218"/>
      <c r="I132" s="218"/>
      <c r="J132" s="218"/>
      <c r="K132" s="218"/>
      <c r="L132" s="218"/>
      <c r="M132" s="218"/>
      <c r="N132" s="218" t="str">
        <f>VLOOKUP(C132,'[2]SINAPI NÃO DESONERADO 02-2020'!$A$1:$E$5279,5,FALSE)</f>
        <v>8,25</v>
      </c>
      <c r="O132" s="219">
        <f t="shared" ref="O132:O195" si="2">F132*N132</f>
        <v>82.5</v>
      </c>
      <c r="P132" s="210"/>
    </row>
    <row r="133" spans="1:16" ht="23.5" thickBot="1">
      <c r="A133" s="215">
        <v>2</v>
      </c>
      <c r="B133" s="216" t="s">
        <v>859</v>
      </c>
      <c r="C133" s="216">
        <v>20080</v>
      </c>
      <c r="D133" s="217" t="s">
        <v>371</v>
      </c>
      <c r="E133" s="216" t="s">
        <v>275</v>
      </c>
      <c r="F133" s="216">
        <v>10</v>
      </c>
      <c r="G133" s="216"/>
      <c r="H133" s="218"/>
      <c r="I133" s="218"/>
      <c r="J133" s="218"/>
      <c r="K133" s="218"/>
      <c r="L133" s="218"/>
      <c r="M133" s="218"/>
      <c r="N133" s="218" t="str">
        <f>VLOOKUP(C133,'[2]SINAPI NÃO DESONERADO 02-2020'!$A$1:$E$5279,5,FALSE)</f>
        <v>23,65</v>
      </c>
      <c r="O133" s="219">
        <f t="shared" si="2"/>
        <v>236.5</v>
      </c>
      <c r="P133" s="210"/>
    </row>
    <row r="134" spans="1:16" ht="23.5" thickBot="1">
      <c r="A134" s="215">
        <v>3</v>
      </c>
      <c r="B134" s="216" t="s">
        <v>859</v>
      </c>
      <c r="C134" s="216">
        <v>122</v>
      </c>
      <c r="D134" s="217" t="s">
        <v>372</v>
      </c>
      <c r="E134" s="216" t="s">
        <v>275</v>
      </c>
      <c r="F134" s="216">
        <v>5</v>
      </c>
      <c r="G134" s="216"/>
      <c r="H134" s="218"/>
      <c r="I134" s="218"/>
      <c r="J134" s="218"/>
      <c r="K134" s="218"/>
      <c r="L134" s="218"/>
      <c r="M134" s="218"/>
      <c r="N134" s="218" t="str">
        <f>VLOOKUP(C134,'[2]SINAPI NÃO DESONERADO 02-2020'!$A$1:$E$5279,5,FALSE)</f>
        <v>74,52</v>
      </c>
      <c r="O134" s="219">
        <f t="shared" si="2"/>
        <v>372.59999999999997</v>
      </c>
      <c r="P134" s="210"/>
    </row>
    <row r="135" spans="1:16" ht="23.5" thickBot="1">
      <c r="A135" s="215">
        <v>4</v>
      </c>
      <c r="B135" s="216" t="s">
        <v>859</v>
      </c>
      <c r="C135" s="216">
        <v>295</v>
      </c>
      <c r="D135" s="217" t="s">
        <v>373</v>
      </c>
      <c r="E135" s="216" t="s">
        <v>275</v>
      </c>
      <c r="F135" s="216">
        <v>20</v>
      </c>
      <c r="G135" s="216"/>
      <c r="H135" s="218"/>
      <c r="I135" s="218"/>
      <c r="J135" s="218"/>
      <c r="K135" s="218"/>
      <c r="L135" s="218"/>
      <c r="M135" s="218"/>
      <c r="N135" s="218" t="str">
        <f>VLOOKUP(C135,'[2]SINAPI NÃO DESONERADO 02-2020'!$A$1:$E$5279,5,FALSE)</f>
        <v>1,69</v>
      </c>
      <c r="O135" s="219">
        <f t="shared" si="2"/>
        <v>33.799999999999997</v>
      </c>
      <c r="P135" s="210"/>
    </row>
    <row r="136" spans="1:16" ht="23.5" thickBot="1">
      <c r="A136" s="215">
        <v>5</v>
      </c>
      <c r="B136" s="216" t="s">
        <v>859</v>
      </c>
      <c r="C136" s="216">
        <v>296</v>
      </c>
      <c r="D136" s="217" t="s">
        <v>374</v>
      </c>
      <c r="E136" s="216" t="s">
        <v>275</v>
      </c>
      <c r="F136" s="216">
        <v>20</v>
      </c>
      <c r="G136" s="216"/>
      <c r="H136" s="218"/>
      <c r="I136" s="218"/>
      <c r="J136" s="218"/>
      <c r="K136" s="218"/>
      <c r="L136" s="218"/>
      <c r="M136" s="218"/>
      <c r="N136" s="218" t="str">
        <f>VLOOKUP(C136,'[2]SINAPI NÃO DESONERADO 02-2020'!$A$1:$E$5279,5,FALSE)</f>
        <v>1,75</v>
      </c>
      <c r="O136" s="219">
        <f t="shared" si="2"/>
        <v>35</v>
      </c>
      <c r="P136" s="210"/>
    </row>
    <row r="137" spans="1:16" ht="23.5" thickBot="1">
      <c r="A137" s="215">
        <v>6</v>
      </c>
      <c r="B137" s="216" t="s">
        <v>859</v>
      </c>
      <c r="C137" s="216">
        <v>297</v>
      </c>
      <c r="D137" s="217" t="s">
        <v>375</v>
      </c>
      <c r="E137" s="216" t="s">
        <v>275</v>
      </c>
      <c r="F137" s="216">
        <v>20</v>
      </c>
      <c r="G137" s="216"/>
      <c r="H137" s="218"/>
      <c r="I137" s="218"/>
      <c r="J137" s="218"/>
      <c r="K137" s="218"/>
      <c r="L137" s="218"/>
      <c r="M137" s="218"/>
      <c r="N137" s="218" t="str">
        <f>VLOOKUP(C137,'[2]SINAPI NÃO DESONERADO 02-2020'!$A$1:$E$5279,5,FALSE)</f>
        <v>2,47</v>
      </c>
      <c r="O137" s="219">
        <f t="shared" si="2"/>
        <v>49.400000000000006</v>
      </c>
      <c r="P137" s="210"/>
    </row>
    <row r="138" spans="1:16" ht="23.5" thickBot="1">
      <c r="A138" s="215">
        <v>7</v>
      </c>
      <c r="B138" s="216" t="s">
        <v>859</v>
      </c>
      <c r="C138" s="216">
        <v>301</v>
      </c>
      <c r="D138" s="217" t="s">
        <v>376</v>
      </c>
      <c r="E138" s="216" t="s">
        <v>275</v>
      </c>
      <c r="F138" s="216">
        <v>10</v>
      </c>
      <c r="G138" s="216"/>
      <c r="H138" s="218"/>
      <c r="I138" s="218"/>
      <c r="J138" s="218"/>
      <c r="K138" s="218"/>
      <c r="L138" s="218"/>
      <c r="M138" s="218"/>
      <c r="N138" s="218" t="str">
        <f>VLOOKUP(C138,'[2]SINAPI NÃO DESONERADO 02-2020'!$A$1:$E$5279,5,FALSE)</f>
        <v>3,10</v>
      </c>
      <c r="O138" s="219">
        <f t="shared" si="2"/>
        <v>31</v>
      </c>
      <c r="P138" s="210"/>
    </row>
    <row r="139" spans="1:16" ht="23.5" thickBot="1">
      <c r="A139" s="215">
        <v>8</v>
      </c>
      <c r="B139" s="216" t="s">
        <v>859</v>
      </c>
      <c r="C139" s="216">
        <v>377</v>
      </c>
      <c r="D139" s="217" t="s">
        <v>377</v>
      </c>
      <c r="E139" s="216" t="s">
        <v>242</v>
      </c>
      <c r="F139" s="216">
        <v>10</v>
      </c>
      <c r="G139" s="216"/>
      <c r="H139" s="218"/>
      <c r="I139" s="218"/>
      <c r="J139" s="218"/>
      <c r="K139" s="218"/>
      <c r="L139" s="218"/>
      <c r="M139" s="218"/>
      <c r="N139" s="218" t="str">
        <f>VLOOKUP(C139,'[2]SINAPI NÃO DESONERADO 02-2020'!$A$1:$E$5279,5,FALSE)</f>
        <v>25,99</v>
      </c>
      <c r="O139" s="219">
        <f t="shared" si="2"/>
        <v>259.89999999999998</v>
      </c>
      <c r="P139" s="210"/>
    </row>
    <row r="140" spans="1:16" ht="23.5" thickBot="1">
      <c r="A140" s="215">
        <v>9</v>
      </c>
      <c r="B140" s="216" t="s">
        <v>859</v>
      </c>
      <c r="C140" s="216">
        <v>6140</v>
      </c>
      <c r="D140" s="217" t="s">
        <v>378</v>
      </c>
      <c r="E140" s="216" t="s">
        <v>242</v>
      </c>
      <c r="F140" s="216">
        <v>20</v>
      </c>
      <c r="G140" s="216"/>
      <c r="H140" s="218"/>
      <c r="I140" s="218"/>
      <c r="J140" s="218"/>
      <c r="K140" s="218"/>
      <c r="L140" s="218"/>
      <c r="M140" s="218"/>
      <c r="N140" s="218" t="str">
        <f>VLOOKUP(C140,'[2]SINAPI NÃO DESONERADO 02-2020'!$A$1:$E$5279,5,FALSE)</f>
        <v>2,78</v>
      </c>
      <c r="O140" s="219">
        <f t="shared" si="2"/>
        <v>55.599999999999994</v>
      </c>
      <c r="P140" s="210"/>
    </row>
    <row r="141" spans="1:16" ht="23.5" thickBot="1">
      <c r="A141" s="215">
        <v>10</v>
      </c>
      <c r="B141" s="216" t="s">
        <v>859</v>
      </c>
      <c r="C141" s="216">
        <v>1368</v>
      </c>
      <c r="D141" s="217" t="s">
        <v>379</v>
      </c>
      <c r="E141" s="216" t="s">
        <v>242</v>
      </c>
      <c r="F141" s="216">
        <v>5</v>
      </c>
      <c r="G141" s="216"/>
      <c r="H141" s="218"/>
      <c r="I141" s="218"/>
      <c r="J141" s="218"/>
      <c r="K141" s="218"/>
      <c r="L141" s="218"/>
      <c r="M141" s="218"/>
      <c r="N141" s="218" t="str">
        <f>VLOOKUP(C141,'[2]SINAPI NÃO DESONERADO 02-2020'!$A$1:$E$5279,5,FALSE)</f>
        <v>59,75</v>
      </c>
      <c r="O141" s="219">
        <f t="shared" si="2"/>
        <v>298.75</v>
      </c>
      <c r="P141" s="210"/>
    </row>
    <row r="142" spans="1:16" ht="23.5" thickBot="1">
      <c r="A142" s="215">
        <v>11</v>
      </c>
      <c r="B142" s="216" t="s">
        <v>859</v>
      </c>
      <c r="C142" s="216">
        <v>1380</v>
      </c>
      <c r="D142" s="217" t="s">
        <v>380</v>
      </c>
      <c r="E142" s="216" t="s">
        <v>253</v>
      </c>
      <c r="F142" s="216">
        <v>30</v>
      </c>
      <c r="G142" s="216"/>
      <c r="H142" s="218"/>
      <c r="I142" s="218"/>
      <c r="J142" s="218"/>
      <c r="K142" s="218"/>
      <c r="L142" s="218"/>
      <c r="M142" s="218"/>
      <c r="N142" s="218" t="str">
        <f>VLOOKUP(C142,'[2]SINAPI NÃO DESONERADO 02-2020'!$A$1:$E$5279,5,FALSE)</f>
        <v>3,03</v>
      </c>
      <c r="O142" s="219">
        <f t="shared" si="2"/>
        <v>90.899999999999991</v>
      </c>
      <c r="P142" s="210"/>
    </row>
    <row r="143" spans="1:16" ht="23.5" thickBot="1">
      <c r="A143" s="215">
        <v>12</v>
      </c>
      <c r="B143" s="216" t="s">
        <v>859</v>
      </c>
      <c r="C143" s="216">
        <v>11686</v>
      </c>
      <c r="D143" s="217" t="s">
        <v>381</v>
      </c>
      <c r="E143" s="216" t="s">
        <v>242</v>
      </c>
      <c r="F143" s="216">
        <v>10</v>
      </c>
      <c r="G143" s="216"/>
      <c r="H143" s="218"/>
      <c r="I143" s="218"/>
      <c r="J143" s="218"/>
      <c r="K143" s="218"/>
      <c r="L143" s="218"/>
      <c r="M143" s="218"/>
      <c r="N143" s="218" t="str">
        <f>VLOOKUP(C143,'[2]SINAPI NÃO DESONERADO 02-2020'!$A$1:$E$5279,5,FALSE)</f>
        <v>8,39</v>
      </c>
      <c r="O143" s="219">
        <f t="shared" si="2"/>
        <v>83.9</v>
      </c>
      <c r="P143" s="210"/>
    </row>
    <row r="144" spans="1:16" ht="23.5" thickBot="1">
      <c r="A144" s="215">
        <v>13</v>
      </c>
      <c r="B144" s="216" t="s">
        <v>859</v>
      </c>
      <c r="C144" s="216">
        <v>1962</v>
      </c>
      <c r="D144" s="217" t="s">
        <v>382</v>
      </c>
      <c r="E144" s="216" t="s">
        <v>275</v>
      </c>
      <c r="F144" s="216">
        <v>5</v>
      </c>
      <c r="G144" s="216"/>
      <c r="H144" s="218"/>
      <c r="I144" s="218"/>
      <c r="J144" s="218"/>
      <c r="K144" s="218"/>
      <c r="L144" s="218"/>
      <c r="M144" s="218"/>
      <c r="N144" s="218" t="str">
        <f>VLOOKUP(C144,'[2]SINAPI NÃO DESONERADO 02-2020'!$A$1:$E$5279,5,FALSE)</f>
        <v>128,67</v>
      </c>
      <c r="O144" s="219">
        <f t="shared" si="2"/>
        <v>643.34999999999991</v>
      </c>
      <c r="P144" s="210"/>
    </row>
    <row r="145" spans="1:16" ht="23.5" thickBot="1">
      <c r="A145" s="215">
        <v>14</v>
      </c>
      <c r="B145" s="216" t="s">
        <v>859</v>
      </c>
      <c r="C145" s="216">
        <v>1956</v>
      </c>
      <c r="D145" s="217" t="s">
        <v>383</v>
      </c>
      <c r="E145" s="216" t="s">
        <v>275</v>
      </c>
      <c r="F145" s="216">
        <v>20</v>
      </c>
      <c r="G145" s="216"/>
      <c r="H145" s="218"/>
      <c r="I145" s="218"/>
      <c r="J145" s="218"/>
      <c r="K145" s="218"/>
      <c r="L145" s="218"/>
      <c r="M145" s="218"/>
      <c r="N145" s="218" t="str">
        <f>VLOOKUP(C145,'[2]SINAPI NÃO DESONERADO 02-2020'!$A$1:$E$5279,5,FALSE)</f>
        <v>2,19</v>
      </c>
      <c r="O145" s="219">
        <f t="shared" si="2"/>
        <v>43.8</v>
      </c>
      <c r="P145" s="210"/>
    </row>
    <row r="146" spans="1:16" ht="23.5" thickBot="1">
      <c r="A146" s="215">
        <v>15</v>
      </c>
      <c r="B146" s="216" t="s">
        <v>859</v>
      </c>
      <c r="C146" s="216">
        <v>1957</v>
      </c>
      <c r="D146" s="217" t="s">
        <v>384</v>
      </c>
      <c r="E146" s="216" t="s">
        <v>275</v>
      </c>
      <c r="F146" s="216">
        <v>20</v>
      </c>
      <c r="G146" s="216"/>
      <c r="H146" s="218"/>
      <c r="I146" s="218"/>
      <c r="J146" s="218"/>
      <c r="K146" s="218"/>
      <c r="L146" s="218"/>
      <c r="M146" s="218"/>
      <c r="N146" s="218" t="str">
        <f>VLOOKUP(C146,'[2]SINAPI NÃO DESONERADO 02-2020'!$A$1:$E$5279,5,FALSE)</f>
        <v>4,98</v>
      </c>
      <c r="O146" s="219">
        <f t="shared" si="2"/>
        <v>99.600000000000009</v>
      </c>
      <c r="P146" s="210"/>
    </row>
    <row r="147" spans="1:16" ht="23.5" thickBot="1">
      <c r="A147" s="215">
        <v>16</v>
      </c>
      <c r="B147" s="216" t="s">
        <v>859</v>
      </c>
      <c r="C147" s="216">
        <v>1958</v>
      </c>
      <c r="D147" s="217" t="s">
        <v>385</v>
      </c>
      <c r="E147" s="216" t="s">
        <v>275</v>
      </c>
      <c r="F147" s="216">
        <v>20</v>
      </c>
      <c r="G147" s="216"/>
      <c r="H147" s="218"/>
      <c r="I147" s="218"/>
      <c r="J147" s="218"/>
      <c r="K147" s="218"/>
      <c r="L147" s="218"/>
      <c r="M147" s="218"/>
      <c r="N147" s="218" t="str">
        <f>VLOOKUP(C147,'[2]SINAPI NÃO DESONERADO 02-2020'!$A$1:$E$5279,5,FALSE)</f>
        <v>8,85</v>
      </c>
      <c r="O147" s="219">
        <f t="shared" si="2"/>
        <v>177</v>
      </c>
      <c r="P147" s="210"/>
    </row>
    <row r="148" spans="1:16" ht="23.5" thickBot="1">
      <c r="A148" s="215">
        <v>17</v>
      </c>
      <c r="B148" s="216" t="s">
        <v>859</v>
      </c>
      <c r="C148" s="216">
        <v>1959</v>
      </c>
      <c r="D148" s="217" t="s">
        <v>386</v>
      </c>
      <c r="E148" s="216" t="s">
        <v>275</v>
      </c>
      <c r="F148" s="216">
        <v>20</v>
      </c>
      <c r="G148" s="216"/>
      <c r="H148" s="218"/>
      <c r="I148" s="218"/>
      <c r="J148" s="218"/>
      <c r="K148" s="218"/>
      <c r="L148" s="218"/>
      <c r="M148" s="218"/>
      <c r="N148" s="218" t="str">
        <f>VLOOKUP(C148,'[2]SINAPI NÃO DESONERADO 02-2020'!$A$1:$E$5279,5,FALSE)</f>
        <v>10,79</v>
      </c>
      <c r="O148" s="219">
        <f t="shared" si="2"/>
        <v>215.79999999999998</v>
      </c>
      <c r="P148" s="210"/>
    </row>
    <row r="149" spans="1:16" ht="23.5" thickBot="1">
      <c r="A149" s="215">
        <v>18</v>
      </c>
      <c r="B149" s="216" t="s">
        <v>859</v>
      </c>
      <c r="C149" s="216">
        <v>1925</v>
      </c>
      <c r="D149" s="217" t="s">
        <v>387</v>
      </c>
      <c r="E149" s="216" t="s">
        <v>275</v>
      </c>
      <c r="F149" s="216">
        <v>20</v>
      </c>
      <c r="G149" s="216"/>
      <c r="H149" s="218"/>
      <c r="I149" s="218"/>
      <c r="J149" s="218"/>
      <c r="K149" s="218"/>
      <c r="L149" s="218"/>
      <c r="M149" s="218"/>
      <c r="N149" s="218" t="str">
        <f>VLOOKUP(C149,'[2]SINAPI NÃO DESONERADO 02-2020'!$A$1:$E$5279,5,FALSE)</f>
        <v>26,68</v>
      </c>
      <c r="O149" s="219">
        <f t="shared" si="2"/>
        <v>533.6</v>
      </c>
      <c r="P149" s="210"/>
    </row>
    <row r="150" spans="1:16" ht="23.5" thickBot="1">
      <c r="A150" s="215">
        <v>19</v>
      </c>
      <c r="B150" s="216" t="s">
        <v>859</v>
      </c>
      <c r="C150" s="216">
        <v>1966</v>
      </c>
      <c r="D150" s="217" t="s">
        <v>388</v>
      </c>
      <c r="E150" s="216" t="s">
        <v>275</v>
      </c>
      <c r="F150" s="216">
        <v>20</v>
      </c>
      <c r="G150" s="216"/>
      <c r="H150" s="218"/>
      <c r="I150" s="218"/>
      <c r="J150" s="218"/>
      <c r="K150" s="218"/>
      <c r="L150" s="218"/>
      <c r="M150" s="218"/>
      <c r="N150" s="218" t="str">
        <f>VLOOKUP(C150,'[2]SINAPI NÃO DESONERADO 02-2020'!$A$1:$E$5279,5,FALSE)</f>
        <v>14,12</v>
      </c>
      <c r="O150" s="219">
        <f t="shared" si="2"/>
        <v>282.39999999999998</v>
      </c>
      <c r="P150" s="210"/>
    </row>
    <row r="151" spans="1:16" ht="23.5" thickBot="1">
      <c r="A151" s="215">
        <v>20</v>
      </c>
      <c r="B151" s="216" t="s">
        <v>859</v>
      </c>
      <c r="C151" s="216">
        <v>1933</v>
      </c>
      <c r="D151" s="217" t="s">
        <v>389</v>
      </c>
      <c r="E151" s="216" t="s">
        <v>275</v>
      </c>
      <c r="F151" s="216">
        <v>20</v>
      </c>
      <c r="G151" s="216"/>
      <c r="H151" s="218"/>
      <c r="I151" s="218"/>
      <c r="J151" s="218"/>
      <c r="K151" s="218"/>
      <c r="L151" s="218"/>
      <c r="M151" s="218"/>
      <c r="N151" s="218" t="str">
        <f>VLOOKUP(C151,'[2]SINAPI NÃO DESONERADO 02-2020'!$A$1:$E$5279,5,FALSE)</f>
        <v>2,76</v>
      </c>
      <c r="O151" s="219">
        <f t="shared" si="2"/>
        <v>55.199999999999996</v>
      </c>
      <c r="P151" s="210"/>
    </row>
    <row r="152" spans="1:16" ht="23.5" thickBot="1">
      <c r="A152" s="215">
        <v>21</v>
      </c>
      <c r="B152" s="216" t="s">
        <v>859</v>
      </c>
      <c r="C152" s="216">
        <v>11683</v>
      </c>
      <c r="D152" s="217" t="s">
        <v>390</v>
      </c>
      <c r="E152" s="216" t="s">
        <v>242</v>
      </c>
      <c r="F152" s="216">
        <v>10</v>
      </c>
      <c r="G152" s="216"/>
      <c r="H152" s="218"/>
      <c r="I152" s="218"/>
      <c r="J152" s="218"/>
      <c r="K152" s="218"/>
      <c r="L152" s="218"/>
      <c r="M152" s="218"/>
      <c r="N152" s="218" t="str">
        <f>VLOOKUP(C152,'[2]SINAPI NÃO DESONERADO 02-2020'!$A$1:$E$5279,5,FALSE)</f>
        <v>32,33</v>
      </c>
      <c r="O152" s="219">
        <f t="shared" si="2"/>
        <v>323.29999999999995</v>
      </c>
      <c r="P152" s="210"/>
    </row>
    <row r="153" spans="1:16" ht="23.5" thickBot="1">
      <c r="A153" s="215">
        <v>22</v>
      </c>
      <c r="B153" s="216" t="s">
        <v>859</v>
      </c>
      <c r="C153" s="216">
        <v>3146</v>
      </c>
      <c r="D153" s="217" t="s">
        <v>391</v>
      </c>
      <c r="E153" s="216" t="s">
        <v>242</v>
      </c>
      <c r="F153" s="216">
        <v>20</v>
      </c>
      <c r="G153" s="216"/>
      <c r="H153" s="218"/>
      <c r="I153" s="218"/>
      <c r="J153" s="218"/>
      <c r="K153" s="218"/>
      <c r="L153" s="218"/>
      <c r="M153" s="218"/>
      <c r="N153" s="218" t="str">
        <f>VLOOKUP(C153,'[2]SINAPI NÃO DESONERADO 02-2020'!$A$1:$E$5279,5,FALSE)</f>
        <v>4,48</v>
      </c>
      <c r="O153" s="219">
        <f t="shared" si="2"/>
        <v>89.600000000000009</v>
      </c>
      <c r="P153" s="210"/>
    </row>
    <row r="154" spans="1:16" ht="23.5" thickBot="1">
      <c r="A154" s="215">
        <v>23</v>
      </c>
      <c r="B154" s="216" t="s">
        <v>859</v>
      </c>
      <c r="C154" s="216">
        <v>3529</v>
      </c>
      <c r="D154" s="217" t="s">
        <v>392</v>
      </c>
      <c r="E154" s="216" t="s">
        <v>275</v>
      </c>
      <c r="F154" s="216">
        <v>20</v>
      </c>
      <c r="G154" s="216"/>
      <c r="H154" s="218"/>
      <c r="I154" s="218"/>
      <c r="J154" s="218"/>
      <c r="K154" s="218"/>
      <c r="L154" s="218"/>
      <c r="M154" s="218"/>
      <c r="N154" s="218" t="str">
        <f>VLOOKUP(C154,'[2]SINAPI NÃO DESONERADO 02-2020'!$A$1:$E$5279,5,FALSE)</f>
        <v>0,52</v>
      </c>
      <c r="O154" s="219">
        <f t="shared" si="2"/>
        <v>10.4</v>
      </c>
      <c r="P154" s="210"/>
    </row>
    <row r="155" spans="1:16" ht="23.5" thickBot="1">
      <c r="A155" s="215">
        <v>24</v>
      </c>
      <c r="B155" s="216" t="s">
        <v>859</v>
      </c>
      <c r="C155" s="216">
        <v>3536</v>
      </c>
      <c r="D155" s="217" t="s">
        <v>393</v>
      </c>
      <c r="E155" s="216" t="s">
        <v>275</v>
      </c>
      <c r="F155" s="216">
        <v>20</v>
      </c>
      <c r="G155" s="216"/>
      <c r="H155" s="218"/>
      <c r="I155" s="218"/>
      <c r="J155" s="218"/>
      <c r="K155" s="218"/>
      <c r="L155" s="218"/>
      <c r="M155" s="218"/>
      <c r="N155" s="218" t="str">
        <f>VLOOKUP(C155,'[2]SINAPI NÃO DESONERADO 02-2020'!$A$1:$E$5279,5,FALSE)</f>
        <v>1,56</v>
      </c>
      <c r="O155" s="219">
        <f t="shared" si="2"/>
        <v>31.200000000000003</v>
      </c>
      <c r="P155" s="210"/>
    </row>
    <row r="156" spans="1:16" ht="23.5" thickBot="1">
      <c r="A156" s="215">
        <v>25</v>
      </c>
      <c r="B156" s="216" t="s">
        <v>859</v>
      </c>
      <c r="C156" s="216">
        <v>3535</v>
      </c>
      <c r="D156" s="217" t="s">
        <v>394</v>
      </c>
      <c r="E156" s="216" t="s">
        <v>275</v>
      </c>
      <c r="F156" s="216">
        <v>20</v>
      </c>
      <c r="G156" s="216"/>
      <c r="H156" s="218"/>
      <c r="I156" s="218"/>
      <c r="J156" s="218"/>
      <c r="K156" s="218"/>
      <c r="L156" s="218"/>
      <c r="M156" s="218"/>
      <c r="N156" s="218" t="str">
        <f>VLOOKUP(C156,'[2]SINAPI NÃO DESONERADO 02-2020'!$A$1:$E$5279,5,FALSE)</f>
        <v>3,70</v>
      </c>
      <c r="O156" s="219">
        <f t="shared" si="2"/>
        <v>74</v>
      </c>
      <c r="P156" s="210"/>
    </row>
    <row r="157" spans="1:16" ht="23.5" thickBot="1">
      <c r="A157" s="215">
        <v>26</v>
      </c>
      <c r="B157" s="216" t="s">
        <v>859</v>
      </c>
      <c r="C157" s="216">
        <v>3540</v>
      </c>
      <c r="D157" s="217" t="s">
        <v>395</v>
      </c>
      <c r="E157" s="216" t="s">
        <v>275</v>
      </c>
      <c r="F157" s="216">
        <v>20</v>
      </c>
      <c r="G157" s="216"/>
      <c r="H157" s="218"/>
      <c r="I157" s="218"/>
      <c r="J157" s="218"/>
      <c r="K157" s="218"/>
      <c r="L157" s="218"/>
      <c r="M157" s="218"/>
      <c r="N157" s="218" t="str">
        <f>VLOOKUP(C157,'[2]SINAPI NÃO DESONERADO 02-2020'!$A$1:$E$5279,5,FALSE)</f>
        <v>4,00</v>
      </c>
      <c r="O157" s="219">
        <f t="shared" si="2"/>
        <v>80</v>
      </c>
      <c r="P157" s="210"/>
    </row>
    <row r="158" spans="1:16" ht="23.5" thickBot="1">
      <c r="A158" s="215">
        <v>27</v>
      </c>
      <c r="B158" s="216" t="s">
        <v>859</v>
      </c>
      <c r="C158" s="216">
        <v>3539</v>
      </c>
      <c r="D158" s="217" t="s">
        <v>396</v>
      </c>
      <c r="E158" s="216" t="s">
        <v>275</v>
      </c>
      <c r="F158" s="216">
        <v>10</v>
      </c>
      <c r="G158" s="216"/>
      <c r="H158" s="218"/>
      <c r="I158" s="218"/>
      <c r="J158" s="218"/>
      <c r="K158" s="218"/>
      <c r="L158" s="218"/>
      <c r="M158" s="218"/>
      <c r="N158" s="218" t="str">
        <f>VLOOKUP(C158,'[2]SINAPI NÃO DESONERADO 02-2020'!$A$1:$E$5279,5,FALSE)</f>
        <v>17,38</v>
      </c>
      <c r="O158" s="219">
        <f t="shared" si="2"/>
        <v>173.79999999999998</v>
      </c>
      <c r="P158" s="210"/>
    </row>
    <row r="159" spans="1:16" ht="23.5" thickBot="1">
      <c r="A159" s="215">
        <v>28</v>
      </c>
      <c r="B159" s="216" t="s">
        <v>859</v>
      </c>
      <c r="C159" s="216">
        <v>20147</v>
      </c>
      <c r="D159" s="217" t="s">
        <v>397</v>
      </c>
      <c r="E159" s="216" t="s">
        <v>275</v>
      </c>
      <c r="F159" s="216">
        <v>20</v>
      </c>
      <c r="G159" s="216"/>
      <c r="H159" s="218"/>
      <c r="I159" s="218"/>
      <c r="J159" s="218"/>
      <c r="K159" s="218"/>
      <c r="L159" s="218"/>
      <c r="M159" s="218"/>
      <c r="N159" s="218" t="str">
        <f>VLOOKUP(C159,'[2]SINAPI NÃO DESONERADO 02-2020'!$A$1:$E$5279,5,FALSE)</f>
        <v>4,36</v>
      </c>
      <c r="O159" s="219">
        <f t="shared" si="2"/>
        <v>87.2</v>
      </c>
      <c r="P159" s="210"/>
    </row>
    <row r="160" spans="1:16" ht="23.5" thickBot="1">
      <c r="A160" s="215">
        <v>29</v>
      </c>
      <c r="B160" s="216" t="s">
        <v>859</v>
      </c>
      <c r="C160" s="216">
        <v>3528</v>
      </c>
      <c r="D160" s="217" t="s">
        <v>398</v>
      </c>
      <c r="E160" s="216" t="s">
        <v>275</v>
      </c>
      <c r="F160" s="216">
        <v>20</v>
      </c>
      <c r="G160" s="216"/>
      <c r="H160" s="218"/>
      <c r="I160" s="218"/>
      <c r="J160" s="218"/>
      <c r="K160" s="218"/>
      <c r="L160" s="218"/>
      <c r="M160" s="218"/>
      <c r="N160" s="218" t="str">
        <f>VLOOKUP(C160,'[2]SINAPI NÃO DESONERADO 02-2020'!$A$1:$E$5279,5,FALSE)</f>
        <v>5,29</v>
      </c>
      <c r="O160" s="219">
        <f t="shared" si="2"/>
        <v>105.8</v>
      </c>
      <c r="P160" s="210"/>
    </row>
    <row r="161" spans="1:16" ht="23.5" thickBot="1">
      <c r="A161" s="215">
        <v>30</v>
      </c>
      <c r="B161" s="216" t="s">
        <v>859</v>
      </c>
      <c r="C161" s="216">
        <v>37951</v>
      </c>
      <c r="D161" s="217" t="s">
        <v>399</v>
      </c>
      <c r="E161" s="216" t="s">
        <v>275</v>
      </c>
      <c r="F161" s="216">
        <v>20</v>
      </c>
      <c r="G161" s="216"/>
      <c r="H161" s="218"/>
      <c r="I161" s="218"/>
      <c r="J161" s="218"/>
      <c r="K161" s="218"/>
      <c r="L161" s="218"/>
      <c r="M161" s="218"/>
      <c r="N161" s="218" t="str">
        <f>VLOOKUP(C161,'[2]SINAPI NÃO DESONERADO 02-2020'!$A$1:$E$5279,5,FALSE)</f>
        <v>1,37</v>
      </c>
      <c r="O161" s="219">
        <f t="shared" si="2"/>
        <v>27.400000000000002</v>
      </c>
      <c r="P161" s="210"/>
    </row>
    <row r="162" spans="1:16" ht="23.5" thickBot="1">
      <c r="A162" s="215">
        <v>31</v>
      </c>
      <c r="B162" s="216" t="s">
        <v>859</v>
      </c>
      <c r="C162" s="216">
        <v>3518</v>
      </c>
      <c r="D162" s="217" t="s">
        <v>400</v>
      </c>
      <c r="E162" s="216" t="s">
        <v>275</v>
      </c>
      <c r="F162" s="216">
        <v>20</v>
      </c>
      <c r="G162" s="216"/>
      <c r="H162" s="218"/>
      <c r="I162" s="218"/>
      <c r="J162" s="218"/>
      <c r="K162" s="218"/>
      <c r="L162" s="218"/>
      <c r="M162" s="218"/>
      <c r="N162" s="218" t="str">
        <f>VLOOKUP(C162,'[2]SINAPI NÃO DESONERADO 02-2020'!$A$1:$E$5279,5,FALSE)</f>
        <v>2,01</v>
      </c>
      <c r="O162" s="219">
        <f t="shared" si="2"/>
        <v>40.199999999999996</v>
      </c>
      <c r="P162" s="210"/>
    </row>
    <row r="163" spans="1:16" ht="23.5" thickBot="1">
      <c r="A163" s="215">
        <v>32</v>
      </c>
      <c r="B163" s="216" t="s">
        <v>859</v>
      </c>
      <c r="C163" s="216">
        <v>3519</v>
      </c>
      <c r="D163" s="217" t="s">
        <v>401</v>
      </c>
      <c r="E163" s="216" t="s">
        <v>275</v>
      </c>
      <c r="F163" s="216">
        <v>20</v>
      </c>
      <c r="G163" s="216"/>
      <c r="H163" s="218"/>
      <c r="I163" s="218"/>
      <c r="J163" s="218"/>
      <c r="K163" s="218"/>
      <c r="L163" s="218"/>
      <c r="M163" s="218"/>
      <c r="N163" s="218" t="str">
        <f>VLOOKUP(C163,'[2]SINAPI NÃO DESONERADO 02-2020'!$A$1:$E$5279,5,FALSE)</f>
        <v>4,76</v>
      </c>
      <c r="O163" s="219">
        <f t="shared" si="2"/>
        <v>95.199999999999989</v>
      </c>
      <c r="P163" s="210"/>
    </row>
    <row r="164" spans="1:16" ht="23.5" thickBot="1">
      <c r="A164" s="215">
        <v>33</v>
      </c>
      <c r="B164" s="216" t="s">
        <v>859</v>
      </c>
      <c r="C164" s="216">
        <v>3526</v>
      </c>
      <c r="D164" s="217" t="s">
        <v>402</v>
      </c>
      <c r="E164" s="216" t="s">
        <v>275</v>
      </c>
      <c r="F164" s="216">
        <v>20</v>
      </c>
      <c r="G164" s="216"/>
      <c r="H164" s="218"/>
      <c r="I164" s="218"/>
      <c r="J164" s="218"/>
      <c r="K164" s="218"/>
      <c r="L164" s="218"/>
      <c r="M164" s="218"/>
      <c r="N164" s="218" t="str">
        <f>VLOOKUP(C164,'[2]SINAPI NÃO DESONERADO 02-2020'!$A$1:$E$5279,5,FALSE)</f>
        <v>1,61</v>
      </c>
      <c r="O164" s="219">
        <f t="shared" si="2"/>
        <v>32.200000000000003</v>
      </c>
      <c r="P164" s="210"/>
    </row>
    <row r="165" spans="1:16" ht="23.5" thickBot="1">
      <c r="A165" s="215">
        <v>34</v>
      </c>
      <c r="B165" s="216" t="s">
        <v>859</v>
      </c>
      <c r="C165" s="216">
        <v>20269</v>
      </c>
      <c r="D165" s="217" t="s">
        <v>403</v>
      </c>
      <c r="E165" s="216" t="s">
        <v>242</v>
      </c>
      <c r="F165" s="216">
        <v>5</v>
      </c>
      <c r="G165" s="216"/>
      <c r="H165" s="218"/>
      <c r="I165" s="218"/>
      <c r="J165" s="218"/>
      <c r="K165" s="218"/>
      <c r="L165" s="218"/>
      <c r="M165" s="218"/>
      <c r="N165" s="218" t="str">
        <f>VLOOKUP(C165,'[2]SINAPI NÃO DESONERADO 02-2020'!$A$1:$E$5279,5,FALSE)</f>
        <v>65,11</v>
      </c>
      <c r="O165" s="219">
        <f t="shared" si="2"/>
        <v>325.55</v>
      </c>
      <c r="P165" s="210"/>
    </row>
    <row r="166" spans="1:16" ht="23.5" thickBot="1">
      <c r="A166" s="215">
        <v>35</v>
      </c>
      <c r="B166" s="216" t="s">
        <v>859</v>
      </c>
      <c r="C166" s="216">
        <v>3893</v>
      </c>
      <c r="D166" s="217" t="s">
        <v>404</v>
      </c>
      <c r="E166" s="216" t="s">
        <v>275</v>
      </c>
      <c r="F166" s="216">
        <v>20</v>
      </c>
      <c r="G166" s="216"/>
      <c r="H166" s="218"/>
      <c r="I166" s="218"/>
      <c r="J166" s="218"/>
      <c r="K166" s="218"/>
      <c r="L166" s="218"/>
      <c r="M166" s="218"/>
      <c r="N166" s="218" t="str">
        <f>VLOOKUP(C166,'[2]SINAPI NÃO DESONERADO 02-2020'!$A$1:$E$5279,5,FALSE)</f>
        <v>10,84</v>
      </c>
      <c r="O166" s="219">
        <f t="shared" si="2"/>
        <v>216.8</v>
      </c>
      <c r="P166" s="210"/>
    </row>
    <row r="167" spans="1:16" ht="23.5" thickBot="1">
      <c r="A167" s="215">
        <v>36</v>
      </c>
      <c r="B167" s="216" t="s">
        <v>859</v>
      </c>
      <c r="C167" s="216">
        <v>3895</v>
      </c>
      <c r="D167" s="217" t="s">
        <v>405</v>
      </c>
      <c r="E167" s="216" t="s">
        <v>275</v>
      </c>
      <c r="F167" s="216">
        <v>20</v>
      </c>
      <c r="G167" s="216"/>
      <c r="H167" s="218"/>
      <c r="I167" s="218"/>
      <c r="J167" s="218"/>
      <c r="K167" s="218"/>
      <c r="L167" s="218"/>
      <c r="M167" s="218"/>
      <c r="N167" s="218" t="str">
        <f>VLOOKUP(C167,'[2]SINAPI NÃO DESONERADO 02-2020'!$A$1:$E$5279,5,FALSE)</f>
        <v>7,16</v>
      </c>
      <c r="O167" s="219">
        <f t="shared" si="2"/>
        <v>143.19999999999999</v>
      </c>
      <c r="P167" s="210"/>
    </row>
    <row r="168" spans="1:16" ht="23.5" thickBot="1">
      <c r="A168" s="215">
        <v>37</v>
      </c>
      <c r="B168" s="216" t="s">
        <v>859</v>
      </c>
      <c r="C168" s="216">
        <v>20169</v>
      </c>
      <c r="D168" s="217" t="s">
        <v>406</v>
      </c>
      <c r="E168" s="216" t="s">
        <v>275</v>
      </c>
      <c r="F168" s="216">
        <v>20</v>
      </c>
      <c r="G168" s="216"/>
      <c r="H168" s="218"/>
      <c r="I168" s="218"/>
      <c r="J168" s="218"/>
      <c r="K168" s="218"/>
      <c r="L168" s="218"/>
      <c r="M168" s="218"/>
      <c r="N168" s="218" t="str">
        <f>VLOOKUP(C168,'[2]SINAPI NÃO DESONERADO 02-2020'!$A$1:$E$5279,5,FALSE)</f>
        <v>7,68</v>
      </c>
      <c r="O168" s="219">
        <f t="shared" si="2"/>
        <v>153.6</v>
      </c>
      <c r="P168" s="210"/>
    </row>
    <row r="169" spans="1:16" ht="23.5" thickBot="1">
      <c r="A169" s="215">
        <v>38</v>
      </c>
      <c r="B169" s="216" t="s">
        <v>859</v>
      </c>
      <c r="C169" s="216">
        <v>3897</v>
      </c>
      <c r="D169" s="217" t="s">
        <v>407</v>
      </c>
      <c r="E169" s="216" t="s">
        <v>275</v>
      </c>
      <c r="F169" s="216">
        <v>20</v>
      </c>
      <c r="G169" s="216"/>
      <c r="H169" s="218"/>
      <c r="I169" s="218"/>
      <c r="J169" s="218"/>
      <c r="K169" s="218"/>
      <c r="L169" s="218"/>
      <c r="M169" s="218"/>
      <c r="N169" s="218" t="str">
        <f>VLOOKUP(C169,'[2]SINAPI NÃO DESONERADO 02-2020'!$A$1:$E$5279,5,FALSE)</f>
        <v>0,85</v>
      </c>
      <c r="O169" s="219">
        <f t="shared" si="2"/>
        <v>17</v>
      </c>
      <c r="P169" s="210"/>
    </row>
    <row r="170" spans="1:16" ht="23.5" thickBot="1">
      <c r="A170" s="215">
        <v>39</v>
      </c>
      <c r="B170" s="216" t="s">
        <v>859</v>
      </c>
      <c r="C170" s="216">
        <v>3860</v>
      </c>
      <c r="D170" s="217" t="s">
        <v>408</v>
      </c>
      <c r="E170" s="216" t="s">
        <v>275</v>
      </c>
      <c r="F170" s="216">
        <v>20</v>
      </c>
      <c r="G170" s="216"/>
      <c r="H170" s="218"/>
      <c r="I170" s="218"/>
      <c r="J170" s="218"/>
      <c r="K170" s="218"/>
      <c r="L170" s="218"/>
      <c r="M170" s="218"/>
      <c r="N170" s="218" t="str">
        <f>VLOOKUP(C170,'[2]SINAPI NÃO DESONERADO 02-2020'!$A$1:$E$5279,5,FALSE)</f>
        <v>3,81</v>
      </c>
      <c r="O170" s="219">
        <f t="shared" si="2"/>
        <v>76.2</v>
      </c>
      <c r="P170" s="210"/>
    </row>
    <row r="171" spans="1:16" ht="23.5" thickBot="1">
      <c r="A171" s="215">
        <v>40</v>
      </c>
      <c r="B171" s="216" t="s">
        <v>859</v>
      </c>
      <c r="C171" s="216">
        <v>3905</v>
      </c>
      <c r="D171" s="217" t="s">
        <v>409</v>
      </c>
      <c r="E171" s="216" t="s">
        <v>275</v>
      </c>
      <c r="F171" s="216">
        <v>20</v>
      </c>
      <c r="G171" s="216"/>
      <c r="H171" s="218"/>
      <c r="I171" s="218"/>
      <c r="J171" s="218"/>
      <c r="K171" s="218"/>
      <c r="L171" s="218"/>
      <c r="M171" s="218"/>
      <c r="N171" s="218" t="str">
        <f>VLOOKUP(C171,'[2]SINAPI NÃO DESONERADO 02-2020'!$A$1:$E$5279,5,FALSE)</f>
        <v>8,43</v>
      </c>
      <c r="O171" s="219">
        <f t="shared" si="2"/>
        <v>168.6</v>
      </c>
      <c r="P171" s="210"/>
    </row>
    <row r="172" spans="1:16" ht="23.5" thickBot="1">
      <c r="A172" s="215">
        <v>41</v>
      </c>
      <c r="B172" s="216" t="s">
        <v>859</v>
      </c>
      <c r="C172" s="216">
        <v>3871</v>
      </c>
      <c r="D172" s="217" t="s">
        <v>410</v>
      </c>
      <c r="E172" s="216" t="s">
        <v>275</v>
      </c>
      <c r="F172" s="216">
        <v>20</v>
      </c>
      <c r="G172" s="216"/>
      <c r="H172" s="218"/>
      <c r="I172" s="218"/>
      <c r="J172" s="218"/>
      <c r="K172" s="218"/>
      <c r="L172" s="218"/>
      <c r="M172" s="218"/>
      <c r="N172" s="218" t="str">
        <f>VLOOKUP(C172,'[2]SINAPI NÃO DESONERADO 02-2020'!$A$1:$E$5279,5,FALSE)</f>
        <v>17,50</v>
      </c>
      <c r="O172" s="219">
        <f t="shared" si="2"/>
        <v>350</v>
      </c>
      <c r="P172" s="210"/>
    </row>
    <row r="173" spans="1:16" ht="23.5" thickBot="1">
      <c r="A173" s="215">
        <v>42</v>
      </c>
      <c r="B173" s="216" t="s">
        <v>859</v>
      </c>
      <c r="C173" s="216">
        <v>4823</v>
      </c>
      <c r="D173" s="217" t="s">
        <v>411</v>
      </c>
      <c r="E173" s="216" t="s">
        <v>253</v>
      </c>
      <c r="F173" s="216">
        <v>10</v>
      </c>
      <c r="G173" s="216"/>
      <c r="H173" s="218"/>
      <c r="I173" s="218"/>
      <c r="J173" s="218"/>
      <c r="K173" s="218"/>
      <c r="L173" s="218"/>
      <c r="M173" s="218"/>
      <c r="N173" s="218" t="str">
        <f>VLOOKUP(C173,'[2]SINAPI NÃO DESONERADO 02-2020'!$A$1:$E$5279,5,FALSE)</f>
        <v>32,22</v>
      </c>
      <c r="O173" s="219">
        <f t="shared" si="2"/>
        <v>322.2</v>
      </c>
      <c r="P173" s="210"/>
    </row>
    <row r="174" spans="1:16" ht="23.5" thickBot="1">
      <c r="A174" s="215">
        <v>43</v>
      </c>
      <c r="B174" s="216" t="s">
        <v>859</v>
      </c>
      <c r="C174" s="216">
        <v>10432</v>
      </c>
      <c r="D174" s="217" t="s">
        <v>412</v>
      </c>
      <c r="E174" s="216" t="s">
        <v>242</v>
      </c>
      <c r="F174" s="216">
        <v>5</v>
      </c>
      <c r="G174" s="216"/>
      <c r="H174" s="218"/>
      <c r="I174" s="218"/>
      <c r="J174" s="218"/>
      <c r="K174" s="218"/>
      <c r="L174" s="218"/>
      <c r="M174" s="218"/>
      <c r="N174" s="218" t="str">
        <f>VLOOKUP(C174,'[2]SINAPI NÃO DESONERADO 02-2020'!$A$1:$E$5279,5,FALSE)</f>
        <v>230,74</v>
      </c>
      <c r="O174" s="219">
        <f t="shared" si="2"/>
        <v>1153.7</v>
      </c>
      <c r="P174" s="210"/>
    </row>
    <row r="175" spans="1:16" ht="35" thickBot="1">
      <c r="A175" s="215">
        <v>44</v>
      </c>
      <c r="B175" s="216" t="s">
        <v>859</v>
      </c>
      <c r="C175" s="216">
        <v>11955</v>
      </c>
      <c r="D175" s="217" t="s">
        <v>413</v>
      </c>
      <c r="E175" s="216" t="s">
        <v>242</v>
      </c>
      <c r="F175" s="216">
        <v>30</v>
      </c>
      <c r="G175" s="216"/>
      <c r="H175" s="218"/>
      <c r="I175" s="218"/>
      <c r="J175" s="218"/>
      <c r="K175" s="218"/>
      <c r="L175" s="218"/>
      <c r="M175" s="218"/>
      <c r="N175" s="218" t="str">
        <f>VLOOKUP(C175,'[2]SINAPI NÃO DESONERADO 02-2020'!$A$1:$E$5279,5,FALSE)</f>
        <v>3,07</v>
      </c>
      <c r="O175" s="219">
        <f t="shared" si="2"/>
        <v>92.1</v>
      </c>
      <c r="P175" s="210"/>
    </row>
    <row r="176" spans="1:16" ht="35" thickBot="1">
      <c r="A176" s="215">
        <v>45</v>
      </c>
      <c r="B176" s="216" t="s">
        <v>859</v>
      </c>
      <c r="C176" s="216">
        <v>4351</v>
      </c>
      <c r="D176" s="217" t="s">
        <v>414</v>
      </c>
      <c r="E176" s="216" t="s">
        <v>242</v>
      </c>
      <c r="F176" s="216">
        <v>30</v>
      </c>
      <c r="G176" s="216"/>
      <c r="H176" s="218"/>
      <c r="I176" s="218"/>
      <c r="J176" s="218"/>
      <c r="K176" s="218"/>
      <c r="L176" s="218"/>
      <c r="M176" s="218"/>
      <c r="N176" s="218" t="str">
        <f>VLOOKUP(C176,'[2]SINAPI NÃO DESONERADO 02-2020'!$A$1:$E$5279,5,FALSE)</f>
        <v>11,55</v>
      </c>
      <c r="O176" s="219">
        <f t="shared" si="2"/>
        <v>346.5</v>
      </c>
      <c r="P176" s="210"/>
    </row>
    <row r="177" spans="1:16" ht="23.5" thickBot="1">
      <c r="A177" s="215">
        <v>46</v>
      </c>
      <c r="B177" s="216" t="s">
        <v>859</v>
      </c>
      <c r="C177" s="216">
        <v>6028</v>
      </c>
      <c r="D177" s="217" t="s">
        <v>415</v>
      </c>
      <c r="E177" s="216" t="s">
        <v>275</v>
      </c>
      <c r="F177" s="216">
        <v>10</v>
      </c>
      <c r="G177" s="216"/>
      <c r="H177" s="218"/>
      <c r="I177" s="218"/>
      <c r="J177" s="218"/>
      <c r="K177" s="218"/>
      <c r="L177" s="218"/>
      <c r="M177" s="218"/>
      <c r="N177" s="218" t="str">
        <f>VLOOKUP(C177,'[2]SINAPI NÃO DESONERADO 02-2020'!$A$1:$E$5279,5,FALSE)</f>
        <v>88,23</v>
      </c>
      <c r="O177" s="219">
        <f t="shared" si="2"/>
        <v>882.30000000000007</v>
      </c>
      <c r="P177" s="210"/>
    </row>
    <row r="178" spans="1:16" ht="23.5" thickBot="1">
      <c r="A178" s="215">
        <v>47</v>
      </c>
      <c r="B178" s="216" t="s">
        <v>859</v>
      </c>
      <c r="C178" s="216">
        <v>6013</v>
      </c>
      <c r="D178" s="217" t="s">
        <v>416</v>
      </c>
      <c r="E178" s="216" t="s">
        <v>275</v>
      </c>
      <c r="F178" s="216">
        <v>10</v>
      </c>
      <c r="G178" s="216"/>
      <c r="H178" s="218"/>
      <c r="I178" s="218"/>
      <c r="J178" s="218"/>
      <c r="K178" s="218"/>
      <c r="L178" s="218"/>
      <c r="M178" s="218"/>
      <c r="N178" s="218" t="str">
        <f>VLOOKUP(C178,'[2]SINAPI NÃO DESONERADO 02-2020'!$A$1:$E$5279,5,FALSE)</f>
        <v>69,65</v>
      </c>
      <c r="O178" s="219">
        <f t="shared" si="2"/>
        <v>696.5</v>
      </c>
      <c r="P178" s="210"/>
    </row>
    <row r="179" spans="1:16" ht="23.5" thickBot="1">
      <c r="A179" s="215">
        <v>48</v>
      </c>
      <c r="B179" s="216" t="s">
        <v>859</v>
      </c>
      <c r="C179" s="216">
        <v>6015</v>
      </c>
      <c r="D179" s="217" t="s">
        <v>417</v>
      </c>
      <c r="E179" s="216" t="s">
        <v>275</v>
      </c>
      <c r="F179" s="216">
        <v>10</v>
      </c>
      <c r="G179" s="216"/>
      <c r="H179" s="218"/>
      <c r="I179" s="218"/>
      <c r="J179" s="218"/>
      <c r="K179" s="218"/>
      <c r="L179" s="218"/>
      <c r="M179" s="218"/>
      <c r="N179" s="218" t="str">
        <f>VLOOKUP(C179,'[2]SINAPI NÃO DESONERADO 02-2020'!$A$1:$E$5279,5,FALSE)</f>
        <v>101,29</v>
      </c>
      <c r="O179" s="219">
        <f t="shared" si="2"/>
        <v>1012.9000000000001</v>
      </c>
      <c r="P179" s="210"/>
    </row>
    <row r="180" spans="1:16" ht="23.5" thickBot="1">
      <c r="A180" s="215">
        <v>49</v>
      </c>
      <c r="B180" s="216" t="s">
        <v>859</v>
      </c>
      <c r="C180" s="216">
        <v>6014</v>
      </c>
      <c r="D180" s="217" t="s">
        <v>418</v>
      </c>
      <c r="E180" s="216" t="s">
        <v>275</v>
      </c>
      <c r="F180" s="216">
        <v>10</v>
      </c>
      <c r="G180" s="216"/>
      <c r="H180" s="218"/>
      <c r="I180" s="218"/>
      <c r="J180" s="218"/>
      <c r="K180" s="218"/>
      <c r="L180" s="218"/>
      <c r="M180" s="218"/>
      <c r="N180" s="218" t="str">
        <f>VLOOKUP(C180,'[2]SINAPI NÃO DESONERADO 02-2020'!$A$1:$E$5279,5,FALSE)</f>
        <v>96,84</v>
      </c>
      <c r="O180" s="219">
        <f t="shared" si="2"/>
        <v>968.40000000000009</v>
      </c>
      <c r="P180" s="210"/>
    </row>
    <row r="181" spans="1:16" ht="23.5" thickBot="1">
      <c r="A181" s="215">
        <v>50</v>
      </c>
      <c r="B181" s="216" t="s">
        <v>859</v>
      </c>
      <c r="C181" s="216">
        <v>6005</v>
      </c>
      <c r="D181" s="217" t="s">
        <v>419</v>
      </c>
      <c r="E181" s="216" t="s">
        <v>275</v>
      </c>
      <c r="F181" s="216">
        <v>10</v>
      </c>
      <c r="G181" s="216"/>
      <c r="H181" s="218"/>
      <c r="I181" s="218"/>
      <c r="J181" s="218"/>
      <c r="K181" s="218"/>
      <c r="L181" s="218"/>
      <c r="M181" s="218"/>
      <c r="N181" s="218" t="str">
        <f>VLOOKUP(C181,'[2]SINAPI NÃO DESONERADO 02-2020'!$A$1:$E$5279,5,FALSE)</f>
        <v>56,90</v>
      </c>
      <c r="O181" s="219">
        <f t="shared" si="2"/>
        <v>569</v>
      </c>
      <c r="P181" s="210"/>
    </row>
    <row r="182" spans="1:16" ht="23.5" thickBot="1">
      <c r="A182" s="215">
        <v>51</v>
      </c>
      <c r="B182" s="216" t="s">
        <v>859</v>
      </c>
      <c r="C182" s="216">
        <v>6021</v>
      </c>
      <c r="D182" s="217" t="s">
        <v>420</v>
      </c>
      <c r="E182" s="216" t="s">
        <v>242</v>
      </c>
      <c r="F182" s="216">
        <v>10</v>
      </c>
      <c r="G182" s="216"/>
      <c r="H182" s="218"/>
      <c r="I182" s="218"/>
      <c r="J182" s="218"/>
      <c r="K182" s="218"/>
      <c r="L182" s="218"/>
      <c r="M182" s="218"/>
      <c r="N182" s="218" t="str">
        <f>VLOOKUP(C182,'[2]SINAPI NÃO DESONERADO 02-2020'!$A$1:$E$5279,5,FALSE)</f>
        <v>51,91</v>
      </c>
      <c r="O182" s="219">
        <f t="shared" si="2"/>
        <v>519.09999999999991</v>
      </c>
      <c r="P182" s="210"/>
    </row>
    <row r="183" spans="1:16" ht="23.5" thickBot="1">
      <c r="A183" s="215">
        <v>52</v>
      </c>
      <c r="B183" s="216" t="s">
        <v>859</v>
      </c>
      <c r="C183" s="216">
        <v>11757</v>
      </c>
      <c r="D183" s="217" t="s">
        <v>421</v>
      </c>
      <c r="E183" s="216" t="s">
        <v>242</v>
      </c>
      <c r="F183" s="216">
        <v>10</v>
      </c>
      <c r="G183" s="216"/>
      <c r="H183" s="218"/>
      <c r="I183" s="218"/>
      <c r="J183" s="218"/>
      <c r="K183" s="218"/>
      <c r="L183" s="218"/>
      <c r="M183" s="218"/>
      <c r="N183" s="218" t="str">
        <f>VLOOKUP(C183,'[2]SINAPI NÃO DESONERADO 02-2020'!$A$1:$E$5279,5,FALSE)</f>
        <v>23,50</v>
      </c>
      <c r="O183" s="219">
        <f t="shared" si="2"/>
        <v>235</v>
      </c>
      <c r="P183" s="210"/>
    </row>
    <row r="184" spans="1:16" ht="23.5" thickBot="1">
      <c r="A184" s="215">
        <v>53</v>
      </c>
      <c r="B184" s="216" t="s">
        <v>859</v>
      </c>
      <c r="C184" s="216">
        <v>11758</v>
      </c>
      <c r="D184" s="217" t="s">
        <v>422</v>
      </c>
      <c r="E184" s="216" t="s">
        <v>242</v>
      </c>
      <c r="F184" s="216">
        <v>10</v>
      </c>
      <c r="G184" s="216"/>
      <c r="H184" s="218"/>
      <c r="I184" s="218"/>
      <c r="J184" s="218"/>
      <c r="K184" s="218"/>
      <c r="L184" s="218"/>
      <c r="M184" s="218"/>
      <c r="N184" s="218" t="str">
        <f>VLOOKUP(C184,'[2]SINAPI NÃO DESONERADO 02-2020'!$A$1:$E$5279,5,FALSE)</f>
        <v>40,34</v>
      </c>
      <c r="O184" s="219">
        <f t="shared" si="2"/>
        <v>403.40000000000003</v>
      </c>
      <c r="P184" s="210"/>
    </row>
    <row r="185" spans="1:16" ht="23.5" thickBot="1">
      <c r="A185" s="215">
        <v>54</v>
      </c>
      <c r="B185" s="216" t="s">
        <v>859</v>
      </c>
      <c r="C185" s="216">
        <v>38637</v>
      </c>
      <c r="D185" s="217" t="s">
        <v>423</v>
      </c>
      <c r="E185" s="216" t="s">
        <v>242</v>
      </c>
      <c r="F185" s="216">
        <v>10</v>
      </c>
      <c r="G185" s="216"/>
      <c r="H185" s="218"/>
      <c r="I185" s="218"/>
      <c r="J185" s="218"/>
      <c r="K185" s="218"/>
      <c r="L185" s="218"/>
      <c r="M185" s="218"/>
      <c r="N185" s="218" t="str">
        <f>VLOOKUP(C185,'[2]SINAPI NÃO DESONERADO 02-2020'!$A$1:$E$5279,5,FALSE)</f>
        <v>177,22</v>
      </c>
      <c r="O185" s="219">
        <f t="shared" si="2"/>
        <v>1772.2</v>
      </c>
      <c r="P185" s="210"/>
    </row>
    <row r="186" spans="1:16" ht="23.5" thickBot="1">
      <c r="A186" s="215">
        <v>55</v>
      </c>
      <c r="B186" s="216" t="s">
        <v>859</v>
      </c>
      <c r="C186" s="216">
        <v>6150</v>
      </c>
      <c r="D186" s="217" t="s">
        <v>424</v>
      </c>
      <c r="E186" s="216" t="s">
        <v>242</v>
      </c>
      <c r="F186" s="216">
        <v>10</v>
      </c>
      <c r="G186" s="216"/>
      <c r="H186" s="218"/>
      <c r="I186" s="218"/>
      <c r="J186" s="218"/>
      <c r="K186" s="218"/>
      <c r="L186" s="218"/>
      <c r="M186" s="218"/>
      <c r="N186" s="218" t="str">
        <f>VLOOKUP(C186,'[2]SINAPI NÃO DESONERADO 02-2020'!$A$1:$E$5279,5,FALSE)</f>
        <v>179,39</v>
      </c>
      <c r="O186" s="219">
        <f t="shared" si="2"/>
        <v>1793.8999999999999</v>
      </c>
      <c r="P186" s="210"/>
    </row>
    <row r="187" spans="1:16" ht="23.5" thickBot="1">
      <c r="A187" s="215">
        <v>56</v>
      </c>
      <c r="B187" s="216" t="s">
        <v>859</v>
      </c>
      <c r="C187" s="216">
        <v>6136</v>
      </c>
      <c r="D187" s="217" t="s">
        <v>425</v>
      </c>
      <c r="E187" s="216" t="s">
        <v>242</v>
      </c>
      <c r="F187" s="216">
        <v>10</v>
      </c>
      <c r="G187" s="216"/>
      <c r="H187" s="218"/>
      <c r="I187" s="218"/>
      <c r="J187" s="218"/>
      <c r="K187" s="218"/>
      <c r="L187" s="218"/>
      <c r="M187" s="218"/>
      <c r="N187" s="218" t="str">
        <f>VLOOKUP(C187,'[2]SINAPI NÃO DESONERADO 02-2020'!$A$1:$E$5279,5,FALSE)</f>
        <v>141,01</v>
      </c>
      <c r="O187" s="219">
        <f t="shared" si="2"/>
        <v>1410.1</v>
      </c>
      <c r="P187" s="210"/>
    </row>
    <row r="188" spans="1:16" ht="23.5" thickBot="1">
      <c r="A188" s="215">
        <v>57</v>
      </c>
      <c r="B188" s="216" t="s">
        <v>859</v>
      </c>
      <c r="C188" s="216">
        <v>38638</v>
      </c>
      <c r="D188" s="217" t="s">
        <v>426</v>
      </c>
      <c r="E188" s="216" t="s">
        <v>242</v>
      </c>
      <c r="F188" s="216">
        <v>10</v>
      </c>
      <c r="G188" s="216"/>
      <c r="H188" s="218"/>
      <c r="I188" s="218"/>
      <c r="J188" s="218"/>
      <c r="K188" s="218"/>
      <c r="L188" s="218"/>
      <c r="M188" s="218"/>
      <c r="N188" s="218" t="str">
        <f>VLOOKUP(C188,'[2]SINAPI NÃO DESONERADO 02-2020'!$A$1:$E$5279,5,FALSE)</f>
        <v>149,34</v>
      </c>
      <c r="O188" s="219">
        <f t="shared" si="2"/>
        <v>1493.4</v>
      </c>
      <c r="P188" s="210"/>
    </row>
    <row r="189" spans="1:16" ht="23.5" thickBot="1">
      <c r="A189" s="215">
        <v>58</v>
      </c>
      <c r="B189" s="216" t="s">
        <v>859</v>
      </c>
      <c r="C189" s="216">
        <v>20262</v>
      </c>
      <c r="D189" s="217" t="s">
        <v>427</v>
      </c>
      <c r="E189" s="216" t="s">
        <v>242</v>
      </c>
      <c r="F189" s="216">
        <v>10</v>
      </c>
      <c r="G189" s="216"/>
      <c r="H189" s="218"/>
      <c r="I189" s="218"/>
      <c r="J189" s="218"/>
      <c r="K189" s="218"/>
      <c r="L189" s="218"/>
      <c r="M189" s="218"/>
      <c r="N189" s="218" t="str">
        <f>VLOOKUP(C189,'[2]SINAPI NÃO DESONERADO 02-2020'!$A$1:$E$5279,5,FALSE)</f>
        <v>12,93</v>
      </c>
      <c r="O189" s="219">
        <f t="shared" si="2"/>
        <v>129.30000000000001</v>
      </c>
      <c r="P189" s="210"/>
    </row>
    <row r="190" spans="1:16" ht="23.5" thickBot="1">
      <c r="A190" s="215">
        <v>59</v>
      </c>
      <c r="B190" s="216" t="s">
        <v>859</v>
      </c>
      <c r="C190" s="216">
        <v>3148</v>
      </c>
      <c r="D190" s="217" t="s">
        <v>428</v>
      </c>
      <c r="E190" s="216" t="s">
        <v>242</v>
      </c>
      <c r="F190" s="216">
        <v>10</v>
      </c>
      <c r="G190" s="216"/>
      <c r="H190" s="218"/>
      <c r="I190" s="218"/>
      <c r="J190" s="218"/>
      <c r="K190" s="218"/>
      <c r="L190" s="218"/>
      <c r="M190" s="218"/>
      <c r="N190" s="218" t="str">
        <f>VLOOKUP(C190,'[2]SINAPI NÃO DESONERADO 02-2020'!$A$1:$E$5279,5,FALSE)</f>
        <v>16,52</v>
      </c>
      <c r="O190" s="219">
        <f t="shared" si="2"/>
        <v>165.2</v>
      </c>
      <c r="P190" s="210"/>
    </row>
    <row r="191" spans="1:16" ht="23.5" thickBot="1">
      <c r="A191" s="215">
        <v>60</v>
      </c>
      <c r="B191" s="216" t="s">
        <v>859</v>
      </c>
      <c r="C191" s="216">
        <v>6145</v>
      </c>
      <c r="D191" s="217" t="s">
        <v>429</v>
      </c>
      <c r="E191" s="216" t="s">
        <v>242</v>
      </c>
      <c r="F191" s="216">
        <v>10</v>
      </c>
      <c r="G191" s="216"/>
      <c r="H191" s="218"/>
      <c r="I191" s="218"/>
      <c r="J191" s="218"/>
      <c r="K191" s="218"/>
      <c r="L191" s="218"/>
      <c r="M191" s="218"/>
      <c r="N191" s="218" t="str">
        <f>VLOOKUP(C191,'[2]SINAPI NÃO DESONERADO 02-2020'!$A$1:$E$5279,5,FALSE)</f>
        <v>14,34</v>
      </c>
      <c r="O191" s="219">
        <f t="shared" si="2"/>
        <v>143.4</v>
      </c>
      <c r="P191" s="210"/>
    </row>
    <row r="192" spans="1:16" ht="23.5" thickBot="1">
      <c r="A192" s="215">
        <v>61</v>
      </c>
      <c r="B192" s="216" t="s">
        <v>859</v>
      </c>
      <c r="C192" s="216">
        <v>6149</v>
      </c>
      <c r="D192" s="217" t="s">
        <v>430</v>
      </c>
      <c r="E192" s="216" t="s">
        <v>242</v>
      </c>
      <c r="F192" s="216">
        <v>10</v>
      </c>
      <c r="G192" s="216"/>
      <c r="H192" s="218"/>
      <c r="I192" s="218"/>
      <c r="J192" s="218"/>
      <c r="K192" s="218"/>
      <c r="L192" s="218"/>
      <c r="M192" s="218"/>
      <c r="N192" s="218" t="str">
        <f>VLOOKUP(C192,'[2]SINAPI NÃO DESONERADO 02-2020'!$A$1:$E$5279,5,FALSE)</f>
        <v>13,52</v>
      </c>
      <c r="O192" s="219">
        <f t="shared" si="2"/>
        <v>135.19999999999999</v>
      </c>
      <c r="P192" s="210"/>
    </row>
    <row r="193" spans="1:16" ht="23.5" thickBot="1">
      <c r="A193" s="215">
        <v>62</v>
      </c>
      <c r="B193" s="216" t="s">
        <v>859</v>
      </c>
      <c r="C193" s="216">
        <v>6146</v>
      </c>
      <c r="D193" s="217" t="s">
        <v>431</v>
      </c>
      <c r="E193" s="216" t="s">
        <v>242</v>
      </c>
      <c r="F193" s="216">
        <v>10</v>
      </c>
      <c r="G193" s="216"/>
      <c r="H193" s="218"/>
      <c r="I193" s="218"/>
      <c r="J193" s="218"/>
      <c r="K193" s="218"/>
      <c r="L193" s="218"/>
      <c r="M193" s="218"/>
      <c r="N193" s="218" t="str">
        <f>VLOOKUP(C193,'[2]SINAPI NÃO DESONERADO 02-2020'!$A$1:$E$5279,5,FALSE)</f>
        <v>14,36</v>
      </c>
      <c r="O193" s="219">
        <f t="shared" si="2"/>
        <v>143.6</v>
      </c>
      <c r="P193" s="210"/>
    </row>
    <row r="194" spans="1:16" ht="23.5" thickBot="1">
      <c r="A194" s="215">
        <v>63</v>
      </c>
      <c r="B194" s="216" t="s">
        <v>859</v>
      </c>
      <c r="C194" s="216">
        <v>39961</v>
      </c>
      <c r="D194" s="217" t="s">
        <v>432</v>
      </c>
      <c r="E194" s="216" t="s">
        <v>242</v>
      </c>
      <c r="F194" s="216">
        <v>30</v>
      </c>
      <c r="G194" s="216"/>
      <c r="H194" s="218"/>
      <c r="I194" s="218"/>
      <c r="J194" s="218"/>
      <c r="K194" s="218"/>
      <c r="L194" s="218"/>
      <c r="M194" s="218"/>
      <c r="N194" s="218" t="str">
        <f>VLOOKUP(C194,'[2]SINAPI NÃO DESONERADO 02-2020'!$A$1:$E$5279,5,FALSE)</f>
        <v>15,94</v>
      </c>
      <c r="O194" s="219">
        <f t="shared" si="2"/>
        <v>478.2</v>
      </c>
      <c r="P194" s="210"/>
    </row>
    <row r="195" spans="1:16" ht="23.5" thickBot="1">
      <c r="A195" s="215">
        <v>64</v>
      </c>
      <c r="B195" s="216" t="s">
        <v>859</v>
      </c>
      <c r="C195" s="216">
        <v>20083</v>
      </c>
      <c r="D195" s="217" t="s">
        <v>433</v>
      </c>
      <c r="E195" s="216" t="s">
        <v>275</v>
      </c>
      <c r="F195" s="216">
        <v>5</v>
      </c>
      <c r="G195" s="216"/>
      <c r="H195" s="218"/>
      <c r="I195" s="218"/>
      <c r="J195" s="218"/>
      <c r="K195" s="218"/>
      <c r="L195" s="218"/>
      <c r="M195" s="218"/>
      <c r="N195" s="218" t="str">
        <f>VLOOKUP(C195,'[2]SINAPI NÃO DESONERADO 02-2020'!$A$1:$E$5279,5,FALSE)</f>
        <v>64,72</v>
      </c>
      <c r="O195" s="219">
        <f t="shared" si="2"/>
        <v>323.60000000000002</v>
      </c>
      <c r="P195" s="210"/>
    </row>
    <row r="196" spans="1:16" ht="23.5" thickBot="1">
      <c r="A196" s="215">
        <v>65</v>
      </c>
      <c r="B196" s="216" t="s">
        <v>859</v>
      </c>
      <c r="C196" s="216">
        <v>20082</v>
      </c>
      <c r="D196" s="217" t="s">
        <v>434</v>
      </c>
      <c r="E196" s="216" t="s">
        <v>275</v>
      </c>
      <c r="F196" s="216">
        <v>5</v>
      </c>
      <c r="G196" s="216"/>
      <c r="H196" s="218"/>
      <c r="I196" s="218"/>
      <c r="J196" s="218"/>
      <c r="K196" s="218"/>
      <c r="L196" s="218"/>
      <c r="M196" s="218"/>
      <c r="N196" s="218" t="str">
        <f>VLOOKUP(C196,'[2]SINAPI NÃO DESONERADO 02-2020'!$A$1:$E$5279,5,FALSE)</f>
        <v>25,21</v>
      </c>
      <c r="O196" s="219">
        <f t="shared" ref="O196:O224" si="3">F196*N196</f>
        <v>126.05000000000001</v>
      </c>
      <c r="P196" s="210"/>
    </row>
    <row r="197" spans="1:16" ht="23.5" thickBot="1">
      <c r="A197" s="215">
        <v>66</v>
      </c>
      <c r="B197" s="216" t="s">
        <v>859</v>
      </c>
      <c r="C197" s="216">
        <v>7139</v>
      </c>
      <c r="D197" s="217" t="s">
        <v>435</v>
      </c>
      <c r="E197" s="216" t="s">
        <v>275</v>
      </c>
      <c r="F197" s="216">
        <v>20</v>
      </c>
      <c r="G197" s="216"/>
      <c r="H197" s="218"/>
      <c r="I197" s="218"/>
      <c r="J197" s="218"/>
      <c r="K197" s="218"/>
      <c r="L197" s="218"/>
      <c r="M197" s="218"/>
      <c r="N197" s="218" t="str">
        <f>VLOOKUP(C197,'[2]SINAPI NÃO DESONERADO 02-2020'!$A$1:$E$5279,5,FALSE)</f>
        <v>0,88</v>
      </c>
      <c r="O197" s="219">
        <f t="shared" si="3"/>
        <v>17.600000000000001</v>
      </c>
      <c r="P197" s="210"/>
    </row>
    <row r="198" spans="1:16" ht="23.5" thickBot="1">
      <c r="A198" s="215">
        <v>67</v>
      </c>
      <c r="B198" s="216" t="s">
        <v>859</v>
      </c>
      <c r="C198" s="216">
        <v>7140</v>
      </c>
      <c r="D198" s="217" t="s">
        <v>436</v>
      </c>
      <c r="E198" s="216" t="s">
        <v>275</v>
      </c>
      <c r="F198" s="216">
        <v>20</v>
      </c>
      <c r="G198" s="216"/>
      <c r="H198" s="218"/>
      <c r="I198" s="218"/>
      <c r="J198" s="218"/>
      <c r="K198" s="218"/>
      <c r="L198" s="218"/>
      <c r="M198" s="218"/>
      <c r="N198" s="218" t="str">
        <f>VLOOKUP(C198,'[2]SINAPI NÃO DESONERADO 02-2020'!$A$1:$E$5279,5,FALSE)</f>
        <v>2,95</v>
      </c>
      <c r="O198" s="219">
        <f t="shared" si="3"/>
        <v>59</v>
      </c>
      <c r="P198" s="210"/>
    </row>
    <row r="199" spans="1:16" ht="23.5" thickBot="1">
      <c r="A199" s="215">
        <v>68</v>
      </c>
      <c r="B199" s="216" t="s">
        <v>859</v>
      </c>
      <c r="C199" s="216">
        <v>7141</v>
      </c>
      <c r="D199" s="217" t="s">
        <v>437</v>
      </c>
      <c r="E199" s="216" t="s">
        <v>275</v>
      </c>
      <c r="F199" s="216">
        <v>20</v>
      </c>
      <c r="G199" s="216"/>
      <c r="H199" s="218"/>
      <c r="I199" s="218"/>
      <c r="J199" s="218"/>
      <c r="K199" s="218"/>
      <c r="L199" s="218"/>
      <c r="M199" s="218"/>
      <c r="N199" s="218" t="str">
        <f>VLOOKUP(C199,'[2]SINAPI NÃO DESONERADO 02-2020'!$A$1:$E$5279,5,FALSE)</f>
        <v>6,45</v>
      </c>
      <c r="O199" s="219">
        <f t="shared" si="3"/>
        <v>129</v>
      </c>
      <c r="P199" s="210"/>
    </row>
    <row r="200" spans="1:16" ht="23.5" thickBot="1">
      <c r="A200" s="215">
        <v>69</v>
      </c>
      <c r="B200" s="216" t="s">
        <v>859</v>
      </c>
      <c r="C200" s="216">
        <v>7143</v>
      </c>
      <c r="D200" s="217" t="s">
        <v>438</v>
      </c>
      <c r="E200" s="216" t="s">
        <v>275</v>
      </c>
      <c r="F200" s="216">
        <v>10</v>
      </c>
      <c r="G200" s="216"/>
      <c r="H200" s="218"/>
      <c r="I200" s="218"/>
      <c r="J200" s="218"/>
      <c r="K200" s="218"/>
      <c r="L200" s="218"/>
      <c r="M200" s="218"/>
      <c r="N200" s="218" t="str">
        <f>VLOOKUP(C200,'[2]SINAPI NÃO DESONERADO 02-2020'!$A$1:$E$5279,5,FALSE)</f>
        <v>21,49</v>
      </c>
      <c r="O200" s="219">
        <f t="shared" si="3"/>
        <v>214.89999999999998</v>
      </c>
      <c r="P200" s="210"/>
    </row>
    <row r="201" spans="1:16" ht="23.5" thickBot="1">
      <c r="A201" s="215">
        <v>70</v>
      </c>
      <c r="B201" s="216" t="s">
        <v>859</v>
      </c>
      <c r="C201" s="216">
        <v>7144</v>
      </c>
      <c r="D201" s="217" t="s">
        <v>439</v>
      </c>
      <c r="E201" s="216" t="s">
        <v>275</v>
      </c>
      <c r="F201" s="216">
        <v>10</v>
      </c>
      <c r="G201" s="216"/>
      <c r="H201" s="218"/>
      <c r="I201" s="218"/>
      <c r="J201" s="218"/>
      <c r="K201" s="218"/>
      <c r="L201" s="218"/>
      <c r="M201" s="218"/>
      <c r="N201" s="218" t="str">
        <f>VLOOKUP(C201,'[2]SINAPI NÃO DESONERADO 02-2020'!$A$1:$E$5279,5,FALSE)</f>
        <v>42,98</v>
      </c>
      <c r="O201" s="219">
        <f t="shared" si="3"/>
        <v>429.79999999999995</v>
      </c>
      <c r="P201" s="210"/>
    </row>
    <row r="202" spans="1:16" ht="23.5" thickBot="1">
      <c r="A202" s="215">
        <v>71</v>
      </c>
      <c r="B202" s="216" t="s">
        <v>859</v>
      </c>
      <c r="C202" s="216">
        <v>7145</v>
      </c>
      <c r="D202" s="217" t="s">
        <v>440</v>
      </c>
      <c r="E202" s="216" t="s">
        <v>275</v>
      </c>
      <c r="F202" s="216">
        <v>10</v>
      </c>
      <c r="G202" s="216"/>
      <c r="H202" s="218"/>
      <c r="I202" s="218"/>
      <c r="J202" s="218"/>
      <c r="K202" s="218"/>
      <c r="L202" s="218"/>
      <c r="M202" s="218"/>
      <c r="N202" s="218" t="str">
        <f>VLOOKUP(C202,'[2]SINAPI NÃO DESONERADO 02-2020'!$A$1:$E$5279,5,FALSE)</f>
        <v>70,49</v>
      </c>
      <c r="O202" s="219">
        <f t="shared" si="3"/>
        <v>704.9</v>
      </c>
      <c r="P202" s="210"/>
    </row>
    <row r="203" spans="1:16" ht="23.5" thickBot="1">
      <c r="A203" s="215">
        <v>72</v>
      </c>
      <c r="B203" s="216" t="s">
        <v>859</v>
      </c>
      <c r="C203" s="216">
        <v>7142</v>
      </c>
      <c r="D203" s="217" t="s">
        <v>441</v>
      </c>
      <c r="E203" s="216" t="s">
        <v>275</v>
      </c>
      <c r="F203" s="216">
        <v>20</v>
      </c>
      <c r="G203" s="216"/>
      <c r="H203" s="218"/>
      <c r="I203" s="218"/>
      <c r="J203" s="218"/>
      <c r="K203" s="218"/>
      <c r="L203" s="218"/>
      <c r="M203" s="218"/>
      <c r="N203" s="218" t="str">
        <f>VLOOKUP(C203,'[2]SINAPI NÃO DESONERADO 02-2020'!$A$1:$E$5279,5,FALSE)</f>
        <v>7,21</v>
      </c>
      <c r="O203" s="219">
        <f t="shared" si="3"/>
        <v>144.19999999999999</v>
      </c>
      <c r="P203" s="210"/>
    </row>
    <row r="204" spans="1:16" ht="23.5" thickBot="1">
      <c r="A204" s="215">
        <v>73</v>
      </c>
      <c r="B204" s="216" t="s">
        <v>859</v>
      </c>
      <c r="C204" s="216">
        <v>13417</v>
      </c>
      <c r="D204" s="217" t="s">
        <v>442</v>
      </c>
      <c r="E204" s="216" t="s">
        <v>242</v>
      </c>
      <c r="F204" s="216">
        <v>5</v>
      </c>
      <c r="G204" s="216"/>
      <c r="H204" s="218"/>
      <c r="I204" s="218"/>
      <c r="J204" s="218"/>
      <c r="K204" s="218"/>
      <c r="L204" s="218"/>
      <c r="M204" s="218"/>
      <c r="N204" s="218" t="str">
        <f>VLOOKUP(C204,'[2]SINAPI NÃO DESONERADO 02-2020'!$A$1:$E$5279,5,FALSE)</f>
        <v>34,69</v>
      </c>
      <c r="O204" s="219">
        <f t="shared" si="3"/>
        <v>173.45</v>
      </c>
      <c r="P204" s="210"/>
    </row>
    <row r="205" spans="1:16" ht="23.5" thickBot="1">
      <c r="A205" s="215">
        <v>74</v>
      </c>
      <c r="B205" s="216" t="s">
        <v>859</v>
      </c>
      <c r="C205" s="216">
        <v>9836</v>
      </c>
      <c r="D205" s="217" t="s">
        <v>443</v>
      </c>
      <c r="E205" s="216" t="s">
        <v>273</v>
      </c>
      <c r="F205" s="216">
        <v>10</v>
      </c>
      <c r="G205" s="216"/>
      <c r="H205" s="218"/>
      <c r="I205" s="218"/>
      <c r="J205" s="218"/>
      <c r="K205" s="218"/>
      <c r="L205" s="218"/>
      <c r="M205" s="218"/>
      <c r="N205" s="218" t="str">
        <f>VLOOKUP(C205,'[2]SINAPI NÃO DESONERADO 02-2020'!$A$1:$E$5279,5,FALSE)</f>
        <v>9,38</v>
      </c>
      <c r="O205" s="219">
        <f t="shared" si="3"/>
        <v>93.800000000000011</v>
      </c>
      <c r="P205" s="210"/>
    </row>
    <row r="206" spans="1:16" ht="23.5" thickBot="1">
      <c r="A206" s="215">
        <v>75</v>
      </c>
      <c r="B206" s="216" t="s">
        <v>859</v>
      </c>
      <c r="C206" s="216">
        <v>20065</v>
      </c>
      <c r="D206" s="217" t="s">
        <v>444</v>
      </c>
      <c r="E206" s="216" t="s">
        <v>273</v>
      </c>
      <c r="F206" s="216">
        <v>10</v>
      </c>
      <c r="G206" s="216"/>
      <c r="H206" s="218"/>
      <c r="I206" s="218"/>
      <c r="J206" s="218"/>
      <c r="K206" s="218"/>
      <c r="L206" s="218"/>
      <c r="M206" s="218"/>
      <c r="N206" s="218" t="str">
        <f>VLOOKUP(C206,'[2]SINAPI NÃO DESONERADO 02-2020'!$A$1:$E$5279,5,FALSE)</f>
        <v>23,99</v>
      </c>
      <c r="O206" s="219">
        <f t="shared" si="3"/>
        <v>239.89999999999998</v>
      </c>
      <c r="P206" s="210"/>
    </row>
    <row r="207" spans="1:16" ht="23.5" thickBot="1">
      <c r="A207" s="215">
        <v>76</v>
      </c>
      <c r="B207" s="216" t="s">
        <v>859</v>
      </c>
      <c r="C207" s="216">
        <v>9835</v>
      </c>
      <c r="D207" s="217" t="s">
        <v>445</v>
      </c>
      <c r="E207" s="216" t="s">
        <v>273</v>
      </c>
      <c r="F207" s="216">
        <v>10</v>
      </c>
      <c r="G207" s="216"/>
      <c r="H207" s="218"/>
      <c r="I207" s="218"/>
      <c r="J207" s="218"/>
      <c r="K207" s="218"/>
      <c r="L207" s="218"/>
      <c r="M207" s="218"/>
      <c r="N207" s="218" t="str">
        <f>VLOOKUP(C207,'[2]SINAPI NÃO DESONERADO 02-2020'!$A$1:$E$5279,5,FALSE)</f>
        <v>3,38</v>
      </c>
      <c r="O207" s="219">
        <f t="shared" si="3"/>
        <v>33.799999999999997</v>
      </c>
      <c r="P207" s="210"/>
    </row>
    <row r="208" spans="1:16" ht="23.5" thickBot="1">
      <c r="A208" s="215">
        <v>77</v>
      </c>
      <c r="B208" s="216" t="s">
        <v>859</v>
      </c>
      <c r="C208" s="216">
        <v>9838</v>
      </c>
      <c r="D208" s="217" t="s">
        <v>446</v>
      </c>
      <c r="E208" s="216" t="s">
        <v>273</v>
      </c>
      <c r="F208" s="216">
        <v>10</v>
      </c>
      <c r="G208" s="216"/>
      <c r="H208" s="218"/>
      <c r="I208" s="218"/>
      <c r="J208" s="218"/>
      <c r="K208" s="218"/>
      <c r="L208" s="218"/>
      <c r="M208" s="218"/>
      <c r="N208" s="218" t="str">
        <f>VLOOKUP(C208,'[2]SINAPI NÃO DESONERADO 02-2020'!$A$1:$E$5279,5,FALSE)</f>
        <v>5,76</v>
      </c>
      <c r="O208" s="219">
        <f t="shared" si="3"/>
        <v>57.599999999999994</v>
      </c>
      <c r="P208" s="210"/>
    </row>
    <row r="209" spans="1:16" ht="23.5" thickBot="1">
      <c r="A209" s="215">
        <v>78</v>
      </c>
      <c r="B209" s="216" t="s">
        <v>859</v>
      </c>
      <c r="C209" s="216">
        <v>9837</v>
      </c>
      <c r="D209" s="217" t="s">
        <v>447</v>
      </c>
      <c r="E209" s="216" t="s">
        <v>273</v>
      </c>
      <c r="F209" s="216">
        <v>10</v>
      </c>
      <c r="G209" s="216"/>
      <c r="H209" s="218"/>
      <c r="I209" s="218"/>
      <c r="J209" s="218"/>
      <c r="K209" s="218"/>
      <c r="L209" s="218"/>
      <c r="M209" s="218"/>
      <c r="N209" s="218" t="str">
        <f>VLOOKUP(C209,'[2]SINAPI NÃO DESONERADO 02-2020'!$A$1:$E$5279,5,FALSE)</f>
        <v>8,31</v>
      </c>
      <c r="O209" s="219">
        <f t="shared" si="3"/>
        <v>83.100000000000009</v>
      </c>
      <c r="P209" s="210"/>
    </row>
    <row r="210" spans="1:16" ht="23.5" thickBot="1">
      <c r="A210" s="215">
        <v>79</v>
      </c>
      <c r="B210" s="216" t="s">
        <v>859</v>
      </c>
      <c r="C210" s="216">
        <v>9841</v>
      </c>
      <c r="D210" s="217" t="s">
        <v>448</v>
      </c>
      <c r="E210" s="216" t="s">
        <v>273</v>
      </c>
      <c r="F210" s="216">
        <v>10</v>
      </c>
      <c r="G210" s="216"/>
      <c r="H210" s="218"/>
      <c r="I210" s="218"/>
      <c r="J210" s="218"/>
      <c r="K210" s="218"/>
      <c r="L210" s="218"/>
      <c r="M210" s="218"/>
      <c r="N210" s="218" t="str">
        <f>VLOOKUP(C210,'[2]SINAPI NÃO DESONERADO 02-2020'!$A$1:$E$5279,5,FALSE)</f>
        <v>23,15</v>
      </c>
      <c r="O210" s="219">
        <f t="shared" si="3"/>
        <v>231.5</v>
      </c>
      <c r="P210" s="210"/>
    </row>
    <row r="211" spans="1:16" ht="23.5" thickBot="1">
      <c r="A211" s="215">
        <v>80</v>
      </c>
      <c r="B211" s="216" t="s">
        <v>859</v>
      </c>
      <c r="C211" s="216">
        <v>9840</v>
      </c>
      <c r="D211" s="217" t="s">
        <v>449</v>
      </c>
      <c r="E211" s="216" t="s">
        <v>273</v>
      </c>
      <c r="F211" s="216">
        <v>5</v>
      </c>
      <c r="G211" s="216"/>
      <c r="H211" s="218"/>
      <c r="I211" s="218"/>
      <c r="J211" s="218"/>
      <c r="K211" s="218"/>
      <c r="L211" s="218"/>
      <c r="M211" s="218"/>
      <c r="N211" s="218" t="str">
        <f>VLOOKUP(C211,'[2]SINAPI NÃO DESONERADO 02-2020'!$A$1:$E$5279,5,FALSE)</f>
        <v>47,05</v>
      </c>
      <c r="O211" s="219">
        <f t="shared" si="3"/>
        <v>235.25</v>
      </c>
      <c r="P211" s="210"/>
    </row>
    <row r="212" spans="1:16" ht="23.5" thickBot="1">
      <c r="A212" s="215">
        <v>81</v>
      </c>
      <c r="B212" s="216" t="s">
        <v>859</v>
      </c>
      <c r="C212" s="216">
        <v>9870</v>
      </c>
      <c r="D212" s="217" t="s">
        <v>450</v>
      </c>
      <c r="E212" s="216" t="s">
        <v>273</v>
      </c>
      <c r="F212" s="216">
        <v>5</v>
      </c>
      <c r="G212" s="216"/>
      <c r="H212" s="218"/>
      <c r="I212" s="218"/>
      <c r="J212" s="218"/>
      <c r="K212" s="218"/>
      <c r="L212" s="218"/>
      <c r="M212" s="218"/>
      <c r="N212" s="218" t="str">
        <f>VLOOKUP(C212,'[2]SINAPI NÃO DESONERADO 02-2020'!$A$1:$E$5279,5,FALSE)</f>
        <v>56,22</v>
      </c>
      <c r="O212" s="219">
        <f t="shared" si="3"/>
        <v>281.10000000000002</v>
      </c>
      <c r="P212" s="210"/>
    </row>
    <row r="213" spans="1:16" ht="23.5" thickBot="1">
      <c r="A213" s="215">
        <v>82</v>
      </c>
      <c r="B213" s="216" t="s">
        <v>859</v>
      </c>
      <c r="C213" s="216">
        <v>9868</v>
      </c>
      <c r="D213" s="217" t="s">
        <v>451</v>
      </c>
      <c r="E213" s="216" t="s">
        <v>273</v>
      </c>
      <c r="F213" s="216">
        <v>20</v>
      </c>
      <c r="G213" s="216"/>
      <c r="H213" s="218"/>
      <c r="I213" s="218"/>
      <c r="J213" s="218"/>
      <c r="K213" s="218"/>
      <c r="L213" s="218"/>
      <c r="M213" s="218"/>
      <c r="N213" s="218" t="str">
        <f>VLOOKUP(C213,'[2]SINAPI NÃO DESONERADO 02-2020'!$A$1:$E$5279,5,FALSE)</f>
        <v>2,65</v>
      </c>
      <c r="O213" s="219">
        <f t="shared" si="3"/>
        <v>53</v>
      </c>
      <c r="P213" s="210"/>
    </row>
    <row r="214" spans="1:16" ht="23.5" thickBot="1">
      <c r="A214" s="215">
        <v>83</v>
      </c>
      <c r="B214" s="216" t="s">
        <v>859</v>
      </c>
      <c r="C214" s="216">
        <v>9869</v>
      </c>
      <c r="D214" s="217" t="s">
        <v>452</v>
      </c>
      <c r="E214" s="216" t="s">
        <v>273</v>
      </c>
      <c r="F214" s="216">
        <v>20</v>
      </c>
      <c r="G214" s="216"/>
      <c r="H214" s="218"/>
      <c r="I214" s="218"/>
      <c r="J214" s="218"/>
      <c r="K214" s="218"/>
      <c r="L214" s="218"/>
      <c r="M214" s="218"/>
      <c r="N214" s="218" t="str">
        <f>VLOOKUP(C214,'[2]SINAPI NÃO DESONERADO 02-2020'!$A$1:$E$5279,5,FALSE)</f>
        <v>5,95</v>
      </c>
      <c r="O214" s="219">
        <f t="shared" si="3"/>
        <v>119</v>
      </c>
      <c r="P214" s="210"/>
    </row>
    <row r="215" spans="1:16" ht="23.5" thickBot="1">
      <c r="A215" s="215">
        <v>84</v>
      </c>
      <c r="B215" s="216" t="s">
        <v>859</v>
      </c>
      <c r="C215" s="216">
        <v>9874</v>
      </c>
      <c r="D215" s="217" t="s">
        <v>453</v>
      </c>
      <c r="E215" s="216" t="s">
        <v>273</v>
      </c>
      <c r="F215" s="216">
        <v>20</v>
      </c>
      <c r="G215" s="216"/>
      <c r="H215" s="218"/>
      <c r="I215" s="218"/>
      <c r="J215" s="218"/>
      <c r="K215" s="218"/>
      <c r="L215" s="218"/>
      <c r="M215" s="218"/>
      <c r="N215" s="218" t="str">
        <f>VLOOKUP(C215,'[2]SINAPI NÃO DESONERADO 02-2020'!$A$1:$E$5279,5,FALSE)</f>
        <v>8,66</v>
      </c>
      <c r="O215" s="219">
        <f t="shared" si="3"/>
        <v>173.2</v>
      </c>
      <c r="P215" s="210"/>
    </row>
    <row r="216" spans="1:16" ht="23.5" thickBot="1">
      <c r="A216" s="215">
        <v>85</v>
      </c>
      <c r="B216" s="216" t="s">
        <v>859</v>
      </c>
      <c r="C216" s="216">
        <v>9875</v>
      </c>
      <c r="D216" s="217" t="s">
        <v>454</v>
      </c>
      <c r="E216" s="216" t="s">
        <v>273</v>
      </c>
      <c r="F216" s="216">
        <v>20</v>
      </c>
      <c r="G216" s="216"/>
      <c r="H216" s="218"/>
      <c r="I216" s="218"/>
      <c r="J216" s="218"/>
      <c r="K216" s="218"/>
      <c r="L216" s="218"/>
      <c r="M216" s="218"/>
      <c r="N216" s="218" t="str">
        <f>VLOOKUP(C216,'[2]SINAPI NÃO DESONERADO 02-2020'!$A$1:$E$5279,5,FALSE)</f>
        <v>9,92</v>
      </c>
      <c r="O216" s="219">
        <f t="shared" si="3"/>
        <v>198.4</v>
      </c>
      <c r="P216" s="210"/>
    </row>
    <row r="217" spans="1:16" ht="23.5" thickBot="1">
      <c r="A217" s="215">
        <v>86</v>
      </c>
      <c r="B217" s="216" t="s">
        <v>859</v>
      </c>
      <c r="C217" s="216">
        <v>9873</v>
      </c>
      <c r="D217" s="217" t="s">
        <v>455</v>
      </c>
      <c r="E217" s="216" t="s">
        <v>273</v>
      </c>
      <c r="F217" s="216">
        <v>10</v>
      </c>
      <c r="G217" s="216"/>
      <c r="H217" s="218"/>
      <c r="I217" s="218"/>
      <c r="J217" s="218"/>
      <c r="K217" s="218"/>
      <c r="L217" s="218"/>
      <c r="M217" s="218"/>
      <c r="N217" s="218" t="str">
        <f>VLOOKUP(C217,'[2]SINAPI NÃO DESONERADO 02-2020'!$A$1:$E$5279,5,FALSE)</f>
        <v>16,74</v>
      </c>
      <c r="O217" s="219">
        <f t="shared" si="3"/>
        <v>167.39999999999998</v>
      </c>
      <c r="P217" s="210"/>
    </row>
    <row r="218" spans="1:16" ht="23.5" thickBot="1">
      <c r="A218" s="215">
        <v>87</v>
      </c>
      <c r="B218" s="216" t="s">
        <v>859</v>
      </c>
      <c r="C218" s="216">
        <v>9871</v>
      </c>
      <c r="D218" s="217" t="s">
        <v>456</v>
      </c>
      <c r="E218" s="216" t="s">
        <v>273</v>
      </c>
      <c r="F218" s="216">
        <v>10</v>
      </c>
      <c r="G218" s="216"/>
      <c r="H218" s="218"/>
      <c r="I218" s="218"/>
      <c r="J218" s="218"/>
      <c r="K218" s="218"/>
      <c r="L218" s="218"/>
      <c r="M218" s="218"/>
      <c r="N218" s="218" t="str">
        <f>VLOOKUP(C218,'[2]SINAPI NÃO DESONERADO 02-2020'!$A$1:$E$5279,5,FALSE)</f>
        <v>28,04</v>
      </c>
      <c r="O218" s="219">
        <f t="shared" si="3"/>
        <v>280.39999999999998</v>
      </c>
      <c r="P218" s="210"/>
    </row>
    <row r="219" spans="1:16" ht="23.5" thickBot="1">
      <c r="A219" s="215">
        <v>88</v>
      </c>
      <c r="B219" s="216" t="s">
        <v>859</v>
      </c>
      <c r="C219" s="216">
        <v>9872</v>
      </c>
      <c r="D219" s="217" t="s">
        <v>457</v>
      </c>
      <c r="E219" s="216" t="s">
        <v>273</v>
      </c>
      <c r="F219" s="216">
        <v>10</v>
      </c>
      <c r="G219" s="216"/>
      <c r="H219" s="218"/>
      <c r="I219" s="218"/>
      <c r="J219" s="218"/>
      <c r="K219" s="218"/>
      <c r="L219" s="218"/>
      <c r="M219" s="218"/>
      <c r="N219" s="218" t="str">
        <f>VLOOKUP(C219,'[2]SINAPI NÃO DESONERADO 02-2020'!$A$1:$E$5279,5,FALSE)</f>
        <v>35,04</v>
      </c>
      <c r="O219" s="219">
        <f t="shared" si="3"/>
        <v>350.4</v>
      </c>
      <c r="P219" s="210"/>
    </row>
    <row r="220" spans="1:16" ht="23.5" thickBot="1">
      <c r="A220" s="215">
        <v>89</v>
      </c>
      <c r="B220" s="216" t="s">
        <v>859</v>
      </c>
      <c r="C220" s="216">
        <v>10228</v>
      </c>
      <c r="D220" s="217" t="s">
        <v>458</v>
      </c>
      <c r="E220" s="216" t="s">
        <v>275</v>
      </c>
      <c r="F220" s="216">
        <v>10</v>
      </c>
      <c r="G220" s="216"/>
      <c r="H220" s="218"/>
      <c r="I220" s="218"/>
      <c r="J220" s="218"/>
      <c r="K220" s="218"/>
      <c r="L220" s="218"/>
      <c r="M220" s="218"/>
      <c r="N220" s="218" t="str">
        <f>VLOOKUP(C220,'[2]SINAPI NÃO DESONERADO 02-2020'!$A$1:$E$5279,5,FALSE)</f>
        <v>163,69</v>
      </c>
      <c r="O220" s="219">
        <f t="shared" si="3"/>
        <v>1636.9</v>
      </c>
      <c r="P220" s="210"/>
    </row>
    <row r="221" spans="1:16" ht="23.5" thickBot="1">
      <c r="A221" s="215">
        <v>90</v>
      </c>
      <c r="B221" s="216" t="s">
        <v>859</v>
      </c>
      <c r="C221" s="216">
        <v>11781</v>
      </c>
      <c r="D221" s="217" t="s">
        <v>459</v>
      </c>
      <c r="E221" s="216" t="s">
        <v>275</v>
      </c>
      <c r="F221" s="216">
        <v>10</v>
      </c>
      <c r="G221" s="216"/>
      <c r="H221" s="218"/>
      <c r="I221" s="218"/>
      <c r="J221" s="218"/>
      <c r="K221" s="218"/>
      <c r="L221" s="218"/>
      <c r="M221" s="218"/>
      <c r="N221" s="218" t="str">
        <f>VLOOKUP(C221,'[2]SINAPI NÃO DESONERADO 02-2020'!$A$1:$E$5279,5,FALSE)</f>
        <v>132,61</v>
      </c>
      <c r="O221" s="219">
        <f t="shared" si="3"/>
        <v>1326.1000000000001</v>
      </c>
      <c r="P221" s="210"/>
    </row>
    <row r="222" spans="1:16" ht="23.5" thickBot="1">
      <c r="A222" s="215">
        <v>91</v>
      </c>
      <c r="B222" s="216" t="s">
        <v>859</v>
      </c>
      <c r="C222" s="216">
        <v>37588</v>
      </c>
      <c r="D222" s="217" t="s">
        <v>460</v>
      </c>
      <c r="E222" s="216" t="s">
        <v>242</v>
      </c>
      <c r="F222" s="216">
        <v>10</v>
      </c>
      <c r="G222" s="216"/>
      <c r="H222" s="218"/>
      <c r="I222" s="218"/>
      <c r="J222" s="218"/>
      <c r="K222" s="218"/>
      <c r="L222" s="218"/>
      <c r="M222" s="218"/>
      <c r="N222" s="218" t="str">
        <f>VLOOKUP(C222,'[2]SINAPI NÃO DESONERADO 02-2020'!$A$1:$E$5279,5,FALSE)</f>
        <v>21,46</v>
      </c>
      <c r="O222" s="219">
        <f t="shared" si="3"/>
        <v>214.60000000000002</v>
      </c>
      <c r="P222" s="210"/>
    </row>
    <row r="223" spans="1:16" ht="23.5" thickBot="1">
      <c r="A223" s="215">
        <v>92</v>
      </c>
      <c r="B223" s="216" t="s">
        <v>859</v>
      </c>
      <c r="C223" s="216">
        <v>6138</v>
      </c>
      <c r="D223" s="217" t="s">
        <v>461</v>
      </c>
      <c r="E223" s="216" t="s">
        <v>242</v>
      </c>
      <c r="F223" s="216">
        <v>20</v>
      </c>
      <c r="G223" s="216"/>
      <c r="H223" s="218"/>
      <c r="I223" s="218"/>
      <c r="J223" s="218"/>
      <c r="K223" s="218"/>
      <c r="L223" s="218"/>
      <c r="M223" s="218"/>
      <c r="N223" s="218" t="str">
        <f>VLOOKUP(C223,'[2]SINAPI NÃO DESONERADO 02-2020'!$A$1:$E$5279,5,FALSE)</f>
        <v>1,83</v>
      </c>
      <c r="O223" s="219">
        <f t="shared" si="3"/>
        <v>36.6</v>
      </c>
      <c r="P223" s="210"/>
    </row>
    <row r="224" spans="1:16" ht="23.5" thickBot="1">
      <c r="A224" s="215">
        <v>93</v>
      </c>
      <c r="B224" s="216" t="s">
        <v>365</v>
      </c>
      <c r="C224" s="216"/>
      <c r="D224" s="217" t="s">
        <v>462</v>
      </c>
      <c r="E224" s="216" t="s">
        <v>367</v>
      </c>
      <c r="F224" s="216">
        <v>1</v>
      </c>
      <c r="G224" s="216"/>
      <c r="H224" s="218"/>
      <c r="I224" s="218"/>
      <c r="J224" s="218"/>
      <c r="K224" s="218"/>
      <c r="L224" s="218"/>
      <c r="M224" s="218"/>
      <c r="N224" s="218">
        <f>SUM(O132:O223)*0.2</f>
        <v>5860.4000000000005</v>
      </c>
      <c r="O224" s="219">
        <f t="shared" si="3"/>
        <v>5860.4000000000005</v>
      </c>
      <c r="P224" s="210"/>
    </row>
    <row r="225" spans="1:16" ht="20.149999999999999" customHeight="1" thickBot="1">
      <c r="A225" s="427" t="s">
        <v>463</v>
      </c>
      <c r="B225" s="428"/>
      <c r="C225" s="428"/>
      <c r="D225" s="428"/>
      <c r="E225" s="428"/>
      <c r="F225" s="428"/>
      <c r="G225" s="428"/>
      <c r="H225" s="428"/>
      <c r="I225" s="428"/>
      <c r="J225" s="428"/>
      <c r="K225" s="428"/>
      <c r="L225" s="428"/>
      <c r="M225" s="428"/>
      <c r="N225" s="429"/>
      <c r="O225" s="221">
        <f>SUM(O132:O224)</f>
        <v>35162.400000000001</v>
      </c>
      <c r="P225" s="210"/>
    </row>
    <row r="226" spans="1:16" ht="20.149999999999999" customHeight="1" thickBot="1">
      <c r="A226" s="449" t="s">
        <v>464</v>
      </c>
      <c r="B226" s="450"/>
      <c r="C226" s="450"/>
      <c r="D226" s="450"/>
      <c r="E226" s="450"/>
      <c r="F226" s="450"/>
      <c r="G226" s="450"/>
      <c r="H226" s="450"/>
      <c r="I226" s="450"/>
      <c r="J226" s="450"/>
      <c r="K226" s="450"/>
      <c r="L226" s="450"/>
      <c r="M226" s="450"/>
      <c r="N226" s="450"/>
      <c r="O226" s="451"/>
      <c r="P226" s="210"/>
    </row>
    <row r="227" spans="1:16" ht="20.149999999999999" customHeight="1">
      <c r="A227" s="452" t="s">
        <v>227</v>
      </c>
      <c r="B227" s="452" t="s">
        <v>228</v>
      </c>
      <c r="C227" s="452" t="str">
        <f>C3</f>
        <v>Código</v>
      </c>
      <c r="D227" s="452" t="s">
        <v>229</v>
      </c>
      <c r="E227" s="452" t="s">
        <v>230</v>
      </c>
      <c r="F227" s="452" t="s">
        <v>71</v>
      </c>
      <c r="G227" s="458" t="s">
        <v>855</v>
      </c>
      <c r="H227" s="459"/>
      <c r="I227" s="459"/>
      <c r="J227" s="459"/>
      <c r="K227" s="459"/>
      <c r="L227" s="459"/>
      <c r="M227" s="222"/>
      <c r="N227" s="452" t="str">
        <f>N3</f>
        <v>Valor Unitário de Referência</v>
      </c>
      <c r="O227" s="452" t="str">
        <f>O3</f>
        <v>Valor Total de Referência</v>
      </c>
      <c r="P227" s="210"/>
    </row>
    <row r="228" spans="1:16" ht="20.149999999999999" customHeight="1" thickBot="1">
      <c r="A228" s="453"/>
      <c r="B228" s="453"/>
      <c r="C228" s="453"/>
      <c r="D228" s="453"/>
      <c r="E228" s="453"/>
      <c r="F228" s="453"/>
      <c r="G228" s="460"/>
      <c r="H228" s="461"/>
      <c r="I228" s="461"/>
      <c r="J228" s="461"/>
      <c r="K228" s="461"/>
      <c r="L228" s="461"/>
      <c r="M228" s="223"/>
      <c r="N228" s="453"/>
      <c r="O228" s="453"/>
      <c r="P228" s="210"/>
    </row>
    <row r="229" spans="1:16" ht="15.75" customHeight="1" thickBot="1">
      <c r="A229" s="453"/>
      <c r="B229" s="453"/>
      <c r="C229" s="453"/>
      <c r="D229" s="453"/>
      <c r="E229" s="453"/>
      <c r="F229" s="453"/>
      <c r="G229" s="398" t="s">
        <v>856</v>
      </c>
      <c r="H229" s="399"/>
      <c r="I229" s="398" t="s">
        <v>857</v>
      </c>
      <c r="J229" s="399"/>
      <c r="K229" s="398" t="s">
        <v>858</v>
      </c>
      <c r="L229" s="399"/>
      <c r="M229" s="224"/>
      <c r="N229" s="453"/>
      <c r="O229" s="453"/>
      <c r="P229" s="210"/>
    </row>
    <row r="230" spans="1:16" ht="23.5" thickBot="1">
      <c r="A230" s="454"/>
      <c r="B230" s="454"/>
      <c r="C230" s="454"/>
      <c r="D230" s="454"/>
      <c r="E230" s="454"/>
      <c r="F230" s="454"/>
      <c r="G230" s="175" t="s">
        <v>233</v>
      </c>
      <c r="H230" s="175" t="s">
        <v>234</v>
      </c>
      <c r="I230" s="175" t="s">
        <v>233</v>
      </c>
      <c r="J230" s="175" t="s">
        <v>234</v>
      </c>
      <c r="K230" s="175" t="s">
        <v>233</v>
      </c>
      <c r="L230" s="175" t="s">
        <v>234</v>
      </c>
      <c r="M230" s="175"/>
      <c r="N230" s="454"/>
      <c r="O230" s="454"/>
      <c r="P230" s="210"/>
    </row>
    <row r="231" spans="1:16" ht="23.5" thickBot="1">
      <c r="A231" s="215">
        <v>1</v>
      </c>
      <c r="B231" s="216" t="s">
        <v>859</v>
      </c>
      <c r="C231" s="216">
        <v>400</v>
      </c>
      <c r="D231" s="217" t="s">
        <v>465</v>
      </c>
      <c r="E231" s="216" t="s">
        <v>242</v>
      </c>
      <c r="F231" s="216">
        <v>50</v>
      </c>
      <c r="G231" s="216"/>
      <c r="H231" s="218"/>
      <c r="I231" s="218"/>
      <c r="J231" s="218"/>
      <c r="K231" s="218"/>
      <c r="L231" s="218"/>
      <c r="M231" s="218"/>
      <c r="N231" s="218" t="str">
        <f>VLOOKUP(C231,'[2]SINAPI NÃO DESONERADO 02-2020'!$A$1:$E$5279,5,FALSE)</f>
        <v>1,38</v>
      </c>
      <c r="O231" s="219">
        <f t="shared" ref="O231:O294" si="4">F231*N231</f>
        <v>69</v>
      </c>
      <c r="P231" s="210"/>
    </row>
    <row r="232" spans="1:16" ht="23.5" thickBot="1">
      <c r="A232" s="215">
        <v>2</v>
      </c>
      <c r="B232" s="216" t="s">
        <v>859</v>
      </c>
      <c r="C232" s="216">
        <v>417</v>
      </c>
      <c r="D232" s="217" t="s">
        <v>466</v>
      </c>
      <c r="E232" s="216" t="s">
        <v>242</v>
      </c>
      <c r="F232" s="216">
        <v>10</v>
      </c>
      <c r="G232" s="216"/>
      <c r="H232" s="218"/>
      <c r="I232" s="218"/>
      <c r="J232" s="218"/>
      <c r="K232" s="218"/>
      <c r="L232" s="218"/>
      <c r="M232" s="218"/>
      <c r="N232" s="218" t="str">
        <f>VLOOKUP(C232,'[2]SINAPI NÃO DESONERADO 02-2020'!$A$1:$E$5279,5,FALSE)</f>
        <v>2,30</v>
      </c>
      <c r="O232" s="219">
        <f t="shared" si="4"/>
        <v>23</v>
      </c>
      <c r="P232" s="210"/>
    </row>
    <row r="233" spans="1:16" ht="23.5" thickBot="1">
      <c r="A233" s="215">
        <v>3</v>
      </c>
      <c r="B233" s="216" t="s">
        <v>859</v>
      </c>
      <c r="C233" s="216">
        <v>11273</v>
      </c>
      <c r="D233" s="217" t="s">
        <v>467</v>
      </c>
      <c r="E233" s="216" t="s">
        <v>242</v>
      </c>
      <c r="F233" s="216">
        <v>10</v>
      </c>
      <c r="G233" s="216"/>
      <c r="H233" s="218"/>
      <c r="I233" s="218"/>
      <c r="J233" s="218"/>
      <c r="K233" s="218"/>
      <c r="L233" s="218"/>
      <c r="M233" s="218"/>
      <c r="N233" s="218" t="str">
        <f>VLOOKUP(C233,'[2]SINAPI NÃO DESONERADO 02-2020'!$A$1:$E$5279,5,FALSE)</f>
        <v>7,15</v>
      </c>
      <c r="O233" s="219">
        <f t="shared" si="4"/>
        <v>71.5</v>
      </c>
      <c r="P233" s="210"/>
    </row>
    <row r="234" spans="1:16" ht="23.5" thickBot="1">
      <c r="A234" s="215">
        <v>4</v>
      </c>
      <c r="B234" s="216" t="s">
        <v>859</v>
      </c>
      <c r="C234" s="216">
        <v>11272</v>
      </c>
      <c r="D234" s="217" t="s">
        <v>468</v>
      </c>
      <c r="E234" s="216" t="s">
        <v>242</v>
      </c>
      <c r="F234" s="216">
        <v>10</v>
      </c>
      <c r="G234" s="216"/>
      <c r="H234" s="218"/>
      <c r="I234" s="218"/>
      <c r="J234" s="218"/>
      <c r="K234" s="218"/>
      <c r="L234" s="218"/>
      <c r="M234" s="218"/>
      <c r="N234" s="218" t="str">
        <f>VLOOKUP(C234,'[2]SINAPI NÃO DESONERADO 02-2020'!$A$1:$E$5279,5,FALSE)</f>
        <v>4,31</v>
      </c>
      <c r="O234" s="219">
        <f t="shared" si="4"/>
        <v>43.099999999999994</v>
      </c>
      <c r="P234" s="210"/>
    </row>
    <row r="235" spans="1:16" ht="23.5" thickBot="1">
      <c r="A235" s="215">
        <v>5</v>
      </c>
      <c r="B235" s="216" t="s">
        <v>859</v>
      </c>
      <c r="C235" s="216">
        <v>11275</v>
      </c>
      <c r="D235" s="217" t="s">
        <v>469</v>
      </c>
      <c r="E235" s="216" t="s">
        <v>242</v>
      </c>
      <c r="F235" s="216">
        <v>10</v>
      </c>
      <c r="G235" s="216"/>
      <c r="H235" s="218"/>
      <c r="I235" s="218"/>
      <c r="J235" s="218"/>
      <c r="K235" s="218"/>
      <c r="L235" s="218"/>
      <c r="M235" s="218"/>
      <c r="N235" s="218" t="str">
        <f>VLOOKUP(C235,'[2]SINAPI NÃO DESONERADO 02-2020'!$A$1:$E$5279,5,FALSE)</f>
        <v>1,73</v>
      </c>
      <c r="O235" s="219">
        <f t="shared" si="4"/>
        <v>17.3</v>
      </c>
      <c r="P235" s="210"/>
    </row>
    <row r="236" spans="1:16" ht="23.5" thickBot="1">
      <c r="A236" s="215">
        <v>6</v>
      </c>
      <c r="B236" s="216" t="s">
        <v>859</v>
      </c>
      <c r="C236" s="216">
        <v>11274</v>
      </c>
      <c r="D236" s="217" t="s">
        <v>470</v>
      </c>
      <c r="E236" s="216" t="s">
        <v>242</v>
      </c>
      <c r="F236" s="216">
        <v>10</v>
      </c>
      <c r="G236" s="216"/>
      <c r="H236" s="218"/>
      <c r="I236" s="218"/>
      <c r="J236" s="218"/>
      <c r="K236" s="218"/>
      <c r="L236" s="218"/>
      <c r="M236" s="218"/>
      <c r="N236" s="218" t="str">
        <f>VLOOKUP(C236,'[2]SINAPI NÃO DESONERADO 02-2020'!$A$1:$E$5279,5,FALSE)</f>
        <v>1,32</v>
      </c>
      <c r="O236" s="219">
        <f t="shared" si="4"/>
        <v>13.200000000000001</v>
      </c>
      <c r="P236" s="210"/>
    </row>
    <row r="237" spans="1:16" ht="35" thickBot="1">
      <c r="A237" s="215">
        <v>7</v>
      </c>
      <c r="B237" s="216" t="s">
        <v>859</v>
      </c>
      <c r="C237" s="216">
        <v>1020</v>
      </c>
      <c r="D237" s="217" t="s">
        <v>471</v>
      </c>
      <c r="E237" s="216" t="s">
        <v>472</v>
      </c>
      <c r="F237" s="216">
        <v>100</v>
      </c>
      <c r="G237" s="216"/>
      <c r="H237" s="218"/>
      <c r="I237" s="218"/>
      <c r="J237" s="218"/>
      <c r="K237" s="218"/>
      <c r="L237" s="218"/>
      <c r="M237" s="218"/>
      <c r="N237" s="218" t="str">
        <f>VLOOKUP(C237,'[2]SINAPI NÃO DESONERADO 02-2020'!$A$1:$E$5279,5,FALSE)</f>
        <v>6,34</v>
      </c>
      <c r="O237" s="219">
        <f t="shared" si="4"/>
        <v>634</v>
      </c>
      <c r="P237" s="210"/>
    </row>
    <row r="238" spans="1:16" ht="35" thickBot="1">
      <c r="A238" s="215">
        <v>8</v>
      </c>
      <c r="B238" s="216" t="s">
        <v>859</v>
      </c>
      <c r="C238" s="216">
        <v>995</v>
      </c>
      <c r="D238" s="217" t="s">
        <v>473</v>
      </c>
      <c r="E238" s="216" t="s">
        <v>472</v>
      </c>
      <c r="F238" s="216">
        <v>50</v>
      </c>
      <c r="G238" s="216"/>
      <c r="H238" s="218"/>
      <c r="I238" s="218"/>
      <c r="J238" s="218"/>
      <c r="K238" s="218"/>
      <c r="L238" s="218"/>
      <c r="M238" s="218"/>
      <c r="N238" s="218" t="str">
        <f>VLOOKUP(C238,'[2]SINAPI NÃO DESONERADO 02-2020'!$A$1:$E$5279,5,FALSE)</f>
        <v>9,72</v>
      </c>
      <c r="O238" s="219">
        <f t="shared" si="4"/>
        <v>486.00000000000006</v>
      </c>
      <c r="P238" s="210"/>
    </row>
    <row r="239" spans="1:16" ht="35" thickBot="1">
      <c r="A239" s="215">
        <v>9</v>
      </c>
      <c r="B239" s="216" t="s">
        <v>859</v>
      </c>
      <c r="C239" s="216">
        <v>1022</v>
      </c>
      <c r="D239" s="217" t="s">
        <v>474</v>
      </c>
      <c r="E239" s="216" t="s">
        <v>472</v>
      </c>
      <c r="F239" s="216">
        <v>100</v>
      </c>
      <c r="G239" s="216"/>
      <c r="H239" s="218"/>
      <c r="I239" s="218"/>
      <c r="J239" s="218"/>
      <c r="K239" s="218"/>
      <c r="L239" s="218"/>
      <c r="M239" s="218"/>
      <c r="N239" s="218" t="str">
        <f>VLOOKUP(C239,'[2]SINAPI NÃO DESONERADO 02-2020'!$A$1:$E$5279,5,FALSE)</f>
        <v>2,02</v>
      </c>
      <c r="O239" s="219">
        <f t="shared" si="4"/>
        <v>202</v>
      </c>
      <c r="P239" s="210"/>
    </row>
    <row r="240" spans="1:16" ht="35" thickBot="1">
      <c r="A240" s="215">
        <v>10</v>
      </c>
      <c r="B240" s="216" t="s">
        <v>859</v>
      </c>
      <c r="C240" s="216">
        <v>996</v>
      </c>
      <c r="D240" s="217" t="s">
        <v>475</v>
      </c>
      <c r="E240" s="216" t="s">
        <v>472</v>
      </c>
      <c r="F240" s="216">
        <v>50</v>
      </c>
      <c r="G240" s="216"/>
      <c r="H240" s="218"/>
      <c r="I240" s="218"/>
      <c r="J240" s="218"/>
      <c r="K240" s="218"/>
      <c r="L240" s="218"/>
      <c r="M240" s="218"/>
      <c r="N240" s="218" t="str">
        <f>VLOOKUP(C240,'[2]SINAPI NÃO DESONERADO 02-2020'!$A$1:$E$5279,5,FALSE)</f>
        <v>14,80</v>
      </c>
      <c r="O240" s="219">
        <f t="shared" si="4"/>
        <v>740</v>
      </c>
      <c r="P240" s="210"/>
    </row>
    <row r="241" spans="1:16" ht="35" thickBot="1">
      <c r="A241" s="215">
        <v>11</v>
      </c>
      <c r="B241" s="216" t="s">
        <v>859</v>
      </c>
      <c r="C241" s="216">
        <v>1021</v>
      </c>
      <c r="D241" s="217" t="s">
        <v>476</v>
      </c>
      <c r="E241" s="216" t="s">
        <v>472</v>
      </c>
      <c r="F241" s="216">
        <v>100</v>
      </c>
      <c r="G241" s="216"/>
      <c r="H241" s="218"/>
      <c r="I241" s="218"/>
      <c r="J241" s="218"/>
      <c r="K241" s="218"/>
      <c r="L241" s="218"/>
      <c r="M241" s="218"/>
      <c r="N241" s="218" t="str">
        <f>VLOOKUP(C241,'[2]SINAPI NÃO DESONERADO 02-2020'!$A$1:$E$5279,5,FALSE)</f>
        <v>2,89</v>
      </c>
      <c r="O241" s="219">
        <f t="shared" si="4"/>
        <v>289</v>
      </c>
      <c r="P241" s="210"/>
    </row>
    <row r="242" spans="1:16" ht="35" thickBot="1">
      <c r="A242" s="215">
        <v>12</v>
      </c>
      <c r="B242" s="216" t="s">
        <v>859</v>
      </c>
      <c r="C242" s="216">
        <v>994</v>
      </c>
      <c r="D242" s="217" t="s">
        <v>477</v>
      </c>
      <c r="E242" s="216" t="s">
        <v>472</v>
      </c>
      <c r="F242" s="216">
        <v>50</v>
      </c>
      <c r="G242" s="216"/>
      <c r="H242" s="218"/>
      <c r="I242" s="218"/>
      <c r="J242" s="218"/>
      <c r="K242" s="218"/>
      <c r="L242" s="218"/>
      <c r="M242" s="218"/>
      <c r="N242" s="218" t="str">
        <f>VLOOKUP(C242,'[2]SINAPI NÃO DESONERADO 02-2020'!$A$1:$E$5279,5,FALSE)</f>
        <v>3,95</v>
      </c>
      <c r="O242" s="219">
        <f t="shared" si="4"/>
        <v>197.5</v>
      </c>
      <c r="P242" s="210"/>
    </row>
    <row r="243" spans="1:16" ht="23.5" thickBot="1">
      <c r="A243" s="215">
        <v>13</v>
      </c>
      <c r="B243" s="216" t="s">
        <v>859</v>
      </c>
      <c r="C243" s="216">
        <v>34602</v>
      </c>
      <c r="D243" s="217" t="s">
        <v>478</v>
      </c>
      <c r="E243" s="216" t="s">
        <v>472</v>
      </c>
      <c r="F243" s="216">
        <v>50</v>
      </c>
      <c r="G243" s="216"/>
      <c r="H243" s="218"/>
      <c r="I243" s="218"/>
      <c r="J243" s="218"/>
      <c r="K243" s="218"/>
      <c r="L243" s="218"/>
      <c r="M243" s="218"/>
      <c r="N243" s="218" t="str">
        <f>VLOOKUP(C243,'[2]SINAPI NÃO DESONERADO 02-2020'!$A$1:$E$5279,5,FALSE)</f>
        <v>1,21</v>
      </c>
      <c r="O243" s="219">
        <f t="shared" si="4"/>
        <v>60.5</v>
      </c>
      <c r="P243" s="210"/>
    </row>
    <row r="244" spans="1:16" ht="23.5" thickBot="1">
      <c r="A244" s="215">
        <v>14</v>
      </c>
      <c r="B244" s="216" t="s">
        <v>859</v>
      </c>
      <c r="C244" s="216">
        <v>34603</v>
      </c>
      <c r="D244" s="217" t="s">
        <v>479</v>
      </c>
      <c r="E244" s="216" t="s">
        <v>472</v>
      </c>
      <c r="F244" s="216">
        <v>30</v>
      </c>
      <c r="G244" s="216"/>
      <c r="H244" s="218"/>
      <c r="I244" s="218"/>
      <c r="J244" s="218"/>
      <c r="K244" s="218"/>
      <c r="L244" s="218"/>
      <c r="M244" s="218"/>
      <c r="N244" s="218" t="str">
        <f>VLOOKUP(C244,'[2]SINAPI NÃO DESONERADO 02-2020'!$A$1:$E$5279,5,FALSE)</f>
        <v>5,85</v>
      </c>
      <c r="O244" s="219">
        <f t="shared" si="4"/>
        <v>175.5</v>
      </c>
      <c r="P244" s="210"/>
    </row>
    <row r="245" spans="1:16" ht="23.5" thickBot="1">
      <c r="A245" s="215">
        <v>15</v>
      </c>
      <c r="B245" s="216" t="s">
        <v>859</v>
      </c>
      <c r="C245" s="216">
        <v>34607</v>
      </c>
      <c r="D245" s="217" t="s">
        <v>480</v>
      </c>
      <c r="E245" s="216" t="s">
        <v>472</v>
      </c>
      <c r="F245" s="216">
        <v>50</v>
      </c>
      <c r="G245" s="216"/>
      <c r="H245" s="218"/>
      <c r="I245" s="218"/>
      <c r="J245" s="218"/>
      <c r="K245" s="218"/>
      <c r="L245" s="218"/>
      <c r="M245" s="218"/>
      <c r="N245" s="218" t="str">
        <f>VLOOKUP(C245,'[2]SINAPI NÃO DESONERADO 02-2020'!$A$1:$E$5279,5,FALSE)</f>
        <v>2,60</v>
      </c>
      <c r="O245" s="219">
        <f t="shared" si="4"/>
        <v>130</v>
      </c>
      <c r="P245" s="210"/>
    </row>
    <row r="246" spans="1:16" ht="23.5" thickBot="1">
      <c r="A246" s="215">
        <v>16</v>
      </c>
      <c r="B246" s="216" t="s">
        <v>859</v>
      </c>
      <c r="C246" s="216">
        <v>34609</v>
      </c>
      <c r="D246" s="217" t="s">
        <v>481</v>
      </c>
      <c r="E246" s="216" t="s">
        <v>472</v>
      </c>
      <c r="F246" s="216">
        <v>50</v>
      </c>
      <c r="G246" s="216"/>
      <c r="H246" s="218"/>
      <c r="I246" s="218"/>
      <c r="J246" s="218"/>
      <c r="K246" s="218"/>
      <c r="L246" s="218"/>
      <c r="M246" s="218"/>
      <c r="N246" s="218" t="str">
        <f>VLOOKUP(C246,'[2]SINAPI NÃO DESONERADO 02-2020'!$A$1:$E$5279,5,FALSE)</f>
        <v>3,91</v>
      </c>
      <c r="O246" s="219">
        <f t="shared" si="4"/>
        <v>195.5</v>
      </c>
      <c r="P246" s="210"/>
    </row>
    <row r="247" spans="1:16" ht="23.5" thickBot="1">
      <c r="A247" s="215">
        <v>17</v>
      </c>
      <c r="B247" s="216" t="s">
        <v>859</v>
      </c>
      <c r="C247" s="216">
        <v>34618</v>
      </c>
      <c r="D247" s="217" t="s">
        <v>482</v>
      </c>
      <c r="E247" s="216" t="s">
        <v>472</v>
      </c>
      <c r="F247" s="216">
        <v>50</v>
      </c>
      <c r="G247" s="216"/>
      <c r="H247" s="218"/>
      <c r="I247" s="218"/>
      <c r="J247" s="218"/>
      <c r="K247" s="218"/>
      <c r="L247" s="218"/>
      <c r="M247" s="218"/>
      <c r="N247" s="218" t="str">
        <f>VLOOKUP(C247,'[2]SINAPI NÃO DESONERADO 02-2020'!$A$1:$E$5279,5,FALSE)</f>
        <v>1,61</v>
      </c>
      <c r="O247" s="219">
        <f t="shared" si="4"/>
        <v>80.5</v>
      </c>
      <c r="P247" s="210"/>
    </row>
    <row r="248" spans="1:16" ht="23.5" thickBot="1">
      <c r="A248" s="215">
        <v>18</v>
      </c>
      <c r="B248" s="216" t="s">
        <v>859</v>
      </c>
      <c r="C248" s="216">
        <v>34620</v>
      </c>
      <c r="D248" s="217" t="s">
        <v>483</v>
      </c>
      <c r="E248" s="216" t="s">
        <v>472</v>
      </c>
      <c r="F248" s="216">
        <v>30</v>
      </c>
      <c r="G248" s="216"/>
      <c r="H248" s="218"/>
      <c r="I248" s="218"/>
      <c r="J248" s="218"/>
      <c r="K248" s="218"/>
      <c r="L248" s="218"/>
      <c r="M248" s="218"/>
      <c r="N248" s="218" t="str">
        <f>VLOOKUP(C248,'[2]SINAPI NÃO DESONERADO 02-2020'!$A$1:$E$5279,5,FALSE)</f>
        <v>8,07</v>
      </c>
      <c r="O248" s="219">
        <f t="shared" si="4"/>
        <v>242.10000000000002</v>
      </c>
      <c r="P248" s="210"/>
    </row>
    <row r="249" spans="1:16" ht="23.5" thickBot="1">
      <c r="A249" s="215">
        <v>19</v>
      </c>
      <c r="B249" s="216" t="s">
        <v>859</v>
      </c>
      <c r="C249" s="216">
        <v>34621</v>
      </c>
      <c r="D249" s="217" t="s">
        <v>484</v>
      </c>
      <c r="E249" s="216" t="s">
        <v>472</v>
      </c>
      <c r="F249" s="216">
        <v>50</v>
      </c>
      <c r="G249" s="216"/>
      <c r="H249" s="218"/>
      <c r="I249" s="218"/>
      <c r="J249" s="218"/>
      <c r="K249" s="218"/>
      <c r="L249" s="218"/>
      <c r="M249" s="218"/>
      <c r="N249" s="218" t="str">
        <f>VLOOKUP(C249,'[2]SINAPI NÃO DESONERADO 02-2020'!$A$1:$E$5279,5,FALSE)</f>
        <v>3,74</v>
      </c>
      <c r="O249" s="219">
        <f t="shared" si="4"/>
        <v>187</v>
      </c>
      <c r="P249" s="210"/>
    </row>
    <row r="250" spans="1:16" ht="23.5" thickBot="1">
      <c r="A250" s="215">
        <v>20</v>
      </c>
      <c r="B250" s="216" t="s">
        <v>859</v>
      </c>
      <c r="C250" s="216">
        <v>34622</v>
      </c>
      <c r="D250" s="217" t="s">
        <v>485</v>
      </c>
      <c r="E250" s="216" t="s">
        <v>472</v>
      </c>
      <c r="F250" s="216">
        <v>30</v>
      </c>
      <c r="G250" s="216"/>
      <c r="H250" s="218"/>
      <c r="I250" s="218"/>
      <c r="J250" s="218"/>
      <c r="K250" s="218"/>
      <c r="L250" s="218"/>
      <c r="M250" s="218"/>
      <c r="N250" s="218" t="str">
        <f>VLOOKUP(C250,'[2]SINAPI NÃO DESONERADO 02-2020'!$A$1:$E$5279,5,FALSE)</f>
        <v>5,30</v>
      </c>
      <c r="O250" s="219">
        <f t="shared" si="4"/>
        <v>159</v>
      </c>
      <c r="P250" s="210"/>
    </row>
    <row r="251" spans="1:16" ht="23.5" thickBot="1">
      <c r="A251" s="215">
        <v>21</v>
      </c>
      <c r="B251" s="216" t="s">
        <v>859</v>
      </c>
      <c r="C251" s="216">
        <v>34624</v>
      </c>
      <c r="D251" s="217" t="s">
        <v>486</v>
      </c>
      <c r="E251" s="216" t="s">
        <v>472</v>
      </c>
      <c r="F251" s="216">
        <v>50</v>
      </c>
      <c r="G251" s="216"/>
      <c r="H251" s="218"/>
      <c r="I251" s="218"/>
      <c r="J251" s="218"/>
      <c r="K251" s="218"/>
      <c r="L251" s="218"/>
      <c r="M251" s="218"/>
      <c r="N251" s="218" t="str">
        <f>VLOOKUP(C251,'[2]SINAPI NÃO DESONERADO 02-2020'!$A$1:$E$5279,5,FALSE)</f>
        <v>2,06</v>
      </c>
      <c r="O251" s="219">
        <f t="shared" si="4"/>
        <v>103</v>
      </c>
      <c r="P251" s="210"/>
    </row>
    <row r="252" spans="1:16" ht="23.5" thickBot="1">
      <c r="A252" s="215">
        <v>22</v>
      </c>
      <c r="B252" s="216" t="s">
        <v>859</v>
      </c>
      <c r="C252" s="216">
        <v>34626</v>
      </c>
      <c r="D252" s="217" t="s">
        <v>487</v>
      </c>
      <c r="E252" s="216" t="s">
        <v>472</v>
      </c>
      <c r="F252" s="216">
        <v>30</v>
      </c>
      <c r="G252" s="216"/>
      <c r="H252" s="218"/>
      <c r="I252" s="218"/>
      <c r="J252" s="218"/>
      <c r="K252" s="218"/>
      <c r="L252" s="218"/>
      <c r="M252" s="218"/>
      <c r="N252" s="218" t="str">
        <f>VLOOKUP(C252,'[2]SINAPI NÃO DESONERADO 02-2020'!$A$1:$E$5279,5,FALSE)</f>
        <v>11,09</v>
      </c>
      <c r="O252" s="219">
        <f t="shared" si="4"/>
        <v>332.7</v>
      </c>
      <c r="P252" s="210"/>
    </row>
    <row r="253" spans="1:16" ht="23.5" thickBot="1">
      <c r="A253" s="215">
        <v>23</v>
      </c>
      <c r="B253" s="216" t="s">
        <v>859</v>
      </c>
      <c r="C253" s="216">
        <v>34627</v>
      </c>
      <c r="D253" s="217" t="s">
        <v>488</v>
      </c>
      <c r="E253" s="216" t="s">
        <v>472</v>
      </c>
      <c r="F253" s="216">
        <v>50</v>
      </c>
      <c r="G253" s="216"/>
      <c r="H253" s="218"/>
      <c r="I253" s="218"/>
      <c r="J253" s="218"/>
      <c r="K253" s="218"/>
      <c r="L253" s="218"/>
      <c r="M253" s="218"/>
      <c r="N253" s="218" t="str">
        <f>VLOOKUP(C253,'[2]SINAPI NÃO DESONERADO 02-2020'!$A$1:$E$5279,5,FALSE)</f>
        <v>4,78</v>
      </c>
      <c r="O253" s="219">
        <f t="shared" si="4"/>
        <v>239</v>
      </c>
      <c r="P253" s="210"/>
    </row>
    <row r="254" spans="1:16" ht="23.5" thickBot="1">
      <c r="A254" s="215">
        <v>24</v>
      </c>
      <c r="B254" s="216" t="s">
        <v>859</v>
      </c>
      <c r="C254" s="216">
        <v>34629</v>
      </c>
      <c r="D254" s="217" t="s">
        <v>489</v>
      </c>
      <c r="E254" s="216" t="s">
        <v>472</v>
      </c>
      <c r="F254" s="216">
        <v>50</v>
      </c>
      <c r="G254" s="216"/>
      <c r="H254" s="218"/>
      <c r="I254" s="218"/>
      <c r="J254" s="218"/>
      <c r="K254" s="218"/>
      <c r="L254" s="218"/>
      <c r="M254" s="218"/>
      <c r="N254" s="218" t="str">
        <f>VLOOKUP(C254,'[2]SINAPI NÃO DESONERADO 02-2020'!$A$1:$E$5279,5,FALSE)</f>
        <v>7,00</v>
      </c>
      <c r="O254" s="219">
        <f t="shared" si="4"/>
        <v>350</v>
      </c>
      <c r="P254" s="210"/>
    </row>
    <row r="255" spans="1:16" ht="35" thickBot="1">
      <c r="A255" s="215">
        <v>25</v>
      </c>
      <c r="B255" s="216" t="s">
        <v>859</v>
      </c>
      <c r="C255" s="216">
        <v>39257</v>
      </c>
      <c r="D255" s="217" t="s">
        <v>490</v>
      </c>
      <c r="E255" s="216" t="s">
        <v>472</v>
      </c>
      <c r="F255" s="216">
        <v>50</v>
      </c>
      <c r="G255" s="216"/>
      <c r="H255" s="218"/>
      <c r="I255" s="218"/>
      <c r="J255" s="218"/>
      <c r="K255" s="218"/>
      <c r="L255" s="218"/>
      <c r="M255" s="218"/>
      <c r="N255" s="218" t="str">
        <f>VLOOKUP(C255,'[2]SINAPI NÃO DESONERADO 02-2020'!$A$1:$E$5279,5,FALSE)</f>
        <v>3,71</v>
      </c>
      <c r="O255" s="219">
        <f t="shared" si="4"/>
        <v>185.5</v>
      </c>
      <c r="P255" s="210"/>
    </row>
    <row r="256" spans="1:16" ht="35" thickBot="1">
      <c r="A256" s="215">
        <v>26</v>
      </c>
      <c r="B256" s="216" t="s">
        <v>859</v>
      </c>
      <c r="C256" s="216">
        <v>39261</v>
      </c>
      <c r="D256" s="217" t="s">
        <v>491</v>
      </c>
      <c r="E256" s="216" t="s">
        <v>472</v>
      </c>
      <c r="F256" s="216">
        <v>30</v>
      </c>
      <c r="G256" s="216"/>
      <c r="H256" s="218"/>
      <c r="I256" s="218"/>
      <c r="J256" s="218"/>
      <c r="K256" s="218"/>
      <c r="L256" s="218"/>
      <c r="M256" s="218"/>
      <c r="N256" s="218" t="str">
        <f>VLOOKUP(C256,'[2]SINAPI NÃO DESONERADO 02-2020'!$A$1:$E$5279,5,FALSE)</f>
        <v>19,78</v>
      </c>
      <c r="O256" s="219">
        <f t="shared" si="4"/>
        <v>593.40000000000009</v>
      </c>
      <c r="P256" s="210"/>
    </row>
    <row r="257" spans="1:16" ht="35" thickBot="1">
      <c r="A257" s="215">
        <v>27</v>
      </c>
      <c r="B257" s="216" t="s">
        <v>859</v>
      </c>
      <c r="C257" s="216">
        <v>39268</v>
      </c>
      <c r="D257" s="217" t="s">
        <v>492</v>
      </c>
      <c r="E257" s="216" t="s">
        <v>472</v>
      </c>
      <c r="F257" s="216">
        <v>20</v>
      </c>
      <c r="G257" s="216"/>
      <c r="H257" s="218"/>
      <c r="I257" s="218"/>
      <c r="J257" s="218"/>
      <c r="K257" s="218"/>
      <c r="L257" s="218"/>
      <c r="M257" s="218"/>
      <c r="N257" s="218" t="str">
        <f>VLOOKUP(C257,'[2]SINAPI NÃO DESONERADO 02-2020'!$A$1:$E$5279,5,FALSE)</f>
        <v>228,23</v>
      </c>
      <c r="O257" s="219">
        <f t="shared" si="4"/>
        <v>4564.5999999999995</v>
      </c>
      <c r="P257" s="210"/>
    </row>
    <row r="258" spans="1:16" ht="35" thickBot="1">
      <c r="A258" s="215">
        <v>28</v>
      </c>
      <c r="B258" s="216" t="s">
        <v>859</v>
      </c>
      <c r="C258" s="216">
        <v>39262</v>
      </c>
      <c r="D258" s="217" t="s">
        <v>493</v>
      </c>
      <c r="E258" s="216" t="s">
        <v>472</v>
      </c>
      <c r="F258" s="216">
        <v>20</v>
      </c>
      <c r="G258" s="216"/>
      <c r="H258" s="218"/>
      <c r="I258" s="218"/>
      <c r="J258" s="218"/>
      <c r="K258" s="218"/>
      <c r="L258" s="218"/>
      <c r="M258" s="218"/>
      <c r="N258" s="218" t="str">
        <f>VLOOKUP(C258,'[2]SINAPI NÃO DESONERADO 02-2020'!$A$1:$E$5279,5,FALSE)</f>
        <v>30,93</v>
      </c>
      <c r="O258" s="219">
        <f t="shared" si="4"/>
        <v>618.6</v>
      </c>
      <c r="P258" s="210"/>
    </row>
    <row r="259" spans="1:16" ht="35" thickBot="1">
      <c r="A259" s="215">
        <v>29</v>
      </c>
      <c r="B259" s="216" t="s">
        <v>859</v>
      </c>
      <c r="C259" s="216">
        <v>39258</v>
      </c>
      <c r="D259" s="217" t="s">
        <v>494</v>
      </c>
      <c r="E259" s="216" t="s">
        <v>472</v>
      </c>
      <c r="F259" s="216">
        <v>50</v>
      </c>
      <c r="G259" s="216"/>
      <c r="H259" s="218"/>
      <c r="I259" s="218"/>
      <c r="J259" s="218"/>
      <c r="K259" s="218"/>
      <c r="L259" s="218"/>
      <c r="M259" s="218"/>
      <c r="N259" s="218" t="str">
        <f>VLOOKUP(C259,'[2]SINAPI NÃO DESONERADO 02-2020'!$A$1:$E$5279,5,FALSE)</f>
        <v>5,50</v>
      </c>
      <c r="O259" s="219">
        <f t="shared" si="4"/>
        <v>275</v>
      </c>
      <c r="P259" s="210"/>
    </row>
    <row r="260" spans="1:16" ht="35" thickBot="1">
      <c r="A260" s="215">
        <v>30</v>
      </c>
      <c r="B260" s="216" t="s">
        <v>859</v>
      </c>
      <c r="C260" s="216">
        <v>39263</v>
      </c>
      <c r="D260" s="217" t="s">
        <v>495</v>
      </c>
      <c r="E260" s="216" t="s">
        <v>472</v>
      </c>
      <c r="F260" s="216">
        <v>20</v>
      </c>
      <c r="G260" s="216"/>
      <c r="H260" s="218"/>
      <c r="I260" s="218"/>
      <c r="J260" s="218"/>
      <c r="K260" s="218"/>
      <c r="L260" s="218"/>
      <c r="M260" s="218"/>
      <c r="N260" s="218" t="str">
        <f>VLOOKUP(C260,'[2]SINAPI NÃO DESONERADO 02-2020'!$A$1:$E$5279,5,FALSE)</f>
        <v>47,85</v>
      </c>
      <c r="O260" s="219">
        <f t="shared" si="4"/>
        <v>957</v>
      </c>
      <c r="P260" s="210"/>
    </row>
    <row r="261" spans="1:16" ht="35" thickBot="1">
      <c r="A261" s="215">
        <v>31</v>
      </c>
      <c r="B261" s="216" t="s">
        <v>859</v>
      </c>
      <c r="C261" s="216">
        <v>39264</v>
      </c>
      <c r="D261" s="217" t="s">
        <v>496</v>
      </c>
      <c r="E261" s="216" t="s">
        <v>472</v>
      </c>
      <c r="F261" s="216">
        <v>10</v>
      </c>
      <c r="G261" s="216"/>
      <c r="H261" s="218"/>
      <c r="I261" s="218"/>
      <c r="J261" s="218"/>
      <c r="K261" s="218"/>
      <c r="L261" s="218"/>
      <c r="M261" s="218"/>
      <c r="N261" s="218" t="str">
        <f>VLOOKUP(C261,'[2]SINAPI NÃO DESONERADO 02-2020'!$A$1:$E$5279,5,FALSE)</f>
        <v>64,80</v>
      </c>
      <c r="O261" s="219">
        <f t="shared" si="4"/>
        <v>648</v>
      </c>
      <c r="P261" s="210"/>
    </row>
    <row r="262" spans="1:16" ht="35" thickBot="1">
      <c r="A262" s="215">
        <v>32</v>
      </c>
      <c r="B262" s="216" t="s">
        <v>859</v>
      </c>
      <c r="C262" s="216">
        <v>39259</v>
      </c>
      <c r="D262" s="217" t="s">
        <v>497</v>
      </c>
      <c r="E262" s="216" t="s">
        <v>472</v>
      </c>
      <c r="F262" s="216">
        <v>50</v>
      </c>
      <c r="G262" s="216"/>
      <c r="H262" s="218"/>
      <c r="I262" s="218"/>
      <c r="J262" s="218"/>
      <c r="K262" s="218"/>
      <c r="L262" s="218"/>
      <c r="M262" s="218"/>
      <c r="N262" s="218" t="str">
        <f>VLOOKUP(C262,'[2]SINAPI NÃO DESONERADO 02-2020'!$A$1:$E$5279,5,FALSE)</f>
        <v>8,38</v>
      </c>
      <c r="O262" s="219">
        <f t="shared" si="4"/>
        <v>419.00000000000006</v>
      </c>
      <c r="P262" s="210"/>
    </row>
    <row r="263" spans="1:16" ht="35" thickBot="1">
      <c r="A263" s="215">
        <v>33</v>
      </c>
      <c r="B263" s="216" t="s">
        <v>859</v>
      </c>
      <c r="C263" s="216">
        <v>39265</v>
      </c>
      <c r="D263" s="217" t="s">
        <v>498</v>
      </c>
      <c r="E263" s="216" t="s">
        <v>472</v>
      </c>
      <c r="F263" s="216">
        <v>20</v>
      </c>
      <c r="G263" s="216"/>
      <c r="H263" s="218"/>
      <c r="I263" s="218"/>
      <c r="J263" s="218"/>
      <c r="K263" s="218"/>
      <c r="L263" s="218"/>
      <c r="M263" s="218"/>
      <c r="N263" s="218" t="str">
        <f>VLOOKUP(C263,'[2]SINAPI NÃO DESONERADO 02-2020'!$A$1:$E$5279,5,FALSE)</f>
        <v>95,45</v>
      </c>
      <c r="O263" s="219">
        <f t="shared" si="4"/>
        <v>1909</v>
      </c>
      <c r="P263" s="210"/>
    </row>
    <row r="264" spans="1:16" ht="35" thickBot="1">
      <c r="A264" s="215">
        <v>34</v>
      </c>
      <c r="B264" s="216" t="s">
        <v>859</v>
      </c>
      <c r="C264" s="216">
        <v>39260</v>
      </c>
      <c r="D264" s="217" t="s">
        <v>499</v>
      </c>
      <c r="E264" s="216" t="s">
        <v>472</v>
      </c>
      <c r="F264" s="216">
        <v>50</v>
      </c>
      <c r="G264" s="216"/>
      <c r="H264" s="218"/>
      <c r="I264" s="218"/>
      <c r="J264" s="218"/>
      <c r="K264" s="218"/>
      <c r="L264" s="218"/>
      <c r="M264" s="218"/>
      <c r="N264" s="218" t="str">
        <f>VLOOKUP(C264,'[2]SINAPI NÃO DESONERADO 02-2020'!$A$1:$E$5279,5,FALSE)</f>
        <v>11,93</v>
      </c>
      <c r="O264" s="219">
        <f t="shared" si="4"/>
        <v>596.5</v>
      </c>
      <c r="P264" s="210"/>
    </row>
    <row r="265" spans="1:16" ht="35" thickBot="1">
      <c r="A265" s="215">
        <v>35</v>
      </c>
      <c r="B265" s="216" t="s">
        <v>859</v>
      </c>
      <c r="C265" s="216">
        <v>39266</v>
      </c>
      <c r="D265" s="217" t="s">
        <v>500</v>
      </c>
      <c r="E265" s="216" t="s">
        <v>472</v>
      </c>
      <c r="F265" s="216">
        <v>20</v>
      </c>
      <c r="G265" s="216"/>
      <c r="H265" s="218"/>
      <c r="I265" s="218"/>
      <c r="J265" s="218"/>
      <c r="K265" s="218"/>
      <c r="L265" s="218"/>
      <c r="M265" s="218"/>
      <c r="N265" s="218" t="str">
        <f>VLOOKUP(C265,'[2]SINAPI NÃO DESONERADO 02-2020'!$A$1:$E$5279,5,FALSE)</f>
        <v>133,94</v>
      </c>
      <c r="O265" s="219">
        <f t="shared" si="4"/>
        <v>2678.8</v>
      </c>
      <c r="P265" s="210"/>
    </row>
    <row r="266" spans="1:16" ht="35" thickBot="1">
      <c r="A266" s="215">
        <v>36</v>
      </c>
      <c r="B266" s="216" t="s">
        <v>859</v>
      </c>
      <c r="C266" s="216">
        <v>39267</v>
      </c>
      <c r="D266" s="217" t="s">
        <v>501</v>
      </c>
      <c r="E266" s="216" t="s">
        <v>472</v>
      </c>
      <c r="F266" s="216">
        <v>20</v>
      </c>
      <c r="G266" s="216"/>
      <c r="H266" s="218"/>
      <c r="I266" s="218"/>
      <c r="J266" s="218"/>
      <c r="K266" s="218"/>
      <c r="L266" s="218"/>
      <c r="M266" s="218"/>
      <c r="N266" s="218" t="str">
        <f>VLOOKUP(C266,'[2]SINAPI NÃO DESONERADO 02-2020'!$A$1:$E$5279,5,FALSE)</f>
        <v>175,57</v>
      </c>
      <c r="O266" s="219">
        <f t="shared" si="4"/>
        <v>3511.3999999999996</v>
      </c>
      <c r="P266" s="210"/>
    </row>
    <row r="267" spans="1:16" ht="23.5" thickBot="1">
      <c r="A267" s="215">
        <v>37</v>
      </c>
      <c r="B267" s="216" t="s">
        <v>859</v>
      </c>
      <c r="C267" s="216">
        <v>1872</v>
      </c>
      <c r="D267" s="217" t="s">
        <v>502</v>
      </c>
      <c r="E267" s="216" t="s">
        <v>242</v>
      </c>
      <c r="F267" s="216">
        <v>20</v>
      </c>
      <c r="G267" s="216"/>
      <c r="H267" s="218"/>
      <c r="I267" s="218"/>
      <c r="J267" s="218"/>
      <c r="K267" s="218"/>
      <c r="L267" s="218"/>
      <c r="M267" s="218"/>
      <c r="N267" s="218" t="str">
        <f>VLOOKUP(C267,'[2]SINAPI NÃO DESONERADO 02-2020'!$A$1:$E$5279,5,FALSE)</f>
        <v>1,66</v>
      </c>
      <c r="O267" s="219">
        <f t="shared" si="4"/>
        <v>33.199999999999996</v>
      </c>
      <c r="P267" s="210"/>
    </row>
    <row r="268" spans="1:16" ht="23.5" thickBot="1">
      <c r="A268" s="215">
        <v>38</v>
      </c>
      <c r="B268" s="216" t="s">
        <v>859</v>
      </c>
      <c r="C268" s="216">
        <v>2580</v>
      </c>
      <c r="D268" s="217" t="s">
        <v>503</v>
      </c>
      <c r="E268" s="216" t="s">
        <v>242</v>
      </c>
      <c r="F268" s="216">
        <v>20</v>
      </c>
      <c r="G268" s="216"/>
      <c r="H268" s="218"/>
      <c r="I268" s="218"/>
      <c r="J268" s="218"/>
      <c r="K268" s="218"/>
      <c r="L268" s="218"/>
      <c r="M268" s="218"/>
      <c r="N268" s="218" t="str">
        <f>VLOOKUP(C268,'[2]SINAPI NÃO DESONERADO 02-2020'!$A$1:$E$5279,5,FALSE)</f>
        <v>9,30</v>
      </c>
      <c r="O268" s="219">
        <f t="shared" si="4"/>
        <v>186</v>
      </c>
      <c r="P268" s="210"/>
    </row>
    <row r="269" spans="1:16" ht="23.5" thickBot="1">
      <c r="A269" s="215">
        <v>39</v>
      </c>
      <c r="B269" s="216" t="s">
        <v>859</v>
      </c>
      <c r="C269" s="216">
        <v>1602</v>
      </c>
      <c r="D269" s="217" t="s">
        <v>504</v>
      </c>
      <c r="E269" s="216" t="s">
        <v>242</v>
      </c>
      <c r="F269" s="216">
        <v>30</v>
      </c>
      <c r="G269" s="216"/>
      <c r="H269" s="218"/>
      <c r="I269" s="218"/>
      <c r="J269" s="218"/>
      <c r="K269" s="218"/>
      <c r="L269" s="218"/>
      <c r="M269" s="218"/>
      <c r="N269" s="218" t="str">
        <f>VLOOKUP(C269,'[2]SINAPI NÃO DESONERADO 02-2020'!$A$1:$E$5279,5,FALSE)</f>
        <v>31,47</v>
      </c>
      <c r="O269" s="219">
        <f t="shared" si="4"/>
        <v>944.09999999999991</v>
      </c>
      <c r="P269" s="210"/>
    </row>
    <row r="270" spans="1:16" ht="23.5" thickBot="1">
      <c r="A270" s="215">
        <v>40</v>
      </c>
      <c r="B270" s="216" t="s">
        <v>859</v>
      </c>
      <c r="C270" s="216">
        <v>1601</v>
      </c>
      <c r="D270" s="217" t="s">
        <v>505</v>
      </c>
      <c r="E270" s="216" t="s">
        <v>242</v>
      </c>
      <c r="F270" s="216">
        <v>30</v>
      </c>
      <c r="G270" s="216"/>
      <c r="H270" s="218"/>
      <c r="I270" s="218"/>
      <c r="J270" s="218"/>
      <c r="K270" s="218"/>
      <c r="L270" s="218"/>
      <c r="M270" s="218"/>
      <c r="N270" s="218" t="str">
        <f>VLOOKUP(C270,'[2]SINAPI NÃO DESONERADO 02-2020'!$A$1:$E$5279,5,FALSE)</f>
        <v>28,05</v>
      </c>
      <c r="O270" s="219">
        <f t="shared" si="4"/>
        <v>841.5</v>
      </c>
      <c r="P270" s="210"/>
    </row>
    <row r="271" spans="1:16" ht="23.5" thickBot="1">
      <c r="A271" s="215">
        <v>41</v>
      </c>
      <c r="B271" s="216" t="s">
        <v>859</v>
      </c>
      <c r="C271" s="216">
        <v>1600</v>
      </c>
      <c r="D271" s="217" t="s">
        <v>506</v>
      </c>
      <c r="E271" s="216" t="s">
        <v>242</v>
      </c>
      <c r="F271" s="216">
        <v>30</v>
      </c>
      <c r="G271" s="216"/>
      <c r="H271" s="218"/>
      <c r="I271" s="218"/>
      <c r="J271" s="218"/>
      <c r="K271" s="218"/>
      <c r="L271" s="218"/>
      <c r="M271" s="218"/>
      <c r="N271" s="218" t="str">
        <f>VLOOKUP(C271,'[2]SINAPI NÃO DESONERADO 02-2020'!$A$1:$E$5279,5,FALSE)</f>
        <v>12,25</v>
      </c>
      <c r="O271" s="219">
        <f t="shared" si="4"/>
        <v>367.5</v>
      </c>
      <c r="P271" s="210"/>
    </row>
    <row r="272" spans="1:16" ht="23.5" thickBot="1">
      <c r="A272" s="215">
        <v>42</v>
      </c>
      <c r="B272" s="216" t="s">
        <v>859</v>
      </c>
      <c r="C272" s="216">
        <v>1598</v>
      </c>
      <c r="D272" s="217" t="s">
        <v>507</v>
      </c>
      <c r="E272" s="216" t="s">
        <v>242</v>
      </c>
      <c r="F272" s="216">
        <v>30</v>
      </c>
      <c r="G272" s="216"/>
      <c r="H272" s="218"/>
      <c r="I272" s="218"/>
      <c r="J272" s="218"/>
      <c r="K272" s="218"/>
      <c r="L272" s="218"/>
      <c r="M272" s="218"/>
      <c r="N272" s="218" t="str">
        <f>VLOOKUP(C272,'[2]SINAPI NÃO DESONERADO 02-2020'!$A$1:$E$5279,5,FALSE)</f>
        <v>8,30</v>
      </c>
      <c r="O272" s="219">
        <f t="shared" si="4"/>
        <v>249.00000000000003</v>
      </c>
      <c r="P272" s="210"/>
    </row>
    <row r="273" spans="1:16" ht="23.5" thickBot="1">
      <c r="A273" s="215">
        <v>43</v>
      </c>
      <c r="B273" s="216" t="s">
        <v>859</v>
      </c>
      <c r="C273" s="216">
        <v>1603</v>
      </c>
      <c r="D273" s="217" t="s">
        <v>508</v>
      </c>
      <c r="E273" s="216" t="s">
        <v>242</v>
      </c>
      <c r="F273" s="216">
        <v>30</v>
      </c>
      <c r="G273" s="216"/>
      <c r="H273" s="218"/>
      <c r="I273" s="218"/>
      <c r="J273" s="218"/>
      <c r="K273" s="218"/>
      <c r="L273" s="218"/>
      <c r="M273" s="218"/>
      <c r="N273" s="218" t="str">
        <f>VLOOKUP(C273,'[2]SINAPI NÃO DESONERADO 02-2020'!$A$1:$E$5279,5,FALSE)</f>
        <v>47,52</v>
      </c>
      <c r="O273" s="219">
        <f t="shared" si="4"/>
        <v>1425.6000000000001</v>
      </c>
      <c r="P273" s="210"/>
    </row>
    <row r="274" spans="1:16" ht="23.5" thickBot="1">
      <c r="A274" s="215">
        <v>44</v>
      </c>
      <c r="B274" s="216" t="s">
        <v>859</v>
      </c>
      <c r="C274" s="216">
        <v>1599</v>
      </c>
      <c r="D274" s="217" t="s">
        <v>509</v>
      </c>
      <c r="E274" s="216" t="s">
        <v>242</v>
      </c>
      <c r="F274" s="216">
        <v>30</v>
      </c>
      <c r="G274" s="216"/>
      <c r="H274" s="218"/>
      <c r="I274" s="218"/>
      <c r="J274" s="218"/>
      <c r="K274" s="218"/>
      <c r="L274" s="218"/>
      <c r="M274" s="218"/>
      <c r="N274" s="218" t="str">
        <f>VLOOKUP(C274,'[2]SINAPI NÃO DESONERADO 02-2020'!$A$1:$E$5279,5,FALSE)</f>
        <v>9,63</v>
      </c>
      <c r="O274" s="219">
        <f t="shared" si="4"/>
        <v>288.90000000000003</v>
      </c>
      <c r="P274" s="210"/>
    </row>
    <row r="275" spans="1:16" ht="23.5" thickBot="1">
      <c r="A275" s="215">
        <v>45</v>
      </c>
      <c r="B275" s="216" t="s">
        <v>859</v>
      </c>
      <c r="C275" s="216">
        <v>1597</v>
      </c>
      <c r="D275" s="217" t="s">
        <v>510</v>
      </c>
      <c r="E275" s="216" t="s">
        <v>242</v>
      </c>
      <c r="F275" s="216">
        <v>30</v>
      </c>
      <c r="G275" s="216"/>
      <c r="H275" s="218"/>
      <c r="I275" s="218"/>
      <c r="J275" s="218"/>
      <c r="K275" s="218"/>
      <c r="L275" s="218"/>
      <c r="M275" s="218"/>
      <c r="N275" s="218" t="str">
        <f>VLOOKUP(C275,'[2]SINAPI NÃO DESONERADO 02-2020'!$A$1:$E$5279,5,FALSE)</f>
        <v>7,80</v>
      </c>
      <c r="O275" s="219">
        <f t="shared" si="4"/>
        <v>234</v>
      </c>
      <c r="P275" s="210"/>
    </row>
    <row r="276" spans="1:16" ht="23.5" thickBot="1">
      <c r="A276" s="215">
        <v>46</v>
      </c>
      <c r="B276" s="216" t="s">
        <v>859</v>
      </c>
      <c r="C276" s="216">
        <v>11821</v>
      </c>
      <c r="D276" s="217" t="s">
        <v>511</v>
      </c>
      <c r="E276" s="216" t="s">
        <v>242</v>
      </c>
      <c r="F276" s="216">
        <v>30</v>
      </c>
      <c r="G276" s="216"/>
      <c r="H276" s="218"/>
      <c r="I276" s="218"/>
      <c r="J276" s="218"/>
      <c r="K276" s="218"/>
      <c r="L276" s="218"/>
      <c r="M276" s="218"/>
      <c r="N276" s="218" t="str">
        <f>VLOOKUP(C276,'[2]SINAPI NÃO DESONERADO 02-2020'!$A$1:$E$5279,5,FALSE)</f>
        <v>6,41</v>
      </c>
      <c r="O276" s="219">
        <f t="shared" si="4"/>
        <v>192.3</v>
      </c>
      <c r="P276" s="210"/>
    </row>
    <row r="277" spans="1:16" ht="23.5" thickBot="1">
      <c r="A277" s="215">
        <v>47</v>
      </c>
      <c r="B277" s="216" t="s">
        <v>859</v>
      </c>
      <c r="C277" s="216">
        <v>1562</v>
      </c>
      <c r="D277" s="217" t="s">
        <v>512</v>
      </c>
      <c r="E277" s="216" t="s">
        <v>242</v>
      </c>
      <c r="F277" s="216">
        <v>30</v>
      </c>
      <c r="G277" s="216"/>
      <c r="H277" s="218"/>
      <c r="I277" s="218"/>
      <c r="J277" s="218"/>
      <c r="K277" s="218"/>
      <c r="L277" s="218"/>
      <c r="M277" s="218"/>
      <c r="N277" s="218" t="str">
        <f>VLOOKUP(C277,'[2]SINAPI NÃO DESONERADO 02-2020'!$A$1:$E$5279,5,FALSE)</f>
        <v>10,50</v>
      </c>
      <c r="O277" s="219">
        <f t="shared" si="4"/>
        <v>315</v>
      </c>
      <c r="P277" s="210"/>
    </row>
    <row r="278" spans="1:16" ht="23.5" thickBot="1">
      <c r="A278" s="215">
        <v>48</v>
      </c>
      <c r="B278" s="216" t="s">
        <v>859</v>
      </c>
      <c r="C278" s="216">
        <v>1563</v>
      </c>
      <c r="D278" s="217" t="s">
        <v>513</v>
      </c>
      <c r="E278" s="216" t="s">
        <v>242</v>
      </c>
      <c r="F278" s="216">
        <v>30</v>
      </c>
      <c r="G278" s="216"/>
      <c r="H278" s="218"/>
      <c r="I278" s="218"/>
      <c r="J278" s="218"/>
      <c r="K278" s="218"/>
      <c r="L278" s="218"/>
      <c r="M278" s="218"/>
      <c r="N278" s="218" t="str">
        <f>VLOOKUP(C278,'[2]SINAPI NÃO DESONERADO 02-2020'!$A$1:$E$5279,5,FALSE)</f>
        <v>14,09</v>
      </c>
      <c r="O278" s="219">
        <f t="shared" si="4"/>
        <v>422.7</v>
      </c>
      <c r="P278" s="210"/>
    </row>
    <row r="279" spans="1:16" ht="23.5" thickBot="1">
      <c r="A279" s="215">
        <v>49</v>
      </c>
      <c r="B279" s="216" t="s">
        <v>859</v>
      </c>
      <c r="C279" s="216">
        <v>11856</v>
      </c>
      <c r="D279" s="217" t="s">
        <v>514</v>
      </c>
      <c r="E279" s="216" t="s">
        <v>242</v>
      </c>
      <c r="F279" s="216">
        <v>30</v>
      </c>
      <c r="G279" s="216"/>
      <c r="H279" s="218"/>
      <c r="I279" s="218"/>
      <c r="J279" s="218"/>
      <c r="K279" s="218"/>
      <c r="L279" s="218"/>
      <c r="M279" s="218"/>
      <c r="N279" s="218" t="str">
        <f>VLOOKUP(C279,'[2]SINAPI NÃO DESONERADO 02-2020'!$A$1:$E$5279,5,FALSE)</f>
        <v>4,20</v>
      </c>
      <c r="O279" s="219">
        <f t="shared" si="4"/>
        <v>126</v>
      </c>
      <c r="P279" s="210"/>
    </row>
    <row r="280" spans="1:16" ht="23.5" thickBot="1">
      <c r="A280" s="215">
        <v>50</v>
      </c>
      <c r="B280" s="216" t="s">
        <v>859</v>
      </c>
      <c r="C280" s="216">
        <v>11857</v>
      </c>
      <c r="D280" s="217" t="s">
        <v>515</v>
      </c>
      <c r="E280" s="216" t="s">
        <v>242</v>
      </c>
      <c r="F280" s="216">
        <v>30</v>
      </c>
      <c r="G280" s="216"/>
      <c r="H280" s="218"/>
      <c r="I280" s="218"/>
      <c r="J280" s="218"/>
      <c r="K280" s="218"/>
      <c r="L280" s="218"/>
      <c r="M280" s="218"/>
      <c r="N280" s="218" t="str">
        <f>VLOOKUP(C280,'[2]SINAPI NÃO DESONERADO 02-2020'!$A$1:$E$5279,5,FALSE)</f>
        <v>22,10</v>
      </c>
      <c r="O280" s="219">
        <f t="shared" si="4"/>
        <v>663</v>
      </c>
      <c r="P280" s="210"/>
    </row>
    <row r="281" spans="1:16" ht="23.5" thickBot="1">
      <c r="A281" s="215">
        <v>51</v>
      </c>
      <c r="B281" s="216" t="s">
        <v>859</v>
      </c>
      <c r="C281" s="216">
        <v>11858</v>
      </c>
      <c r="D281" s="217" t="s">
        <v>516</v>
      </c>
      <c r="E281" s="216" t="s">
        <v>242</v>
      </c>
      <c r="F281" s="216">
        <v>30</v>
      </c>
      <c r="G281" s="216"/>
      <c r="H281" s="218"/>
      <c r="I281" s="218"/>
      <c r="J281" s="218"/>
      <c r="K281" s="218"/>
      <c r="L281" s="218"/>
      <c r="M281" s="218"/>
      <c r="N281" s="218" t="str">
        <f>VLOOKUP(C281,'[2]SINAPI NÃO DESONERADO 02-2020'!$A$1:$E$5279,5,FALSE)</f>
        <v>27,43</v>
      </c>
      <c r="O281" s="219">
        <f t="shared" si="4"/>
        <v>822.9</v>
      </c>
      <c r="P281" s="210"/>
    </row>
    <row r="282" spans="1:16" ht="23.5" thickBot="1">
      <c r="A282" s="215">
        <v>52</v>
      </c>
      <c r="B282" s="216" t="s">
        <v>859</v>
      </c>
      <c r="C282" s="216">
        <v>1539</v>
      </c>
      <c r="D282" s="217" t="s">
        <v>517</v>
      </c>
      <c r="E282" s="216" t="s">
        <v>242</v>
      </c>
      <c r="F282" s="216">
        <v>30</v>
      </c>
      <c r="G282" s="216"/>
      <c r="H282" s="218"/>
      <c r="I282" s="218"/>
      <c r="J282" s="218"/>
      <c r="K282" s="218"/>
      <c r="L282" s="218"/>
      <c r="M282" s="218"/>
      <c r="N282" s="218" t="str">
        <f>VLOOKUP(C282,'[2]SINAPI NÃO DESONERADO 02-2020'!$A$1:$E$5279,5,FALSE)</f>
        <v>4,93</v>
      </c>
      <c r="O282" s="219">
        <f t="shared" si="4"/>
        <v>147.89999999999998</v>
      </c>
      <c r="P282" s="210"/>
    </row>
    <row r="283" spans="1:16" ht="23.5" thickBot="1">
      <c r="A283" s="215">
        <v>53</v>
      </c>
      <c r="B283" s="216" t="s">
        <v>859</v>
      </c>
      <c r="C283" s="216">
        <v>11859</v>
      </c>
      <c r="D283" s="217" t="s">
        <v>518</v>
      </c>
      <c r="E283" s="216" t="s">
        <v>242</v>
      </c>
      <c r="F283" s="216">
        <v>30</v>
      </c>
      <c r="G283" s="216"/>
      <c r="H283" s="218"/>
      <c r="I283" s="218"/>
      <c r="J283" s="218"/>
      <c r="K283" s="218"/>
      <c r="L283" s="218"/>
      <c r="M283" s="218"/>
      <c r="N283" s="218" t="str">
        <f>VLOOKUP(C283,'[2]SINAPI NÃO DESONERADO 02-2020'!$A$1:$E$5279,5,FALSE)</f>
        <v>37,32</v>
      </c>
      <c r="O283" s="219">
        <f t="shared" si="4"/>
        <v>1119.5999999999999</v>
      </c>
      <c r="P283" s="210"/>
    </row>
    <row r="284" spans="1:16" ht="23.5" thickBot="1">
      <c r="A284" s="215">
        <v>54</v>
      </c>
      <c r="B284" s="216" t="s">
        <v>859</v>
      </c>
      <c r="C284" s="216">
        <v>1550</v>
      </c>
      <c r="D284" s="217" t="s">
        <v>519</v>
      </c>
      <c r="E284" s="216" t="s">
        <v>242</v>
      </c>
      <c r="F284" s="216">
        <v>30</v>
      </c>
      <c r="G284" s="216"/>
      <c r="H284" s="218"/>
      <c r="I284" s="218"/>
      <c r="J284" s="218"/>
      <c r="K284" s="218"/>
      <c r="L284" s="218"/>
      <c r="M284" s="218"/>
      <c r="N284" s="218" t="str">
        <f>VLOOKUP(C284,'[2]SINAPI NÃO DESONERADO 02-2020'!$A$1:$E$5279,5,FALSE)</f>
        <v>5,20</v>
      </c>
      <c r="O284" s="219">
        <f t="shared" si="4"/>
        <v>156</v>
      </c>
      <c r="P284" s="210"/>
    </row>
    <row r="285" spans="1:16" ht="23.5" thickBot="1">
      <c r="A285" s="215">
        <v>55</v>
      </c>
      <c r="B285" s="216" t="s">
        <v>859</v>
      </c>
      <c r="C285" s="216">
        <v>11854</v>
      </c>
      <c r="D285" s="217" t="s">
        <v>520</v>
      </c>
      <c r="E285" s="216" t="s">
        <v>242</v>
      </c>
      <c r="F285" s="216">
        <v>30</v>
      </c>
      <c r="G285" s="216"/>
      <c r="H285" s="218"/>
      <c r="I285" s="218"/>
      <c r="J285" s="218"/>
      <c r="K285" s="218"/>
      <c r="L285" s="218"/>
      <c r="M285" s="218"/>
      <c r="N285" s="218" t="str">
        <f>VLOOKUP(C285,'[2]SINAPI NÃO DESONERADO 02-2020'!$A$1:$E$5279,5,FALSE)</f>
        <v>6,50</v>
      </c>
      <c r="O285" s="219">
        <f t="shared" si="4"/>
        <v>195</v>
      </c>
      <c r="P285" s="210"/>
    </row>
    <row r="286" spans="1:16" ht="23.5" thickBot="1">
      <c r="A286" s="215">
        <v>56</v>
      </c>
      <c r="B286" s="216" t="s">
        <v>859</v>
      </c>
      <c r="C286" s="216">
        <v>11862</v>
      </c>
      <c r="D286" s="217" t="s">
        <v>521</v>
      </c>
      <c r="E286" s="216" t="s">
        <v>242</v>
      </c>
      <c r="F286" s="216">
        <v>30</v>
      </c>
      <c r="G286" s="216"/>
      <c r="H286" s="218"/>
      <c r="I286" s="218"/>
      <c r="J286" s="218"/>
      <c r="K286" s="218"/>
      <c r="L286" s="218"/>
      <c r="M286" s="218"/>
      <c r="N286" s="218" t="str">
        <f>VLOOKUP(C286,'[2]SINAPI NÃO DESONERADO 02-2020'!$A$1:$E$5279,5,FALSE)</f>
        <v>9,12</v>
      </c>
      <c r="O286" s="219">
        <f t="shared" si="4"/>
        <v>273.59999999999997</v>
      </c>
      <c r="P286" s="210"/>
    </row>
    <row r="287" spans="1:16" ht="23.5" thickBot="1">
      <c r="A287" s="215">
        <v>57</v>
      </c>
      <c r="B287" s="216" t="s">
        <v>859</v>
      </c>
      <c r="C287" s="216">
        <v>11863</v>
      </c>
      <c r="D287" s="217" t="s">
        <v>522</v>
      </c>
      <c r="E287" s="216" t="s">
        <v>242</v>
      </c>
      <c r="F287" s="216">
        <v>30</v>
      </c>
      <c r="G287" s="216"/>
      <c r="H287" s="218"/>
      <c r="I287" s="218"/>
      <c r="J287" s="218"/>
      <c r="K287" s="218"/>
      <c r="L287" s="218"/>
      <c r="M287" s="218"/>
      <c r="N287" s="218" t="str">
        <f>VLOOKUP(C287,'[2]SINAPI NÃO DESONERADO 02-2020'!$A$1:$E$5279,5,FALSE)</f>
        <v>3,68</v>
      </c>
      <c r="O287" s="219">
        <f t="shared" si="4"/>
        <v>110.4</v>
      </c>
      <c r="P287" s="210"/>
    </row>
    <row r="288" spans="1:16" ht="23.5" thickBot="1">
      <c r="A288" s="215">
        <v>58</v>
      </c>
      <c r="B288" s="216" t="s">
        <v>859</v>
      </c>
      <c r="C288" s="216">
        <v>11855</v>
      </c>
      <c r="D288" s="217" t="s">
        <v>523</v>
      </c>
      <c r="E288" s="216" t="s">
        <v>242</v>
      </c>
      <c r="F288" s="216">
        <v>30</v>
      </c>
      <c r="G288" s="216"/>
      <c r="H288" s="218"/>
      <c r="I288" s="218"/>
      <c r="J288" s="218"/>
      <c r="K288" s="218"/>
      <c r="L288" s="218"/>
      <c r="M288" s="218"/>
      <c r="N288" s="218" t="str">
        <f>VLOOKUP(C288,'[2]SINAPI NÃO DESONERADO 02-2020'!$A$1:$E$5279,5,FALSE)</f>
        <v>13,62</v>
      </c>
      <c r="O288" s="219">
        <f t="shared" si="4"/>
        <v>408.59999999999997</v>
      </c>
      <c r="P288" s="210"/>
    </row>
    <row r="289" spans="1:16" ht="23.5" thickBot="1">
      <c r="A289" s="215">
        <v>59</v>
      </c>
      <c r="B289" s="216" t="s">
        <v>859</v>
      </c>
      <c r="C289" s="216">
        <v>11864</v>
      </c>
      <c r="D289" s="217" t="s">
        <v>524</v>
      </c>
      <c r="E289" s="216" t="s">
        <v>242</v>
      </c>
      <c r="F289" s="216">
        <v>10</v>
      </c>
      <c r="G289" s="216"/>
      <c r="H289" s="218"/>
      <c r="I289" s="218"/>
      <c r="J289" s="218"/>
      <c r="K289" s="218"/>
      <c r="L289" s="218"/>
      <c r="M289" s="218"/>
      <c r="N289" s="218" t="str">
        <f>VLOOKUP(C289,'[2]SINAPI NÃO DESONERADO 02-2020'!$A$1:$E$5279,5,FALSE)</f>
        <v>20,59</v>
      </c>
      <c r="O289" s="219">
        <f t="shared" si="4"/>
        <v>205.9</v>
      </c>
      <c r="P289" s="210"/>
    </row>
    <row r="290" spans="1:16" ht="23.5" thickBot="1">
      <c r="A290" s="215">
        <v>60</v>
      </c>
      <c r="B290" s="216" t="s">
        <v>859</v>
      </c>
      <c r="C290" s="216">
        <v>2527</v>
      </c>
      <c r="D290" s="217" t="s">
        <v>525</v>
      </c>
      <c r="E290" s="216" t="s">
        <v>242</v>
      </c>
      <c r="F290" s="216">
        <v>30</v>
      </c>
      <c r="G290" s="216"/>
      <c r="H290" s="218"/>
      <c r="I290" s="218"/>
      <c r="J290" s="218"/>
      <c r="K290" s="218"/>
      <c r="L290" s="218"/>
      <c r="M290" s="218"/>
      <c r="N290" s="218" t="str">
        <f>VLOOKUP(C290,'[2]SINAPI NÃO DESONERADO 02-2020'!$A$1:$E$5279,5,FALSE)</f>
        <v>4,63</v>
      </c>
      <c r="O290" s="219">
        <f t="shared" si="4"/>
        <v>138.9</v>
      </c>
      <c r="P290" s="210"/>
    </row>
    <row r="291" spans="1:16" ht="23.5" thickBot="1">
      <c r="A291" s="215">
        <v>61</v>
      </c>
      <c r="B291" s="216" t="s">
        <v>859</v>
      </c>
      <c r="C291" s="216">
        <v>2526</v>
      </c>
      <c r="D291" s="217" t="s">
        <v>526</v>
      </c>
      <c r="E291" s="216" t="s">
        <v>242</v>
      </c>
      <c r="F291" s="216">
        <v>30</v>
      </c>
      <c r="G291" s="216"/>
      <c r="H291" s="218"/>
      <c r="I291" s="218"/>
      <c r="J291" s="218"/>
      <c r="K291" s="218"/>
      <c r="L291" s="218"/>
      <c r="M291" s="218"/>
      <c r="N291" s="218" t="str">
        <f>VLOOKUP(C291,'[2]SINAPI NÃO DESONERADO 02-2020'!$A$1:$E$5279,5,FALSE)</f>
        <v>2,97</v>
      </c>
      <c r="O291" s="219">
        <f t="shared" si="4"/>
        <v>89.100000000000009</v>
      </c>
      <c r="P291" s="210"/>
    </row>
    <row r="292" spans="1:16" ht="23.5" thickBot="1">
      <c r="A292" s="215">
        <v>62</v>
      </c>
      <c r="B292" s="216" t="s">
        <v>859</v>
      </c>
      <c r="C292" s="216">
        <v>2483</v>
      </c>
      <c r="D292" s="217" t="s">
        <v>527</v>
      </c>
      <c r="E292" s="216" t="s">
        <v>242</v>
      </c>
      <c r="F292" s="216">
        <v>30</v>
      </c>
      <c r="G292" s="216"/>
      <c r="H292" s="218"/>
      <c r="I292" s="218"/>
      <c r="J292" s="218"/>
      <c r="K292" s="218"/>
      <c r="L292" s="218"/>
      <c r="M292" s="218"/>
      <c r="N292" s="218" t="str">
        <f>VLOOKUP(C292,'[2]SINAPI NÃO DESONERADO 02-2020'!$A$1:$E$5279,5,FALSE)</f>
        <v>2,11</v>
      </c>
      <c r="O292" s="219">
        <f t="shared" si="4"/>
        <v>63.3</v>
      </c>
      <c r="P292" s="210"/>
    </row>
    <row r="293" spans="1:16" ht="23.5" thickBot="1">
      <c r="A293" s="215">
        <v>63</v>
      </c>
      <c r="B293" s="216" t="s">
        <v>859</v>
      </c>
      <c r="C293" s="216">
        <v>2487</v>
      </c>
      <c r="D293" s="217" t="s">
        <v>528</v>
      </c>
      <c r="E293" s="216" t="s">
        <v>242</v>
      </c>
      <c r="F293" s="216">
        <v>30</v>
      </c>
      <c r="G293" s="216"/>
      <c r="H293" s="218"/>
      <c r="I293" s="218"/>
      <c r="J293" s="218"/>
      <c r="K293" s="218"/>
      <c r="L293" s="218"/>
      <c r="M293" s="218"/>
      <c r="N293" s="218" t="str">
        <f>VLOOKUP(C293,'[2]SINAPI NÃO DESONERADO 02-2020'!$A$1:$E$5279,5,FALSE)</f>
        <v>1,01</v>
      </c>
      <c r="O293" s="219">
        <f t="shared" si="4"/>
        <v>30.3</v>
      </c>
      <c r="P293" s="210"/>
    </row>
    <row r="294" spans="1:16" ht="23.5" thickBot="1">
      <c r="A294" s="215">
        <v>64</v>
      </c>
      <c r="B294" s="216" t="s">
        <v>859</v>
      </c>
      <c r="C294" s="216">
        <v>2528</v>
      </c>
      <c r="D294" s="217" t="s">
        <v>529</v>
      </c>
      <c r="E294" s="216" t="s">
        <v>242</v>
      </c>
      <c r="F294" s="216">
        <v>30</v>
      </c>
      <c r="G294" s="216"/>
      <c r="H294" s="218"/>
      <c r="I294" s="218"/>
      <c r="J294" s="218"/>
      <c r="K294" s="218"/>
      <c r="L294" s="218"/>
      <c r="M294" s="218"/>
      <c r="N294" s="218" t="str">
        <f>VLOOKUP(C294,'[2]SINAPI NÃO DESONERADO 02-2020'!$A$1:$E$5279,5,FALSE)</f>
        <v>11,67</v>
      </c>
      <c r="O294" s="219">
        <f t="shared" si="4"/>
        <v>350.1</v>
      </c>
      <c r="P294" s="210"/>
    </row>
    <row r="295" spans="1:16" ht="23.5" thickBot="1">
      <c r="A295" s="215">
        <v>65</v>
      </c>
      <c r="B295" s="216" t="s">
        <v>859</v>
      </c>
      <c r="C295" s="216">
        <v>2489</v>
      </c>
      <c r="D295" s="217" t="s">
        <v>530</v>
      </c>
      <c r="E295" s="216" t="s">
        <v>242</v>
      </c>
      <c r="F295" s="216">
        <v>30</v>
      </c>
      <c r="G295" s="216"/>
      <c r="H295" s="218"/>
      <c r="I295" s="218"/>
      <c r="J295" s="218"/>
      <c r="K295" s="218"/>
      <c r="L295" s="218"/>
      <c r="M295" s="218"/>
      <c r="N295" s="218" t="str">
        <f>VLOOKUP(C295,'[2]SINAPI NÃO DESONERADO 02-2020'!$A$1:$E$5279,5,FALSE)</f>
        <v>5,14</v>
      </c>
      <c r="O295" s="219">
        <f t="shared" ref="O295:O358" si="5">F295*N295</f>
        <v>154.19999999999999</v>
      </c>
      <c r="P295" s="210"/>
    </row>
    <row r="296" spans="1:16" ht="23.5" thickBot="1">
      <c r="A296" s="215">
        <v>66</v>
      </c>
      <c r="B296" s="216" t="s">
        <v>859</v>
      </c>
      <c r="C296" s="216">
        <v>2484</v>
      </c>
      <c r="D296" s="217" t="s">
        <v>531</v>
      </c>
      <c r="E296" s="216" t="s">
        <v>242</v>
      </c>
      <c r="F296" s="216">
        <v>30</v>
      </c>
      <c r="G296" s="216"/>
      <c r="H296" s="218"/>
      <c r="I296" s="218"/>
      <c r="J296" s="218"/>
      <c r="K296" s="218"/>
      <c r="L296" s="218"/>
      <c r="M296" s="218"/>
      <c r="N296" s="218" t="str">
        <f>VLOOKUP(C296,'[2]SINAPI NÃO DESONERADO 02-2020'!$A$1:$E$5279,5,FALSE)</f>
        <v>16,95</v>
      </c>
      <c r="O296" s="219">
        <f t="shared" si="5"/>
        <v>508.5</v>
      </c>
      <c r="P296" s="210"/>
    </row>
    <row r="297" spans="1:16" ht="23.5" thickBot="1">
      <c r="A297" s="215">
        <v>67</v>
      </c>
      <c r="B297" s="216" t="s">
        <v>859</v>
      </c>
      <c r="C297" s="216">
        <v>2488</v>
      </c>
      <c r="D297" s="217" t="s">
        <v>532</v>
      </c>
      <c r="E297" s="216" t="s">
        <v>242</v>
      </c>
      <c r="F297" s="216">
        <v>30</v>
      </c>
      <c r="G297" s="216"/>
      <c r="H297" s="218"/>
      <c r="I297" s="218"/>
      <c r="J297" s="218"/>
      <c r="K297" s="218"/>
      <c r="L297" s="218"/>
      <c r="M297" s="218"/>
      <c r="N297" s="218" t="str">
        <f>VLOOKUP(C297,'[2]SINAPI NÃO DESONERADO 02-2020'!$A$1:$E$5279,5,FALSE)</f>
        <v>1,18</v>
      </c>
      <c r="O297" s="219">
        <f t="shared" si="5"/>
        <v>35.4</v>
      </c>
      <c r="P297" s="210"/>
    </row>
    <row r="298" spans="1:16" ht="23.5" thickBot="1">
      <c r="A298" s="215">
        <v>68</v>
      </c>
      <c r="B298" s="216" t="s">
        <v>859</v>
      </c>
      <c r="C298" s="216">
        <v>2485</v>
      </c>
      <c r="D298" s="217" t="s">
        <v>533</v>
      </c>
      <c r="E298" s="216" t="s">
        <v>242</v>
      </c>
      <c r="F298" s="216">
        <v>30</v>
      </c>
      <c r="G298" s="216"/>
      <c r="H298" s="218"/>
      <c r="I298" s="218"/>
      <c r="J298" s="218"/>
      <c r="K298" s="218"/>
      <c r="L298" s="218"/>
      <c r="M298" s="218"/>
      <c r="N298" s="218" t="str">
        <f>VLOOKUP(C298,'[2]SINAPI NÃO DESONERADO 02-2020'!$A$1:$E$5279,5,FALSE)</f>
        <v>26,57</v>
      </c>
      <c r="O298" s="219">
        <f t="shared" si="5"/>
        <v>797.1</v>
      </c>
      <c r="P298" s="210"/>
    </row>
    <row r="299" spans="1:16" ht="23.5" thickBot="1">
      <c r="A299" s="215">
        <v>69</v>
      </c>
      <c r="B299" s="216" t="s">
        <v>859</v>
      </c>
      <c r="C299" s="216">
        <v>34729</v>
      </c>
      <c r="D299" s="217" t="s">
        <v>534</v>
      </c>
      <c r="E299" s="216" t="s">
        <v>242</v>
      </c>
      <c r="F299" s="216">
        <v>2</v>
      </c>
      <c r="G299" s="216"/>
      <c r="H299" s="218"/>
      <c r="I299" s="218"/>
      <c r="J299" s="218"/>
      <c r="K299" s="218"/>
      <c r="L299" s="218"/>
      <c r="M299" s="218"/>
      <c r="N299" s="218" t="str">
        <f>VLOOKUP(C299,'[2]SINAPI NÃO DESONERADO 02-2020'!$A$1:$E$5279,5,FALSE)</f>
        <v>995,27</v>
      </c>
      <c r="O299" s="219">
        <f t="shared" si="5"/>
        <v>1990.54</v>
      </c>
      <c r="P299" s="210"/>
    </row>
    <row r="300" spans="1:16" ht="23.5" thickBot="1">
      <c r="A300" s="215">
        <v>70</v>
      </c>
      <c r="B300" s="216" t="s">
        <v>859</v>
      </c>
      <c r="C300" s="216">
        <v>34616</v>
      </c>
      <c r="D300" s="217" t="s">
        <v>535</v>
      </c>
      <c r="E300" s="216" t="s">
        <v>242</v>
      </c>
      <c r="F300" s="216">
        <v>15</v>
      </c>
      <c r="G300" s="216"/>
      <c r="H300" s="218"/>
      <c r="I300" s="218"/>
      <c r="J300" s="218"/>
      <c r="K300" s="218"/>
      <c r="L300" s="218"/>
      <c r="M300" s="218"/>
      <c r="N300" s="218" t="str">
        <f>VLOOKUP(C300,'[2]SINAPI NÃO DESONERADO 02-2020'!$A$1:$E$5279,5,FALSE)</f>
        <v>43,81</v>
      </c>
      <c r="O300" s="219">
        <f t="shared" si="5"/>
        <v>657.15000000000009</v>
      </c>
      <c r="P300" s="210"/>
    </row>
    <row r="301" spans="1:16" ht="23.5" thickBot="1">
      <c r="A301" s="215">
        <v>71</v>
      </c>
      <c r="B301" s="216" t="s">
        <v>859</v>
      </c>
      <c r="C301" s="216">
        <v>34653</v>
      </c>
      <c r="D301" s="217" t="s">
        <v>536</v>
      </c>
      <c r="E301" s="216" t="s">
        <v>242</v>
      </c>
      <c r="F301" s="216">
        <v>15</v>
      </c>
      <c r="G301" s="216"/>
      <c r="H301" s="218"/>
      <c r="I301" s="218"/>
      <c r="J301" s="218"/>
      <c r="K301" s="218"/>
      <c r="L301" s="218"/>
      <c r="M301" s="218"/>
      <c r="N301" s="218" t="str">
        <f>VLOOKUP(C301,'[2]SINAPI NÃO DESONERADO 02-2020'!$A$1:$E$5279,5,FALSE)</f>
        <v>7,64</v>
      </c>
      <c r="O301" s="219">
        <f t="shared" si="5"/>
        <v>114.6</v>
      </c>
      <c r="P301" s="210"/>
    </row>
    <row r="302" spans="1:16" ht="23.5" thickBot="1">
      <c r="A302" s="215">
        <v>72</v>
      </c>
      <c r="B302" s="216" t="s">
        <v>859</v>
      </c>
      <c r="C302" s="216">
        <v>34709</v>
      </c>
      <c r="D302" s="217" t="s">
        <v>537</v>
      </c>
      <c r="E302" s="216" t="s">
        <v>242</v>
      </c>
      <c r="F302" s="216">
        <v>10</v>
      </c>
      <c r="G302" s="216"/>
      <c r="H302" s="218"/>
      <c r="I302" s="218"/>
      <c r="J302" s="218"/>
      <c r="K302" s="218"/>
      <c r="L302" s="218"/>
      <c r="M302" s="218"/>
      <c r="N302" s="218" t="str">
        <f>VLOOKUP(C302,'[2]SINAPI NÃO DESONERADO 02-2020'!$A$1:$E$5279,5,FALSE)</f>
        <v>53,68</v>
      </c>
      <c r="O302" s="219">
        <f t="shared" si="5"/>
        <v>536.79999999999995</v>
      </c>
      <c r="P302" s="210"/>
    </row>
    <row r="303" spans="1:16" ht="23.5" thickBot="1">
      <c r="A303" s="215">
        <v>73</v>
      </c>
      <c r="B303" s="216" t="s">
        <v>859</v>
      </c>
      <c r="C303" s="216">
        <v>2373</v>
      </c>
      <c r="D303" s="217" t="s">
        <v>538</v>
      </c>
      <c r="E303" s="216" t="s">
        <v>242</v>
      </c>
      <c r="F303" s="216">
        <v>5</v>
      </c>
      <c r="G303" s="216"/>
      <c r="H303" s="218"/>
      <c r="I303" s="218"/>
      <c r="J303" s="218"/>
      <c r="K303" s="218"/>
      <c r="L303" s="218"/>
      <c r="M303" s="218"/>
      <c r="N303" s="218" t="str">
        <f>VLOOKUP(C303,'[2]SINAPI NÃO DESONERADO 02-2020'!$A$1:$E$5279,5,FALSE)</f>
        <v>93,63</v>
      </c>
      <c r="O303" s="219">
        <f t="shared" si="5"/>
        <v>468.15</v>
      </c>
      <c r="P303" s="210"/>
    </row>
    <row r="304" spans="1:16" ht="23.5" thickBot="1">
      <c r="A304" s="215">
        <v>74</v>
      </c>
      <c r="B304" s="216" t="s">
        <v>859</v>
      </c>
      <c r="C304" s="216">
        <v>39445</v>
      </c>
      <c r="D304" s="217" t="s">
        <v>539</v>
      </c>
      <c r="E304" s="216" t="s">
        <v>242</v>
      </c>
      <c r="F304" s="216">
        <v>5</v>
      </c>
      <c r="G304" s="216"/>
      <c r="H304" s="218"/>
      <c r="I304" s="218"/>
      <c r="J304" s="218"/>
      <c r="K304" s="218"/>
      <c r="L304" s="218"/>
      <c r="M304" s="218"/>
      <c r="N304" s="218" t="str">
        <f>VLOOKUP(C304,'[2]SINAPI NÃO DESONERADO 02-2020'!$A$1:$E$5279,5,FALSE)</f>
        <v>117,70</v>
      </c>
      <c r="O304" s="219">
        <f t="shared" si="5"/>
        <v>588.5</v>
      </c>
      <c r="P304" s="210"/>
    </row>
    <row r="305" spans="1:16" ht="23.5" thickBot="1">
      <c r="A305" s="215">
        <v>75</v>
      </c>
      <c r="B305" s="216" t="s">
        <v>859</v>
      </c>
      <c r="C305" s="216">
        <v>39446</v>
      </c>
      <c r="D305" s="217" t="s">
        <v>540</v>
      </c>
      <c r="E305" s="216" t="s">
        <v>242</v>
      </c>
      <c r="F305" s="216">
        <v>5</v>
      </c>
      <c r="G305" s="216"/>
      <c r="H305" s="218"/>
      <c r="I305" s="218"/>
      <c r="J305" s="218"/>
      <c r="K305" s="218"/>
      <c r="L305" s="218"/>
      <c r="M305" s="218"/>
      <c r="N305" s="218" t="str">
        <f>VLOOKUP(C305,'[2]SINAPI NÃO DESONERADO 02-2020'!$A$1:$E$5279,5,FALSE)</f>
        <v>119,79</v>
      </c>
      <c r="O305" s="219">
        <f t="shared" si="5"/>
        <v>598.95000000000005</v>
      </c>
      <c r="P305" s="210"/>
    </row>
    <row r="306" spans="1:16" ht="35" thickBot="1">
      <c r="A306" s="215">
        <v>76</v>
      </c>
      <c r="B306" s="216" t="s">
        <v>859</v>
      </c>
      <c r="C306" s="216">
        <v>2504</v>
      </c>
      <c r="D306" s="217" t="s">
        <v>541</v>
      </c>
      <c r="E306" s="216" t="s">
        <v>472</v>
      </c>
      <c r="F306" s="216">
        <v>40</v>
      </c>
      <c r="G306" s="216"/>
      <c r="H306" s="218"/>
      <c r="I306" s="218"/>
      <c r="J306" s="218"/>
      <c r="K306" s="218"/>
      <c r="L306" s="218"/>
      <c r="M306" s="218"/>
      <c r="N306" s="218" t="str">
        <f>VLOOKUP(C306,'[2]SINAPI NÃO DESONERADO 02-2020'!$A$1:$E$5279,5,FALSE)</f>
        <v>10,26</v>
      </c>
      <c r="O306" s="219">
        <f t="shared" si="5"/>
        <v>410.4</v>
      </c>
      <c r="P306" s="210"/>
    </row>
    <row r="307" spans="1:16" ht="23.5" thickBot="1">
      <c r="A307" s="215">
        <v>77</v>
      </c>
      <c r="B307" s="216" t="s">
        <v>859</v>
      </c>
      <c r="C307" s="216">
        <v>2688</v>
      </c>
      <c r="D307" s="217" t="s">
        <v>542</v>
      </c>
      <c r="E307" s="216" t="s">
        <v>472</v>
      </c>
      <c r="F307" s="216">
        <v>100</v>
      </c>
      <c r="G307" s="216"/>
      <c r="H307" s="218"/>
      <c r="I307" s="218"/>
      <c r="J307" s="218"/>
      <c r="K307" s="218"/>
      <c r="L307" s="218"/>
      <c r="M307" s="218"/>
      <c r="N307" s="218" t="str">
        <f>VLOOKUP(C307,'[2]SINAPI NÃO DESONERADO 02-2020'!$A$1:$E$5279,5,FALSE)</f>
        <v>1,21</v>
      </c>
      <c r="O307" s="219">
        <f t="shared" si="5"/>
        <v>121</v>
      </c>
      <c r="P307" s="210"/>
    </row>
    <row r="308" spans="1:16" ht="23.5" thickBot="1">
      <c r="A308" s="215">
        <v>78</v>
      </c>
      <c r="B308" s="216" t="s">
        <v>859</v>
      </c>
      <c r="C308" s="216">
        <v>938</v>
      </c>
      <c r="D308" s="217" t="s">
        <v>543</v>
      </c>
      <c r="E308" s="216" t="s">
        <v>472</v>
      </c>
      <c r="F308" s="216">
        <v>50</v>
      </c>
      <c r="G308" s="216"/>
      <c r="H308" s="218"/>
      <c r="I308" s="218"/>
      <c r="J308" s="218"/>
      <c r="K308" s="218"/>
      <c r="L308" s="218"/>
      <c r="M308" s="218"/>
      <c r="N308" s="218" t="str">
        <f>VLOOKUP(C308,'[2]SINAPI NÃO DESONERADO 02-2020'!$A$1:$E$5279,5,FALSE)</f>
        <v>0,87</v>
      </c>
      <c r="O308" s="219">
        <f t="shared" si="5"/>
        <v>43.5</v>
      </c>
      <c r="P308" s="210"/>
    </row>
    <row r="309" spans="1:16" ht="23.5" thickBot="1">
      <c r="A309" s="215">
        <v>79</v>
      </c>
      <c r="B309" s="216" t="s">
        <v>859</v>
      </c>
      <c r="C309" s="216">
        <v>937</v>
      </c>
      <c r="D309" s="217" t="s">
        <v>544</v>
      </c>
      <c r="E309" s="216" t="s">
        <v>472</v>
      </c>
      <c r="F309" s="216">
        <v>30</v>
      </c>
      <c r="G309" s="216"/>
      <c r="H309" s="218"/>
      <c r="I309" s="218"/>
      <c r="J309" s="218"/>
      <c r="K309" s="218"/>
      <c r="L309" s="218"/>
      <c r="M309" s="218"/>
      <c r="N309" s="218" t="str">
        <f>VLOOKUP(C309,'[2]SINAPI NÃO DESONERADO 02-2020'!$A$1:$E$5279,5,FALSE)</f>
        <v>5,40</v>
      </c>
      <c r="O309" s="219">
        <f t="shared" si="5"/>
        <v>162</v>
      </c>
      <c r="P309" s="210"/>
    </row>
    <row r="310" spans="1:16" ht="23.5" thickBot="1">
      <c r="A310" s="215">
        <v>80</v>
      </c>
      <c r="B310" s="216" t="s">
        <v>859</v>
      </c>
      <c r="C310" s="216">
        <v>939</v>
      </c>
      <c r="D310" s="217" t="s">
        <v>545</v>
      </c>
      <c r="E310" s="216" t="s">
        <v>472</v>
      </c>
      <c r="F310" s="216">
        <v>50</v>
      </c>
      <c r="G310" s="216"/>
      <c r="H310" s="218"/>
      <c r="I310" s="218"/>
      <c r="J310" s="218"/>
      <c r="K310" s="218"/>
      <c r="L310" s="218"/>
      <c r="M310" s="218"/>
      <c r="N310" s="218" t="str">
        <f>VLOOKUP(C310,'[2]SINAPI NÃO DESONERADO 02-2020'!$A$1:$E$5279,5,FALSE)</f>
        <v>1,40</v>
      </c>
      <c r="O310" s="219">
        <f t="shared" si="5"/>
        <v>70</v>
      </c>
      <c r="P310" s="210"/>
    </row>
    <row r="311" spans="1:16" ht="23.5" thickBot="1">
      <c r="A311" s="215">
        <v>81</v>
      </c>
      <c r="B311" s="216" t="s">
        <v>859</v>
      </c>
      <c r="C311" s="216">
        <v>944</v>
      </c>
      <c r="D311" s="217" t="s">
        <v>546</v>
      </c>
      <c r="E311" s="216" t="s">
        <v>472</v>
      </c>
      <c r="F311" s="216">
        <v>50</v>
      </c>
      <c r="G311" s="216"/>
      <c r="H311" s="218"/>
      <c r="I311" s="218"/>
      <c r="J311" s="218"/>
      <c r="K311" s="218"/>
      <c r="L311" s="218"/>
      <c r="M311" s="218"/>
      <c r="N311" s="218" t="str">
        <f>VLOOKUP(C311,'[2]SINAPI NÃO DESONERADO 02-2020'!$A$1:$E$5279,5,FALSE)</f>
        <v>2,39</v>
      </c>
      <c r="O311" s="219">
        <f t="shared" si="5"/>
        <v>119.5</v>
      </c>
      <c r="P311" s="210"/>
    </row>
    <row r="312" spans="1:16" ht="23.5" thickBot="1">
      <c r="A312" s="215">
        <v>82</v>
      </c>
      <c r="B312" s="216" t="s">
        <v>859</v>
      </c>
      <c r="C312" s="216">
        <v>940</v>
      </c>
      <c r="D312" s="217" t="s">
        <v>547</v>
      </c>
      <c r="E312" s="216" t="s">
        <v>472</v>
      </c>
      <c r="F312" s="216">
        <v>50</v>
      </c>
      <c r="G312" s="216"/>
      <c r="H312" s="218"/>
      <c r="I312" s="218"/>
      <c r="J312" s="218"/>
      <c r="K312" s="218"/>
      <c r="L312" s="218"/>
      <c r="M312" s="218"/>
      <c r="N312" s="218" t="str">
        <f>VLOOKUP(C312,'[2]SINAPI NÃO DESONERADO 02-2020'!$A$1:$E$5279,5,FALSE)</f>
        <v>3,30</v>
      </c>
      <c r="O312" s="219">
        <f t="shared" si="5"/>
        <v>165</v>
      </c>
      <c r="P312" s="210"/>
    </row>
    <row r="313" spans="1:16" ht="23.5" thickBot="1">
      <c r="A313" s="215">
        <v>83</v>
      </c>
      <c r="B313" s="216" t="s">
        <v>859</v>
      </c>
      <c r="C313" s="216">
        <v>20111</v>
      </c>
      <c r="D313" s="217" t="s">
        <v>548</v>
      </c>
      <c r="E313" s="216" t="s">
        <v>242</v>
      </c>
      <c r="F313" s="216">
        <v>30</v>
      </c>
      <c r="G313" s="216"/>
      <c r="H313" s="218"/>
      <c r="I313" s="218"/>
      <c r="J313" s="218"/>
      <c r="K313" s="218"/>
      <c r="L313" s="218"/>
      <c r="M313" s="218"/>
      <c r="N313" s="218" t="str">
        <f>VLOOKUP(C313,'[2]SINAPI NÃO DESONERADO 02-2020'!$A$1:$E$5279,5,FALSE)</f>
        <v>9,90</v>
      </c>
      <c r="O313" s="219">
        <f t="shared" si="5"/>
        <v>297</v>
      </c>
      <c r="P313" s="210"/>
    </row>
    <row r="314" spans="1:16" ht="23.5" thickBot="1">
      <c r="A314" s="215">
        <v>84</v>
      </c>
      <c r="B314" s="216" t="s">
        <v>859</v>
      </c>
      <c r="C314" s="216">
        <v>404</v>
      </c>
      <c r="D314" s="217" t="s">
        <v>549</v>
      </c>
      <c r="E314" s="216" t="s">
        <v>472</v>
      </c>
      <c r="F314" s="216">
        <v>300</v>
      </c>
      <c r="G314" s="216"/>
      <c r="H314" s="218"/>
      <c r="I314" s="218"/>
      <c r="J314" s="218"/>
      <c r="K314" s="218"/>
      <c r="L314" s="218"/>
      <c r="M314" s="218"/>
      <c r="N314" s="218" t="str">
        <f>VLOOKUP(C314,'[2]SINAPI NÃO DESONERADO 02-2020'!$A$1:$E$5279,5,FALSE)</f>
        <v>1,35</v>
      </c>
      <c r="O314" s="219">
        <f t="shared" si="5"/>
        <v>405</v>
      </c>
      <c r="P314" s="210"/>
    </row>
    <row r="315" spans="1:16" ht="23.5" thickBot="1">
      <c r="A315" s="215">
        <v>85</v>
      </c>
      <c r="B315" s="216" t="s">
        <v>859</v>
      </c>
      <c r="C315" s="216">
        <v>42015</v>
      </c>
      <c r="D315" s="217" t="s">
        <v>550</v>
      </c>
      <c r="E315" s="216" t="s">
        <v>472</v>
      </c>
      <c r="F315" s="216">
        <v>500</v>
      </c>
      <c r="G315" s="216"/>
      <c r="H315" s="218"/>
      <c r="I315" s="218"/>
      <c r="J315" s="218"/>
      <c r="K315" s="218"/>
      <c r="L315" s="218"/>
      <c r="M315" s="218"/>
      <c r="N315" s="218" t="str">
        <f>VLOOKUP(C315,'[2]SINAPI NÃO DESONERADO 02-2020'!$A$1:$E$5279,5,FALSE)</f>
        <v>0,07</v>
      </c>
      <c r="O315" s="219">
        <f t="shared" si="5"/>
        <v>35</v>
      </c>
      <c r="P315" s="210"/>
    </row>
    <row r="316" spans="1:16" ht="23.5" thickBot="1">
      <c r="A316" s="215">
        <v>86</v>
      </c>
      <c r="B316" s="216" t="s">
        <v>859</v>
      </c>
      <c r="C316" s="216">
        <v>38064</v>
      </c>
      <c r="D316" s="217" t="s">
        <v>551</v>
      </c>
      <c r="E316" s="216" t="s">
        <v>242</v>
      </c>
      <c r="F316" s="216">
        <v>10</v>
      </c>
      <c r="G316" s="216"/>
      <c r="H316" s="218"/>
      <c r="I316" s="218"/>
      <c r="J316" s="218"/>
      <c r="K316" s="218"/>
      <c r="L316" s="218"/>
      <c r="M316" s="218"/>
      <c r="N316" s="218" t="str">
        <f>VLOOKUP(C316,'[2]SINAPI NÃO DESONERADO 02-2020'!$A$1:$E$5279,5,FALSE)</f>
        <v>12,89</v>
      </c>
      <c r="O316" s="219">
        <f t="shared" si="5"/>
        <v>128.9</v>
      </c>
      <c r="P316" s="210"/>
    </row>
    <row r="317" spans="1:16" ht="23.5" thickBot="1">
      <c r="A317" s="215">
        <v>87</v>
      </c>
      <c r="B317" s="216" t="s">
        <v>859</v>
      </c>
      <c r="C317" s="216">
        <v>38114</v>
      </c>
      <c r="D317" s="217" t="s">
        <v>552</v>
      </c>
      <c r="E317" s="216" t="s">
        <v>242</v>
      </c>
      <c r="F317" s="216">
        <v>10</v>
      </c>
      <c r="G317" s="216"/>
      <c r="H317" s="218"/>
      <c r="I317" s="218"/>
      <c r="J317" s="218"/>
      <c r="K317" s="218"/>
      <c r="L317" s="218"/>
      <c r="M317" s="218"/>
      <c r="N317" s="218" t="str">
        <f>VLOOKUP(C317,'[2]SINAPI NÃO DESONERADO 02-2020'!$A$1:$E$5279,5,FALSE)</f>
        <v>11,53</v>
      </c>
      <c r="O317" s="219">
        <f t="shared" si="5"/>
        <v>115.3</v>
      </c>
      <c r="P317" s="210"/>
    </row>
    <row r="318" spans="1:16" ht="23.5" thickBot="1">
      <c r="A318" s="215">
        <v>88</v>
      </c>
      <c r="B318" s="216" t="s">
        <v>859</v>
      </c>
      <c r="C318" s="216">
        <v>38115</v>
      </c>
      <c r="D318" s="217" t="s">
        <v>553</v>
      </c>
      <c r="E318" s="216" t="s">
        <v>242</v>
      </c>
      <c r="F318" s="216">
        <v>10</v>
      </c>
      <c r="G318" s="216"/>
      <c r="H318" s="218"/>
      <c r="I318" s="218"/>
      <c r="J318" s="218"/>
      <c r="K318" s="218"/>
      <c r="L318" s="218"/>
      <c r="M318" s="218"/>
      <c r="N318" s="218" t="str">
        <f>VLOOKUP(C318,'[2]SINAPI NÃO DESONERADO 02-2020'!$A$1:$E$5279,5,FALSE)</f>
        <v>12,31</v>
      </c>
      <c r="O318" s="219">
        <f t="shared" si="5"/>
        <v>123.10000000000001</v>
      </c>
      <c r="P318" s="210"/>
    </row>
    <row r="319" spans="1:16" ht="23.5" thickBot="1">
      <c r="A319" s="215">
        <v>89</v>
      </c>
      <c r="B319" s="216" t="s">
        <v>859</v>
      </c>
      <c r="C319" s="216">
        <v>38065</v>
      </c>
      <c r="D319" s="217" t="s">
        <v>554</v>
      </c>
      <c r="E319" s="216" t="s">
        <v>242</v>
      </c>
      <c r="F319" s="216">
        <v>10</v>
      </c>
      <c r="G319" s="216"/>
      <c r="H319" s="218"/>
      <c r="I319" s="218"/>
      <c r="J319" s="218"/>
      <c r="K319" s="218"/>
      <c r="L319" s="218"/>
      <c r="M319" s="218"/>
      <c r="N319" s="218" t="str">
        <f>VLOOKUP(C319,'[2]SINAPI NÃO DESONERADO 02-2020'!$A$1:$E$5279,5,FALSE)</f>
        <v>18,28</v>
      </c>
      <c r="O319" s="219">
        <f t="shared" si="5"/>
        <v>182.8</v>
      </c>
      <c r="P319" s="210"/>
    </row>
    <row r="320" spans="1:16" ht="23.5" thickBot="1">
      <c r="A320" s="215">
        <v>90</v>
      </c>
      <c r="B320" s="216" t="s">
        <v>859</v>
      </c>
      <c r="C320" s="216">
        <v>38078</v>
      </c>
      <c r="D320" s="217" t="s">
        <v>555</v>
      </c>
      <c r="E320" s="216" t="s">
        <v>242</v>
      </c>
      <c r="F320" s="216">
        <v>10</v>
      </c>
      <c r="G320" s="216"/>
      <c r="H320" s="218"/>
      <c r="I320" s="218"/>
      <c r="J320" s="218"/>
      <c r="K320" s="218"/>
      <c r="L320" s="218"/>
      <c r="M320" s="218"/>
      <c r="N320" s="218" t="str">
        <f>VLOOKUP(C320,'[2]SINAPI NÃO DESONERADO 02-2020'!$A$1:$E$5279,5,FALSE)</f>
        <v>10,67</v>
      </c>
      <c r="O320" s="219">
        <f t="shared" si="5"/>
        <v>106.7</v>
      </c>
      <c r="P320" s="210"/>
    </row>
    <row r="321" spans="1:16" ht="23.5" thickBot="1">
      <c r="A321" s="215">
        <v>91</v>
      </c>
      <c r="B321" s="216" t="s">
        <v>859</v>
      </c>
      <c r="C321" s="216">
        <v>38113</v>
      </c>
      <c r="D321" s="217" t="s">
        <v>556</v>
      </c>
      <c r="E321" s="216" t="s">
        <v>242</v>
      </c>
      <c r="F321" s="216">
        <v>10</v>
      </c>
      <c r="G321" s="216"/>
      <c r="H321" s="218"/>
      <c r="I321" s="218"/>
      <c r="J321" s="218"/>
      <c r="K321" s="218"/>
      <c r="L321" s="218"/>
      <c r="M321" s="218"/>
      <c r="N321" s="218" t="str">
        <f>VLOOKUP(C321,'[2]SINAPI NÃO DESONERADO 02-2020'!$A$1:$E$5279,5,FALSE)</f>
        <v>5,79</v>
      </c>
      <c r="O321" s="219">
        <f t="shared" si="5"/>
        <v>57.9</v>
      </c>
      <c r="P321" s="210"/>
    </row>
    <row r="322" spans="1:16" ht="23.5" thickBot="1">
      <c r="A322" s="215">
        <v>92</v>
      </c>
      <c r="B322" s="216" t="s">
        <v>859</v>
      </c>
      <c r="C322" s="216">
        <v>38063</v>
      </c>
      <c r="D322" s="217" t="s">
        <v>557</v>
      </c>
      <c r="E322" s="216" t="s">
        <v>242</v>
      </c>
      <c r="F322" s="216">
        <v>10</v>
      </c>
      <c r="G322" s="216"/>
      <c r="H322" s="218"/>
      <c r="I322" s="218"/>
      <c r="J322" s="218"/>
      <c r="K322" s="218"/>
      <c r="L322" s="218"/>
      <c r="M322" s="218"/>
      <c r="N322" s="218" t="str">
        <f>VLOOKUP(C322,'[2]SINAPI NÃO DESONERADO 02-2020'!$A$1:$E$5279,5,FALSE)</f>
        <v>6,22</v>
      </c>
      <c r="O322" s="219">
        <f t="shared" si="5"/>
        <v>62.199999999999996</v>
      </c>
      <c r="P322" s="210"/>
    </row>
    <row r="323" spans="1:16" ht="35" thickBot="1">
      <c r="A323" s="215">
        <v>93</v>
      </c>
      <c r="B323" s="216" t="s">
        <v>859</v>
      </c>
      <c r="C323" s="216">
        <v>38073</v>
      </c>
      <c r="D323" s="217" t="s">
        <v>558</v>
      </c>
      <c r="E323" s="216" t="s">
        <v>242</v>
      </c>
      <c r="F323" s="216">
        <v>10</v>
      </c>
      <c r="G323" s="216"/>
      <c r="H323" s="218"/>
      <c r="I323" s="218"/>
      <c r="J323" s="218"/>
      <c r="K323" s="218"/>
      <c r="L323" s="218"/>
      <c r="M323" s="218"/>
      <c r="N323" s="218" t="str">
        <f>VLOOKUP(C323,'[2]SINAPI NÃO DESONERADO 02-2020'!$A$1:$E$5279,5,FALSE)</f>
        <v>15,08</v>
      </c>
      <c r="O323" s="219">
        <f t="shared" si="5"/>
        <v>150.80000000000001</v>
      </c>
      <c r="P323" s="210"/>
    </row>
    <row r="324" spans="1:16" ht="35" thickBot="1">
      <c r="A324" s="215">
        <v>94</v>
      </c>
      <c r="B324" s="216" t="s">
        <v>859</v>
      </c>
      <c r="C324" s="216">
        <v>38080</v>
      </c>
      <c r="D324" s="217" t="s">
        <v>559</v>
      </c>
      <c r="E324" s="216" t="s">
        <v>242</v>
      </c>
      <c r="F324" s="216">
        <v>10</v>
      </c>
      <c r="G324" s="216"/>
      <c r="H324" s="218"/>
      <c r="I324" s="218"/>
      <c r="J324" s="218"/>
      <c r="K324" s="218"/>
      <c r="L324" s="218"/>
      <c r="M324" s="218"/>
      <c r="N324" s="218" t="str">
        <f>VLOOKUP(C324,'[2]SINAPI NÃO DESONERADO 02-2020'!$A$1:$E$5279,5,FALSE)</f>
        <v>18,53</v>
      </c>
      <c r="O324" s="219">
        <f t="shared" si="5"/>
        <v>185.3</v>
      </c>
      <c r="P324" s="210"/>
    </row>
    <row r="325" spans="1:16" ht="35" thickBot="1">
      <c r="A325" s="215">
        <v>95</v>
      </c>
      <c r="B325" s="216" t="s">
        <v>859</v>
      </c>
      <c r="C325" s="216">
        <v>38069</v>
      </c>
      <c r="D325" s="217" t="s">
        <v>560</v>
      </c>
      <c r="E325" s="216" t="s">
        <v>242</v>
      </c>
      <c r="F325" s="216">
        <v>10</v>
      </c>
      <c r="G325" s="216"/>
      <c r="H325" s="218"/>
      <c r="I325" s="218"/>
      <c r="J325" s="218"/>
      <c r="K325" s="218"/>
      <c r="L325" s="218"/>
      <c r="M325" s="218"/>
      <c r="N325" s="218" t="str">
        <f>VLOOKUP(C325,'[2]SINAPI NÃO DESONERADO 02-2020'!$A$1:$E$5279,5,FALSE)</f>
        <v>10,13</v>
      </c>
      <c r="O325" s="219">
        <f t="shared" si="5"/>
        <v>101.30000000000001</v>
      </c>
      <c r="P325" s="210"/>
    </row>
    <row r="326" spans="1:16" ht="23.5" thickBot="1">
      <c r="A326" s="215">
        <v>96</v>
      </c>
      <c r="B326" s="216" t="s">
        <v>859</v>
      </c>
      <c r="C326" s="216">
        <v>38077</v>
      </c>
      <c r="D326" s="217" t="s">
        <v>561</v>
      </c>
      <c r="E326" s="216" t="s">
        <v>242</v>
      </c>
      <c r="F326" s="216">
        <v>10</v>
      </c>
      <c r="G326" s="216"/>
      <c r="H326" s="218"/>
      <c r="I326" s="218"/>
      <c r="J326" s="218"/>
      <c r="K326" s="218"/>
      <c r="L326" s="218"/>
      <c r="M326" s="218"/>
      <c r="N326" s="218" t="str">
        <f>VLOOKUP(C326,'[2]SINAPI NÃO DESONERADO 02-2020'!$A$1:$E$5279,5,FALSE)</f>
        <v>9,90</v>
      </c>
      <c r="O326" s="219">
        <f t="shared" si="5"/>
        <v>99</v>
      </c>
      <c r="P326" s="210"/>
    </row>
    <row r="327" spans="1:16" ht="23.5" thickBot="1">
      <c r="A327" s="215">
        <v>97</v>
      </c>
      <c r="B327" s="216" t="s">
        <v>859</v>
      </c>
      <c r="C327" s="216">
        <v>38112</v>
      </c>
      <c r="D327" s="217" t="s">
        <v>562</v>
      </c>
      <c r="E327" s="216" t="s">
        <v>242</v>
      </c>
      <c r="F327" s="216">
        <v>10</v>
      </c>
      <c r="G327" s="216"/>
      <c r="H327" s="218"/>
      <c r="I327" s="218"/>
      <c r="J327" s="218"/>
      <c r="K327" s="218"/>
      <c r="L327" s="218"/>
      <c r="M327" s="218"/>
      <c r="N327" s="218" t="str">
        <f>VLOOKUP(C327,'[2]SINAPI NÃO DESONERADO 02-2020'!$A$1:$E$5279,5,FALSE)</f>
        <v>4,45</v>
      </c>
      <c r="O327" s="219">
        <f t="shared" si="5"/>
        <v>44.5</v>
      </c>
      <c r="P327" s="210"/>
    </row>
    <row r="328" spans="1:16" ht="23.5" thickBot="1">
      <c r="A328" s="215">
        <v>98</v>
      </c>
      <c r="B328" s="216" t="s">
        <v>859</v>
      </c>
      <c r="C328" s="216">
        <v>38062</v>
      </c>
      <c r="D328" s="217" t="s">
        <v>563</v>
      </c>
      <c r="E328" s="216" t="s">
        <v>242</v>
      </c>
      <c r="F328" s="216">
        <v>10</v>
      </c>
      <c r="G328" s="216"/>
      <c r="H328" s="218"/>
      <c r="I328" s="218"/>
      <c r="J328" s="218"/>
      <c r="K328" s="218"/>
      <c r="L328" s="218"/>
      <c r="M328" s="218"/>
      <c r="N328" s="218" t="str">
        <f>VLOOKUP(C328,'[2]SINAPI NÃO DESONERADO 02-2020'!$A$1:$E$5279,5,FALSE)</f>
        <v>4,56</v>
      </c>
      <c r="O328" s="219">
        <f t="shared" si="5"/>
        <v>45.599999999999994</v>
      </c>
      <c r="P328" s="210"/>
    </row>
    <row r="329" spans="1:16" ht="23.5" thickBot="1">
      <c r="A329" s="215">
        <v>99</v>
      </c>
      <c r="B329" s="216" t="s">
        <v>859</v>
      </c>
      <c r="C329" s="216">
        <v>12129</v>
      </c>
      <c r="D329" s="217" t="s">
        <v>564</v>
      </c>
      <c r="E329" s="216" t="s">
        <v>242</v>
      </c>
      <c r="F329" s="216">
        <v>10</v>
      </c>
      <c r="G329" s="216"/>
      <c r="H329" s="218"/>
      <c r="I329" s="218"/>
      <c r="J329" s="218"/>
      <c r="K329" s="218"/>
      <c r="L329" s="218"/>
      <c r="M329" s="218"/>
      <c r="N329" s="218" t="str">
        <f>VLOOKUP(C329,'[2]SINAPI NÃO DESONERADO 02-2020'!$A$1:$E$5279,5,FALSE)</f>
        <v>8,07</v>
      </c>
      <c r="O329" s="219">
        <f t="shared" si="5"/>
        <v>80.7</v>
      </c>
      <c r="P329" s="210"/>
    </row>
    <row r="330" spans="1:16" ht="23.5" thickBot="1">
      <c r="A330" s="215">
        <v>100</v>
      </c>
      <c r="B330" s="216" t="s">
        <v>859</v>
      </c>
      <c r="C330" s="216">
        <v>12128</v>
      </c>
      <c r="D330" s="217" t="s">
        <v>565</v>
      </c>
      <c r="E330" s="216" t="s">
        <v>242</v>
      </c>
      <c r="F330" s="216">
        <v>10</v>
      </c>
      <c r="G330" s="216"/>
      <c r="H330" s="218"/>
      <c r="I330" s="218"/>
      <c r="J330" s="218"/>
      <c r="K330" s="218"/>
      <c r="L330" s="218"/>
      <c r="M330" s="218"/>
      <c r="N330" s="218" t="str">
        <f>VLOOKUP(C330,'[2]SINAPI NÃO DESONERADO 02-2020'!$A$1:$E$5279,5,FALSE)</f>
        <v>6,10</v>
      </c>
      <c r="O330" s="219">
        <f t="shared" si="5"/>
        <v>61</v>
      </c>
      <c r="P330" s="210"/>
    </row>
    <row r="331" spans="1:16" ht="35" thickBot="1">
      <c r="A331" s="215">
        <v>101</v>
      </c>
      <c r="B331" s="216" t="s">
        <v>859</v>
      </c>
      <c r="C331" s="216">
        <v>38081</v>
      </c>
      <c r="D331" s="217" t="s">
        <v>566</v>
      </c>
      <c r="E331" s="216" t="s">
        <v>242</v>
      </c>
      <c r="F331" s="216">
        <v>10</v>
      </c>
      <c r="G331" s="216"/>
      <c r="H331" s="218"/>
      <c r="I331" s="218"/>
      <c r="J331" s="218"/>
      <c r="K331" s="218"/>
      <c r="L331" s="218"/>
      <c r="M331" s="218"/>
      <c r="N331" s="218" t="str">
        <f>VLOOKUP(C331,'[2]SINAPI NÃO DESONERADO 02-2020'!$A$1:$E$5279,5,FALSE)</f>
        <v>15,72</v>
      </c>
      <c r="O331" s="219">
        <f t="shared" si="5"/>
        <v>157.20000000000002</v>
      </c>
      <c r="P331" s="210"/>
    </row>
    <row r="332" spans="1:16" ht="23.5" thickBot="1">
      <c r="A332" s="215">
        <v>102</v>
      </c>
      <c r="B332" s="216" t="s">
        <v>859</v>
      </c>
      <c r="C332" s="216">
        <v>38070</v>
      </c>
      <c r="D332" s="217" t="s">
        <v>567</v>
      </c>
      <c r="E332" s="216" t="s">
        <v>242</v>
      </c>
      <c r="F332" s="216">
        <v>10</v>
      </c>
      <c r="G332" s="216"/>
      <c r="H332" s="218"/>
      <c r="I332" s="218"/>
      <c r="J332" s="218"/>
      <c r="K332" s="218"/>
      <c r="L332" s="218"/>
      <c r="M332" s="218"/>
      <c r="N332" s="218" t="str">
        <f>VLOOKUP(C332,'[2]SINAPI NÃO DESONERADO 02-2020'!$A$1:$E$5279,5,FALSE)</f>
        <v>10,83</v>
      </c>
      <c r="O332" s="219">
        <f t="shared" si="5"/>
        <v>108.3</v>
      </c>
      <c r="P332" s="210"/>
    </row>
    <row r="333" spans="1:16" ht="23.5" thickBot="1">
      <c r="A333" s="215">
        <v>103</v>
      </c>
      <c r="B333" s="216" t="s">
        <v>859</v>
      </c>
      <c r="C333" s="216">
        <v>38074</v>
      </c>
      <c r="D333" s="217" t="s">
        <v>568</v>
      </c>
      <c r="E333" s="216" t="s">
        <v>242</v>
      </c>
      <c r="F333" s="216">
        <v>10</v>
      </c>
      <c r="G333" s="216"/>
      <c r="H333" s="218"/>
      <c r="I333" s="218"/>
      <c r="J333" s="218"/>
      <c r="K333" s="218"/>
      <c r="L333" s="218"/>
      <c r="M333" s="218"/>
      <c r="N333" s="218" t="str">
        <f>VLOOKUP(C333,'[2]SINAPI NÃO DESONERADO 02-2020'!$A$1:$E$5279,5,FALSE)</f>
        <v>16,46</v>
      </c>
      <c r="O333" s="219">
        <f t="shared" si="5"/>
        <v>164.60000000000002</v>
      </c>
      <c r="P333" s="210"/>
    </row>
    <row r="334" spans="1:16" ht="35" thickBot="1">
      <c r="A334" s="215">
        <v>104</v>
      </c>
      <c r="B334" s="216" t="s">
        <v>859</v>
      </c>
      <c r="C334" s="216">
        <v>38072</v>
      </c>
      <c r="D334" s="217" t="s">
        <v>569</v>
      </c>
      <c r="E334" s="216" t="s">
        <v>242</v>
      </c>
      <c r="F334" s="216">
        <v>10</v>
      </c>
      <c r="G334" s="216"/>
      <c r="H334" s="218"/>
      <c r="I334" s="218"/>
      <c r="J334" s="218"/>
      <c r="K334" s="218"/>
      <c r="L334" s="218"/>
      <c r="M334" s="218"/>
      <c r="N334" s="218" t="str">
        <f>VLOOKUP(C334,'[2]SINAPI NÃO DESONERADO 02-2020'!$A$1:$E$5279,5,FALSE)</f>
        <v>13,58</v>
      </c>
      <c r="O334" s="219">
        <f t="shared" si="5"/>
        <v>135.80000000000001</v>
      </c>
      <c r="P334" s="210"/>
    </row>
    <row r="335" spans="1:16" ht="35" thickBot="1">
      <c r="A335" s="215">
        <v>105</v>
      </c>
      <c r="B335" s="216" t="s">
        <v>859</v>
      </c>
      <c r="C335" s="216">
        <v>38079</v>
      </c>
      <c r="D335" s="217" t="s">
        <v>570</v>
      </c>
      <c r="E335" s="216" t="s">
        <v>242</v>
      </c>
      <c r="F335" s="216">
        <v>10</v>
      </c>
      <c r="G335" s="216"/>
      <c r="H335" s="218"/>
      <c r="I335" s="218"/>
      <c r="J335" s="218"/>
      <c r="K335" s="218"/>
      <c r="L335" s="218"/>
      <c r="M335" s="218"/>
      <c r="N335" s="218" t="str">
        <f>VLOOKUP(C335,'[2]SINAPI NÃO DESONERADO 02-2020'!$A$1:$E$5279,5,FALSE)</f>
        <v>14,13</v>
      </c>
      <c r="O335" s="219">
        <f t="shared" si="5"/>
        <v>141.30000000000001</v>
      </c>
      <c r="P335" s="210"/>
    </row>
    <row r="336" spans="1:16" ht="23.5" thickBot="1">
      <c r="A336" s="215">
        <v>106</v>
      </c>
      <c r="B336" s="216" t="s">
        <v>859</v>
      </c>
      <c r="C336" s="216">
        <v>38068</v>
      </c>
      <c r="D336" s="217" t="s">
        <v>571</v>
      </c>
      <c r="E336" s="216" t="s">
        <v>242</v>
      </c>
      <c r="F336" s="216">
        <v>10</v>
      </c>
      <c r="G336" s="216"/>
      <c r="H336" s="218"/>
      <c r="I336" s="218"/>
      <c r="J336" s="218"/>
      <c r="K336" s="218"/>
      <c r="L336" s="218"/>
      <c r="M336" s="218"/>
      <c r="N336" s="218" t="str">
        <f>VLOOKUP(C336,'[2]SINAPI NÃO DESONERADO 02-2020'!$A$1:$E$5279,5,FALSE)</f>
        <v>9,37</v>
      </c>
      <c r="O336" s="219">
        <f t="shared" si="5"/>
        <v>93.699999999999989</v>
      </c>
      <c r="P336" s="210"/>
    </row>
    <row r="337" spans="1:16" ht="23.5" thickBot="1">
      <c r="A337" s="215">
        <v>107</v>
      </c>
      <c r="B337" s="216" t="s">
        <v>859</v>
      </c>
      <c r="C337" s="216">
        <v>38071</v>
      </c>
      <c r="D337" s="217" t="s">
        <v>572</v>
      </c>
      <c r="E337" s="216" t="s">
        <v>242</v>
      </c>
      <c r="F337" s="216">
        <v>10</v>
      </c>
      <c r="G337" s="216"/>
      <c r="H337" s="218"/>
      <c r="I337" s="218"/>
      <c r="J337" s="218"/>
      <c r="K337" s="218"/>
      <c r="L337" s="218"/>
      <c r="M337" s="218"/>
      <c r="N337" s="218" t="str">
        <f>VLOOKUP(C337,'[2]SINAPI NÃO DESONERADO 02-2020'!$A$1:$E$5279,5,FALSE)</f>
        <v>11,21</v>
      </c>
      <c r="O337" s="219">
        <f t="shared" si="5"/>
        <v>112.10000000000001</v>
      </c>
      <c r="P337" s="210"/>
    </row>
    <row r="338" spans="1:16" ht="23.5" thickBot="1">
      <c r="A338" s="215">
        <v>108</v>
      </c>
      <c r="B338" s="216" t="s">
        <v>859</v>
      </c>
      <c r="C338" s="216">
        <v>3755</v>
      </c>
      <c r="D338" s="217" t="s">
        <v>573</v>
      </c>
      <c r="E338" s="216" t="s">
        <v>242</v>
      </c>
      <c r="F338" s="216">
        <v>20</v>
      </c>
      <c r="G338" s="216"/>
      <c r="H338" s="218"/>
      <c r="I338" s="218"/>
      <c r="J338" s="218"/>
      <c r="K338" s="218"/>
      <c r="L338" s="218"/>
      <c r="M338" s="218"/>
      <c r="N338" s="218" t="str">
        <f>VLOOKUP(C338,'[2]SINAPI NÃO DESONERADO 02-2020'!$A$1:$E$5279,5,FALSE)</f>
        <v>14,99</v>
      </c>
      <c r="O338" s="219">
        <f t="shared" si="5"/>
        <v>299.8</v>
      </c>
      <c r="P338" s="210"/>
    </row>
    <row r="339" spans="1:16" ht="23.5" thickBot="1">
      <c r="A339" s="215">
        <v>109</v>
      </c>
      <c r="B339" s="216" t="s">
        <v>859</v>
      </c>
      <c r="C339" s="216">
        <v>3750</v>
      </c>
      <c r="D339" s="217" t="s">
        <v>574</v>
      </c>
      <c r="E339" s="216" t="s">
        <v>242</v>
      </c>
      <c r="F339" s="216">
        <v>20</v>
      </c>
      <c r="G339" s="216"/>
      <c r="H339" s="218"/>
      <c r="I339" s="218"/>
      <c r="J339" s="218"/>
      <c r="K339" s="218"/>
      <c r="L339" s="218"/>
      <c r="M339" s="218"/>
      <c r="N339" s="218" t="str">
        <f>VLOOKUP(C339,'[2]SINAPI NÃO DESONERADO 02-2020'!$A$1:$E$5279,5,FALSE)</f>
        <v>20,16</v>
      </c>
      <c r="O339" s="219">
        <f t="shared" si="5"/>
        <v>403.2</v>
      </c>
      <c r="P339" s="210"/>
    </row>
    <row r="340" spans="1:16" ht="23.5" thickBot="1">
      <c r="A340" s="215">
        <v>110</v>
      </c>
      <c r="B340" s="216" t="s">
        <v>859</v>
      </c>
      <c r="C340" s="216">
        <v>3756</v>
      </c>
      <c r="D340" s="217" t="s">
        <v>575</v>
      </c>
      <c r="E340" s="216" t="s">
        <v>242</v>
      </c>
      <c r="F340" s="216">
        <v>20</v>
      </c>
      <c r="G340" s="216"/>
      <c r="H340" s="218"/>
      <c r="I340" s="218"/>
      <c r="J340" s="218"/>
      <c r="K340" s="218"/>
      <c r="L340" s="218"/>
      <c r="M340" s="218"/>
      <c r="N340" s="218" t="str">
        <f>VLOOKUP(C340,'[2]SINAPI NÃO DESONERADO 02-2020'!$A$1:$E$5279,5,FALSE)</f>
        <v>37,67</v>
      </c>
      <c r="O340" s="219">
        <f t="shared" si="5"/>
        <v>753.40000000000009</v>
      </c>
      <c r="P340" s="210"/>
    </row>
    <row r="341" spans="1:16" ht="23.5" thickBot="1">
      <c r="A341" s="215">
        <v>111</v>
      </c>
      <c r="B341" s="216" t="s">
        <v>859</v>
      </c>
      <c r="C341" s="216">
        <v>38191</v>
      </c>
      <c r="D341" s="217" t="s">
        <v>576</v>
      </c>
      <c r="E341" s="216" t="s">
        <v>242</v>
      </c>
      <c r="F341" s="216">
        <v>20</v>
      </c>
      <c r="G341" s="216"/>
      <c r="H341" s="218"/>
      <c r="I341" s="218"/>
      <c r="J341" s="218"/>
      <c r="K341" s="218"/>
      <c r="L341" s="218"/>
      <c r="M341" s="218"/>
      <c r="N341" s="218" t="str">
        <f>VLOOKUP(C341,'[2]SINAPI NÃO DESONERADO 02-2020'!$A$1:$E$5279,5,FALSE)</f>
        <v>8,31</v>
      </c>
      <c r="O341" s="219">
        <f t="shared" si="5"/>
        <v>166.20000000000002</v>
      </c>
      <c r="P341" s="210"/>
    </row>
    <row r="342" spans="1:16" ht="23.5" thickBot="1">
      <c r="A342" s="215">
        <v>112</v>
      </c>
      <c r="B342" s="216" t="s">
        <v>859</v>
      </c>
      <c r="C342" s="216">
        <v>39381</v>
      </c>
      <c r="D342" s="217" t="s">
        <v>577</v>
      </c>
      <c r="E342" s="216" t="s">
        <v>242</v>
      </c>
      <c r="F342" s="216">
        <v>20</v>
      </c>
      <c r="G342" s="216"/>
      <c r="H342" s="218"/>
      <c r="I342" s="218"/>
      <c r="J342" s="218"/>
      <c r="K342" s="218"/>
      <c r="L342" s="218"/>
      <c r="M342" s="218"/>
      <c r="N342" s="218" t="str">
        <f>VLOOKUP(C342,'[2]SINAPI NÃO DESONERADO 02-2020'!$A$1:$E$5279,5,FALSE)</f>
        <v>7,75</v>
      </c>
      <c r="O342" s="219">
        <f t="shared" si="5"/>
        <v>155</v>
      </c>
      <c r="P342" s="210"/>
    </row>
    <row r="343" spans="1:16" ht="23.5" thickBot="1">
      <c r="A343" s="215">
        <v>113</v>
      </c>
      <c r="B343" s="216" t="s">
        <v>859</v>
      </c>
      <c r="C343" s="216">
        <v>38780</v>
      </c>
      <c r="D343" s="217" t="s">
        <v>578</v>
      </c>
      <c r="E343" s="216" t="s">
        <v>242</v>
      </c>
      <c r="F343" s="216">
        <v>20</v>
      </c>
      <c r="G343" s="216"/>
      <c r="H343" s="218"/>
      <c r="I343" s="218"/>
      <c r="J343" s="218"/>
      <c r="K343" s="218"/>
      <c r="L343" s="218"/>
      <c r="M343" s="218"/>
      <c r="N343" s="218" t="str">
        <f>VLOOKUP(C343,'[2]SINAPI NÃO DESONERADO 02-2020'!$A$1:$E$5279,5,FALSE)</f>
        <v>9,48</v>
      </c>
      <c r="O343" s="219">
        <f t="shared" si="5"/>
        <v>189.60000000000002</v>
      </c>
      <c r="P343" s="210"/>
    </row>
    <row r="344" spans="1:16" ht="23.5" thickBot="1">
      <c r="A344" s="215">
        <v>114</v>
      </c>
      <c r="B344" s="216" t="s">
        <v>859</v>
      </c>
      <c r="C344" s="216">
        <v>39377</v>
      </c>
      <c r="D344" s="217" t="s">
        <v>579</v>
      </c>
      <c r="E344" s="216" t="s">
        <v>242</v>
      </c>
      <c r="F344" s="216">
        <v>5</v>
      </c>
      <c r="G344" s="216"/>
      <c r="H344" s="218"/>
      <c r="I344" s="218"/>
      <c r="J344" s="218"/>
      <c r="K344" s="218"/>
      <c r="L344" s="218"/>
      <c r="M344" s="218"/>
      <c r="N344" s="218" t="str">
        <f>VLOOKUP(C344,'[2]SINAPI NÃO DESONERADO 02-2020'!$A$1:$E$5279,5,FALSE)</f>
        <v>111,58</v>
      </c>
      <c r="O344" s="219">
        <f t="shared" si="5"/>
        <v>557.9</v>
      </c>
      <c r="P344" s="210"/>
    </row>
    <row r="345" spans="1:16" ht="23.5" thickBot="1">
      <c r="A345" s="215">
        <v>115</v>
      </c>
      <c r="B345" s="216" t="s">
        <v>859</v>
      </c>
      <c r="C345" s="216">
        <v>38781</v>
      </c>
      <c r="D345" s="217" t="s">
        <v>580</v>
      </c>
      <c r="E345" s="216" t="s">
        <v>242</v>
      </c>
      <c r="F345" s="216">
        <v>20</v>
      </c>
      <c r="G345" s="216"/>
      <c r="H345" s="218"/>
      <c r="I345" s="218"/>
      <c r="J345" s="218"/>
      <c r="K345" s="218"/>
      <c r="L345" s="218"/>
      <c r="M345" s="218"/>
      <c r="N345" s="218" t="str">
        <f>VLOOKUP(C345,'[2]SINAPI NÃO DESONERADO 02-2020'!$A$1:$E$5279,5,FALSE)</f>
        <v>32,00</v>
      </c>
      <c r="O345" s="219">
        <f t="shared" si="5"/>
        <v>640</v>
      </c>
      <c r="P345" s="210"/>
    </row>
    <row r="346" spans="1:16" ht="23.5" thickBot="1">
      <c r="A346" s="215">
        <v>116</v>
      </c>
      <c r="B346" s="216" t="s">
        <v>859</v>
      </c>
      <c r="C346" s="216">
        <v>38192</v>
      </c>
      <c r="D346" s="217" t="s">
        <v>581</v>
      </c>
      <c r="E346" s="216" t="s">
        <v>242</v>
      </c>
      <c r="F346" s="216">
        <v>10</v>
      </c>
      <c r="G346" s="216"/>
      <c r="H346" s="218"/>
      <c r="I346" s="218"/>
      <c r="J346" s="218"/>
      <c r="K346" s="218"/>
      <c r="L346" s="218"/>
      <c r="M346" s="218"/>
      <c r="N346" s="218" t="str">
        <f>VLOOKUP(C346,'[2]SINAPI NÃO DESONERADO 02-2020'!$A$1:$E$5279,5,FALSE)</f>
        <v>57,91</v>
      </c>
      <c r="O346" s="219">
        <f t="shared" si="5"/>
        <v>579.09999999999991</v>
      </c>
      <c r="P346" s="210"/>
    </row>
    <row r="347" spans="1:16" ht="23.5" thickBot="1">
      <c r="A347" s="215">
        <v>117</v>
      </c>
      <c r="B347" s="216" t="s">
        <v>859</v>
      </c>
      <c r="C347" s="216">
        <v>3753</v>
      </c>
      <c r="D347" s="217" t="s">
        <v>582</v>
      </c>
      <c r="E347" s="216" t="s">
        <v>242</v>
      </c>
      <c r="F347" s="216">
        <v>20</v>
      </c>
      <c r="G347" s="216"/>
      <c r="H347" s="218"/>
      <c r="I347" s="218"/>
      <c r="J347" s="218"/>
      <c r="K347" s="218"/>
      <c r="L347" s="218"/>
      <c r="M347" s="218"/>
      <c r="N347" s="218" t="str">
        <f>VLOOKUP(C347,'[2]SINAPI NÃO DESONERADO 02-2020'!$A$1:$E$5279,5,FALSE)</f>
        <v>5,07</v>
      </c>
      <c r="O347" s="219">
        <f t="shared" si="5"/>
        <v>101.4</v>
      </c>
      <c r="P347" s="210"/>
    </row>
    <row r="348" spans="1:16" ht="23.5" thickBot="1">
      <c r="A348" s="215">
        <v>118</v>
      </c>
      <c r="B348" s="216" t="s">
        <v>859</v>
      </c>
      <c r="C348" s="216">
        <v>38782</v>
      </c>
      <c r="D348" s="217" t="s">
        <v>583</v>
      </c>
      <c r="E348" s="216" t="s">
        <v>242</v>
      </c>
      <c r="F348" s="216">
        <v>20</v>
      </c>
      <c r="G348" s="216"/>
      <c r="H348" s="218"/>
      <c r="I348" s="218"/>
      <c r="J348" s="218"/>
      <c r="K348" s="218"/>
      <c r="L348" s="218"/>
      <c r="M348" s="218"/>
      <c r="N348" s="218" t="str">
        <f>VLOOKUP(C348,'[2]SINAPI NÃO DESONERADO 02-2020'!$A$1:$E$5279,5,FALSE)</f>
        <v>6,60</v>
      </c>
      <c r="O348" s="219">
        <f t="shared" si="5"/>
        <v>132</v>
      </c>
      <c r="P348" s="210"/>
    </row>
    <row r="349" spans="1:16" ht="23.5" thickBot="1">
      <c r="A349" s="215">
        <v>119</v>
      </c>
      <c r="B349" s="216" t="s">
        <v>859</v>
      </c>
      <c r="C349" s="216">
        <v>38778</v>
      </c>
      <c r="D349" s="217" t="s">
        <v>584</v>
      </c>
      <c r="E349" s="216" t="s">
        <v>242</v>
      </c>
      <c r="F349" s="216">
        <v>20</v>
      </c>
      <c r="G349" s="216"/>
      <c r="H349" s="218"/>
      <c r="I349" s="218"/>
      <c r="J349" s="218"/>
      <c r="K349" s="218"/>
      <c r="L349" s="218"/>
      <c r="M349" s="218"/>
      <c r="N349" s="218" t="str">
        <f>VLOOKUP(C349,'[2]SINAPI NÃO DESONERADO 02-2020'!$A$1:$E$5279,5,FALSE)</f>
        <v>4,95</v>
      </c>
      <c r="O349" s="219">
        <f t="shared" si="5"/>
        <v>99</v>
      </c>
      <c r="P349" s="210"/>
    </row>
    <row r="350" spans="1:16" ht="23.5" thickBot="1">
      <c r="A350" s="215">
        <v>120</v>
      </c>
      <c r="B350" s="216" t="s">
        <v>859</v>
      </c>
      <c r="C350" s="216">
        <v>38779</v>
      </c>
      <c r="D350" s="217" t="s">
        <v>585</v>
      </c>
      <c r="E350" s="216" t="s">
        <v>242</v>
      </c>
      <c r="F350" s="216">
        <v>10</v>
      </c>
      <c r="G350" s="216"/>
      <c r="H350" s="218"/>
      <c r="I350" s="218"/>
      <c r="J350" s="218"/>
      <c r="K350" s="218"/>
      <c r="L350" s="218"/>
      <c r="M350" s="218"/>
      <c r="N350" s="218" t="str">
        <f>VLOOKUP(C350,'[2]SINAPI NÃO DESONERADO 02-2020'!$A$1:$E$5279,5,FALSE)</f>
        <v>5,25</v>
      </c>
      <c r="O350" s="219">
        <f t="shared" si="5"/>
        <v>52.5</v>
      </c>
      <c r="P350" s="210"/>
    </row>
    <row r="351" spans="1:16" ht="23.5" thickBot="1">
      <c r="A351" s="215">
        <v>121</v>
      </c>
      <c r="B351" s="216" t="s">
        <v>859</v>
      </c>
      <c r="C351" s="216">
        <v>38194</v>
      </c>
      <c r="D351" s="217" t="s">
        <v>586</v>
      </c>
      <c r="E351" s="216" t="s">
        <v>242</v>
      </c>
      <c r="F351" s="216">
        <v>10</v>
      </c>
      <c r="G351" s="216"/>
      <c r="H351" s="218"/>
      <c r="I351" s="218"/>
      <c r="J351" s="218"/>
      <c r="K351" s="218"/>
      <c r="L351" s="218"/>
      <c r="M351" s="218"/>
      <c r="N351" s="218" t="str">
        <f>VLOOKUP(C351,'[2]SINAPI NÃO DESONERADO 02-2020'!$A$1:$E$5279,5,FALSE)</f>
        <v>24,33</v>
      </c>
      <c r="O351" s="219">
        <f t="shared" si="5"/>
        <v>243.29999999999998</v>
      </c>
      <c r="P351" s="210"/>
    </row>
    <row r="352" spans="1:16" ht="23.5" thickBot="1">
      <c r="A352" s="215">
        <v>122</v>
      </c>
      <c r="B352" s="216" t="s">
        <v>859</v>
      </c>
      <c r="C352" s="216">
        <v>38193</v>
      </c>
      <c r="D352" s="217" t="s">
        <v>587</v>
      </c>
      <c r="E352" s="216" t="s">
        <v>242</v>
      </c>
      <c r="F352" s="216">
        <v>10</v>
      </c>
      <c r="G352" s="216"/>
      <c r="H352" s="218"/>
      <c r="I352" s="218"/>
      <c r="J352" s="218"/>
      <c r="K352" s="218"/>
      <c r="L352" s="218"/>
      <c r="M352" s="218"/>
      <c r="N352" s="218" t="str">
        <f>VLOOKUP(C352,'[2]SINAPI NÃO DESONERADO 02-2020'!$A$1:$E$5279,5,FALSE)</f>
        <v>21,15</v>
      </c>
      <c r="O352" s="219">
        <f t="shared" si="5"/>
        <v>211.5</v>
      </c>
      <c r="P352" s="210"/>
    </row>
    <row r="353" spans="1:16" ht="23.5" thickBot="1">
      <c r="A353" s="215">
        <v>123</v>
      </c>
      <c r="B353" s="216" t="s">
        <v>859</v>
      </c>
      <c r="C353" s="216">
        <v>39338</v>
      </c>
      <c r="D353" s="217" t="s">
        <v>588</v>
      </c>
      <c r="E353" s="216" t="s">
        <v>242</v>
      </c>
      <c r="F353" s="216">
        <v>10</v>
      </c>
      <c r="G353" s="216"/>
      <c r="H353" s="218"/>
      <c r="I353" s="218"/>
      <c r="J353" s="218"/>
      <c r="K353" s="218"/>
      <c r="L353" s="218"/>
      <c r="M353" s="218"/>
      <c r="N353" s="218" t="str">
        <f>VLOOKUP(C353,'[2]SINAPI NÃO DESONERADO 02-2020'!$A$1:$E$5279,5,FALSE)</f>
        <v>8,58</v>
      </c>
      <c r="O353" s="219">
        <f t="shared" si="5"/>
        <v>85.8</v>
      </c>
      <c r="P353" s="210"/>
    </row>
    <row r="354" spans="1:16" ht="23.5" thickBot="1">
      <c r="A354" s="215">
        <v>124</v>
      </c>
      <c r="B354" s="216" t="s">
        <v>859</v>
      </c>
      <c r="C354" s="216">
        <v>39387</v>
      </c>
      <c r="D354" s="217" t="s">
        <v>589</v>
      </c>
      <c r="E354" s="216" t="s">
        <v>242</v>
      </c>
      <c r="F354" s="216">
        <v>10</v>
      </c>
      <c r="G354" s="216"/>
      <c r="H354" s="218"/>
      <c r="I354" s="218"/>
      <c r="J354" s="218"/>
      <c r="K354" s="218"/>
      <c r="L354" s="218"/>
      <c r="M354" s="218"/>
      <c r="N354" s="218" t="str">
        <f>VLOOKUP(C354,'[2]SINAPI NÃO DESONERADO 02-2020'!$A$1:$E$5279,5,FALSE)</f>
        <v>46,65</v>
      </c>
      <c r="O354" s="219">
        <f t="shared" si="5"/>
        <v>466.5</v>
      </c>
      <c r="P354" s="210"/>
    </row>
    <row r="355" spans="1:16" ht="23.5" thickBot="1">
      <c r="A355" s="215">
        <v>125</v>
      </c>
      <c r="B355" s="216" t="s">
        <v>859</v>
      </c>
      <c r="C355" s="216">
        <v>39386</v>
      </c>
      <c r="D355" s="217" t="s">
        <v>590</v>
      </c>
      <c r="E355" s="216" t="s">
        <v>242</v>
      </c>
      <c r="F355" s="216">
        <v>1</v>
      </c>
      <c r="G355" s="216"/>
      <c r="H355" s="218"/>
      <c r="I355" s="218"/>
      <c r="J355" s="218"/>
      <c r="K355" s="218"/>
      <c r="L355" s="218"/>
      <c r="M355" s="218"/>
      <c r="N355" s="218" t="str">
        <f>VLOOKUP(C355,'[2]SINAPI NÃO DESONERADO 02-2020'!$A$1:$E$5279,5,FALSE)</f>
        <v>32,53</v>
      </c>
      <c r="O355" s="219">
        <f t="shared" si="5"/>
        <v>32.53</v>
      </c>
      <c r="P355" s="210"/>
    </row>
    <row r="356" spans="1:16" ht="23.5" thickBot="1">
      <c r="A356" s="215">
        <v>126</v>
      </c>
      <c r="B356" s="216" t="s">
        <v>859</v>
      </c>
      <c r="C356" s="216">
        <v>3798</v>
      </c>
      <c r="D356" s="217" t="s">
        <v>591</v>
      </c>
      <c r="E356" s="216" t="s">
        <v>242</v>
      </c>
      <c r="F356" s="216">
        <v>4</v>
      </c>
      <c r="G356" s="216"/>
      <c r="H356" s="218"/>
      <c r="I356" s="218"/>
      <c r="J356" s="218"/>
      <c r="K356" s="218"/>
      <c r="L356" s="218"/>
      <c r="M356" s="218"/>
      <c r="N356" s="218" t="str">
        <f>VLOOKUP(C356,'[2]SINAPI NÃO DESONERADO 02-2020'!$A$1:$E$5279,5,FALSE)</f>
        <v>40,47</v>
      </c>
      <c r="O356" s="219">
        <f t="shared" si="5"/>
        <v>161.88</v>
      </c>
      <c r="P356" s="210"/>
    </row>
    <row r="357" spans="1:16" ht="35" thickBot="1">
      <c r="A357" s="215">
        <v>127</v>
      </c>
      <c r="B357" s="216" t="s">
        <v>859</v>
      </c>
      <c r="C357" s="216">
        <v>38769</v>
      </c>
      <c r="D357" s="217" t="s">
        <v>592</v>
      </c>
      <c r="E357" s="216" t="s">
        <v>242</v>
      </c>
      <c r="F357" s="216">
        <v>4</v>
      </c>
      <c r="G357" s="216"/>
      <c r="H357" s="218"/>
      <c r="I357" s="218"/>
      <c r="J357" s="218"/>
      <c r="K357" s="218"/>
      <c r="L357" s="218"/>
      <c r="M357" s="218"/>
      <c r="N357" s="218" t="str">
        <f>VLOOKUP(C357,'[2]SINAPI NÃO DESONERADO 02-2020'!$A$1:$E$5279,5,FALSE)</f>
        <v>31,60</v>
      </c>
      <c r="O357" s="219">
        <f t="shared" si="5"/>
        <v>126.4</v>
      </c>
      <c r="P357" s="210"/>
    </row>
    <row r="358" spans="1:16" ht="35" thickBot="1">
      <c r="A358" s="215">
        <v>128</v>
      </c>
      <c r="B358" s="216" t="s">
        <v>859</v>
      </c>
      <c r="C358" s="216">
        <v>39510</v>
      </c>
      <c r="D358" s="217" t="s">
        <v>593</v>
      </c>
      <c r="E358" s="216" t="s">
        <v>242</v>
      </c>
      <c r="F358" s="216">
        <v>4</v>
      </c>
      <c r="G358" s="216"/>
      <c r="H358" s="218"/>
      <c r="I358" s="218"/>
      <c r="J358" s="218"/>
      <c r="K358" s="218"/>
      <c r="L358" s="218"/>
      <c r="M358" s="218"/>
      <c r="N358" s="218" t="str">
        <f>VLOOKUP(C358,'[2]SINAPI NÃO DESONERADO 02-2020'!$A$1:$E$5279,5,FALSE)</f>
        <v>127,91</v>
      </c>
      <c r="O358" s="219">
        <f t="shared" si="5"/>
        <v>511.64</v>
      </c>
      <c r="P358" s="210"/>
    </row>
    <row r="359" spans="1:16" ht="35" thickBot="1">
      <c r="A359" s="215">
        <v>129</v>
      </c>
      <c r="B359" s="216" t="s">
        <v>859</v>
      </c>
      <c r="C359" s="216">
        <v>38776</v>
      </c>
      <c r="D359" s="217" t="s">
        <v>594</v>
      </c>
      <c r="E359" s="216" t="s">
        <v>242</v>
      </c>
      <c r="F359" s="216">
        <v>4</v>
      </c>
      <c r="G359" s="216"/>
      <c r="H359" s="218"/>
      <c r="I359" s="218"/>
      <c r="J359" s="218"/>
      <c r="K359" s="218"/>
      <c r="L359" s="218"/>
      <c r="M359" s="218"/>
      <c r="N359" s="218" t="str">
        <f>VLOOKUP(C359,'[2]SINAPI NÃO DESONERADO 02-2020'!$A$1:$E$5279,5,FALSE)</f>
        <v>135,75</v>
      </c>
      <c r="O359" s="219">
        <f t="shared" ref="O359:O395" si="6">F359*N359</f>
        <v>543</v>
      </c>
      <c r="P359" s="210"/>
    </row>
    <row r="360" spans="1:16" ht="23.5" thickBot="1">
      <c r="A360" s="215">
        <v>130</v>
      </c>
      <c r="B360" s="216" t="s">
        <v>859</v>
      </c>
      <c r="C360" s="216">
        <v>38774</v>
      </c>
      <c r="D360" s="217" t="s">
        <v>595</v>
      </c>
      <c r="E360" s="216" t="s">
        <v>242</v>
      </c>
      <c r="F360" s="216">
        <v>4</v>
      </c>
      <c r="G360" s="216"/>
      <c r="H360" s="218"/>
      <c r="I360" s="218"/>
      <c r="J360" s="218"/>
      <c r="K360" s="218"/>
      <c r="L360" s="218"/>
      <c r="M360" s="218"/>
      <c r="N360" s="218" t="str">
        <f>VLOOKUP(C360,'[2]SINAPI NÃO DESONERADO 02-2020'!$A$1:$E$5279,5,FALSE)</f>
        <v>61,13</v>
      </c>
      <c r="O360" s="219">
        <f t="shared" si="6"/>
        <v>244.52</v>
      </c>
      <c r="P360" s="210"/>
    </row>
    <row r="361" spans="1:16" ht="23.5" thickBot="1">
      <c r="A361" s="215">
        <v>131</v>
      </c>
      <c r="B361" s="216" t="s">
        <v>859</v>
      </c>
      <c r="C361" s="216">
        <v>42977</v>
      </c>
      <c r="D361" s="217" t="s">
        <v>596</v>
      </c>
      <c r="E361" s="216" t="s">
        <v>242</v>
      </c>
      <c r="F361" s="216">
        <v>2</v>
      </c>
      <c r="G361" s="216"/>
      <c r="H361" s="218"/>
      <c r="I361" s="218"/>
      <c r="J361" s="218"/>
      <c r="K361" s="218"/>
      <c r="L361" s="218"/>
      <c r="M361" s="218"/>
      <c r="N361" s="218" t="str">
        <f>VLOOKUP(C361,'[2]SINAPI NÃO DESONERADO 02-2020'!$A$1:$E$5279,5,FALSE)</f>
        <v>787,63</v>
      </c>
      <c r="O361" s="219">
        <f t="shared" si="6"/>
        <v>1575.26</v>
      </c>
      <c r="P361" s="210"/>
    </row>
    <row r="362" spans="1:16" ht="35" thickBot="1">
      <c r="A362" s="215">
        <v>132</v>
      </c>
      <c r="B362" s="216" t="s">
        <v>859</v>
      </c>
      <c r="C362" s="216">
        <v>38889</v>
      </c>
      <c r="D362" s="217" t="s">
        <v>597</v>
      </c>
      <c r="E362" s="216" t="s">
        <v>242</v>
      </c>
      <c r="F362" s="216">
        <v>10</v>
      </c>
      <c r="G362" s="216"/>
      <c r="H362" s="218"/>
      <c r="I362" s="218"/>
      <c r="J362" s="218"/>
      <c r="K362" s="218"/>
      <c r="L362" s="218"/>
      <c r="M362" s="218"/>
      <c r="N362" s="218" t="str">
        <f>VLOOKUP(C362,'[2]SINAPI NÃO DESONERADO 02-2020'!$A$1:$E$5279,5,FALSE)</f>
        <v>24,22</v>
      </c>
      <c r="O362" s="219">
        <f t="shared" si="6"/>
        <v>242.2</v>
      </c>
      <c r="P362" s="210"/>
    </row>
    <row r="363" spans="1:16" ht="35" thickBot="1">
      <c r="A363" s="215">
        <v>133</v>
      </c>
      <c r="B363" s="216" t="s">
        <v>859</v>
      </c>
      <c r="C363" s="216">
        <v>38784</v>
      </c>
      <c r="D363" s="217" t="s">
        <v>598</v>
      </c>
      <c r="E363" s="216" t="s">
        <v>242</v>
      </c>
      <c r="F363" s="216">
        <v>10</v>
      </c>
      <c r="G363" s="216"/>
      <c r="H363" s="218"/>
      <c r="I363" s="218"/>
      <c r="J363" s="218"/>
      <c r="K363" s="218"/>
      <c r="L363" s="218"/>
      <c r="M363" s="218"/>
      <c r="N363" s="218" t="str">
        <f>VLOOKUP(C363,'[2]SINAPI NÃO DESONERADO 02-2020'!$A$1:$E$5279,5,FALSE)</f>
        <v>32,41</v>
      </c>
      <c r="O363" s="219">
        <f t="shared" si="6"/>
        <v>324.09999999999997</v>
      </c>
      <c r="P363" s="210"/>
    </row>
    <row r="364" spans="1:16" ht="35" thickBot="1">
      <c r="A364" s="215">
        <v>134</v>
      </c>
      <c r="B364" s="216" t="s">
        <v>859</v>
      </c>
      <c r="C364" s="216">
        <v>3788</v>
      </c>
      <c r="D364" s="217" t="s">
        <v>599</v>
      </c>
      <c r="E364" s="216" t="s">
        <v>242</v>
      </c>
      <c r="F364" s="216">
        <v>10</v>
      </c>
      <c r="G364" s="216"/>
      <c r="H364" s="218"/>
      <c r="I364" s="218"/>
      <c r="J364" s="218"/>
      <c r="K364" s="218"/>
      <c r="L364" s="218"/>
      <c r="M364" s="218"/>
      <c r="N364" s="218" t="str">
        <f>VLOOKUP(C364,'[2]SINAPI NÃO DESONERADO 02-2020'!$A$1:$E$5279,5,FALSE)</f>
        <v>33,77</v>
      </c>
      <c r="O364" s="219">
        <f t="shared" si="6"/>
        <v>337.70000000000005</v>
      </c>
      <c r="P364" s="210"/>
    </row>
    <row r="365" spans="1:16" ht="35" thickBot="1">
      <c r="A365" s="215">
        <v>135</v>
      </c>
      <c r="B365" s="216" t="s">
        <v>859</v>
      </c>
      <c r="C365" s="216">
        <v>12230</v>
      </c>
      <c r="D365" s="217" t="s">
        <v>600</v>
      </c>
      <c r="E365" s="216" t="s">
        <v>242</v>
      </c>
      <c r="F365" s="216">
        <v>10</v>
      </c>
      <c r="G365" s="216"/>
      <c r="H365" s="218"/>
      <c r="I365" s="218"/>
      <c r="J365" s="218"/>
      <c r="K365" s="218"/>
      <c r="L365" s="218"/>
      <c r="M365" s="218"/>
      <c r="N365" s="218" t="str">
        <f>VLOOKUP(C365,'[2]SINAPI NÃO DESONERADO 02-2020'!$A$1:$E$5279,5,FALSE)</f>
        <v>8,68</v>
      </c>
      <c r="O365" s="219">
        <f t="shared" si="6"/>
        <v>86.8</v>
      </c>
      <c r="P365" s="210"/>
    </row>
    <row r="366" spans="1:16" ht="35" thickBot="1">
      <c r="A366" s="215">
        <v>136</v>
      </c>
      <c r="B366" s="216" t="s">
        <v>859</v>
      </c>
      <c r="C366" s="216">
        <v>3780</v>
      </c>
      <c r="D366" s="217" t="s">
        <v>601</v>
      </c>
      <c r="E366" s="216" t="s">
        <v>242</v>
      </c>
      <c r="F366" s="216">
        <v>10</v>
      </c>
      <c r="G366" s="216"/>
      <c r="H366" s="218"/>
      <c r="I366" s="218"/>
      <c r="J366" s="218"/>
      <c r="K366" s="218"/>
      <c r="L366" s="218"/>
      <c r="M366" s="218"/>
      <c r="N366" s="218" t="str">
        <f>VLOOKUP(C366,'[2]SINAPI NÃO DESONERADO 02-2020'!$A$1:$E$5279,5,FALSE)</f>
        <v>49,83</v>
      </c>
      <c r="O366" s="219">
        <f t="shared" si="6"/>
        <v>498.29999999999995</v>
      </c>
      <c r="P366" s="210"/>
    </row>
    <row r="367" spans="1:16" ht="35" thickBot="1">
      <c r="A367" s="215">
        <v>137</v>
      </c>
      <c r="B367" s="216" t="s">
        <v>859</v>
      </c>
      <c r="C367" s="216">
        <v>12231</v>
      </c>
      <c r="D367" s="217" t="s">
        <v>602</v>
      </c>
      <c r="E367" s="216" t="s">
        <v>242</v>
      </c>
      <c r="F367" s="216">
        <v>10</v>
      </c>
      <c r="G367" s="216"/>
      <c r="H367" s="218"/>
      <c r="I367" s="218"/>
      <c r="J367" s="218"/>
      <c r="K367" s="218"/>
      <c r="L367" s="218"/>
      <c r="M367" s="218"/>
      <c r="N367" s="218" t="str">
        <f>VLOOKUP(C367,'[2]SINAPI NÃO DESONERADO 02-2020'!$A$1:$E$5279,5,FALSE)</f>
        <v>14,44</v>
      </c>
      <c r="O367" s="219">
        <f t="shared" si="6"/>
        <v>144.4</v>
      </c>
      <c r="P367" s="210"/>
    </row>
    <row r="368" spans="1:16" ht="35" thickBot="1">
      <c r="A368" s="215">
        <v>138</v>
      </c>
      <c r="B368" s="216" t="s">
        <v>859</v>
      </c>
      <c r="C368" s="216">
        <v>3811</v>
      </c>
      <c r="D368" s="217" t="s">
        <v>603</v>
      </c>
      <c r="E368" s="216" t="s">
        <v>242</v>
      </c>
      <c r="F368" s="216">
        <v>10</v>
      </c>
      <c r="G368" s="216"/>
      <c r="H368" s="218"/>
      <c r="I368" s="218"/>
      <c r="J368" s="218"/>
      <c r="K368" s="218"/>
      <c r="L368" s="218"/>
      <c r="M368" s="218"/>
      <c r="N368" s="218" t="str">
        <f>VLOOKUP(C368,'[2]SINAPI NÃO DESONERADO 02-2020'!$A$1:$E$5279,5,FALSE)</f>
        <v>46,80</v>
      </c>
      <c r="O368" s="219">
        <f t="shared" si="6"/>
        <v>468</v>
      </c>
      <c r="P368" s="210"/>
    </row>
    <row r="369" spans="1:16" ht="35" thickBot="1">
      <c r="A369" s="215">
        <v>139</v>
      </c>
      <c r="B369" s="216" t="s">
        <v>859</v>
      </c>
      <c r="C369" s="216">
        <v>12232</v>
      </c>
      <c r="D369" s="217" t="s">
        <v>604</v>
      </c>
      <c r="E369" s="216" t="s">
        <v>242</v>
      </c>
      <c r="F369" s="216">
        <v>10</v>
      </c>
      <c r="G369" s="216"/>
      <c r="H369" s="218"/>
      <c r="I369" s="218"/>
      <c r="J369" s="218"/>
      <c r="K369" s="218"/>
      <c r="L369" s="218"/>
      <c r="M369" s="218"/>
      <c r="N369" s="218" t="str">
        <f>VLOOKUP(C369,'[2]SINAPI NÃO DESONERADO 02-2020'!$A$1:$E$5279,5,FALSE)</f>
        <v>15,13</v>
      </c>
      <c r="O369" s="219">
        <f t="shared" si="6"/>
        <v>151.30000000000001</v>
      </c>
      <c r="P369" s="210"/>
    </row>
    <row r="370" spans="1:16" ht="35" thickBot="1">
      <c r="A370" s="215">
        <v>140</v>
      </c>
      <c r="B370" s="216" t="s">
        <v>859</v>
      </c>
      <c r="C370" s="216">
        <v>3799</v>
      </c>
      <c r="D370" s="217" t="s">
        <v>605</v>
      </c>
      <c r="E370" s="216" t="s">
        <v>242</v>
      </c>
      <c r="F370" s="216">
        <v>10</v>
      </c>
      <c r="G370" s="216"/>
      <c r="H370" s="218"/>
      <c r="I370" s="218"/>
      <c r="J370" s="218"/>
      <c r="K370" s="218"/>
      <c r="L370" s="218"/>
      <c r="M370" s="218"/>
      <c r="N370" s="218" t="str">
        <f>VLOOKUP(C370,'[2]SINAPI NÃO DESONERADO 02-2020'!$A$1:$E$5279,5,FALSE)</f>
        <v>66,19</v>
      </c>
      <c r="O370" s="219">
        <f t="shared" si="6"/>
        <v>661.9</v>
      </c>
      <c r="P370" s="210"/>
    </row>
    <row r="371" spans="1:16" ht="35" thickBot="1">
      <c r="A371" s="215">
        <v>141</v>
      </c>
      <c r="B371" s="216" t="s">
        <v>859</v>
      </c>
      <c r="C371" s="216">
        <v>12239</v>
      </c>
      <c r="D371" s="217" t="s">
        <v>606</v>
      </c>
      <c r="E371" s="216" t="s">
        <v>242</v>
      </c>
      <c r="F371" s="216">
        <v>10</v>
      </c>
      <c r="G371" s="216"/>
      <c r="H371" s="218"/>
      <c r="I371" s="218"/>
      <c r="J371" s="218"/>
      <c r="K371" s="218"/>
      <c r="L371" s="218"/>
      <c r="M371" s="218"/>
      <c r="N371" s="218" t="str">
        <f>VLOOKUP(C371,'[2]SINAPI NÃO DESONERADO 02-2020'!$A$1:$E$5279,5,FALSE)</f>
        <v>19,81</v>
      </c>
      <c r="O371" s="219">
        <f t="shared" si="6"/>
        <v>198.1</v>
      </c>
      <c r="P371" s="210"/>
    </row>
    <row r="372" spans="1:16" ht="23.5" thickBot="1">
      <c r="A372" s="215">
        <v>142</v>
      </c>
      <c r="B372" s="216" t="s">
        <v>859</v>
      </c>
      <c r="C372" s="216">
        <v>38773</v>
      </c>
      <c r="D372" s="217" t="s">
        <v>607</v>
      </c>
      <c r="E372" s="216" t="s">
        <v>242</v>
      </c>
      <c r="F372" s="216">
        <v>10</v>
      </c>
      <c r="G372" s="216"/>
      <c r="H372" s="218"/>
      <c r="I372" s="218"/>
      <c r="J372" s="218"/>
      <c r="K372" s="218"/>
      <c r="L372" s="218"/>
      <c r="M372" s="218"/>
      <c r="N372" s="218" t="str">
        <f>VLOOKUP(C372,'[2]SINAPI NÃO DESONERADO 02-2020'!$A$1:$E$5279,5,FALSE)</f>
        <v>3,17</v>
      </c>
      <c r="O372" s="219">
        <f t="shared" si="6"/>
        <v>31.7</v>
      </c>
      <c r="P372" s="210"/>
    </row>
    <row r="373" spans="1:16" ht="23.5" thickBot="1">
      <c r="A373" s="215">
        <v>143</v>
      </c>
      <c r="B373" s="216" t="s">
        <v>859</v>
      </c>
      <c r="C373" s="216">
        <v>39389</v>
      </c>
      <c r="D373" s="217" t="s">
        <v>608</v>
      </c>
      <c r="E373" s="216" t="s">
        <v>242</v>
      </c>
      <c r="F373" s="216">
        <v>10</v>
      </c>
      <c r="G373" s="216"/>
      <c r="H373" s="218"/>
      <c r="I373" s="218"/>
      <c r="J373" s="218"/>
      <c r="K373" s="218"/>
      <c r="L373" s="218"/>
      <c r="M373" s="218"/>
      <c r="N373" s="218" t="str">
        <f>VLOOKUP(C373,'[2]SINAPI NÃO DESONERADO 02-2020'!$A$1:$E$5279,5,FALSE)</f>
        <v>60,66</v>
      </c>
      <c r="O373" s="219">
        <f t="shared" si="6"/>
        <v>606.59999999999991</v>
      </c>
      <c r="P373" s="210"/>
    </row>
    <row r="374" spans="1:16" ht="23.5" thickBot="1">
      <c r="A374" s="215">
        <v>144</v>
      </c>
      <c r="B374" s="216" t="s">
        <v>859</v>
      </c>
      <c r="C374" s="216">
        <v>39390</v>
      </c>
      <c r="D374" s="217" t="s">
        <v>609</v>
      </c>
      <c r="E374" s="216" t="s">
        <v>242</v>
      </c>
      <c r="F374" s="216">
        <v>5</v>
      </c>
      <c r="G374" s="216"/>
      <c r="H374" s="218"/>
      <c r="I374" s="218"/>
      <c r="J374" s="218"/>
      <c r="K374" s="218"/>
      <c r="L374" s="218"/>
      <c r="M374" s="218"/>
      <c r="N374" s="218" t="str">
        <f>VLOOKUP(C374,'[2]SINAPI NÃO DESONERADO 02-2020'!$A$1:$E$5279,5,FALSE)</f>
        <v>127,15</v>
      </c>
      <c r="O374" s="219">
        <f t="shared" si="6"/>
        <v>635.75</v>
      </c>
      <c r="P374" s="210"/>
    </row>
    <row r="375" spans="1:16" ht="23.5" thickBot="1">
      <c r="A375" s="215">
        <v>145</v>
      </c>
      <c r="B375" s="216" t="s">
        <v>859</v>
      </c>
      <c r="C375" s="216">
        <v>39391</v>
      </c>
      <c r="D375" s="217" t="s">
        <v>610</v>
      </c>
      <c r="E375" s="216" t="s">
        <v>242</v>
      </c>
      <c r="F375" s="216">
        <v>5</v>
      </c>
      <c r="G375" s="216"/>
      <c r="H375" s="218"/>
      <c r="I375" s="218"/>
      <c r="J375" s="218"/>
      <c r="K375" s="218"/>
      <c r="L375" s="218"/>
      <c r="M375" s="218"/>
      <c r="N375" s="218" t="str">
        <f>VLOOKUP(C375,'[2]SINAPI NÃO DESONERADO 02-2020'!$A$1:$E$5279,5,FALSE)</f>
        <v>142,75</v>
      </c>
      <c r="O375" s="219">
        <f t="shared" si="6"/>
        <v>713.75</v>
      </c>
      <c r="P375" s="210"/>
    </row>
    <row r="376" spans="1:16" ht="35" thickBot="1">
      <c r="A376" s="215">
        <v>147</v>
      </c>
      <c r="B376" s="216" t="s">
        <v>859</v>
      </c>
      <c r="C376" s="216">
        <v>3803</v>
      </c>
      <c r="D376" s="217" t="s">
        <v>611</v>
      </c>
      <c r="E376" s="216" t="s">
        <v>242</v>
      </c>
      <c r="F376" s="216">
        <v>20</v>
      </c>
      <c r="G376" s="216"/>
      <c r="H376" s="218"/>
      <c r="I376" s="218"/>
      <c r="J376" s="218"/>
      <c r="K376" s="218"/>
      <c r="L376" s="218"/>
      <c r="M376" s="218"/>
      <c r="N376" s="218" t="str">
        <f>VLOOKUP(C376,'[2]SINAPI NÃO DESONERADO 02-2020'!$A$1:$E$5279,5,FALSE)</f>
        <v>29,97</v>
      </c>
      <c r="O376" s="219">
        <f t="shared" si="6"/>
        <v>599.4</v>
      </c>
      <c r="P376" s="210"/>
    </row>
    <row r="377" spans="1:16" ht="35" thickBot="1">
      <c r="A377" s="215">
        <v>148</v>
      </c>
      <c r="B377" s="216" t="s">
        <v>859</v>
      </c>
      <c r="C377" s="216">
        <v>38770</v>
      </c>
      <c r="D377" s="217" t="s">
        <v>612</v>
      </c>
      <c r="E377" s="216" t="s">
        <v>242</v>
      </c>
      <c r="F377" s="216">
        <v>20</v>
      </c>
      <c r="G377" s="216"/>
      <c r="H377" s="218"/>
      <c r="I377" s="218"/>
      <c r="J377" s="218"/>
      <c r="K377" s="218"/>
      <c r="L377" s="218"/>
      <c r="M377" s="218"/>
      <c r="N377" s="218" t="str">
        <f>VLOOKUP(C377,'[2]SINAPI NÃO DESONERADO 02-2020'!$A$1:$E$5279,5,FALSE)</f>
        <v>34,70</v>
      </c>
      <c r="O377" s="219">
        <f t="shared" si="6"/>
        <v>694</v>
      </c>
      <c r="P377" s="210"/>
    </row>
    <row r="378" spans="1:16" ht="69.5" thickBot="1">
      <c r="A378" s="215">
        <v>149</v>
      </c>
      <c r="B378" s="216" t="s">
        <v>859</v>
      </c>
      <c r="C378" s="216">
        <v>43068</v>
      </c>
      <c r="D378" s="217" t="s">
        <v>613</v>
      </c>
      <c r="E378" s="216" t="s">
        <v>242</v>
      </c>
      <c r="F378" s="216">
        <v>10</v>
      </c>
      <c r="G378" s="216"/>
      <c r="H378" s="218"/>
      <c r="I378" s="218"/>
      <c r="J378" s="218"/>
      <c r="K378" s="218"/>
      <c r="L378" s="218"/>
      <c r="M378" s="218"/>
      <c r="N378" s="218" t="str">
        <f>VLOOKUP(C378,'[2]SINAPI NÃO DESONERADO 02-2020'!$A$1:$E$5279,5,FALSE)</f>
        <v>54,63</v>
      </c>
      <c r="O378" s="219">
        <f t="shared" si="6"/>
        <v>546.30000000000007</v>
      </c>
      <c r="P378" s="210"/>
    </row>
    <row r="379" spans="1:16" ht="23.5" thickBot="1">
      <c r="A379" s="215">
        <v>150</v>
      </c>
      <c r="B379" s="216" t="s">
        <v>859</v>
      </c>
      <c r="C379" s="216">
        <v>12266</v>
      </c>
      <c r="D379" s="217" t="s">
        <v>614</v>
      </c>
      <c r="E379" s="216" t="s">
        <v>242</v>
      </c>
      <c r="F379" s="216">
        <v>5</v>
      </c>
      <c r="G379" s="216"/>
      <c r="H379" s="218"/>
      <c r="I379" s="218"/>
      <c r="J379" s="218"/>
      <c r="K379" s="218"/>
      <c r="L379" s="218"/>
      <c r="M379" s="218"/>
      <c r="N379" s="218" t="str">
        <f>VLOOKUP(C379,'[2]SINAPI NÃO DESONERADO 02-2020'!$A$1:$E$5279,5,FALSE)</f>
        <v>52,05</v>
      </c>
      <c r="O379" s="219">
        <f t="shared" si="6"/>
        <v>260.25</v>
      </c>
      <c r="P379" s="210"/>
    </row>
    <row r="380" spans="1:16" ht="23.5" thickBot="1">
      <c r="A380" s="215">
        <v>151</v>
      </c>
      <c r="B380" s="216" t="s">
        <v>859</v>
      </c>
      <c r="C380" s="216">
        <v>39378</v>
      </c>
      <c r="D380" s="217" t="s">
        <v>615</v>
      </c>
      <c r="E380" s="216" t="s">
        <v>242</v>
      </c>
      <c r="F380" s="216">
        <v>10</v>
      </c>
      <c r="G380" s="216"/>
      <c r="H380" s="218"/>
      <c r="I380" s="218"/>
      <c r="J380" s="218"/>
      <c r="K380" s="218"/>
      <c r="L380" s="218"/>
      <c r="M380" s="218"/>
      <c r="N380" s="218" t="str">
        <f>VLOOKUP(C380,'[2]SINAPI NÃO DESONERADO 02-2020'!$A$1:$E$5279,5,FALSE)</f>
        <v>36,90</v>
      </c>
      <c r="O380" s="219">
        <f t="shared" si="6"/>
        <v>369</v>
      </c>
      <c r="P380" s="210"/>
    </row>
    <row r="381" spans="1:16" ht="35" thickBot="1">
      <c r="A381" s="215">
        <v>152</v>
      </c>
      <c r="B381" s="216" t="s">
        <v>859</v>
      </c>
      <c r="C381" s="216">
        <v>38775</v>
      </c>
      <c r="D381" s="217" t="s">
        <v>616</v>
      </c>
      <c r="E381" s="216" t="s">
        <v>242</v>
      </c>
      <c r="F381" s="216">
        <v>10</v>
      </c>
      <c r="G381" s="216"/>
      <c r="H381" s="218"/>
      <c r="I381" s="218"/>
      <c r="J381" s="218"/>
      <c r="K381" s="218"/>
      <c r="L381" s="218"/>
      <c r="M381" s="218"/>
      <c r="N381" s="218" t="str">
        <f>VLOOKUP(C381,'[2]SINAPI NÃO DESONERADO 02-2020'!$A$1:$E$5279,5,FALSE)</f>
        <v>39,12</v>
      </c>
      <c r="O381" s="219">
        <f t="shared" si="6"/>
        <v>391.2</v>
      </c>
      <c r="P381" s="210"/>
    </row>
    <row r="382" spans="1:16" ht="23.5" thickBot="1">
      <c r="A382" s="215">
        <v>153</v>
      </c>
      <c r="B382" s="216" t="s">
        <v>859</v>
      </c>
      <c r="C382" s="216">
        <v>1088</v>
      </c>
      <c r="D382" s="217" t="s">
        <v>617</v>
      </c>
      <c r="E382" s="216" t="s">
        <v>242</v>
      </c>
      <c r="F382" s="216">
        <v>30</v>
      </c>
      <c r="G382" s="216"/>
      <c r="H382" s="218"/>
      <c r="I382" s="218"/>
      <c r="J382" s="218"/>
      <c r="K382" s="218"/>
      <c r="L382" s="218"/>
      <c r="M382" s="218"/>
      <c r="N382" s="218" t="str">
        <f>VLOOKUP(C382,'[2]SINAPI NÃO DESONERADO 02-2020'!$A$1:$E$5279,5,FALSE)</f>
        <v>13,89</v>
      </c>
      <c r="O382" s="219">
        <f t="shared" si="6"/>
        <v>416.70000000000005</v>
      </c>
      <c r="P382" s="210"/>
    </row>
    <row r="383" spans="1:16" ht="23.5" thickBot="1">
      <c r="A383" s="215">
        <v>154</v>
      </c>
      <c r="B383" s="216" t="s">
        <v>859</v>
      </c>
      <c r="C383" s="216">
        <v>1087</v>
      </c>
      <c r="D383" s="217" t="s">
        <v>618</v>
      </c>
      <c r="E383" s="216" t="s">
        <v>242</v>
      </c>
      <c r="F383" s="216">
        <v>30</v>
      </c>
      <c r="G383" s="216"/>
      <c r="H383" s="218"/>
      <c r="I383" s="218"/>
      <c r="J383" s="218"/>
      <c r="K383" s="218"/>
      <c r="L383" s="218"/>
      <c r="M383" s="218"/>
      <c r="N383" s="218" t="str">
        <f>VLOOKUP(C383,'[2]SINAPI NÃO DESONERADO 02-2020'!$A$1:$E$5279,5,FALSE)</f>
        <v>17,35</v>
      </c>
      <c r="O383" s="219">
        <f t="shared" si="6"/>
        <v>520.5</v>
      </c>
      <c r="P383" s="210"/>
    </row>
    <row r="384" spans="1:16" ht="23.5" thickBot="1">
      <c r="A384" s="215">
        <v>155</v>
      </c>
      <c r="B384" s="216" t="s">
        <v>859</v>
      </c>
      <c r="C384" s="216">
        <v>38777</v>
      </c>
      <c r="D384" s="217" t="s">
        <v>619</v>
      </c>
      <c r="E384" s="216" t="s">
        <v>242</v>
      </c>
      <c r="F384" s="216">
        <v>30</v>
      </c>
      <c r="G384" s="216"/>
      <c r="H384" s="218"/>
      <c r="I384" s="218"/>
      <c r="J384" s="218"/>
      <c r="K384" s="218"/>
      <c r="L384" s="218"/>
      <c r="M384" s="218"/>
      <c r="N384" s="218" t="str">
        <f>VLOOKUP(C384,'[2]SINAPI NÃO DESONERADO 02-2020'!$A$1:$E$5279,5,FALSE)</f>
        <v>34,56</v>
      </c>
      <c r="O384" s="219">
        <f t="shared" si="6"/>
        <v>1036.8000000000002</v>
      </c>
      <c r="P384" s="210"/>
    </row>
    <row r="385" spans="1:16" ht="23.5" thickBot="1">
      <c r="A385" s="215">
        <v>156</v>
      </c>
      <c r="B385" s="216" t="s">
        <v>859</v>
      </c>
      <c r="C385" s="216">
        <v>1086</v>
      </c>
      <c r="D385" s="217" t="s">
        <v>620</v>
      </c>
      <c r="E385" s="216" t="s">
        <v>242</v>
      </c>
      <c r="F385" s="216">
        <v>30</v>
      </c>
      <c r="G385" s="216"/>
      <c r="H385" s="218"/>
      <c r="I385" s="218"/>
      <c r="J385" s="218"/>
      <c r="K385" s="218"/>
      <c r="L385" s="218"/>
      <c r="M385" s="218"/>
      <c r="N385" s="218" t="str">
        <f>VLOOKUP(C385,'[2]SINAPI NÃO DESONERADO 02-2020'!$A$1:$E$5279,5,FALSE)</f>
        <v>18,24</v>
      </c>
      <c r="O385" s="219">
        <f t="shared" si="6"/>
        <v>547.19999999999993</v>
      </c>
      <c r="P385" s="210"/>
    </row>
    <row r="386" spans="1:16" ht="23.5" thickBot="1">
      <c r="A386" s="215">
        <v>157</v>
      </c>
      <c r="B386" s="216" t="s">
        <v>859</v>
      </c>
      <c r="C386" s="216">
        <v>1079</v>
      </c>
      <c r="D386" s="217" t="s">
        <v>621</v>
      </c>
      <c r="E386" s="216" t="s">
        <v>242</v>
      </c>
      <c r="F386" s="216">
        <v>30</v>
      </c>
      <c r="G386" s="216"/>
      <c r="H386" s="218"/>
      <c r="I386" s="218"/>
      <c r="J386" s="218"/>
      <c r="K386" s="218"/>
      <c r="L386" s="218"/>
      <c r="M386" s="218"/>
      <c r="N386" s="218" t="str">
        <f>VLOOKUP(C386,'[2]SINAPI NÃO DESONERADO 02-2020'!$A$1:$E$5279,5,FALSE)</f>
        <v>18,85</v>
      </c>
      <c r="O386" s="219">
        <f t="shared" si="6"/>
        <v>565.5</v>
      </c>
      <c r="P386" s="210"/>
    </row>
    <row r="387" spans="1:16" ht="23.5" thickBot="1">
      <c r="A387" s="215">
        <v>158</v>
      </c>
      <c r="B387" s="216" t="s">
        <v>859</v>
      </c>
      <c r="C387" s="216">
        <v>39374</v>
      </c>
      <c r="D387" s="217" t="s">
        <v>622</v>
      </c>
      <c r="E387" s="216" t="s">
        <v>242</v>
      </c>
      <c r="F387" s="216">
        <v>5</v>
      </c>
      <c r="G387" s="216"/>
      <c r="H387" s="218"/>
      <c r="I387" s="218"/>
      <c r="J387" s="218"/>
      <c r="K387" s="218"/>
      <c r="L387" s="218"/>
      <c r="M387" s="218"/>
      <c r="N387" s="218" t="str">
        <f>VLOOKUP(C387,'[2]SINAPI NÃO DESONERADO 02-2020'!$A$1:$E$5279,5,FALSE)</f>
        <v>96,66</v>
      </c>
      <c r="O387" s="219">
        <f t="shared" si="6"/>
        <v>483.29999999999995</v>
      </c>
      <c r="P387" s="210"/>
    </row>
    <row r="388" spans="1:16" ht="23.5" thickBot="1">
      <c r="A388" s="215">
        <v>159</v>
      </c>
      <c r="B388" s="216" t="s">
        <v>859</v>
      </c>
      <c r="C388" s="216">
        <v>12316</v>
      </c>
      <c r="D388" s="217" t="s">
        <v>623</v>
      </c>
      <c r="E388" s="216" t="s">
        <v>242</v>
      </c>
      <c r="F388" s="216">
        <v>2</v>
      </c>
      <c r="G388" s="216"/>
      <c r="H388" s="218"/>
      <c r="I388" s="218"/>
      <c r="J388" s="218"/>
      <c r="K388" s="218"/>
      <c r="L388" s="218"/>
      <c r="M388" s="218"/>
      <c r="N388" s="218" t="str">
        <f>VLOOKUP(C388,'[2]SINAPI NÃO DESONERADO 02-2020'!$A$1:$E$5279,5,FALSE)</f>
        <v>54,33</v>
      </c>
      <c r="O388" s="219">
        <f t="shared" si="6"/>
        <v>108.66</v>
      </c>
      <c r="P388" s="210"/>
    </row>
    <row r="389" spans="1:16" ht="23.5" thickBot="1">
      <c r="A389" s="215">
        <v>160</v>
      </c>
      <c r="B389" s="216" t="s">
        <v>859</v>
      </c>
      <c r="C389" s="216">
        <v>12317</v>
      </c>
      <c r="D389" s="217" t="s">
        <v>624</v>
      </c>
      <c r="E389" s="216" t="s">
        <v>242</v>
      </c>
      <c r="F389" s="216">
        <v>2</v>
      </c>
      <c r="G389" s="216"/>
      <c r="H389" s="218"/>
      <c r="I389" s="218"/>
      <c r="J389" s="218"/>
      <c r="K389" s="218"/>
      <c r="L389" s="218"/>
      <c r="M389" s="218"/>
      <c r="N389" s="218" t="str">
        <f>VLOOKUP(C389,'[2]SINAPI NÃO DESONERADO 02-2020'!$A$1:$E$5279,5,FALSE)</f>
        <v>64,79</v>
      </c>
      <c r="O389" s="219">
        <f t="shared" si="6"/>
        <v>129.58000000000001</v>
      </c>
      <c r="P389" s="210"/>
    </row>
    <row r="390" spans="1:16" ht="23.5" thickBot="1">
      <c r="A390" s="215">
        <v>161</v>
      </c>
      <c r="B390" s="216" t="s">
        <v>859</v>
      </c>
      <c r="C390" s="216">
        <v>12318</v>
      </c>
      <c r="D390" s="217" t="s">
        <v>625</v>
      </c>
      <c r="E390" s="216" t="s">
        <v>242</v>
      </c>
      <c r="F390" s="216">
        <v>2</v>
      </c>
      <c r="G390" s="216"/>
      <c r="H390" s="218"/>
      <c r="I390" s="218"/>
      <c r="J390" s="218"/>
      <c r="K390" s="218"/>
      <c r="L390" s="218"/>
      <c r="M390" s="218"/>
      <c r="N390" s="218" t="str">
        <f>VLOOKUP(C390,'[2]SINAPI NÃO DESONERADO 02-2020'!$A$1:$E$5279,5,FALSE)</f>
        <v>74,64</v>
      </c>
      <c r="O390" s="219">
        <f t="shared" si="6"/>
        <v>149.28</v>
      </c>
      <c r="P390" s="210"/>
    </row>
    <row r="391" spans="1:16" ht="23.5" thickBot="1">
      <c r="A391" s="215">
        <v>162</v>
      </c>
      <c r="B391" s="216" t="s">
        <v>859</v>
      </c>
      <c r="C391" s="216">
        <v>1082</v>
      </c>
      <c r="D391" s="217" t="s">
        <v>626</v>
      </c>
      <c r="E391" s="216" t="s">
        <v>242</v>
      </c>
      <c r="F391" s="216">
        <v>2</v>
      </c>
      <c r="G391" s="216"/>
      <c r="H391" s="218"/>
      <c r="I391" s="218"/>
      <c r="J391" s="218"/>
      <c r="K391" s="218"/>
      <c r="L391" s="218"/>
      <c r="M391" s="218"/>
      <c r="N391" s="218" t="str">
        <f>VLOOKUP(C391,'[2]SINAPI NÃO DESONERADO 02-2020'!$A$1:$E$5279,5,FALSE)</f>
        <v>118,54</v>
      </c>
      <c r="O391" s="219">
        <f t="shared" si="6"/>
        <v>237.08</v>
      </c>
      <c r="P391" s="210"/>
    </row>
    <row r="392" spans="1:16" ht="23.5" thickBot="1">
      <c r="A392" s="215">
        <v>163</v>
      </c>
      <c r="B392" s="216" t="s">
        <v>859</v>
      </c>
      <c r="C392" s="216">
        <v>7528</v>
      </c>
      <c r="D392" s="217" t="s">
        <v>627</v>
      </c>
      <c r="E392" s="216" t="s">
        <v>242</v>
      </c>
      <c r="F392" s="216">
        <v>20</v>
      </c>
      <c r="G392" s="216"/>
      <c r="H392" s="218"/>
      <c r="I392" s="218"/>
      <c r="J392" s="218"/>
      <c r="K392" s="218"/>
      <c r="L392" s="218"/>
      <c r="M392" s="218"/>
      <c r="N392" s="218" t="str">
        <f>VLOOKUP(C392,'[2]SINAPI NÃO DESONERADO 02-2020'!$A$1:$E$5279,5,FALSE)</f>
        <v>5,95</v>
      </c>
      <c r="O392" s="219">
        <f t="shared" si="6"/>
        <v>119</v>
      </c>
      <c r="P392" s="210"/>
    </row>
    <row r="393" spans="1:16" ht="23.5" thickBot="1">
      <c r="A393" s="215">
        <v>164</v>
      </c>
      <c r="B393" s="216" t="s">
        <v>859</v>
      </c>
      <c r="C393" s="216">
        <v>12147</v>
      </c>
      <c r="D393" s="217" t="s">
        <v>628</v>
      </c>
      <c r="E393" s="216" t="s">
        <v>242</v>
      </c>
      <c r="F393" s="216">
        <v>20</v>
      </c>
      <c r="G393" s="216"/>
      <c r="H393" s="218"/>
      <c r="I393" s="218"/>
      <c r="J393" s="218"/>
      <c r="K393" s="218"/>
      <c r="L393" s="218"/>
      <c r="M393" s="218"/>
      <c r="N393" s="218" t="str">
        <f>VLOOKUP(C393,'[2]SINAPI NÃO DESONERADO 02-2020'!$A$1:$E$5279,5,FALSE)</f>
        <v>9,07</v>
      </c>
      <c r="O393" s="219">
        <f t="shared" si="6"/>
        <v>181.4</v>
      </c>
      <c r="P393" s="210"/>
    </row>
    <row r="394" spans="1:16" ht="23.5" thickBot="1">
      <c r="A394" s="215">
        <v>165</v>
      </c>
      <c r="B394" s="216" t="s">
        <v>859</v>
      </c>
      <c r="C394" s="216">
        <v>38075</v>
      </c>
      <c r="D394" s="217" t="s">
        <v>629</v>
      </c>
      <c r="E394" s="216" t="s">
        <v>242</v>
      </c>
      <c r="F394" s="216">
        <v>20</v>
      </c>
      <c r="G394" s="216"/>
      <c r="H394" s="218"/>
      <c r="I394" s="218"/>
      <c r="J394" s="218"/>
      <c r="K394" s="218"/>
      <c r="L394" s="218"/>
      <c r="M394" s="218"/>
      <c r="N394" s="218" t="str">
        <f>VLOOKUP(C394,'[2]SINAPI NÃO DESONERADO 02-2020'!$A$1:$E$5279,5,FALSE)</f>
        <v>10,30</v>
      </c>
      <c r="O394" s="219">
        <f t="shared" si="6"/>
        <v>206</v>
      </c>
      <c r="P394" s="210"/>
    </row>
    <row r="395" spans="1:16" ht="23.5" thickBot="1">
      <c r="A395" s="215">
        <v>166</v>
      </c>
      <c r="B395" s="216" t="s">
        <v>365</v>
      </c>
      <c r="C395" s="216"/>
      <c r="D395" s="217" t="s">
        <v>630</v>
      </c>
      <c r="E395" s="216" t="s">
        <v>367</v>
      </c>
      <c r="F395" s="216">
        <v>1</v>
      </c>
      <c r="G395" s="216"/>
      <c r="H395" s="218"/>
      <c r="I395" s="218"/>
      <c r="J395" s="218"/>
      <c r="K395" s="218"/>
      <c r="L395" s="218"/>
      <c r="M395" s="218"/>
      <c r="N395" s="218">
        <f>SUM(O231:O394)*0.2</f>
        <v>12825.434000000005</v>
      </c>
      <c r="O395" s="219">
        <f t="shared" si="6"/>
        <v>12825.434000000005</v>
      </c>
      <c r="P395" s="210"/>
    </row>
    <row r="396" spans="1:16" ht="15.75" customHeight="1" thickBot="1">
      <c r="A396" s="427" t="s">
        <v>631</v>
      </c>
      <c r="B396" s="428"/>
      <c r="C396" s="428"/>
      <c r="D396" s="428"/>
      <c r="E396" s="428"/>
      <c r="F396" s="428"/>
      <c r="G396" s="428"/>
      <c r="H396" s="428"/>
      <c r="I396" s="428"/>
      <c r="J396" s="428"/>
      <c r="K396" s="428"/>
      <c r="L396" s="428"/>
      <c r="M396" s="428"/>
      <c r="N396" s="429"/>
      <c r="O396" s="221">
        <f>SUM(O231:O395)</f>
        <v>76952.604000000021</v>
      </c>
      <c r="P396" s="210"/>
    </row>
    <row r="397" spans="1:16" ht="15.75" customHeight="1" thickBot="1">
      <c r="A397" s="449" t="s">
        <v>632</v>
      </c>
      <c r="B397" s="450"/>
      <c r="C397" s="450"/>
      <c r="D397" s="450"/>
      <c r="E397" s="450"/>
      <c r="F397" s="450"/>
      <c r="G397" s="450"/>
      <c r="H397" s="450"/>
      <c r="I397" s="450"/>
      <c r="J397" s="450"/>
      <c r="K397" s="450"/>
      <c r="L397" s="450"/>
      <c r="M397" s="450"/>
      <c r="N397" s="450"/>
      <c r="O397" s="451"/>
      <c r="P397" s="210"/>
    </row>
    <row r="398" spans="1:16" ht="15.75" customHeight="1">
      <c r="A398" s="452" t="s">
        <v>227</v>
      </c>
      <c r="B398" s="452" t="s">
        <v>228</v>
      </c>
      <c r="C398" s="452" t="s">
        <v>753</v>
      </c>
      <c r="D398" s="452" t="s">
        <v>229</v>
      </c>
      <c r="E398" s="452" t="s">
        <v>230</v>
      </c>
      <c r="F398" s="455" t="s">
        <v>71</v>
      </c>
      <c r="G398" s="458" t="s">
        <v>855</v>
      </c>
      <c r="H398" s="459"/>
      <c r="I398" s="459"/>
      <c r="J398" s="459"/>
      <c r="K398" s="459"/>
      <c r="L398" s="459"/>
      <c r="M398" s="222"/>
      <c r="N398" s="452" t="str">
        <f>N3</f>
        <v>Valor Unitário de Referência</v>
      </c>
      <c r="O398" s="452" t="str">
        <f>O3</f>
        <v>Valor Total de Referência</v>
      </c>
      <c r="P398" s="210"/>
    </row>
    <row r="399" spans="1:16" ht="15.75" customHeight="1" thickBot="1">
      <c r="A399" s="453"/>
      <c r="B399" s="453"/>
      <c r="C399" s="453"/>
      <c r="D399" s="453"/>
      <c r="E399" s="453"/>
      <c r="F399" s="456"/>
      <c r="G399" s="460"/>
      <c r="H399" s="461"/>
      <c r="I399" s="461"/>
      <c r="J399" s="461"/>
      <c r="K399" s="461"/>
      <c r="L399" s="461"/>
      <c r="M399" s="223"/>
      <c r="N399" s="453"/>
      <c r="O399" s="453"/>
      <c r="P399" s="210"/>
    </row>
    <row r="400" spans="1:16" ht="15.75" customHeight="1" thickBot="1">
      <c r="A400" s="453"/>
      <c r="B400" s="453"/>
      <c r="C400" s="453"/>
      <c r="D400" s="453"/>
      <c r="E400" s="453"/>
      <c r="F400" s="456"/>
      <c r="G400" s="398" t="s">
        <v>856</v>
      </c>
      <c r="H400" s="399"/>
      <c r="I400" s="398" t="s">
        <v>857</v>
      </c>
      <c r="J400" s="399"/>
      <c r="K400" s="398" t="s">
        <v>858</v>
      </c>
      <c r="L400" s="399"/>
      <c r="M400" s="224"/>
      <c r="N400" s="453"/>
      <c r="O400" s="453"/>
      <c r="P400" s="210"/>
    </row>
    <row r="401" spans="1:16" ht="15.75" customHeight="1" thickBot="1">
      <c r="A401" s="454"/>
      <c r="B401" s="454"/>
      <c r="C401" s="454"/>
      <c r="D401" s="454"/>
      <c r="E401" s="454"/>
      <c r="F401" s="457"/>
      <c r="G401" s="175" t="s">
        <v>233</v>
      </c>
      <c r="H401" s="175" t="s">
        <v>234</v>
      </c>
      <c r="I401" s="175" t="s">
        <v>233</v>
      </c>
      <c r="J401" s="175" t="s">
        <v>234</v>
      </c>
      <c r="K401" s="175" t="s">
        <v>233</v>
      </c>
      <c r="L401" s="175" t="s">
        <v>234</v>
      </c>
      <c r="M401" s="175"/>
      <c r="N401" s="454"/>
      <c r="O401" s="454"/>
      <c r="P401" s="210"/>
    </row>
    <row r="402" spans="1:16" ht="27.75" customHeight="1" thickBot="1">
      <c r="A402" s="215">
        <v>1</v>
      </c>
      <c r="B402" s="216" t="s">
        <v>859</v>
      </c>
      <c r="C402" s="216">
        <v>1</v>
      </c>
      <c r="D402" s="217" t="s">
        <v>633</v>
      </c>
      <c r="E402" s="216" t="s">
        <v>253</v>
      </c>
      <c r="F402" s="216">
        <v>5</v>
      </c>
      <c r="G402" s="216"/>
      <c r="H402" s="218"/>
      <c r="I402" s="218"/>
      <c r="J402" s="218"/>
      <c r="K402" s="218"/>
      <c r="L402" s="218"/>
      <c r="M402" s="218"/>
      <c r="N402" s="218" t="str">
        <f>VLOOKUP(C402,'[2]SINAPI NÃO DESONERADO 02-2020'!$A$1:$E$5279,5,FALSE)</f>
        <v>65,56</v>
      </c>
      <c r="O402" s="219">
        <f t="shared" ref="O402:O465" si="7">F402*N402</f>
        <v>327.8</v>
      </c>
      <c r="P402" s="210"/>
    </row>
    <row r="403" spans="1:16" ht="23.5" thickBot="1">
      <c r="A403" s="215">
        <v>2</v>
      </c>
      <c r="B403" s="216" t="s">
        <v>859</v>
      </c>
      <c r="C403" s="216">
        <v>119</v>
      </c>
      <c r="D403" s="217" t="s">
        <v>370</v>
      </c>
      <c r="E403" s="216" t="s">
        <v>242</v>
      </c>
      <c r="F403" s="216">
        <v>10</v>
      </c>
      <c r="G403" s="216"/>
      <c r="H403" s="218"/>
      <c r="I403" s="218"/>
      <c r="J403" s="218"/>
      <c r="K403" s="218"/>
      <c r="L403" s="218"/>
      <c r="M403" s="218"/>
      <c r="N403" s="218" t="str">
        <f>VLOOKUP(C403,'[2]SINAPI NÃO DESONERADO 02-2020'!$A$1:$E$5279,5,FALSE)</f>
        <v>8,25</v>
      </c>
      <c r="O403" s="219">
        <f t="shared" si="7"/>
        <v>82.5</v>
      </c>
      <c r="P403" s="210"/>
    </row>
    <row r="404" spans="1:16" ht="23.5" thickBot="1">
      <c r="A404" s="215">
        <v>3</v>
      </c>
      <c r="B404" s="216" t="s">
        <v>859</v>
      </c>
      <c r="C404" s="216">
        <v>20080</v>
      </c>
      <c r="D404" s="217" t="s">
        <v>371</v>
      </c>
      <c r="E404" s="216" t="s">
        <v>242</v>
      </c>
      <c r="F404" s="216">
        <v>10</v>
      </c>
      <c r="G404" s="216"/>
      <c r="H404" s="218"/>
      <c r="I404" s="218"/>
      <c r="J404" s="218"/>
      <c r="K404" s="218"/>
      <c r="L404" s="218"/>
      <c r="M404" s="218"/>
      <c r="N404" s="218" t="str">
        <f>VLOOKUP(C404,'[2]SINAPI NÃO DESONERADO 02-2020'!$A$1:$E$5279,5,FALSE)</f>
        <v>23,65</v>
      </c>
      <c r="O404" s="219">
        <f t="shared" si="7"/>
        <v>236.5</v>
      </c>
      <c r="P404" s="210"/>
    </row>
    <row r="405" spans="1:16" ht="15" thickBot="1">
      <c r="A405" s="215">
        <v>4</v>
      </c>
      <c r="B405" s="216" t="s">
        <v>754</v>
      </c>
      <c r="C405" s="216" t="s">
        <v>755</v>
      </c>
      <c r="D405" s="217" t="s">
        <v>634</v>
      </c>
      <c r="E405" s="216" t="s">
        <v>242</v>
      </c>
      <c r="F405" s="216">
        <v>100</v>
      </c>
      <c r="G405" s="216"/>
      <c r="H405" s="218"/>
      <c r="I405" s="218"/>
      <c r="J405" s="218"/>
      <c r="K405" s="218"/>
      <c r="L405" s="218"/>
      <c r="M405" s="218"/>
      <c r="N405" s="225">
        <v>0.18</v>
      </c>
      <c r="O405" s="219">
        <f t="shared" si="7"/>
        <v>18</v>
      </c>
      <c r="P405" s="210"/>
    </row>
    <row r="406" spans="1:16" ht="15" thickBot="1">
      <c r="A406" s="215">
        <v>5</v>
      </c>
      <c r="B406" s="216" t="s">
        <v>756</v>
      </c>
      <c r="C406" s="216">
        <v>3422</v>
      </c>
      <c r="D406" s="217" t="s">
        <v>635</v>
      </c>
      <c r="E406" s="216" t="s">
        <v>242</v>
      </c>
      <c r="F406" s="216">
        <v>100</v>
      </c>
      <c r="G406" s="216"/>
      <c r="H406" s="218"/>
      <c r="I406" s="218"/>
      <c r="J406" s="218"/>
      <c r="K406" s="218"/>
      <c r="L406" s="218"/>
      <c r="M406" s="218"/>
      <c r="N406" s="225">
        <v>0.09</v>
      </c>
      <c r="O406" s="219">
        <f t="shared" si="7"/>
        <v>9</v>
      </c>
      <c r="P406" s="210"/>
    </row>
    <row r="407" spans="1:16" ht="23.5" thickBot="1">
      <c r="A407" s="215">
        <v>6</v>
      </c>
      <c r="B407" s="216" t="s">
        <v>859</v>
      </c>
      <c r="C407" s="216">
        <v>39208</v>
      </c>
      <c r="D407" s="217" t="s">
        <v>636</v>
      </c>
      <c r="E407" s="216" t="s">
        <v>242</v>
      </c>
      <c r="F407" s="216">
        <v>100</v>
      </c>
      <c r="G407" s="216"/>
      <c r="H407" s="218"/>
      <c r="I407" s="218"/>
      <c r="J407" s="218"/>
      <c r="K407" s="218"/>
      <c r="L407" s="218"/>
      <c r="M407" s="218"/>
      <c r="N407" s="218" t="str">
        <f>VLOOKUP(C407,'[2]SINAPI NÃO DESONERADO 02-2020'!$A$1:$E$5279,5,FALSE)</f>
        <v>0,27</v>
      </c>
      <c r="O407" s="219">
        <f t="shared" si="7"/>
        <v>27</v>
      </c>
      <c r="P407" s="210"/>
    </row>
    <row r="408" spans="1:16" ht="15.75" customHeight="1" thickBot="1">
      <c r="A408" s="215">
        <v>7</v>
      </c>
      <c r="B408" s="216" t="s">
        <v>757</v>
      </c>
      <c r="C408" s="216">
        <v>7551</v>
      </c>
      <c r="D408" s="217" t="s">
        <v>637</v>
      </c>
      <c r="E408" s="216" t="s">
        <v>472</v>
      </c>
      <c r="F408" s="216">
        <v>10</v>
      </c>
      <c r="G408" s="216"/>
      <c r="H408" s="218"/>
      <c r="I408" s="218"/>
      <c r="J408" s="218"/>
      <c r="K408" s="218"/>
      <c r="L408" s="218"/>
      <c r="M408" s="218"/>
      <c r="N408" s="225">
        <v>7.22</v>
      </c>
      <c r="O408" s="219">
        <f t="shared" si="7"/>
        <v>72.2</v>
      </c>
      <c r="P408" s="210"/>
    </row>
    <row r="409" spans="1:16" ht="15.75" customHeight="1" thickBot="1">
      <c r="A409" s="215">
        <v>8</v>
      </c>
      <c r="B409" s="216" t="s">
        <v>757</v>
      </c>
      <c r="C409" s="216">
        <v>9783</v>
      </c>
      <c r="D409" s="217" t="s">
        <v>638</v>
      </c>
      <c r="E409" s="216" t="s">
        <v>472</v>
      </c>
      <c r="F409" s="216">
        <v>10</v>
      </c>
      <c r="G409" s="216"/>
      <c r="H409" s="218"/>
      <c r="I409" s="218"/>
      <c r="J409" s="218"/>
      <c r="K409" s="218"/>
      <c r="L409" s="218"/>
      <c r="M409" s="218"/>
      <c r="N409" s="225">
        <v>7.95</v>
      </c>
      <c r="O409" s="219">
        <f t="shared" si="7"/>
        <v>79.5</v>
      </c>
      <c r="P409" s="210"/>
    </row>
    <row r="410" spans="1:16" ht="15.75" customHeight="1" thickBot="1">
      <c r="A410" s="215">
        <v>9</v>
      </c>
      <c r="B410" s="216" t="s">
        <v>757</v>
      </c>
      <c r="C410" s="216">
        <v>10738</v>
      </c>
      <c r="D410" s="217" t="s">
        <v>639</v>
      </c>
      <c r="E410" s="216" t="s">
        <v>472</v>
      </c>
      <c r="F410" s="216">
        <v>10</v>
      </c>
      <c r="G410" s="216"/>
      <c r="H410" s="218"/>
      <c r="I410" s="218"/>
      <c r="J410" s="218"/>
      <c r="K410" s="218"/>
      <c r="L410" s="218"/>
      <c r="M410" s="218"/>
      <c r="N410" s="225">
        <v>6.63</v>
      </c>
      <c r="O410" s="219">
        <f t="shared" si="7"/>
        <v>66.3</v>
      </c>
      <c r="P410" s="210"/>
    </row>
    <row r="411" spans="1:16" ht="15.75" customHeight="1" thickBot="1">
      <c r="A411" s="215">
        <v>10</v>
      </c>
      <c r="B411" s="216" t="s">
        <v>757</v>
      </c>
      <c r="C411" s="216">
        <v>11687</v>
      </c>
      <c r="D411" s="217" t="s">
        <v>640</v>
      </c>
      <c r="E411" s="216" t="s">
        <v>242</v>
      </c>
      <c r="F411" s="216">
        <v>1</v>
      </c>
      <c r="G411" s="216"/>
      <c r="H411" s="218"/>
      <c r="I411" s="218"/>
      <c r="J411" s="218"/>
      <c r="K411" s="218"/>
      <c r="L411" s="218"/>
      <c r="M411" s="218"/>
      <c r="N411" s="225">
        <v>162.74</v>
      </c>
      <c r="O411" s="219">
        <f t="shared" si="7"/>
        <v>162.74</v>
      </c>
      <c r="P411" s="210"/>
    </row>
    <row r="412" spans="1:16" ht="27.75" customHeight="1" thickBot="1">
      <c r="A412" s="215">
        <v>11</v>
      </c>
      <c r="B412" s="216" t="s">
        <v>859</v>
      </c>
      <c r="C412" s="216">
        <v>11950</v>
      </c>
      <c r="D412" s="217" t="s">
        <v>248</v>
      </c>
      <c r="E412" s="216" t="s">
        <v>242</v>
      </c>
      <c r="F412" s="216">
        <v>100</v>
      </c>
      <c r="G412" s="216"/>
      <c r="H412" s="218"/>
      <c r="I412" s="218"/>
      <c r="J412" s="218"/>
      <c r="K412" s="218"/>
      <c r="L412" s="218"/>
      <c r="M412" s="218"/>
      <c r="N412" s="218" t="str">
        <f>VLOOKUP(C412,'[2]SINAPI NÃO DESONERADO 02-2020'!$A$1:$E$5279,5,FALSE)</f>
        <v>0,12</v>
      </c>
      <c r="O412" s="219">
        <f t="shared" si="7"/>
        <v>12</v>
      </c>
      <c r="P412" s="210"/>
    </row>
    <row r="413" spans="1:16" ht="23.5" thickBot="1">
      <c r="A413" s="215">
        <v>12</v>
      </c>
      <c r="B413" s="216" t="s">
        <v>859</v>
      </c>
      <c r="C413" s="216">
        <v>574</v>
      </c>
      <c r="D413" s="217" t="s">
        <v>641</v>
      </c>
      <c r="E413" s="216" t="s">
        <v>472</v>
      </c>
      <c r="F413" s="216">
        <v>20</v>
      </c>
      <c r="G413" s="216"/>
      <c r="H413" s="218"/>
      <c r="I413" s="218"/>
      <c r="J413" s="218"/>
      <c r="K413" s="218"/>
      <c r="L413" s="218"/>
      <c r="M413" s="218"/>
      <c r="N413" s="218" t="str">
        <f>VLOOKUP(C413,'[2]SINAPI NÃO DESONERADO 02-2020'!$A$1:$E$5279,5,FALSE)</f>
        <v>20,48</v>
      </c>
      <c r="O413" s="219">
        <f t="shared" si="7"/>
        <v>409.6</v>
      </c>
      <c r="P413" s="210"/>
    </row>
    <row r="414" spans="1:16" ht="15.75" customHeight="1" thickBot="1">
      <c r="A414" s="215">
        <v>13</v>
      </c>
      <c r="B414" s="216" t="s">
        <v>758</v>
      </c>
      <c r="C414" s="216" t="s">
        <v>759</v>
      </c>
      <c r="D414" s="217" t="s">
        <v>642</v>
      </c>
      <c r="E414" s="216" t="s">
        <v>242</v>
      </c>
      <c r="F414" s="216">
        <v>20</v>
      </c>
      <c r="G414" s="216"/>
      <c r="H414" s="218"/>
      <c r="I414" s="218"/>
      <c r="J414" s="218"/>
      <c r="K414" s="218"/>
      <c r="L414" s="218"/>
      <c r="M414" s="218"/>
      <c r="N414" s="225">
        <v>20</v>
      </c>
      <c r="O414" s="219">
        <f t="shared" si="7"/>
        <v>400</v>
      </c>
      <c r="P414" s="210"/>
    </row>
    <row r="415" spans="1:16" ht="15.75" customHeight="1" thickBot="1">
      <c r="A415" s="215">
        <v>14</v>
      </c>
      <c r="B415" s="216" t="s">
        <v>758</v>
      </c>
      <c r="C415" s="216" t="s">
        <v>760</v>
      </c>
      <c r="D415" s="217" t="s">
        <v>643</v>
      </c>
      <c r="E415" s="216" t="s">
        <v>242</v>
      </c>
      <c r="F415" s="216">
        <v>20</v>
      </c>
      <c r="G415" s="216"/>
      <c r="H415" s="218"/>
      <c r="I415" s="218"/>
      <c r="J415" s="218"/>
      <c r="K415" s="218"/>
      <c r="L415" s="218"/>
      <c r="M415" s="218"/>
      <c r="N415" s="225">
        <v>20</v>
      </c>
      <c r="O415" s="219">
        <f t="shared" si="7"/>
        <v>400</v>
      </c>
      <c r="P415" s="210"/>
    </row>
    <row r="416" spans="1:16" ht="23.5" thickBot="1">
      <c r="A416" s="215">
        <v>15</v>
      </c>
      <c r="B416" s="216" t="s">
        <v>761</v>
      </c>
      <c r="C416" s="216" t="s">
        <v>762</v>
      </c>
      <c r="D416" s="217" t="s">
        <v>644</v>
      </c>
      <c r="E416" s="216" t="s">
        <v>242</v>
      </c>
      <c r="F416" s="216">
        <v>5</v>
      </c>
      <c r="G416" s="216"/>
      <c r="H416" s="218"/>
      <c r="I416" s="218"/>
      <c r="J416" s="218"/>
      <c r="K416" s="218"/>
      <c r="L416" s="218"/>
      <c r="M416" s="218"/>
      <c r="N416" s="225">
        <v>97.16</v>
      </c>
      <c r="O416" s="219">
        <f t="shared" si="7"/>
        <v>485.79999999999995</v>
      </c>
      <c r="P416" s="210"/>
    </row>
    <row r="417" spans="1:16" ht="23.5" thickBot="1">
      <c r="A417" s="215">
        <v>16</v>
      </c>
      <c r="B417" s="216" t="s">
        <v>761</v>
      </c>
      <c r="C417" s="216" t="s">
        <v>763</v>
      </c>
      <c r="D417" s="217" t="s">
        <v>645</v>
      </c>
      <c r="E417" s="216" t="s">
        <v>242</v>
      </c>
      <c r="F417" s="216">
        <v>5</v>
      </c>
      <c r="G417" s="216"/>
      <c r="H417" s="218"/>
      <c r="I417" s="218"/>
      <c r="J417" s="218"/>
      <c r="K417" s="218"/>
      <c r="L417" s="218"/>
      <c r="M417" s="218"/>
      <c r="N417" s="225">
        <v>138</v>
      </c>
      <c r="O417" s="219">
        <f t="shared" si="7"/>
        <v>690</v>
      </c>
      <c r="P417" s="210"/>
    </row>
    <row r="418" spans="1:16" ht="23.5" thickBot="1">
      <c r="A418" s="215">
        <v>17</v>
      </c>
      <c r="B418" s="216" t="s">
        <v>859</v>
      </c>
      <c r="C418" s="216">
        <v>1339</v>
      </c>
      <c r="D418" s="217" t="s">
        <v>646</v>
      </c>
      <c r="E418" s="216" t="s">
        <v>253</v>
      </c>
      <c r="F418" s="216">
        <v>1</v>
      </c>
      <c r="G418" s="216"/>
      <c r="H418" s="218"/>
      <c r="I418" s="218"/>
      <c r="J418" s="218"/>
      <c r="K418" s="218"/>
      <c r="L418" s="218"/>
      <c r="M418" s="218"/>
      <c r="N418" s="218" t="str">
        <f>VLOOKUP(C418,'[2]SINAPI NÃO DESONERADO 02-2020'!$A$1:$E$5279,5,FALSE)</f>
        <v>26,57</v>
      </c>
      <c r="O418" s="219">
        <f t="shared" si="7"/>
        <v>26.57</v>
      </c>
      <c r="P418" s="210"/>
    </row>
    <row r="419" spans="1:16" ht="23.5" thickBot="1">
      <c r="A419" s="215">
        <v>18</v>
      </c>
      <c r="B419" s="216" t="s">
        <v>647</v>
      </c>
      <c r="C419" s="216" t="s">
        <v>764</v>
      </c>
      <c r="D419" s="217" t="s">
        <v>648</v>
      </c>
      <c r="E419" s="216" t="s">
        <v>242</v>
      </c>
      <c r="F419" s="216">
        <v>2</v>
      </c>
      <c r="G419" s="216"/>
      <c r="H419" s="218"/>
      <c r="I419" s="218"/>
      <c r="J419" s="218"/>
      <c r="K419" s="218"/>
      <c r="L419" s="218"/>
      <c r="M419" s="218"/>
      <c r="N419" s="225">
        <v>530.45000000000005</v>
      </c>
      <c r="O419" s="219">
        <f t="shared" si="7"/>
        <v>1060.9000000000001</v>
      </c>
      <c r="P419" s="210"/>
    </row>
    <row r="420" spans="1:16" ht="23.5" thickBot="1">
      <c r="A420" s="215">
        <v>19</v>
      </c>
      <c r="B420" s="216" t="s">
        <v>647</v>
      </c>
      <c r="C420" s="216" t="s">
        <v>764</v>
      </c>
      <c r="D420" s="217" t="s">
        <v>649</v>
      </c>
      <c r="E420" s="216" t="s">
        <v>242</v>
      </c>
      <c r="F420" s="216">
        <v>1</v>
      </c>
      <c r="G420" s="216"/>
      <c r="H420" s="218"/>
      <c r="I420" s="218"/>
      <c r="J420" s="218"/>
      <c r="K420" s="218"/>
      <c r="L420" s="218"/>
      <c r="M420" s="218"/>
      <c r="N420" s="225">
        <v>522.47</v>
      </c>
      <c r="O420" s="219">
        <f t="shared" si="7"/>
        <v>522.47</v>
      </c>
      <c r="P420" s="210"/>
    </row>
    <row r="421" spans="1:16" ht="23.5" thickBot="1">
      <c r="A421" s="215">
        <v>20</v>
      </c>
      <c r="B421" s="216" t="s">
        <v>647</v>
      </c>
      <c r="C421" s="216" t="s">
        <v>764</v>
      </c>
      <c r="D421" s="217" t="s">
        <v>650</v>
      </c>
      <c r="E421" s="216" t="s">
        <v>242</v>
      </c>
      <c r="F421" s="216">
        <v>1</v>
      </c>
      <c r="G421" s="216"/>
      <c r="H421" s="218"/>
      <c r="I421" s="218"/>
      <c r="J421" s="218"/>
      <c r="K421" s="218"/>
      <c r="L421" s="218"/>
      <c r="M421" s="218"/>
      <c r="N421" s="225">
        <v>522.47</v>
      </c>
      <c r="O421" s="219">
        <f t="shared" si="7"/>
        <v>522.47</v>
      </c>
      <c r="P421" s="210"/>
    </row>
    <row r="422" spans="1:16" ht="23.5" thickBot="1">
      <c r="A422" s="215">
        <v>21</v>
      </c>
      <c r="B422" s="216" t="s">
        <v>647</v>
      </c>
      <c r="C422" s="216" t="s">
        <v>764</v>
      </c>
      <c r="D422" s="217" t="s">
        <v>651</v>
      </c>
      <c r="E422" s="216" t="s">
        <v>242</v>
      </c>
      <c r="F422" s="216">
        <v>2</v>
      </c>
      <c r="G422" s="216"/>
      <c r="H422" s="218"/>
      <c r="I422" s="218"/>
      <c r="J422" s="218"/>
      <c r="K422" s="218"/>
      <c r="L422" s="218"/>
      <c r="M422" s="218"/>
      <c r="N422" s="225">
        <v>450.03</v>
      </c>
      <c r="O422" s="219">
        <f t="shared" si="7"/>
        <v>900.06</v>
      </c>
      <c r="P422" s="210"/>
    </row>
    <row r="423" spans="1:16" ht="23.5" thickBot="1">
      <c r="A423" s="215">
        <v>22</v>
      </c>
      <c r="B423" s="216" t="s">
        <v>647</v>
      </c>
      <c r="C423" s="216" t="s">
        <v>764</v>
      </c>
      <c r="D423" s="217" t="s">
        <v>652</v>
      </c>
      <c r="E423" s="216" t="s">
        <v>242</v>
      </c>
      <c r="F423" s="216">
        <v>1</v>
      </c>
      <c r="G423" s="216"/>
      <c r="H423" s="218"/>
      <c r="I423" s="218"/>
      <c r="J423" s="218"/>
      <c r="K423" s="218"/>
      <c r="L423" s="218"/>
      <c r="M423" s="218"/>
      <c r="N423" s="225">
        <v>460.58</v>
      </c>
      <c r="O423" s="219">
        <f t="shared" si="7"/>
        <v>460.58</v>
      </c>
      <c r="P423" s="210"/>
    </row>
    <row r="424" spans="1:16" ht="23.5" thickBot="1">
      <c r="A424" s="215">
        <v>23</v>
      </c>
      <c r="B424" s="216" t="s">
        <v>647</v>
      </c>
      <c r="C424" s="216" t="s">
        <v>764</v>
      </c>
      <c r="D424" s="217" t="s">
        <v>653</v>
      </c>
      <c r="E424" s="216" t="s">
        <v>242</v>
      </c>
      <c r="F424" s="216">
        <v>1</v>
      </c>
      <c r="G424" s="216"/>
      <c r="H424" s="218"/>
      <c r="I424" s="218"/>
      <c r="J424" s="218"/>
      <c r="K424" s="218"/>
      <c r="L424" s="218"/>
      <c r="M424" s="218"/>
      <c r="N424" s="225">
        <v>1131.97</v>
      </c>
      <c r="O424" s="219">
        <f t="shared" si="7"/>
        <v>1131.97</v>
      </c>
      <c r="P424" s="210"/>
    </row>
    <row r="425" spans="1:16" ht="23.5" thickBot="1">
      <c r="A425" s="215">
        <v>24</v>
      </c>
      <c r="B425" s="216" t="s">
        <v>647</v>
      </c>
      <c r="C425" s="216" t="s">
        <v>764</v>
      </c>
      <c r="D425" s="217" t="s">
        <v>654</v>
      </c>
      <c r="E425" s="216" t="s">
        <v>242</v>
      </c>
      <c r="F425" s="216">
        <v>1</v>
      </c>
      <c r="G425" s="216"/>
      <c r="H425" s="218"/>
      <c r="I425" s="218"/>
      <c r="J425" s="218"/>
      <c r="K425" s="218"/>
      <c r="L425" s="218"/>
      <c r="M425" s="218"/>
      <c r="N425" s="225">
        <v>1328.62</v>
      </c>
      <c r="O425" s="219">
        <f t="shared" si="7"/>
        <v>1328.62</v>
      </c>
      <c r="P425" s="210"/>
    </row>
    <row r="426" spans="1:16" ht="23.5" thickBot="1">
      <c r="A426" s="215">
        <v>25</v>
      </c>
      <c r="B426" s="216" t="s">
        <v>647</v>
      </c>
      <c r="C426" s="216" t="s">
        <v>764</v>
      </c>
      <c r="D426" s="217" t="s">
        <v>655</v>
      </c>
      <c r="E426" s="216" t="s">
        <v>242</v>
      </c>
      <c r="F426" s="216">
        <v>2</v>
      </c>
      <c r="G426" s="216"/>
      <c r="H426" s="218"/>
      <c r="I426" s="218"/>
      <c r="J426" s="218"/>
      <c r="K426" s="218"/>
      <c r="L426" s="218"/>
      <c r="M426" s="218"/>
      <c r="N426" s="225">
        <v>443.59</v>
      </c>
      <c r="O426" s="219">
        <f t="shared" si="7"/>
        <v>887.18</v>
      </c>
      <c r="P426" s="210"/>
    </row>
    <row r="427" spans="1:16" ht="23.5" thickBot="1">
      <c r="A427" s="215">
        <v>26</v>
      </c>
      <c r="B427" s="216" t="s">
        <v>647</v>
      </c>
      <c r="C427" s="216" t="s">
        <v>764</v>
      </c>
      <c r="D427" s="217" t="s">
        <v>656</v>
      </c>
      <c r="E427" s="216" t="s">
        <v>242</v>
      </c>
      <c r="F427" s="216">
        <v>3</v>
      </c>
      <c r="G427" s="216"/>
      <c r="H427" s="218"/>
      <c r="I427" s="218"/>
      <c r="J427" s="218"/>
      <c r="K427" s="218"/>
      <c r="L427" s="218"/>
      <c r="M427" s="218"/>
      <c r="N427" s="225">
        <v>327.49</v>
      </c>
      <c r="O427" s="219">
        <f t="shared" si="7"/>
        <v>982.47</v>
      </c>
      <c r="P427" s="210"/>
    </row>
    <row r="428" spans="1:16" ht="23.25" customHeight="1" thickBot="1">
      <c r="A428" s="215">
        <v>27</v>
      </c>
      <c r="B428" s="216" t="s">
        <v>765</v>
      </c>
      <c r="C428" s="216" t="s">
        <v>764</v>
      </c>
      <c r="D428" s="217" t="s">
        <v>657</v>
      </c>
      <c r="E428" s="216" t="s">
        <v>242</v>
      </c>
      <c r="F428" s="216">
        <v>3</v>
      </c>
      <c r="G428" s="216"/>
      <c r="H428" s="218"/>
      <c r="I428" s="218"/>
      <c r="J428" s="218"/>
      <c r="K428" s="218"/>
      <c r="L428" s="218"/>
      <c r="M428" s="218"/>
      <c r="N428" s="225">
        <v>8.26</v>
      </c>
      <c r="O428" s="219">
        <f t="shared" si="7"/>
        <v>24.78</v>
      </c>
      <c r="P428" s="210"/>
    </row>
    <row r="429" spans="1:16" ht="26.25" customHeight="1" thickBot="1">
      <c r="A429" s="215">
        <v>28</v>
      </c>
      <c r="B429" s="216" t="s">
        <v>765</v>
      </c>
      <c r="C429" s="216" t="s">
        <v>764</v>
      </c>
      <c r="D429" s="217" t="s">
        <v>658</v>
      </c>
      <c r="E429" s="216" t="s">
        <v>242</v>
      </c>
      <c r="F429" s="216">
        <v>3</v>
      </c>
      <c r="G429" s="216"/>
      <c r="H429" s="218"/>
      <c r="I429" s="218"/>
      <c r="J429" s="218"/>
      <c r="K429" s="218"/>
      <c r="L429" s="218"/>
      <c r="M429" s="218"/>
      <c r="N429" s="225">
        <v>9.16</v>
      </c>
      <c r="O429" s="219">
        <f t="shared" si="7"/>
        <v>27.48</v>
      </c>
      <c r="P429" s="210"/>
    </row>
    <row r="430" spans="1:16" ht="23.5" thickBot="1">
      <c r="A430" s="215">
        <v>29</v>
      </c>
      <c r="B430" s="216" t="s">
        <v>765</v>
      </c>
      <c r="C430" s="216" t="s">
        <v>764</v>
      </c>
      <c r="D430" s="217" t="s">
        <v>659</v>
      </c>
      <c r="E430" s="216" t="s">
        <v>242</v>
      </c>
      <c r="F430" s="216">
        <v>3</v>
      </c>
      <c r="G430" s="216"/>
      <c r="H430" s="218"/>
      <c r="I430" s="218"/>
      <c r="J430" s="218"/>
      <c r="K430" s="218"/>
      <c r="L430" s="218"/>
      <c r="M430" s="218"/>
      <c r="N430" s="225">
        <v>7.99</v>
      </c>
      <c r="O430" s="219">
        <f t="shared" si="7"/>
        <v>23.97</v>
      </c>
      <c r="P430" s="210"/>
    </row>
    <row r="431" spans="1:16" ht="24.75" customHeight="1" thickBot="1">
      <c r="A431" s="215">
        <v>30</v>
      </c>
      <c r="B431" s="216" t="s">
        <v>765</v>
      </c>
      <c r="C431" s="216" t="s">
        <v>764</v>
      </c>
      <c r="D431" s="217" t="s">
        <v>660</v>
      </c>
      <c r="E431" s="216" t="s">
        <v>242</v>
      </c>
      <c r="F431" s="216">
        <v>3</v>
      </c>
      <c r="G431" s="216"/>
      <c r="H431" s="218"/>
      <c r="I431" s="218"/>
      <c r="J431" s="218"/>
      <c r="K431" s="218"/>
      <c r="L431" s="218"/>
      <c r="M431" s="218"/>
      <c r="N431" s="225">
        <v>23</v>
      </c>
      <c r="O431" s="219">
        <f t="shared" si="7"/>
        <v>69</v>
      </c>
      <c r="P431" s="210"/>
    </row>
    <row r="432" spans="1:16" ht="24.75" customHeight="1" thickBot="1">
      <c r="A432" s="215">
        <v>31</v>
      </c>
      <c r="B432" s="216" t="s">
        <v>765</v>
      </c>
      <c r="C432" s="216" t="s">
        <v>764</v>
      </c>
      <c r="D432" s="217" t="s">
        <v>661</v>
      </c>
      <c r="E432" s="216" t="s">
        <v>242</v>
      </c>
      <c r="F432" s="216">
        <v>3</v>
      </c>
      <c r="G432" s="216"/>
      <c r="H432" s="218"/>
      <c r="I432" s="218"/>
      <c r="J432" s="218"/>
      <c r="K432" s="218"/>
      <c r="L432" s="218"/>
      <c r="M432" s="218"/>
      <c r="N432" s="225">
        <v>8.4</v>
      </c>
      <c r="O432" s="219">
        <f t="shared" si="7"/>
        <v>25.200000000000003</v>
      </c>
      <c r="P432" s="210"/>
    </row>
    <row r="433" spans="1:16" ht="28.5" customHeight="1" thickBot="1">
      <c r="A433" s="215">
        <v>32</v>
      </c>
      <c r="B433" s="216" t="s">
        <v>765</v>
      </c>
      <c r="C433" s="216" t="s">
        <v>764</v>
      </c>
      <c r="D433" s="217" t="s">
        <v>662</v>
      </c>
      <c r="E433" s="216" t="s">
        <v>242</v>
      </c>
      <c r="F433" s="216">
        <v>3</v>
      </c>
      <c r="G433" s="216"/>
      <c r="H433" s="218"/>
      <c r="I433" s="218"/>
      <c r="J433" s="218"/>
      <c r="K433" s="218"/>
      <c r="L433" s="218"/>
      <c r="M433" s="218"/>
      <c r="N433" s="225">
        <v>20.3</v>
      </c>
      <c r="O433" s="219">
        <f t="shared" si="7"/>
        <v>60.900000000000006</v>
      </c>
      <c r="P433" s="210"/>
    </row>
    <row r="434" spans="1:16" ht="24" customHeight="1" thickBot="1">
      <c r="A434" s="215">
        <v>33</v>
      </c>
      <c r="B434" s="216" t="s">
        <v>765</v>
      </c>
      <c r="C434" s="216" t="s">
        <v>764</v>
      </c>
      <c r="D434" s="217" t="s">
        <v>663</v>
      </c>
      <c r="E434" s="216" t="s">
        <v>242</v>
      </c>
      <c r="F434" s="216">
        <v>3</v>
      </c>
      <c r="G434" s="216"/>
      <c r="H434" s="218"/>
      <c r="I434" s="218"/>
      <c r="J434" s="218"/>
      <c r="K434" s="218"/>
      <c r="L434" s="218"/>
      <c r="M434" s="218"/>
      <c r="N434" s="225">
        <v>13.54</v>
      </c>
      <c r="O434" s="219">
        <f t="shared" si="7"/>
        <v>40.619999999999997</v>
      </c>
      <c r="P434" s="210"/>
    </row>
    <row r="435" spans="1:16" ht="23.5" thickBot="1">
      <c r="A435" s="215">
        <v>34</v>
      </c>
      <c r="B435" s="216" t="s">
        <v>765</v>
      </c>
      <c r="C435" s="216" t="s">
        <v>764</v>
      </c>
      <c r="D435" s="217" t="s">
        <v>664</v>
      </c>
      <c r="E435" s="216" t="s">
        <v>242</v>
      </c>
      <c r="F435" s="216">
        <v>3</v>
      </c>
      <c r="G435" s="216"/>
      <c r="H435" s="218"/>
      <c r="I435" s="218"/>
      <c r="J435" s="218"/>
      <c r="K435" s="218"/>
      <c r="L435" s="218"/>
      <c r="M435" s="218"/>
      <c r="N435" s="225">
        <v>20.27</v>
      </c>
      <c r="O435" s="219">
        <f t="shared" si="7"/>
        <v>60.81</v>
      </c>
      <c r="P435" s="210"/>
    </row>
    <row r="436" spans="1:16" ht="25.5" customHeight="1" thickBot="1">
      <c r="A436" s="215">
        <v>35</v>
      </c>
      <c r="B436" s="216" t="s">
        <v>765</v>
      </c>
      <c r="C436" s="216" t="s">
        <v>764</v>
      </c>
      <c r="D436" s="217" t="s">
        <v>665</v>
      </c>
      <c r="E436" s="216" t="s">
        <v>242</v>
      </c>
      <c r="F436" s="216">
        <v>3</v>
      </c>
      <c r="G436" s="216"/>
      <c r="H436" s="218"/>
      <c r="I436" s="218"/>
      <c r="J436" s="218"/>
      <c r="K436" s="218"/>
      <c r="L436" s="218"/>
      <c r="M436" s="218"/>
      <c r="N436" s="225">
        <v>23.82</v>
      </c>
      <c r="O436" s="219">
        <f t="shared" si="7"/>
        <v>71.460000000000008</v>
      </c>
      <c r="P436" s="210"/>
    </row>
    <row r="437" spans="1:16" ht="27" customHeight="1" thickBot="1">
      <c r="A437" s="215">
        <v>36</v>
      </c>
      <c r="B437" s="216" t="s">
        <v>765</v>
      </c>
      <c r="C437" s="216" t="s">
        <v>764</v>
      </c>
      <c r="D437" s="217" t="s">
        <v>666</v>
      </c>
      <c r="E437" s="216" t="s">
        <v>242</v>
      </c>
      <c r="F437" s="216">
        <v>3</v>
      </c>
      <c r="G437" s="216"/>
      <c r="H437" s="218"/>
      <c r="I437" s="218"/>
      <c r="J437" s="218"/>
      <c r="K437" s="218"/>
      <c r="L437" s="218"/>
      <c r="M437" s="218"/>
      <c r="N437" s="225">
        <v>25.66</v>
      </c>
      <c r="O437" s="219">
        <f t="shared" si="7"/>
        <v>76.98</v>
      </c>
      <c r="P437" s="210"/>
    </row>
    <row r="438" spans="1:16" ht="22.5" customHeight="1" thickBot="1">
      <c r="A438" s="215">
        <v>37</v>
      </c>
      <c r="B438" s="216" t="s">
        <v>765</v>
      </c>
      <c r="C438" s="216" t="s">
        <v>764</v>
      </c>
      <c r="D438" s="217" t="s">
        <v>667</v>
      </c>
      <c r="E438" s="216" t="s">
        <v>242</v>
      </c>
      <c r="F438" s="216">
        <v>3</v>
      </c>
      <c r="G438" s="216"/>
      <c r="H438" s="218"/>
      <c r="I438" s="218"/>
      <c r="J438" s="218"/>
      <c r="K438" s="218"/>
      <c r="L438" s="218"/>
      <c r="M438" s="218"/>
      <c r="N438" s="225">
        <v>24.41</v>
      </c>
      <c r="O438" s="219">
        <f t="shared" si="7"/>
        <v>73.23</v>
      </c>
      <c r="P438" s="210"/>
    </row>
    <row r="439" spans="1:16" ht="23.5" thickBot="1">
      <c r="A439" s="215">
        <v>38</v>
      </c>
      <c r="B439" s="216" t="s">
        <v>647</v>
      </c>
      <c r="C439" s="216" t="s">
        <v>764</v>
      </c>
      <c r="D439" s="217" t="s">
        <v>668</v>
      </c>
      <c r="E439" s="216" t="s">
        <v>242</v>
      </c>
      <c r="F439" s="216">
        <v>3</v>
      </c>
      <c r="G439" s="216"/>
      <c r="H439" s="218"/>
      <c r="I439" s="218"/>
      <c r="J439" s="218"/>
      <c r="K439" s="218"/>
      <c r="L439" s="218"/>
      <c r="M439" s="218"/>
      <c r="N439" s="225">
        <v>33.57</v>
      </c>
      <c r="O439" s="219">
        <f t="shared" si="7"/>
        <v>100.71000000000001</v>
      </c>
      <c r="P439" s="210"/>
    </row>
    <row r="440" spans="1:16" ht="23.5" thickBot="1">
      <c r="A440" s="215">
        <v>39</v>
      </c>
      <c r="B440" s="216" t="s">
        <v>859</v>
      </c>
      <c r="C440" s="216">
        <v>11002</v>
      </c>
      <c r="D440" s="217" t="s">
        <v>669</v>
      </c>
      <c r="E440" s="216" t="s">
        <v>253</v>
      </c>
      <c r="F440" s="216">
        <v>3</v>
      </c>
      <c r="G440" s="216"/>
      <c r="H440" s="218"/>
      <c r="I440" s="218"/>
      <c r="J440" s="218"/>
      <c r="K440" s="218"/>
      <c r="L440" s="218"/>
      <c r="M440" s="218"/>
      <c r="N440" s="218" t="str">
        <f>VLOOKUP(C440,'[2]SINAPI NÃO DESONERADO 02-2020'!$A$1:$E$5279,5,FALSE)</f>
        <v>12,42</v>
      </c>
      <c r="O440" s="219">
        <f t="shared" si="7"/>
        <v>37.26</v>
      </c>
      <c r="P440" s="210"/>
    </row>
    <row r="441" spans="1:16" ht="23.5" thickBot="1">
      <c r="A441" s="215">
        <v>40</v>
      </c>
      <c r="B441" s="216" t="s">
        <v>859</v>
      </c>
      <c r="C441" s="216">
        <v>13</v>
      </c>
      <c r="D441" s="217" t="s">
        <v>670</v>
      </c>
      <c r="E441" s="216" t="s">
        <v>253</v>
      </c>
      <c r="F441" s="216">
        <v>5</v>
      </c>
      <c r="G441" s="216"/>
      <c r="H441" s="218"/>
      <c r="I441" s="218"/>
      <c r="J441" s="218"/>
      <c r="K441" s="218"/>
      <c r="L441" s="218"/>
      <c r="M441" s="218"/>
      <c r="N441" s="218" t="str">
        <f>VLOOKUP(C441,'[2]SINAPI NÃO DESONERADO 02-2020'!$A$1:$E$5279,5,FALSE)</f>
        <v>15,15</v>
      </c>
      <c r="O441" s="219">
        <f t="shared" si="7"/>
        <v>75.75</v>
      </c>
      <c r="P441" s="210"/>
    </row>
    <row r="442" spans="1:16" ht="18.75" customHeight="1" thickBot="1">
      <c r="A442" s="215">
        <v>41</v>
      </c>
      <c r="B442" s="216" t="s">
        <v>766</v>
      </c>
      <c r="C442" s="216" t="s">
        <v>767</v>
      </c>
      <c r="D442" s="217" t="s">
        <v>671</v>
      </c>
      <c r="E442" s="216" t="s">
        <v>275</v>
      </c>
      <c r="F442" s="216">
        <v>5</v>
      </c>
      <c r="G442" s="216"/>
      <c r="H442" s="218"/>
      <c r="I442" s="218"/>
      <c r="J442" s="218"/>
      <c r="K442" s="218"/>
      <c r="L442" s="218"/>
      <c r="M442" s="218"/>
      <c r="N442" s="225">
        <v>110.36</v>
      </c>
      <c r="O442" s="219">
        <f t="shared" si="7"/>
        <v>551.79999999999995</v>
      </c>
      <c r="P442" s="210"/>
    </row>
    <row r="443" spans="1:16" ht="15" thickBot="1">
      <c r="A443" s="215">
        <v>42</v>
      </c>
      <c r="B443" s="216" t="s">
        <v>766</v>
      </c>
      <c r="C443" s="216" t="s">
        <v>768</v>
      </c>
      <c r="D443" s="217" t="s">
        <v>672</v>
      </c>
      <c r="E443" s="216" t="s">
        <v>275</v>
      </c>
      <c r="F443" s="216">
        <v>5</v>
      </c>
      <c r="G443" s="216"/>
      <c r="H443" s="218"/>
      <c r="I443" s="218"/>
      <c r="J443" s="218"/>
      <c r="K443" s="218"/>
      <c r="L443" s="218"/>
      <c r="M443" s="218"/>
      <c r="N443" s="225">
        <v>83.26</v>
      </c>
      <c r="O443" s="219">
        <f t="shared" si="7"/>
        <v>416.3</v>
      </c>
      <c r="P443" s="210"/>
    </row>
    <row r="444" spans="1:16" ht="15" thickBot="1">
      <c r="A444" s="215">
        <v>43</v>
      </c>
      <c r="B444" s="216" t="s">
        <v>766</v>
      </c>
      <c r="C444" s="216" t="s">
        <v>769</v>
      </c>
      <c r="D444" s="217" t="s">
        <v>673</v>
      </c>
      <c r="E444" s="216" t="s">
        <v>275</v>
      </c>
      <c r="F444" s="216">
        <v>5</v>
      </c>
      <c r="G444" s="216"/>
      <c r="H444" s="218"/>
      <c r="I444" s="218"/>
      <c r="J444" s="218"/>
      <c r="K444" s="218"/>
      <c r="L444" s="218"/>
      <c r="M444" s="218"/>
      <c r="N444" s="225">
        <v>41.24</v>
      </c>
      <c r="O444" s="219">
        <f t="shared" si="7"/>
        <v>206.20000000000002</v>
      </c>
      <c r="P444" s="210"/>
    </row>
    <row r="445" spans="1:16" ht="23.5" thickBot="1">
      <c r="A445" s="215">
        <v>44</v>
      </c>
      <c r="B445" s="216" t="s">
        <v>859</v>
      </c>
      <c r="C445" s="216">
        <v>20111</v>
      </c>
      <c r="D445" s="217" t="s">
        <v>548</v>
      </c>
      <c r="E445" s="216" t="s">
        <v>242</v>
      </c>
      <c r="F445" s="216">
        <v>20</v>
      </c>
      <c r="G445" s="216"/>
      <c r="H445" s="218"/>
      <c r="I445" s="218"/>
      <c r="J445" s="218"/>
      <c r="K445" s="218"/>
      <c r="L445" s="218"/>
      <c r="M445" s="218"/>
      <c r="N445" s="218" t="str">
        <f>VLOOKUP(C445,'[2]SINAPI NÃO DESONERADO 02-2020'!$A$1:$E$5279,5,FALSE)</f>
        <v>9,90</v>
      </c>
      <c r="O445" s="219">
        <f t="shared" si="7"/>
        <v>198</v>
      </c>
      <c r="P445" s="210"/>
    </row>
    <row r="446" spans="1:16" ht="23.5" thickBot="1">
      <c r="A446" s="215">
        <v>45</v>
      </c>
      <c r="B446" s="216" t="s">
        <v>859</v>
      </c>
      <c r="C446" s="216">
        <v>404</v>
      </c>
      <c r="D446" s="217" t="s">
        <v>549</v>
      </c>
      <c r="E446" s="216" t="s">
        <v>472</v>
      </c>
      <c r="F446" s="216">
        <v>200</v>
      </c>
      <c r="G446" s="216"/>
      <c r="H446" s="218"/>
      <c r="I446" s="218"/>
      <c r="J446" s="218"/>
      <c r="K446" s="218"/>
      <c r="L446" s="218"/>
      <c r="M446" s="218"/>
      <c r="N446" s="218" t="str">
        <f>VLOOKUP(C446,'[2]SINAPI NÃO DESONERADO 02-2020'!$A$1:$E$5279,5,FALSE)</f>
        <v>1,35</v>
      </c>
      <c r="O446" s="219">
        <f t="shared" si="7"/>
        <v>270</v>
      </c>
      <c r="P446" s="210"/>
    </row>
    <row r="447" spans="1:16" ht="23.5" thickBot="1">
      <c r="A447" s="215">
        <v>46</v>
      </c>
      <c r="B447" s="216" t="s">
        <v>859</v>
      </c>
      <c r="C447" s="216">
        <v>3148</v>
      </c>
      <c r="D447" s="217" t="s">
        <v>674</v>
      </c>
      <c r="E447" s="216" t="s">
        <v>242</v>
      </c>
      <c r="F447" s="216">
        <v>20</v>
      </c>
      <c r="G447" s="216"/>
      <c r="H447" s="218"/>
      <c r="I447" s="218"/>
      <c r="J447" s="218"/>
      <c r="K447" s="218"/>
      <c r="L447" s="218"/>
      <c r="M447" s="218"/>
      <c r="N447" s="218" t="str">
        <f>VLOOKUP(C447,'[2]SINAPI NÃO DESONERADO 02-2020'!$A$1:$E$5279,5,FALSE)</f>
        <v>16,52</v>
      </c>
      <c r="O447" s="219">
        <f t="shared" si="7"/>
        <v>330.4</v>
      </c>
      <c r="P447" s="210"/>
    </row>
    <row r="448" spans="1:16" ht="15" thickBot="1">
      <c r="A448" s="215">
        <v>47</v>
      </c>
      <c r="B448" s="216" t="s">
        <v>757</v>
      </c>
      <c r="C448" s="216">
        <v>8115</v>
      </c>
      <c r="D448" s="217" t="s">
        <v>675</v>
      </c>
      <c r="E448" s="216" t="s">
        <v>676</v>
      </c>
      <c r="F448" s="216">
        <v>10</v>
      </c>
      <c r="G448" s="216"/>
      <c r="H448" s="218"/>
      <c r="I448" s="218"/>
      <c r="J448" s="218"/>
      <c r="K448" s="218"/>
      <c r="L448" s="218"/>
      <c r="M448" s="218"/>
      <c r="N448" s="225">
        <v>22</v>
      </c>
      <c r="O448" s="219">
        <f t="shared" si="7"/>
        <v>220</v>
      </c>
      <c r="P448" s="210"/>
    </row>
    <row r="449" spans="1:16" ht="23.5" thickBot="1">
      <c r="A449" s="215">
        <v>48</v>
      </c>
      <c r="B449" s="216" t="s">
        <v>647</v>
      </c>
      <c r="C449" s="216" t="s">
        <v>764</v>
      </c>
      <c r="D449" s="217" t="s">
        <v>677</v>
      </c>
      <c r="E449" s="216" t="s">
        <v>242</v>
      </c>
      <c r="F449" s="216">
        <v>2</v>
      </c>
      <c r="G449" s="216"/>
      <c r="H449" s="218"/>
      <c r="I449" s="218"/>
      <c r="J449" s="218"/>
      <c r="K449" s="218"/>
      <c r="L449" s="218"/>
      <c r="M449" s="218"/>
      <c r="N449" s="225">
        <v>391.23</v>
      </c>
      <c r="O449" s="219">
        <f t="shared" si="7"/>
        <v>782.46</v>
      </c>
      <c r="P449" s="210"/>
    </row>
    <row r="450" spans="1:16" ht="23.5" thickBot="1">
      <c r="A450" s="215">
        <v>49</v>
      </c>
      <c r="B450" s="216" t="s">
        <v>647</v>
      </c>
      <c r="C450" s="216" t="s">
        <v>764</v>
      </c>
      <c r="D450" s="217" t="s">
        <v>678</v>
      </c>
      <c r="E450" s="216" t="s">
        <v>242</v>
      </c>
      <c r="F450" s="216">
        <v>2</v>
      </c>
      <c r="G450" s="216"/>
      <c r="H450" s="218"/>
      <c r="I450" s="218"/>
      <c r="J450" s="218"/>
      <c r="K450" s="218"/>
      <c r="L450" s="218"/>
      <c r="M450" s="218"/>
      <c r="N450" s="225">
        <v>527.39</v>
      </c>
      <c r="O450" s="219">
        <f t="shared" si="7"/>
        <v>1054.78</v>
      </c>
      <c r="P450" s="210"/>
    </row>
    <row r="451" spans="1:16" ht="23.5" thickBot="1">
      <c r="A451" s="215">
        <v>50</v>
      </c>
      <c r="B451" s="216" t="s">
        <v>647</v>
      </c>
      <c r="C451" s="216" t="s">
        <v>764</v>
      </c>
      <c r="D451" s="217" t="s">
        <v>679</v>
      </c>
      <c r="E451" s="216" t="s">
        <v>242</v>
      </c>
      <c r="F451" s="216">
        <v>2</v>
      </c>
      <c r="G451" s="216"/>
      <c r="H451" s="218"/>
      <c r="I451" s="218"/>
      <c r="J451" s="218"/>
      <c r="K451" s="218"/>
      <c r="L451" s="218"/>
      <c r="M451" s="218"/>
      <c r="N451" s="225">
        <v>401.98</v>
      </c>
      <c r="O451" s="219">
        <f t="shared" si="7"/>
        <v>803.96</v>
      </c>
      <c r="P451" s="210"/>
    </row>
    <row r="452" spans="1:16" ht="23.5" thickBot="1">
      <c r="A452" s="215">
        <v>51</v>
      </c>
      <c r="B452" s="216" t="s">
        <v>647</v>
      </c>
      <c r="C452" s="216" t="s">
        <v>764</v>
      </c>
      <c r="D452" s="217" t="s">
        <v>680</v>
      </c>
      <c r="E452" s="216" t="s">
        <v>242</v>
      </c>
      <c r="F452" s="216">
        <v>2</v>
      </c>
      <c r="G452" s="216"/>
      <c r="H452" s="218"/>
      <c r="I452" s="218"/>
      <c r="J452" s="218"/>
      <c r="K452" s="218"/>
      <c r="L452" s="218"/>
      <c r="M452" s="218"/>
      <c r="N452" s="225">
        <v>382.84500000000003</v>
      </c>
      <c r="O452" s="219">
        <f t="shared" si="7"/>
        <v>765.69</v>
      </c>
      <c r="P452" s="210"/>
    </row>
    <row r="453" spans="1:16" ht="23.5" thickBot="1">
      <c r="A453" s="215">
        <v>52</v>
      </c>
      <c r="B453" s="216" t="s">
        <v>859</v>
      </c>
      <c r="C453" s="216">
        <v>4229</v>
      </c>
      <c r="D453" s="217" t="s">
        <v>271</v>
      </c>
      <c r="E453" s="216" t="s">
        <v>253</v>
      </c>
      <c r="F453" s="216">
        <v>5</v>
      </c>
      <c r="G453" s="216"/>
      <c r="H453" s="218"/>
      <c r="I453" s="218"/>
      <c r="J453" s="218"/>
      <c r="K453" s="218"/>
      <c r="L453" s="218"/>
      <c r="M453" s="218"/>
      <c r="N453" s="218" t="str">
        <f>VLOOKUP(C453,'[2]SINAPI NÃO DESONERADO 02-2020'!$A$1:$E$5279,5,FALSE)</f>
        <v>20,59</v>
      </c>
      <c r="O453" s="219">
        <f t="shared" si="7"/>
        <v>102.95</v>
      </c>
      <c r="P453" s="210"/>
    </row>
    <row r="454" spans="1:16" ht="23.5" thickBot="1">
      <c r="A454" s="215">
        <v>53</v>
      </c>
      <c r="B454" s="216" t="s">
        <v>859</v>
      </c>
      <c r="C454" s="216">
        <v>3522</v>
      </c>
      <c r="D454" s="217" t="s">
        <v>681</v>
      </c>
      <c r="E454" s="216" t="s">
        <v>242</v>
      </c>
      <c r="F454" s="216">
        <v>20</v>
      </c>
      <c r="G454" s="216"/>
      <c r="H454" s="218"/>
      <c r="I454" s="218"/>
      <c r="J454" s="218"/>
      <c r="K454" s="218"/>
      <c r="L454" s="218"/>
      <c r="M454" s="218"/>
      <c r="N454" s="218" t="str">
        <f>VLOOKUP(C454,'[2]SINAPI NÃO DESONERADO 02-2020'!$A$1:$E$5279,5,FALSE)</f>
        <v>2,38</v>
      </c>
      <c r="O454" s="219">
        <f t="shared" si="7"/>
        <v>47.599999999999994</v>
      </c>
      <c r="P454" s="210"/>
    </row>
    <row r="455" spans="1:16" ht="23.5" thickBot="1">
      <c r="A455" s="215">
        <v>54</v>
      </c>
      <c r="B455" s="216" t="s">
        <v>859</v>
      </c>
      <c r="C455" s="216">
        <v>3482</v>
      </c>
      <c r="D455" s="217" t="s">
        <v>682</v>
      </c>
      <c r="E455" s="216" t="s">
        <v>242</v>
      </c>
      <c r="F455" s="216">
        <v>20</v>
      </c>
      <c r="G455" s="216"/>
      <c r="H455" s="218"/>
      <c r="I455" s="218"/>
      <c r="J455" s="218"/>
      <c r="K455" s="218"/>
      <c r="L455" s="218"/>
      <c r="M455" s="218"/>
      <c r="N455" s="218" t="str">
        <f>VLOOKUP(C455,'[2]SINAPI NÃO DESONERADO 02-2020'!$A$1:$E$5279,5,FALSE)</f>
        <v>4,41</v>
      </c>
      <c r="O455" s="219">
        <f t="shared" si="7"/>
        <v>88.2</v>
      </c>
      <c r="P455" s="210"/>
    </row>
    <row r="456" spans="1:16" ht="23.5" thickBot="1">
      <c r="A456" s="215">
        <v>55</v>
      </c>
      <c r="B456" s="216" t="s">
        <v>859</v>
      </c>
      <c r="C456" s="216">
        <v>3908</v>
      </c>
      <c r="D456" s="217" t="s">
        <v>683</v>
      </c>
      <c r="E456" s="216" t="s">
        <v>242</v>
      </c>
      <c r="F456" s="216">
        <v>10</v>
      </c>
      <c r="G456" s="216"/>
      <c r="H456" s="218"/>
      <c r="I456" s="218"/>
      <c r="J456" s="218"/>
      <c r="K456" s="218"/>
      <c r="L456" s="218"/>
      <c r="M456" s="218"/>
      <c r="N456" s="218" t="str">
        <f>VLOOKUP(C456,'[2]SINAPI NÃO DESONERADO 02-2020'!$A$1:$E$5279,5,FALSE)</f>
        <v>3,04</v>
      </c>
      <c r="O456" s="219">
        <f t="shared" si="7"/>
        <v>30.4</v>
      </c>
      <c r="P456" s="210"/>
    </row>
    <row r="457" spans="1:16" ht="23.5" thickBot="1">
      <c r="A457" s="215">
        <v>56</v>
      </c>
      <c r="B457" s="216" t="s">
        <v>859</v>
      </c>
      <c r="C457" s="216">
        <v>12410</v>
      </c>
      <c r="D457" s="217" t="s">
        <v>684</v>
      </c>
      <c r="E457" s="216" t="s">
        <v>242</v>
      </c>
      <c r="F457" s="216">
        <v>10</v>
      </c>
      <c r="G457" s="216"/>
      <c r="H457" s="218"/>
      <c r="I457" s="218"/>
      <c r="J457" s="218"/>
      <c r="K457" s="218"/>
      <c r="L457" s="218"/>
      <c r="M457" s="218"/>
      <c r="N457" s="218" t="str">
        <f>VLOOKUP(C457,'[2]SINAPI NÃO DESONERADO 02-2020'!$A$1:$E$5279,5,FALSE)</f>
        <v>6,76</v>
      </c>
      <c r="O457" s="219">
        <f t="shared" si="7"/>
        <v>67.599999999999994</v>
      </c>
      <c r="P457" s="210"/>
    </row>
    <row r="458" spans="1:16" ht="23.5" thickBot="1">
      <c r="A458" s="215">
        <v>57</v>
      </c>
      <c r="B458" s="216" t="s">
        <v>859</v>
      </c>
      <c r="C458" s="216">
        <v>3925</v>
      </c>
      <c r="D458" s="217" t="s">
        <v>685</v>
      </c>
      <c r="E458" s="216" t="s">
        <v>242</v>
      </c>
      <c r="F458" s="216">
        <v>10</v>
      </c>
      <c r="G458" s="216"/>
      <c r="H458" s="218"/>
      <c r="I458" s="218"/>
      <c r="J458" s="218"/>
      <c r="K458" s="218"/>
      <c r="L458" s="218"/>
      <c r="M458" s="218"/>
      <c r="N458" s="218" t="str">
        <f>VLOOKUP(C458,'[2]SINAPI NÃO DESONERADO 02-2020'!$A$1:$E$5279,5,FALSE)</f>
        <v>19,57</v>
      </c>
      <c r="O458" s="219">
        <f t="shared" si="7"/>
        <v>195.7</v>
      </c>
      <c r="P458" s="210"/>
    </row>
    <row r="459" spans="1:16" ht="23.5" thickBot="1">
      <c r="A459" s="215">
        <v>58</v>
      </c>
      <c r="B459" s="216" t="s">
        <v>859</v>
      </c>
      <c r="C459" s="216">
        <v>12898</v>
      </c>
      <c r="D459" s="217" t="s">
        <v>686</v>
      </c>
      <c r="E459" s="216" t="s">
        <v>242</v>
      </c>
      <c r="F459" s="216">
        <v>5</v>
      </c>
      <c r="G459" s="216"/>
      <c r="H459" s="218"/>
      <c r="I459" s="218"/>
      <c r="J459" s="218"/>
      <c r="K459" s="218"/>
      <c r="L459" s="218"/>
      <c r="M459" s="218"/>
      <c r="N459" s="218" t="str">
        <f>VLOOKUP(C459,'[2]SINAPI NÃO DESONERADO 02-2020'!$A$1:$E$5279,5,FALSE)</f>
        <v>155,00</v>
      </c>
      <c r="O459" s="219">
        <f t="shared" si="7"/>
        <v>775</v>
      </c>
      <c r="P459" s="210"/>
    </row>
    <row r="460" spans="1:16" ht="23.5" thickBot="1">
      <c r="A460" s="215">
        <v>59</v>
      </c>
      <c r="B460" s="216" t="s">
        <v>647</v>
      </c>
      <c r="C460" s="216" t="s">
        <v>764</v>
      </c>
      <c r="D460" s="217" t="s">
        <v>687</v>
      </c>
      <c r="E460" s="216" t="s">
        <v>256</v>
      </c>
      <c r="F460" s="216">
        <v>50</v>
      </c>
      <c r="G460" s="216"/>
      <c r="H460" s="218"/>
      <c r="I460" s="218"/>
      <c r="J460" s="218"/>
      <c r="K460" s="218"/>
      <c r="L460" s="218"/>
      <c r="M460" s="218"/>
      <c r="N460" s="225">
        <v>356.66</v>
      </c>
      <c r="O460" s="219">
        <f t="shared" si="7"/>
        <v>17833</v>
      </c>
      <c r="P460" s="210"/>
    </row>
    <row r="461" spans="1:16" ht="23.5" thickBot="1">
      <c r="A461" s="215">
        <v>60</v>
      </c>
      <c r="B461" s="216" t="s">
        <v>859</v>
      </c>
      <c r="C461" s="216">
        <v>4177</v>
      </c>
      <c r="D461" s="217" t="s">
        <v>688</v>
      </c>
      <c r="E461" s="216" t="s">
        <v>242</v>
      </c>
      <c r="F461" s="216">
        <v>10</v>
      </c>
      <c r="G461" s="216"/>
      <c r="H461" s="218"/>
      <c r="I461" s="218"/>
      <c r="J461" s="218"/>
      <c r="K461" s="218"/>
      <c r="L461" s="218"/>
      <c r="M461" s="218"/>
      <c r="N461" s="218" t="str">
        <f>VLOOKUP(C461,'[2]SINAPI NÃO DESONERADO 02-2020'!$A$1:$E$5279,5,FALSE)</f>
        <v>2,83</v>
      </c>
      <c r="O461" s="219">
        <f t="shared" si="7"/>
        <v>28.3</v>
      </c>
      <c r="P461" s="210"/>
    </row>
    <row r="462" spans="1:16" ht="23.5" thickBot="1">
      <c r="A462" s="215">
        <v>61</v>
      </c>
      <c r="B462" s="216" t="s">
        <v>859</v>
      </c>
      <c r="C462" s="216">
        <v>4178</v>
      </c>
      <c r="D462" s="217" t="s">
        <v>689</v>
      </c>
      <c r="E462" s="216" t="s">
        <v>242</v>
      </c>
      <c r="F462" s="216">
        <v>10</v>
      </c>
      <c r="G462" s="216"/>
      <c r="H462" s="218"/>
      <c r="I462" s="218"/>
      <c r="J462" s="218"/>
      <c r="K462" s="218"/>
      <c r="L462" s="218"/>
      <c r="M462" s="218"/>
      <c r="N462" s="218" t="str">
        <f>VLOOKUP(C462,'[2]SINAPI NÃO DESONERADO 02-2020'!$A$1:$E$5279,5,FALSE)</f>
        <v>3,93</v>
      </c>
      <c r="O462" s="219">
        <f t="shared" si="7"/>
        <v>39.300000000000004</v>
      </c>
      <c r="P462" s="210"/>
    </row>
    <row r="463" spans="1:16" ht="27.75" customHeight="1" thickBot="1">
      <c r="A463" s="215">
        <v>62</v>
      </c>
      <c r="B463" s="216" t="s">
        <v>765</v>
      </c>
      <c r="C463" s="216" t="s">
        <v>764</v>
      </c>
      <c r="D463" s="217" t="s">
        <v>770</v>
      </c>
      <c r="E463" s="216" t="s">
        <v>270</v>
      </c>
      <c r="F463" s="216">
        <v>10</v>
      </c>
      <c r="G463" s="216"/>
      <c r="H463" s="218"/>
      <c r="I463" s="218"/>
      <c r="J463" s="218"/>
      <c r="K463" s="218"/>
      <c r="L463" s="218"/>
      <c r="M463" s="218"/>
      <c r="N463" s="225">
        <v>16.010000000000002</v>
      </c>
      <c r="O463" s="219">
        <f t="shared" si="7"/>
        <v>160.10000000000002</v>
      </c>
      <c r="P463" s="210"/>
    </row>
    <row r="464" spans="1:16" ht="23.5" thickBot="1">
      <c r="A464" s="215">
        <v>63</v>
      </c>
      <c r="B464" s="216" t="s">
        <v>647</v>
      </c>
      <c r="C464" s="216" t="s">
        <v>764</v>
      </c>
      <c r="D464" s="217" t="s">
        <v>690</v>
      </c>
      <c r="E464" s="216" t="s">
        <v>270</v>
      </c>
      <c r="F464" s="216">
        <v>20</v>
      </c>
      <c r="G464" s="216"/>
      <c r="H464" s="218"/>
      <c r="I464" s="218"/>
      <c r="J464" s="218"/>
      <c r="K464" s="218"/>
      <c r="L464" s="218"/>
      <c r="M464" s="218"/>
      <c r="N464" s="225">
        <v>15.27</v>
      </c>
      <c r="O464" s="219">
        <f t="shared" si="7"/>
        <v>305.39999999999998</v>
      </c>
      <c r="P464" s="210"/>
    </row>
    <row r="465" spans="1:16" ht="23.5" thickBot="1">
      <c r="A465" s="215">
        <v>64</v>
      </c>
      <c r="B465" s="216" t="s">
        <v>859</v>
      </c>
      <c r="C465" s="216">
        <v>2</v>
      </c>
      <c r="D465" s="217" t="s">
        <v>691</v>
      </c>
      <c r="E465" s="216" t="s">
        <v>692</v>
      </c>
      <c r="F465" s="216">
        <v>5</v>
      </c>
      <c r="G465" s="216"/>
      <c r="H465" s="218"/>
      <c r="I465" s="218"/>
      <c r="J465" s="218"/>
      <c r="K465" s="218"/>
      <c r="L465" s="218"/>
      <c r="M465" s="218"/>
      <c r="N465" s="218" t="str">
        <f>VLOOKUP(C465,'[2]SINAPI NÃO DESONERADO 02-2020'!$A$1:$E$5279,5,FALSE)</f>
        <v>14,36</v>
      </c>
      <c r="O465" s="219">
        <f t="shared" si="7"/>
        <v>71.8</v>
      </c>
      <c r="P465" s="210"/>
    </row>
    <row r="466" spans="1:16" ht="23.5" thickBot="1">
      <c r="A466" s="215">
        <v>65</v>
      </c>
      <c r="B466" s="216" t="s">
        <v>859</v>
      </c>
      <c r="C466" s="216">
        <v>4331</v>
      </c>
      <c r="D466" s="217" t="s">
        <v>693</v>
      </c>
      <c r="E466" s="216" t="s">
        <v>242</v>
      </c>
      <c r="F466" s="216">
        <v>5</v>
      </c>
      <c r="G466" s="216"/>
      <c r="H466" s="218"/>
      <c r="I466" s="218"/>
      <c r="J466" s="218"/>
      <c r="K466" s="218"/>
      <c r="L466" s="218"/>
      <c r="M466" s="218"/>
      <c r="N466" s="218" t="str">
        <f>VLOOKUP(C466,'[2]SINAPI NÃO DESONERADO 02-2020'!$A$1:$E$5279,5,FALSE)</f>
        <v>2,84</v>
      </c>
      <c r="O466" s="219">
        <f t="shared" ref="O466:O490" si="8">F466*N466</f>
        <v>14.2</v>
      </c>
      <c r="P466" s="210"/>
    </row>
    <row r="467" spans="1:16" ht="15.75" customHeight="1" thickBot="1">
      <c r="A467" s="215">
        <v>66</v>
      </c>
      <c r="B467" s="216" t="s">
        <v>771</v>
      </c>
      <c r="C467" s="216">
        <v>3157</v>
      </c>
      <c r="D467" s="217" t="s">
        <v>694</v>
      </c>
      <c r="E467" s="216" t="s">
        <v>242</v>
      </c>
      <c r="F467" s="216">
        <v>20</v>
      </c>
      <c r="G467" s="216"/>
      <c r="H467" s="218"/>
      <c r="I467" s="218"/>
      <c r="J467" s="218"/>
      <c r="K467" s="218"/>
      <c r="L467" s="218"/>
      <c r="M467" s="218"/>
      <c r="N467" s="225">
        <v>0.96</v>
      </c>
      <c r="O467" s="219">
        <f t="shared" si="8"/>
        <v>19.2</v>
      </c>
      <c r="P467" s="210"/>
    </row>
    <row r="468" spans="1:16" ht="15.75" customHeight="1" thickBot="1">
      <c r="A468" s="215">
        <v>67</v>
      </c>
      <c r="B468" s="216" t="s">
        <v>772</v>
      </c>
      <c r="C468" s="216" t="s">
        <v>773</v>
      </c>
      <c r="D468" s="217" t="s">
        <v>695</v>
      </c>
      <c r="E468" s="216" t="s">
        <v>242</v>
      </c>
      <c r="F468" s="216">
        <v>20</v>
      </c>
      <c r="G468" s="216"/>
      <c r="H468" s="218"/>
      <c r="I468" s="218"/>
      <c r="J468" s="218"/>
      <c r="K468" s="218"/>
      <c r="L468" s="218"/>
      <c r="M468" s="218"/>
      <c r="N468" s="225">
        <v>0.08</v>
      </c>
      <c r="O468" s="219">
        <f t="shared" si="8"/>
        <v>1.6</v>
      </c>
      <c r="P468" s="210"/>
    </row>
    <row r="469" spans="1:16" ht="23.5" thickBot="1">
      <c r="A469" s="215">
        <v>68</v>
      </c>
      <c r="B469" s="216" t="s">
        <v>859</v>
      </c>
      <c r="C469" s="216">
        <v>4330</v>
      </c>
      <c r="D469" s="217" t="s">
        <v>696</v>
      </c>
      <c r="E469" s="216" t="s">
        <v>242</v>
      </c>
      <c r="F469" s="216">
        <v>20</v>
      </c>
      <c r="G469" s="216"/>
      <c r="H469" s="218"/>
      <c r="I469" s="218"/>
      <c r="J469" s="218"/>
      <c r="K469" s="218"/>
      <c r="L469" s="218"/>
      <c r="M469" s="218"/>
      <c r="N469" s="218" t="str">
        <f>VLOOKUP(C469,'[2]SINAPI NÃO DESONERADO 02-2020'!$A$1:$E$5279,5,FALSE)</f>
        <v>0,10</v>
      </c>
      <c r="O469" s="219">
        <f t="shared" si="8"/>
        <v>2</v>
      </c>
      <c r="P469" s="210"/>
    </row>
    <row r="470" spans="1:16" ht="23.5" thickBot="1">
      <c r="A470" s="215">
        <v>69</v>
      </c>
      <c r="B470" s="216" t="s">
        <v>859</v>
      </c>
      <c r="C470" s="216">
        <v>5104</v>
      </c>
      <c r="D470" s="217" t="s">
        <v>314</v>
      </c>
      <c r="E470" s="216" t="s">
        <v>253</v>
      </c>
      <c r="F470" s="216">
        <v>3</v>
      </c>
      <c r="G470" s="216"/>
      <c r="H470" s="218"/>
      <c r="I470" s="218"/>
      <c r="J470" s="218"/>
      <c r="K470" s="218"/>
      <c r="L470" s="218"/>
      <c r="M470" s="218"/>
      <c r="N470" s="218" t="str">
        <f>VLOOKUP(C470,'[2]SINAPI NÃO DESONERADO 02-2020'!$A$1:$E$5279,5,FALSE)</f>
        <v>40,22</v>
      </c>
      <c r="O470" s="219">
        <f t="shared" si="8"/>
        <v>120.66</v>
      </c>
      <c r="P470" s="210"/>
    </row>
    <row r="471" spans="1:16" ht="23.5" thickBot="1">
      <c r="A471" s="215">
        <v>70</v>
      </c>
      <c r="B471" s="216" t="s">
        <v>647</v>
      </c>
      <c r="C471" s="216" t="s">
        <v>764</v>
      </c>
      <c r="D471" s="217" t="s">
        <v>697</v>
      </c>
      <c r="E471" s="216" t="s">
        <v>242</v>
      </c>
      <c r="F471" s="216">
        <v>100</v>
      </c>
      <c r="G471" s="216"/>
      <c r="H471" s="218"/>
      <c r="I471" s="218"/>
      <c r="J471" s="218"/>
      <c r="K471" s="218"/>
      <c r="L471" s="218"/>
      <c r="M471" s="218"/>
      <c r="N471" s="225">
        <v>0.08</v>
      </c>
      <c r="O471" s="219">
        <f t="shared" si="8"/>
        <v>8</v>
      </c>
      <c r="P471" s="210"/>
    </row>
    <row r="472" spans="1:16" ht="23.5" thickBot="1">
      <c r="A472" s="215">
        <v>71</v>
      </c>
      <c r="B472" s="216" t="s">
        <v>647</v>
      </c>
      <c r="C472" s="216" t="s">
        <v>764</v>
      </c>
      <c r="D472" s="217" t="s">
        <v>698</v>
      </c>
      <c r="E472" s="216" t="s">
        <v>242</v>
      </c>
      <c r="F472" s="216">
        <v>100</v>
      </c>
      <c r="G472" s="216"/>
      <c r="H472" s="218"/>
      <c r="I472" s="218"/>
      <c r="J472" s="218"/>
      <c r="K472" s="218"/>
      <c r="L472" s="218"/>
      <c r="M472" s="218"/>
      <c r="N472" s="225">
        <v>0.11</v>
      </c>
      <c r="O472" s="219">
        <f t="shared" si="8"/>
        <v>11</v>
      </c>
      <c r="P472" s="210"/>
    </row>
    <row r="473" spans="1:16" ht="23.5" thickBot="1">
      <c r="A473" s="215">
        <v>72</v>
      </c>
      <c r="B473" s="216" t="s">
        <v>647</v>
      </c>
      <c r="C473" s="216" t="s">
        <v>764</v>
      </c>
      <c r="D473" s="217" t="s">
        <v>699</v>
      </c>
      <c r="E473" s="216" t="s">
        <v>242</v>
      </c>
      <c r="F473" s="216">
        <v>100</v>
      </c>
      <c r="G473" s="216"/>
      <c r="H473" s="218"/>
      <c r="I473" s="218"/>
      <c r="J473" s="218"/>
      <c r="K473" s="218"/>
      <c r="L473" s="218"/>
      <c r="M473" s="218"/>
      <c r="N473" s="225">
        <v>0.14000000000000001</v>
      </c>
      <c r="O473" s="219">
        <f t="shared" si="8"/>
        <v>14.000000000000002</v>
      </c>
      <c r="P473" s="210"/>
    </row>
    <row r="474" spans="1:16" ht="23.5" thickBot="1">
      <c r="A474" s="215">
        <v>73</v>
      </c>
      <c r="B474" s="216" t="s">
        <v>859</v>
      </c>
      <c r="C474" s="216">
        <v>6016</v>
      </c>
      <c r="D474" s="217" t="s">
        <v>700</v>
      </c>
      <c r="E474" s="216" t="s">
        <v>242</v>
      </c>
      <c r="F474" s="216">
        <v>5</v>
      </c>
      <c r="G474" s="216"/>
      <c r="H474" s="218"/>
      <c r="I474" s="218"/>
      <c r="J474" s="218"/>
      <c r="K474" s="218"/>
      <c r="L474" s="218"/>
      <c r="M474" s="218"/>
      <c r="N474" s="218" t="str">
        <f>VLOOKUP(C474,'[2]SINAPI NÃO DESONERADO 02-2020'!$A$1:$E$5279,5,FALSE)</f>
        <v>23,32</v>
      </c>
      <c r="O474" s="219">
        <f t="shared" si="8"/>
        <v>116.6</v>
      </c>
      <c r="P474" s="210"/>
    </row>
    <row r="475" spans="1:16" ht="23.5" thickBot="1">
      <c r="A475" s="215">
        <v>74</v>
      </c>
      <c r="B475" s="216" t="s">
        <v>859</v>
      </c>
      <c r="C475" s="216">
        <v>39914</v>
      </c>
      <c r="D475" s="217" t="s">
        <v>701</v>
      </c>
      <c r="E475" s="216" t="s">
        <v>253</v>
      </c>
      <c r="F475" s="216">
        <v>2</v>
      </c>
      <c r="G475" s="216"/>
      <c r="H475" s="218"/>
      <c r="I475" s="218"/>
      <c r="J475" s="218"/>
      <c r="K475" s="218"/>
      <c r="L475" s="218"/>
      <c r="M475" s="218"/>
      <c r="N475" s="218" t="str">
        <f>VLOOKUP(C475,'[2]SINAPI NÃO DESONERADO 02-2020'!$A$1:$E$5279,5,FALSE)</f>
        <v>148,72</v>
      </c>
      <c r="O475" s="219">
        <f t="shared" si="8"/>
        <v>297.44</v>
      </c>
      <c r="P475" s="210"/>
    </row>
    <row r="476" spans="1:16" ht="23.5" thickBot="1">
      <c r="A476" s="215">
        <v>75</v>
      </c>
      <c r="B476" s="216" t="s">
        <v>859</v>
      </c>
      <c r="C476" s="216">
        <v>20083</v>
      </c>
      <c r="D476" s="217" t="s">
        <v>433</v>
      </c>
      <c r="E476" s="216" t="s">
        <v>242</v>
      </c>
      <c r="F476" s="216">
        <v>2</v>
      </c>
      <c r="G476" s="216"/>
      <c r="H476" s="218"/>
      <c r="I476" s="218"/>
      <c r="J476" s="218"/>
      <c r="K476" s="218"/>
      <c r="L476" s="218"/>
      <c r="M476" s="218"/>
      <c r="N476" s="218" t="str">
        <f>VLOOKUP(C476,'[2]SINAPI NÃO DESONERADO 02-2020'!$A$1:$E$5279,5,FALSE)</f>
        <v>64,72</v>
      </c>
      <c r="O476" s="219">
        <f t="shared" si="8"/>
        <v>129.44</v>
      </c>
      <c r="P476" s="210"/>
    </row>
    <row r="477" spans="1:16" ht="23.5" thickBot="1">
      <c r="A477" s="215">
        <v>76</v>
      </c>
      <c r="B477" s="216" t="s">
        <v>859</v>
      </c>
      <c r="C477" s="216">
        <v>5318</v>
      </c>
      <c r="D477" s="217" t="s">
        <v>702</v>
      </c>
      <c r="E477" s="216" t="s">
        <v>270</v>
      </c>
      <c r="F477" s="216">
        <v>5</v>
      </c>
      <c r="G477" s="216"/>
      <c r="H477" s="218"/>
      <c r="I477" s="218"/>
      <c r="J477" s="218"/>
      <c r="K477" s="218"/>
      <c r="L477" s="218"/>
      <c r="M477" s="218"/>
      <c r="N477" s="218" t="str">
        <f>VLOOKUP(C477,'[2]SINAPI NÃO DESONERADO 02-2020'!$A$1:$E$5279,5,FALSE)</f>
        <v>12,33</v>
      </c>
      <c r="O477" s="219">
        <f t="shared" si="8"/>
        <v>61.65</v>
      </c>
      <c r="P477" s="210"/>
    </row>
    <row r="478" spans="1:16" ht="23.5" thickBot="1">
      <c r="A478" s="215">
        <v>77</v>
      </c>
      <c r="B478" s="216" t="s">
        <v>859</v>
      </c>
      <c r="C478" s="216">
        <v>6298</v>
      </c>
      <c r="D478" s="217" t="s">
        <v>703</v>
      </c>
      <c r="E478" s="216" t="s">
        <v>242</v>
      </c>
      <c r="F478" s="216">
        <v>5</v>
      </c>
      <c r="G478" s="216"/>
      <c r="H478" s="218"/>
      <c r="I478" s="218"/>
      <c r="J478" s="218"/>
      <c r="K478" s="218"/>
      <c r="L478" s="218"/>
      <c r="M478" s="218"/>
      <c r="N478" s="218" t="str">
        <f>VLOOKUP(C478,'[2]SINAPI NÃO DESONERADO 02-2020'!$A$1:$E$5279,5,FALSE)</f>
        <v>33,28</v>
      </c>
      <c r="O478" s="219">
        <f t="shared" si="8"/>
        <v>166.4</v>
      </c>
      <c r="P478" s="210"/>
    </row>
    <row r="479" spans="1:16" ht="15" thickBot="1">
      <c r="A479" s="215">
        <v>78</v>
      </c>
      <c r="B479" s="216" t="s">
        <v>771</v>
      </c>
      <c r="C479" s="216">
        <v>2107</v>
      </c>
      <c r="D479" s="217" t="s">
        <v>704</v>
      </c>
      <c r="E479" s="216" t="s">
        <v>273</v>
      </c>
      <c r="F479" s="216">
        <v>20</v>
      </c>
      <c r="G479" s="216"/>
      <c r="H479" s="218"/>
      <c r="I479" s="218"/>
      <c r="J479" s="218"/>
      <c r="K479" s="218"/>
      <c r="L479" s="218"/>
      <c r="M479" s="218"/>
      <c r="N479" s="225">
        <v>0.57999999999999996</v>
      </c>
      <c r="O479" s="219">
        <f t="shared" si="8"/>
        <v>11.6</v>
      </c>
      <c r="P479" s="210"/>
    </row>
    <row r="480" spans="1:16" ht="23.5" thickBot="1">
      <c r="A480" s="215">
        <v>79</v>
      </c>
      <c r="B480" s="216" t="s">
        <v>859</v>
      </c>
      <c r="C480" s="216">
        <v>39660</v>
      </c>
      <c r="D480" s="217" t="s">
        <v>705</v>
      </c>
      <c r="E480" s="216" t="s">
        <v>472</v>
      </c>
      <c r="F480" s="216">
        <v>5</v>
      </c>
      <c r="G480" s="216"/>
      <c r="H480" s="218"/>
      <c r="I480" s="218"/>
      <c r="J480" s="218"/>
      <c r="K480" s="218"/>
      <c r="L480" s="218"/>
      <c r="M480" s="218"/>
      <c r="N480" s="218" t="str">
        <f>VLOOKUP(C480,'[2]SINAPI NÃO DESONERADO 02-2020'!$A$1:$E$5279,5,FALSE)</f>
        <v>23,91</v>
      </c>
      <c r="O480" s="219">
        <f t="shared" si="8"/>
        <v>119.55</v>
      </c>
      <c r="P480" s="210"/>
    </row>
    <row r="481" spans="1:16" ht="23.5" thickBot="1">
      <c r="A481" s="215">
        <v>80</v>
      </c>
      <c r="B481" s="216" t="s">
        <v>859</v>
      </c>
      <c r="C481" s="216">
        <v>39662</v>
      </c>
      <c r="D481" s="217" t="s">
        <v>706</v>
      </c>
      <c r="E481" s="216" t="s">
        <v>472</v>
      </c>
      <c r="F481" s="216">
        <v>5</v>
      </c>
      <c r="G481" s="216"/>
      <c r="H481" s="218"/>
      <c r="I481" s="218"/>
      <c r="J481" s="218"/>
      <c r="K481" s="218"/>
      <c r="L481" s="218"/>
      <c r="M481" s="218"/>
      <c r="N481" s="218" t="str">
        <f>VLOOKUP(C481,'[2]SINAPI NÃO DESONERADO 02-2020'!$A$1:$E$5279,5,FALSE)</f>
        <v>11,46</v>
      </c>
      <c r="O481" s="219">
        <f t="shared" si="8"/>
        <v>57.300000000000004</v>
      </c>
      <c r="P481" s="210"/>
    </row>
    <row r="482" spans="1:16" ht="23.5" thickBot="1">
      <c r="A482" s="215">
        <v>81</v>
      </c>
      <c r="B482" s="216" t="s">
        <v>859</v>
      </c>
      <c r="C482" s="216">
        <v>39666</v>
      </c>
      <c r="D482" s="217" t="s">
        <v>707</v>
      </c>
      <c r="E482" s="216" t="s">
        <v>472</v>
      </c>
      <c r="F482" s="216">
        <v>5</v>
      </c>
      <c r="G482" s="216"/>
      <c r="H482" s="218"/>
      <c r="I482" s="218"/>
      <c r="J482" s="218"/>
      <c r="K482" s="218"/>
      <c r="L482" s="218"/>
      <c r="M482" s="218"/>
      <c r="N482" s="218" t="str">
        <f>VLOOKUP(C482,'[2]SINAPI NÃO DESONERADO 02-2020'!$A$1:$E$5279,5,FALSE)</f>
        <v>35,97</v>
      </c>
      <c r="O482" s="219">
        <f t="shared" si="8"/>
        <v>179.85</v>
      </c>
      <c r="P482" s="210"/>
    </row>
    <row r="483" spans="1:16" ht="23.5" thickBot="1">
      <c r="A483" s="215">
        <v>82</v>
      </c>
      <c r="B483" s="216" t="s">
        <v>859</v>
      </c>
      <c r="C483" s="216">
        <v>39664</v>
      </c>
      <c r="D483" s="217" t="s">
        <v>708</v>
      </c>
      <c r="E483" s="216" t="s">
        <v>472</v>
      </c>
      <c r="F483" s="216">
        <v>5</v>
      </c>
      <c r="G483" s="216"/>
      <c r="H483" s="218"/>
      <c r="I483" s="218"/>
      <c r="J483" s="218"/>
      <c r="K483" s="218"/>
      <c r="L483" s="218"/>
      <c r="M483" s="218"/>
      <c r="N483" s="218" t="str">
        <f>VLOOKUP(C483,'[2]SINAPI NÃO DESONERADO 02-2020'!$A$1:$E$5279,5,FALSE)</f>
        <v>17,63</v>
      </c>
      <c r="O483" s="219">
        <f t="shared" si="8"/>
        <v>88.149999999999991</v>
      </c>
      <c r="P483" s="210"/>
    </row>
    <row r="484" spans="1:16" ht="23.5" thickBot="1">
      <c r="A484" s="215">
        <v>83</v>
      </c>
      <c r="B484" s="216" t="s">
        <v>859</v>
      </c>
      <c r="C484" s="216">
        <v>39665</v>
      </c>
      <c r="D484" s="217" t="s">
        <v>709</v>
      </c>
      <c r="E484" s="216" t="s">
        <v>472</v>
      </c>
      <c r="F484" s="216">
        <v>5</v>
      </c>
      <c r="G484" s="216"/>
      <c r="H484" s="218"/>
      <c r="I484" s="218"/>
      <c r="J484" s="218"/>
      <c r="K484" s="218"/>
      <c r="L484" s="218"/>
      <c r="M484" s="218"/>
      <c r="N484" s="218" t="str">
        <f>VLOOKUP(C484,'[2]SINAPI NÃO DESONERADO 02-2020'!$A$1:$E$5279,5,FALSE)</f>
        <v>29,74</v>
      </c>
      <c r="O484" s="219">
        <f t="shared" si="8"/>
        <v>148.69999999999999</v>
      </c>
      <c r="P484" s="210"/>
    </row>
    <row r="485" spans="1:16" ht="23.5" thickBot="1">
      <c r="A485" s="215">
        <v>84</v>
      </c>
      <c r="B485" s="216" t="s">
        <v>859</v>
      </c>
      <c r="C485" s="216">
        <v>11746</v>
      </c>
      <c r="D485" s="217" t="s">
        <v>710</v>
      </c>
      <c r="E485" s="216" t="s">
        <v>242</v>
      </c>
      <c r="F485" s="216">
        <v>10</v>
      </c>
      <c r="G485" s="216"/>
      <c r="H485" s="218"/>
      <c r="I485" s="218"/>
      <c r="J485" s="218"/>
      <c r="K485" s="218"/>
      <c r="L485" s="218"/>
      <c r="M485" s="218"/>
      <c r="N485" s="218" t="str">
        <f>VLOOKUP(C485,'[2]SINAPI NÃO DESONERADO 02-2020'!$A$1:$E$5279,5,FALSE)</f>
        <v>51,65</v>
      </c>
      <c r="O485" s="219">
        <f t="shared" si="8"/>
        <v>516.5</v>
      </c>
      <c r="P485" s="210"/>
    </row>
    <row r="486" spans="1:16" ht="23.5" thickBot="1">
      <c r="A486" s="215">
        <v>85</v>
      </c>
      <c r="B486" s="216" t="s">
        <v>859</v>
      </c>
      <c r="C486" s="216">
        <v>11751</v>
      </c>
      <c r="D486" s="217" t="s">
        <v>711</v>
      </c>
      <c r="E486" s="216" t="s">
        <v>242</v>
      </c>
      <c r="F486" s="216">
        <v>4</v>
      </c>
      <c r="G486" s="216"/>
      <c r="H486" s="218"/>
      <c r="I486" s="218"/>
      <c r="J486" s="218"/>
      <c r="K486" s="218"/>
      <c r="L486" s="218"/>
      <c r="M486" s="218"/>
      <c r="N486" s="218" t="str">
        <f>VLOOKUP(C486,'[2]SINAPI NÃO DESONERADO 02-2020'!$A$1:$E$5279,5,FALSE)</f>
        <v>92,77</v>
      </c>
      <c r="O486" s="219">
        <f t="shared" si="8"/>
        <v>371.08</v>
      </c>
      <c r="P486" s="210"/>
    </row>
    <row r="487" spans="1:16" ht="23.5" thickBot="1">
      <c r="A487" s="215">
        <v>86</v>
      </c>
      <c r="B487" s="216" t="s">
        <v>859</v>
      </c>
      <c r="C487" s="216">
        <v>11747</v>
      </c>
      <c r="D487" s="217" t="s">
        <v>712</v>
      </c>
      <c r="E487" s="216" t="s">
        <v>242</v>
      </c>
      <c r="F487" s="216">
        <v>10</v>
      </c>
      <c r="G487" s="216"/>
      <c r="H487" s="218"/>
      <c r="I487" s="218"/>
      <c r="J487" s="218"/>
      <c r="K487" s="218"/>
      <c r="L487" s="218"/>
      <c r="M487" s="218"/>
      <c r="N487" s="218" t="str">
        <f>VLOOKUP(C487,'[2]SINAPI NÃO DESONERADO 02-2020'!$A$1:$E$5279,5,FALSE)</f>
        <v>143,05</v>
      </c>
      <c r="O487" s="219">
        <f t="shared" si="8"/>
        <v>1430.5</v>
      </c>
      <c r="P487" s="210"/>
    </row>
    <row r="488" spans="1:16" ht="23.5" thickBot="1">
      <c r="A488" s="215">
        <v>87</v>
      </c>
      <c r="B488" s="216" t="s">
        <v>859</v>
      </c>
      <c r="C488" s="216">
        <v>10416</v>
      </c>
      <c r="D488" s="217" t="s">
        <v>713</v>
      </c>
      <c r="E488" s="216" t="s">
        <v>242</v>
      </c>
      <c r="F488" s="216">
        <v>4</v>
      </c>
      <c r="G488" s="216"/>
      <c r="H488" s="218"/>
      <c r="I488" s="218"/>
      <c r="J488" s="218"/>
      <c r="K488" s="218"/>
      <c r="L488" s="218"/>
      <c r="M488" s="218"/>
      <c r="N488" s="218" t="str">
        <f>VLOOKUP(C488,'[2]SINAPI NÃO DESONERADO 02-2020'!$A$1:$E$5279,5,FALSE)</f>
        <v>64,08</v>
      </c>
      <c r="O488" s="219">
        <f t="shared" si="8"/>
        <v>256.32</v>
      </c>
      <c r="P488" s="210"/>
    </row>
    <row r="489" spans="1:16" ht="15.75" customHeight="1" thickBot="1">
      <c r="A489" s="215">
        <v>88</v>
      </c>
      <c r="B489" s="216" t="s">
        <v>771</v>
      </c>
      <c r="C489" s="216">
        <v>4869</v>
      </c>
      <c r="D489" s="217" t="s">
        <v>714</v>
      </c>
      <c r="E489" s="216" t="s">
        <v>242</v>
      </c>
      <c r="F489" s="216">
        <v>10</v>
      </c>
      <c r="G489" s="216"/>
      <c r="H489" s="218"/>
      <c r="I489" s="218"/>
      <c r="J489" s="218"/>
      <c r="K489" s="218"/>
      <c r="L489" s="218"/>
      <c r="M489" s="218"/>
      <c r="N489" s="225">
        <v>32</v>
      </c>
      <c r="O489" s="219">
        <f t="shared" si="8"/>
        <v>320</v>
      </c>
      <c r="P489" s="210"/>
    </row>
    <row r="490" spans="1:16" ht="23.5" thickBot="1">
      <c r="A490" s="215">
        <v>89</v>
      </c>
      <c r="B490" s="216" t="s">
        <v>365</v>
      </c>
      <c r="C490" s="216"/>
      <c r="D490" s="217" t="s">
        <v>715</v>
      </c>
      <c r="E490" s="216" t="s">
        <v>367</v>
      </c>
      <c r="F490" s="216">
        <v>1</v>
      </c>
      <c r="G490" s="216"/>
      <c r="H490" s="218"/>
      <c r="I490" s="218"/>
      <c r="J490" s="218"/>
      <c r="K490" s="218"/>
      <c r="L490" s="218"/>
      <c r="M490" s="218"/>
      <c r="N490" s="218">
        <f>SUM(O402:O489)*0.2</f>
        <v>8375.4120000000021</v>
      </c>
      <c r="O490" s="219">
        <f t="shared" si="8"/>
        <v>8375.4120000000021</v>
      </c>
      <c r="P490" s="210"/>
    </row>
    <row r="491" spans="1:16" customFormat="1" ht="15.75" customHeight="1" thickBot="1">
      <c r="A491" s="427" t="s">
        <v>716</v>
      </c>
      <c r="B491" s="428"/>
      <c r="C491" s="428"/>
      <c r="D491" s="428"/>
      <c r="E491" s="428"/>
      <c r="F491" s="428"/>
      <c r="G491" s="428"/>
      <c r="H491" s="428"/>
      <c r="I491" s="428"/>
      <c r="J491" s="428"/>
      <c r="K491" s="428"/>
      <c r="L491" s="428"/>
      <c r="M491" s="428"/>
      <c r="N491" s="429"/>
      <c r="O491" s="221">
        <f>SUM(O402:O490)</f>
        <v>50252.472000000016</v>
      </c>
    </row>
    <row r="492" spans="1:16" ht="15.75" customHeight="1" thickBot="1">
      <c r="A492" s="439" t="s">
        <v>717</v>
      </c>
      <c r="B492" s="440"/>
      <c r="C492" s="440"/>
      <c r="D492" s="440"/>
      <c r="E492" s="443" t="s">
        <v>71</v>
      </c>
      <c r="F492" s="445" t="s">
        <v>860</v>
      </c>
      <c r="G492" s="447" t="s">
        <v>861</v>
      </c>
      <c r="H492" s="448"/>
      <c r="I492" s="226"/>
      <c r="J492" s="227"/>
      <c r="K492" s="227"/>
      <c r="L492" s="227"/>
      <c r="M492" s="227"/>
      <c r="O492" s="211"/>
    </row>
    <row r="493" spans="1:16" ht="15" thickBot="1">
      <c r="A493" s="441"/>
      <c r="B493" s="442"/>
      <c r="C493" s="442"/>
      <c r="D493" s="442"/>
      <c r="E493" s="444"/>
      <c r="F493" s="446"/>
      <c r="G493" s="228"/>
      <c r="H493" s="229" t="s">
        <v>22</v>
      </c>
      <c r="I493" s="226"/>
      <c r="J493" s="227"/>
      <c r="K493" s="227"/>
      <c r="L493" s="227"/>
      <c r="M493" s="227"/>
      <c r="O493" s="211"/>
    </row>
    <row r="494" spans="1:16" ht="15" thickBot="1">
      <c r="A494" s="433" t="str">
        <f>A2</f>
        <v>A - MATERIAIS DE CONSTRUÇÃO CIVIL</v>
      </c>
      <c r="B494" s="434"/>
      <c r="C494" s="435"/>
      <c r="D494" s="436"/>
      <c r="E494" s="230">
        <v>1</v>
      </c>
      <c r="F494" s="231">
        <f>O126</f>
        <v>113687.16000000002</v>
      </c>
      <c r="G494" s="230"/>
      <c r="H494" s="232">
        <f>F494</f>
        <v>113687.16000000002</v>
      </c>
      <c r="I494" s="233"/>
      <c r="J494" s="227"/>
      <c r="K494" s="227"/>
      <c r="L494" s="227"/>
      <c r="M494" s="227"/>
      <c r="O494" s="211"/>
    </row>
    <row r="495" spans="1:16" ht="15" thickBot="1">
      <c r="A495" s="433" t="str">
        <f>A127</f>
        <v>B - MATERIAIS HIDRÁULICOS</v>
      </c>
      <c r="B495" s="434"/>
      <c r="C495" s="435"/>
      <c r="D495" s="436"/>
      <c r="E495" s="230">
        <v>1</v>
      </c>
      <c r="F495" s="231">
        <f>O225</f>
        <v>35162.400000000001</v>
      </c>
      <c r="G495" s="230"/>
      <c r="H495" s="232">
        <f>F495</f>
        <v>35162.400000000001</v>
      </c>
      <c r="I495" s="233"/>
      <c r="J495" s="227"/>
      <c r="K495" s="227"/>
      <c r="L495" s="227"/>
      <c r="M495" s="227"/>
      <c r="O495" s="211"/>
    </row>
    <row r="496" spans="1:16" ht="15" thickBot="1">
      <c r="A496" s="433" t="str">
        <f>A226</f>
        <v>C - MATERIAIS ELÉTRICOS</v>
      </c>
      <c r="B496" s="434"/>
      <c r="C496" s="435"/>
      <c r="D496" s="436"/>
      <c r="E496" s="230">
        <v>1</v>
      </c>
      <c r="F496" s="231">
        <f>O396</f>
        <v>76952.604000000021</v>
      </c>
      <c r="G496" s="230"/>
      <c r="H496" s="232">
        <f>F496</f>
        <v>76952.604000000021</v>
      </c>
      <c r="I496" s="233"/>
      <c r="J496" s="227"/>
      <c r="K496" s="227"/>
      <c r="L496" s="227"/>
      <c r="M496" s="227"/>
      <c r="O496" s="211"/>
    </row>
    <row r="497" spans="1:16" ht="15" thickBot="1">
      <c r="A497" s="433" t="s">
        <v>718</v>
      </c>
      <c r="B497" s="434"/>
      <c r="C497" s="435"/>
      <c r="D497" s="436"/>
      <c r="E497" s="230">
        <v>1</v>
      </c>
      <c r="F497" s="231">
        <f>O491</f>
        <v>50252.472000000016</v>
      </c>
      <c r="G497" s="230"/>
      <c r="H497" s="232">
        <f>F497</f>
        <v>50252.472000000016</v>
      </c>
      <c r="I497" s="233"/>
      <c r="J497" s="227"/>
      <c r="K497" s="227"/>
      <c r="L497" s="227"/>
      <c r="M497" s="227"/>
      <c r="O497" s="211"/>
    </row>
    <row r="498" spans="1:16" ht="15" thickBot="1">
      <c r="A498" s="437" t="s">
        <v>719</v>
      </c>
      <c r="B498" s="438"/>
      <c r="C498" s="438"/>
      <c r="D498" s="438"/>
      <c r="E498" s="438"/>
      <c r="F498" s="234">
        <f>SUM(F494:F497)</f>
        <v>276054.63600000006</v>
      </c>
      <c r="G498" s="235" t="s">
        <v>365</v>
      </c>
      <c r="H498" s="236" t="e">
        <f>ROUND(H494+#REF!+H495+H496+#REF!,2)</f>
        <v>#REF!</v>
      </c>
      <c r="I498" s="237"/>
      <c r="J498" s="238"/>
      <c r="K498" s="238"/>
      <c r="L498" s="238"/>
      <c r="M498" s="238"/>
      <c r="O498" s="211"/>
    </row>
    <row r="499" spans="1:16">
      <c r="A499" s="239"/>
      <c r="B499" s="240"/>
      <c r="C499" s="240"/>
      <c r="D499" s="240"/>
      <c r="E499" s="240"/>
      <c r="F499" s="240"/>
      <c r="G499" s="241"/>
      <c r="H499" s="242"/>
      <c r="I499" s="243"/>
      <c r="J499" s="243"/>
      <c r="K499" s="243"/>
      <c r="L499" s="243"/>
      <c r="M499" s="243"/>
      <c r="O499" s="211"/>
    </row>
    <row r="500" spans="1:16">
      <c r="A500" s="430" t="s">
        <v>720</v>
      </c>
      <c r="B500" s="431"/>
      <c r="C500" s="431"/>
      <c r="D500" s="431"/>
      <c r="E500" s="432"/>
      <c r="F500" s="244">
        <v>0.11432289413596242</v>
      </c>
      <c r="G500" s="245">
        <f>G519</f>
        <v>0</v>
      </c>
      <c r="H500" s="246" t="e">
        <f>ROUND((H498*G500),2)</f>
        <v>#REF!</v>
      </c>
      <c r="I500" s="247"/>
      <c r="J500" s="247"/>
      <c r="K500" s="247"/>
      <c r="L500" s="247"/>
      <c r="M500" s="247"/>
      <c r="O500" s="211"/>
    </row>
    <row r="501" spans="1:16">
      <c r="A501" s="430" t="s">
        <v>721</v>
      </c>
      <c r="B501" s="431"/>
      <c r="C501" s="431"/>
      <c r="D501" s="431"/>
      <c r="E501" s="432"/>
      <c r="F501" s="248">
        <f>SUM((F498*F500)+F498)</f>
        <v>307614.00092716969</v>
      </c>
      <c r="G501" s="249"/>
      <c r="H501" s="246" t="e">
        <f>H498+H500</f>
        <v>#REF!</v>
      </c>
      <c r="I501" s="250"/>
      <c r="J501" s="250"/>
      <c r="K501" s="250"/>
      <c r="L501" s="250"/>
      <c r="M501" s="250"/>
      <c r="O501" s="211"/>
    </row>
    <row r="502" spans="1:16" ht="15.75" customHeight="1">
      <c r="A502" s="430" t="s">
        <v>722</v>
      </c>
      <c r="B502" s="431"/>
      <c r="C502" s="431"/>
      <c r="D502" s="431"/>
      <c r="E502" s="432"/>
      <c r="F502" s="248">
        <f>F501/12</f>
        <v>25634.50007726414</v>
      </c>
      <c r="G502" s="249"/>
      <c r="H502" s="246" t="e">
        <f>#REF!/12</f>
        <v>#REF!</v>
      </c>
      <c r="I502" s="250"/>
      <c r="J502" s="251"/>
      <c r="K502" s="251"/>
      <c r="L502" s="251"/>
      <c r="M502" s="251"/>
      <c r="O502" s="211"/>
    </row>
    <row r="503" spans="1:16">
      <c r="B503" s="211"/>
      <c r="C503" s="211"/>
      <c r="E503" s="211"/>
      <c r="F503" s="211"/>
      <c r="O503" s="211"/>
    </row>
    <row r="504" spans="1:16" s="227" customFormat="1">
      <c r="A504" s="211"/>
      <c r="B504" s="211"/>
      <c r="C504" s="211"/>
      <c r="D504" s="211"/>
      <c r="E504" s="211"/>
      <c r="F504" s="211"/>
      <c r="G504" s="211"/>
      <c r="H504" s="211"/>
      <c r="I504" s="211"/>
      <c r="J504" s="211"/>
      <c r="K504" s="211"/>
      <c r="L504" s="211"/>
      <c r="M504" s="211"/>
      <c r="N504" s="211"/>
      <c r="O504" s="211"/>
      <c r="P504" s="211"/>
    </row>
    <row r="505" spans="1:16">
      <c r="B505" s="211"/>
      <c r="C505" s="211"/>
      <c r="E505" s="211"/>
      <c r="F505" s="211"/>
      <c r="O505" s="211"/>
      <c r="P505" s="227"/>
    </row>
    <row r="506" spans="1:16">
      <c r="B506" s="211"/>
      <c r="C506" s="211"/>
      <c r="E506" s="211"/>
      <c r="F506" s="211"/>
      <c r="O506" s="211"/>
    </row>
    <row r="507" spans="1:16">
      <c r="B507" s="211"/>
      <c r="C507" s="211"/>
      <c r="E507" s="211"/>
      <c r="F507" s="211"/>
      <c r="O507" s="211"/>
    </row>
    <row r="508" spans="1:16">
      <c r="B508" s="211"/>
      <c r="C508" s="211"/>
      <c r="E508" s="211"/>
      <c r="F508" s="211"/>
      <c r="O508" s="211"/>
    </row>
    <row r="509" spans="1:16">
      <c r="B509" s="211"/>
      <c r="C509" s="211"/>
      <c r="E509" s="211"/>
      <c r="F509" s="211"/>
      <c r="O509" s="211"/>
    </row>
    <row r="510" spans="1:16">
      <c r="B510" s="211"/>
      <c r="C510" s="211"/>
      <c r="E510" s="211"/>
      <c r="F510" s="211"/>
      <c r="O510" s="211"/>
    </row>
    <row r="511" spans="1:16">
      <c r="B511" s="211"/>
      <c r="C511" s="211"/>
      <c r="E511" s="211"/>
      <c r="F511" s="211"/>
      <c r="O511" s="211"/>
    </row>
    <row r="512" spans="1:16">
      <c r="B512" s="211"/>
      <c r="C512" s="211"/>
      <c r="E512" s="211"/>
      <c r="F512" s="211"/>
      <c r="O512" s="211"/>
    </row>
    <row r="513" spans="1:15">
      <c r="B513" s="211"/>
      <c r="C513" s="211"/>
      <c r="E513" s="211"/>
      <c r="F513" s="211"/>
      <c r="O513" s="211"/>
    </row>
    <row r="514" spans="1:15">
      <c r="B514" s="211"/>
      <c r="C514" s="211"/>
      <c r="E514" s="211"/>
      <c r="F514" s="211"/>
      <c r="O514" s="211"/>
    </row>
    <row r="515" spans="1:15">
      <c r="B515" s="211"/>
      <c r="C515" s="211"/>
      <c r="E515" s="211"/>
      <c r="F515" s="211"/>
      <c r="O515" s="211"/>
    </row>
    <row r="516" spans="1:15">
      <c r="B516" s="211"/>
      <c r="C516" s="211"/>
      <c r="E516" s="211"/>
      <c r="F516" s="211"/>
      <c r="O516" s="211"/>
    </row>
    <row r="517" spans="1:15">
      <c r="B517" s="211"/>
      <c r="C517" s="211"/>
      <c r="E517" s="211"/>
      <c r="F517" s="211"/>
      <c r="O517" s="211"/>
    </row>
    <row r="518" spans="1:15">
      <c r="B518" s="211"/>
      <c r="C518" s="211"/>
      <c r="E518" s="211"/>
      <c r="F518" s="211"/>
      <c r="O518" s="211"/>
    </row>
    <row r="519" spans="1:15">
      <c r="B519" s="211"/>
      <c r="C519" s="211"/>
      <c r="E519" s="211"/>
      <c r="F519" s="211"/>
      <c r="O519" s="211"/>
    </row>
    <row r="520" spans="1:15">
      <c r="A520" s="252"/>
      <c r="B520" s="252"/>
      <c r="C520" s="252"/>
      <c r="D520" s="252"/>
      <c r="E520" s="252"/>
      <c r="F520" s="252"/>
      <c r="G520" s="252"/>
      <c r="H520" s="253"/>
      <c r="I520" s="253"/>
      <c r="J520" s="253"/>
      <c r="K520" s="253"/>
      <c r="L520" s="253"/>
      <c r="M520" s="253"/>
      <c r="N520" s="253"/>
    </row>
    <row r="521" spans="1:15">
      <c r="A521" s="252"/>
      <c r="B521" s="252"/>
      <c r="C521" s="252"/>
      <c r="D521" s="252"/>
      <c r="E521" s="252"/>
      <c r="F521" s="252"/>
      <c r="G521" s="252"/>
      <c r="H521" s="253"/>
      <c r="I521" s="253"/>
      <c r="J521" s="253"/>
      <c r="K521" s="253"/>
      <c r="L521" s="253"/>
      <c r="M521" s="253"/>
      <c r="N521" s="253"/>
      <c r="O521" s="252"/>
    </row>
  </sheetData>
  <mergeCells count="70">
    <mergeCell ref="A126:N126"/>
    <mergeCell ref="A1:O1"/>
    <mergeCell ref="A2:O2"/>
    <mergeCell ref="A3:A6"/>
    <mergeCell ref="B3:B6"/>
    <mergeCell ref="C3:C6"/>
    <mergeCell ref="D3:D6"/>
    <mergeCell ref="E3:E6"/>
    <mergeCell ref="F3:F6"/>
    <mergeCell ref="G3:L4"/>
    <mergeCell ref="M3:M6"/>
    <mergeCell ref="N3:N6"/>
    <mergeCell ref="O3:O6"/>
    <mergeCell ref="G5:H5"/>
    <mergeCell ref="I5:J5"/>
    <mergeCell ref="K5:L5"/>
    <mergeCell ref="A127:O127"/>
    <mergeCell ref="A128:A131"/>
    <mergeCell ref="B128:B131"/>
    <mergeCell ref="C128:C131"/>
    <mergeCell ref="D128:D131"/>
    <mergeCell ref="E128:E131"/>
    <mergeCell ref="F128:F131"/>
    <mergeCell ref="G128:L129"/>
    <mergeCell ref="N128:N131"/>
    <mergeCell ref="O128:O131"/>
    <mergeCell ref="G130:H130"/>
    <mergeCell ref="I130:J130"/>
    <mergeCell ref="K130:L130"/>
    <mergeCell ref="A225:N225"/>
    <mergeCell ref="A226:O226"/>
    <mergeCell ref="F227:F230"/>
    <mergeCell ref="G227:L228"/>
    <mergeCell ref="N227:N230"/>
    <mergeCell ref="O227:O230"/>
    <mergeCell ref="G229:H229"/>
    <mergeCell ref="I229:J229"/>
    <mergeCell ref="K229:L229"/>
    <mergeCell ref="A227:A230"/>
    <mergeCell ref="B227:B230"/>
    <mergeCell ref="C227:C230"/>
    <mergeCell ref="D227:D230"/>
    <mergeCell ref="E227:E230"/>
    <mergeCell ref="A396:N396"/>
    <mergeCell ref="A397:O397"/>
    <mergeCell ref="A398:A401"/>
    <mergeCell ref="B398:B401"/>
    <mergeCell ref="C398:C401"/>
    <mergeCell ref="D398:D401"/>
    <mergeCell ref="E398:E401"/>
    <mergeCell ref="F398:F401"/>
    <mergeCell ref="G398:L399"/>
    <mergeCell ref="N398:N401"/>
    <mergeCell ref="O398:O401"/>
    <mergeCell ref="G400:H400"/>
    <mergeCell ref="I400:J400"/>
    <mergeCell ref="K400:L400"/>
    <mergeCell ref="A491:N491"/>
    <mergeCell ref="A501:E501"/>
    <mergeCell ref="A502:E502"/>
    <mergeCell ref="A494:D494"/>
    <mergeCell ref="A495:D495"/>
    <mergeCell ref="A496:D496"/>
    <mergeCell ref="A497:D497"/>
    <mergeCell ref="A498:E498"/>
    <mergeCell ref="A500:E500"/>
    <mergeCell ref="A492:D493"/>
    <mergeCell ref="E492:E493"/>
    <mergeCell ref="F492:F493"/>
    <mergeCell ref="G492:H492"/>
  </mergeCells>
  <dataValidations count="2">
    <dataValidation type="decimal" operator="lessThanOrEqual" allowBlank="1" showInputMessage="1" showErrorMessage="1" errorTitle="ATENÇÃO:TAXA MÍNIMA PERMITIDA" error="Observar a taxa máxima permitida da coluna &quot;E&quot;. O VALOR TOTAL MÁXIMO DO BDI ESTÁ LIMITADO A 15%." sqref="N509:N511 N517:N518 N513:N515" xr:uid="{00000000-0002-0000-0D00-000000000000}">
      <formula1>L509</formula1>
    </dataValidation>
    <dataValidation type="decimal" operator="lessThanOrEqual" allowBlank="1" showInputMessage="1" showErrorMessage="1" errorTitle="ATENÇÃO:TAXA MÍNIMA PERMITIDA" error="Observar a taxa máxima permitida da coluna &quot;E&quot;. O VALOR TOTAL MÁXIMO DO BDI ESTÁ LIMITADO A 15%." sqref="G509:M511 G517:M518 G513:M515" xr:uid="{00000000-0002-0000-0D00-000001000000}">
      <formula1>F509</formula1>
    </dataValidation>
  </dataValidations>
  <hyperlinks>
    <hyperlink ref="B414" r:id="rId1" display="https://www.orcafascio.com/banco/insumos" xr:uid="{00000000-0004-0000-0D00-000000000000}"/>
    <hyperlink ref="D443" r:id="rId2" display="https://www.orcafascio.com/banco/insumos" xr:uid="{00000000-0004-0000-0D00-000001000000}"/>
    <hyperlink ref="B443" r:id="rId3" display="https://www.orcafascio.com/banco/insumos" xr:uid="{00000000-0004-0000-0D00-000002000000}"/>
  </hyperlinks>
  <pageMargins left="0.511811024" right="0.511811024" top="0.78740157499999996" bottom="0.78740157499999996" header="0.31496062000000002" footer="0.31496062000000002"/>
  <pageSetup paperSize="9" orientation="portrait" verticalDpi="0"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4"/>
  <dimension ref="A1:E70"/>
  <sheetViews>
    <sheetView topLeftCell="A34" workbookViewId="0">
      <selection activeCell="J59" sqref="J59"/>
    </sheetView>
  </sheetViews>
  <sheetFormatPr defaultRowHeight="14.5"/>
  <cols>
    <col min="2" max="2" width="37" customWidth="1"/>
    <col min="4" max="4" width="25.453125" customWidth="1"/>
    <col min="5" max="5" width="26.7265625" customWidth="1"/>
  </cols>
  <sheetData>
    <row r="1" spans="1:5" ht="15" thickBot="1">
      <c r="A1" s="471" t="s">
        <v>115</v>
      </c>
      <c r="B1" s="472"/>
      <c r="C1" s="472"/>
      <c r="D1" s="472"/>
      <c r="E1" s="473"/>
    </row>
    <row r="2" spans="1:5">
      <c r="A2" s="18" t="s">
        <v>76</v>
      </c>
      <c r="B2" s="19" t="s">
        <v>116</v>
      </c>
      <c r="C2" s="19" t="s">
        <v>71</v>
      </c>
      <c r="D2" s="19" t="s">
        <v>131</v>
      </c>
      <c r="E2" s="20" t="s">
        <v>22</v>
      </c>
    </row>
    <row r="3" spans="1:5" ht="15" customHeight="1">
      <c r="A3" s="25">
        <v>1</v>
      </c>
      <c r="B3" s="21" t="s">
        <v>117</v>
      </c>
      <c r="C3" s="22">
        <v>10</v>
      </c>
      <c r="D3" s="23">
        <v>9.93</v>
      </c>
      <c r="E3" s="27">
        <f t="shared" ref="E3:E8" si="0">D3*C3</f>
        <v>99.3</v>
      </c>
    </row>
    <row r="4" spans="1:5">
      <c r="A4" s="25">
        <v>2</v>
      </c>
      <c r="B4" s="21" t="s">
        <v>112</v>
      </c>
      <c r="C4" s="22">
        <v>2</v>
      </c>
      <c r="D4" s="23">
        <v>72.3</v>
      </c>
      <c r="E4" s="27">
        <f t="shared" si="0"/>
        <v>144.6</v>
      </c>
    </row>
    <row r="5" spans="1:5" ht="25">
      <c r="A5" s="25">
        <v>3</v>
      </c>
      <c r="B5" s="21" t="s">
        <v>118</v>
      </c>
      <c r="C5" s="22">
        <v>4</v>
      </c>
      <c r="D5" s="23">
        <v>51.02</v>
      </c>
      <c r="E5" s="27">
        <f t="shared" si="0"/>
        <v>204.08</v>
      </c>
    </row>
    <row r="6" spans="1:5">
      <c r="A6" s="25">
        <v>4</v>
      </c>
      <c r="B6" s="21" t="s">
        <v>119</v>
      </c>
      <c r="C6" s="22">
        <v>1</v>
      </c>
      <c r="D6" s="23">
        <v>27.21</v>
      </c>
      <c r="E6" s="27">
        <f t="shared" si="0"/>
        <v>27.21</v>
      </c>
    </row>
    <row r="7" spans="1:5" ht="25">
      <c r="A7" s="25">
        <v>5</v>
      </c>
      <c r="B7" s="21" t="s">
        <v>120</v>
      </c>
      <c r="C7" s="22">
        <v>5</v>
      </c>
      <c r="D7" s="23">
        <v>42.99</v>
      </c>
      <c r="E7" s="27">
        <f t="shared" si="0"/>
        <v>214.95000000000002</v>
      </c>
    </row>
    <row r="8" spans="1:5" ht="25">
      <c r="A8" s="25">
        <v>6</v>
      </c>
      <c r="B8" s="21" t="s">
        <v>121</v>
      </c>
      <c r="C8" s="22">
        <v>2</v>
      </c>
      <c r="D8" s="23">
        <v>41.52</v>
      </c>
      <c r="E8" s="27">
        <f t="shared" si="0"/>
        <v>83.04</v>
      </c>
    </row>
    <row r="9" spans="1:5">
      <c r="A9" s="474" t="s">
        <v>122</v>
      </c>
      <c r="B9" s="474"/>
      <c r="C9" s="474"/>
      <c r="D9" s="475"/>
      <c r="E9" s="26">
        <f>SUM(E3:E8)</f>
        <v>773.18</v>
      </c>
    </row>
    <row r="10" spans="1:5" ht="15" thickBot="1">
      <c r="A10" s="469" t="s">
        <v>123</v>
      </c>
      <c r="B10" s="469"/>
      <c r="C10" s="469"/>
      <c r="D10" s="470"/>
      <c r="E10" s="24">
        <f>E9/12</f>
        <v>64.431666666666658</v>
      </c>
    </row>
    <row r="12" spans="1:5" ht="15" thickBot="1"/>
    <row r="13" spans="1:5" ht="15" thickBot="1">
      <c r="A13" s="471" t="s">
        <v>125</v>
      </c>
      <c r="B13" s="472"/>
      <c r="C13" s="472"/>
      <c r="D13" s="472"/>
      <c r="E13" s="473"/>
    </row>
    <row r="14" spans="1:5">
      <c r="A14" s="18" t="s">
        <v>76</v>
      </c>
      <c r="B14" s="19" t="s">
        <v>116</v>
      </c>
      <c r="C14" s="19" t="s">
        <v>71</v>
      </c>
      <c r="D14" s="19" t="s">
        <v>131</v>
      </c>
      <c r="E14" s="20" t="s">
        <v>22</v>
      </c>
    </row>
    <row r="15" spans="1:5" ht="25">
      <c r="A15" s="25">
        <v>1</v>
      </c>
      <c r="B15" s="21" t="s">
        <v>130</v>
      </c>
      <c r="C15" s="41">
        <v>2</v>
      </c>
      <c r="D15" s="41">
        <v>84.9</v>
      </c>
      <c r="E15" s="42">
        <f>C15*D15</f>
        <v>169.8</v>
      </c>
    </row>
    <row r="16" spans="1:5">
      <c r="A16" s="25">
        <v>2</v>
      </c>
      <c r="B16" s="43" t="s">
        <v>117</v>
      </c>
      <c r="C16" s="22">
        <v>10</v>
      </c>
      <c r="D16" s="23">
        <v>9.93</v>
      </c>
      <c r="E16" s="27">
        <f>D16*C16</f>
        <v>99.3</v>
      </c>
    </row>
    <row r="17" spans="1:5">
      <c r="A17" s="25">
        <v>3</v>
      </c>
      <c r="B17" s="21" t="s">
        <v>128</v>
      </c>
      <c r="C17" s="22">
        <v>4</v>
      </c>
      <c r="D17" s="23">
        <v>72.3</v>
      </c>
      <c r="E17" s="27">
        <f>D17*C17</f>
        <v>289.2</v>
      </c>
    </row>
    <row r="18" spans="1:5">
      <c r="A18" s="25">
        <v>4</v>
      </c>
      <c r="B18" s="21" t="s">
        <v>119</v>
      </c>
      <c r="C18" s="22">
        <v>1</v>
      </c>
      <c r="D18" s="23">
        <v>51.02</v>
      </c>
      <c r="E18" s="27">
        <f>D18*C18</f>
        <v>51.02</v>
      </c>
    </row>
    <row r="19" spans="1:5" ht="25">
      <c r="A19" s="25">
        <v>5</v>
      </c>
      <c r="B19" s="21" t="s">
        <v>129</v>
      </c>
      <c r="C19" s="22">
        <v>5</v>
      </c>
      <c r="D19" s="23">
        <v>27.21</v>
      </c>
      <c r="E19" s="27">
        <f>D19*C19</f>
        <v>136.05000000000001</v>
      </c>
    </row>
    <row r="20" spans="1:5" ht="25">
      <c r="A20" s="25">
        <v>6</v>
      </c>
      <c r="B20" s="21" t="s">
        <v>121</v>
      </c>
      <c r="C20" s="22">
        <v>2</v>
      </c>
      <c r="D20" s="23">
        <v>41.52</v>
      </c>
      <c r="E20" s="27">
        <f>D20*C20</f>
        <v>83.04</v>
      </c>
    </row>
    <row r="21" spans="1:5">
      <c r="A21" s="474" t="s">
        <v>122</v>
      </c>
      <c r="B21" s="474"/>
      <c r="C21" s="474"/>
      <c r="D21" s="475"/>
      <c r="E21" s="26">
        <f>SUM(E15:E20)</f>
        <v>828.40999999999985</v>
      </c>
    </row>
    <row r="22" spans="1:5" ht="15" thickBot="1">
      <c r="A22" s="469" t="s">
        <v>123</v>
      </c>
      <c r="B22" s="469"/>
      <c r="C22" s="469"/>
      <c r="D22" s="470"/>
      <c r="E22" s="24">
        <f>E21/12</f>
        <v>69.03416666666665</v>
      </c>
    </row>
    <row r="24" spans="1:5" ht="15" thickBot="1"/>
    <row r="25" spans="1:5" ht="15" thickBot="1">
      <c r="A25" s="471" t="s">
        <v>132</v>
      </c>
      <c r="B25" s="472"/>
      <c r="C25" s="472"/>
      <c r="D25" s="472"/>
      <c r="E25" s="473"/>
    </row>
    <row r="26" spans="1:5">
      <c r="A26" s="18" t="s">
        <v>76</v>
      </c>
      <c r="B26" s="19" t="s">
        <v>116</v>
      </c>
      <c r="C26" s="19" t="s">
        <v>71</v>
      </c>
      <c r="D26" s="19" t="s">
        <v>131</v>
      </c>
      <c r="E26" s="20" t="s">
        <v>22</v>
      </c>
    </row>
    <row r="27" spans="1:5" ht="25">
      <c r="A27" s="25">
        <v>1</v>
      </c>
      <c r="B27" s="21" t="s">
        <v>130</v>
      </c>
      <c r="C27" s="41">
        <v>2</v>
      </c>
      <c r="D27" s="41">
        <v>84.9</v>
      </c>
      <c r="E27" s="42">
        <f>C27*D27</f>
        <v>169.8</v>
      </c>
    </row>
    <row r="28" spans="1:5">
      <c r="A28" s="25">
        <v>2</v>
      </c>
      <c r="B28" s="43" t="s">
        <v>117</v>
      </c>
      <c r="C28" s="22">
        <v>10</v>
      </c>
      <c r="D28" s="23">
        <v>9.93</v>
      </c>
      <c r="E28" s="27">
        <f>D28*C28</f>
        <v>99.3</v>
      </c>
    </row>
    <row r="29" spans="1:5">
      <c r="A29" s="25">
        <v>3</v>
      </c>
      <c r="B29" s="21" t="s">
        <v>128</v>
      </c>
      <c r="C29" s="22">
        <v>4</v>
      </c>
      <c r="D29" s="23">
        <v>72.3</v>
      </c>
      <c r="E29" s="27">
        <f>D29*C29</f>
        <v>289.2</v>
      </c>
    </row>
    <row r="30" spans="1:5">
      <c r="A30" s="25">
        <v>4</v>
      </c>
      <c r="B30" s="21" t="s">
        <v>119</v>
      </c>
      <c r="C30" s="22">
        <v>1</v>
      </c>
      <c r="D30" s="23">
        <v>51.02</v>
      </c>
      <c r="E30" s="27">
        <f>D30*C30</f>
        <v>51.02</v>
      </c>
    </row>
    <row r="31" spans="1:5" ht="25">
      <c r="A31" s="25">
        <v>5</v>
      </c>
      <c r="B31" s="21" t="s">
        <v>129</v>
      </c>
      <c r="C31" s="22">
        <v>5</v>
      </c>
      <c r="D31" s="23">
        <v>27.21</v>
      </c>
      <c r="E31" s="27">
        <f>D31*C31</f>
        <v>136.05000000000001</v>
      </c>
    </row>
    <row r="32" spans="1:5" ht="25.5" thickBot="1">
      <c r="A32" s="25">
        <v>6</v>
      </c>
      <c r="B32" s="40" t="s">
        <v>121</v>
      </c>
      <c r="C32" s="22">
        <v>2</v>
      </c>
      <c r="D32" s="23">
        <v>42.99</v>
      </c>
      <c r="E32" s="27">
        <f>D32*C32</f>
        <v>85.98</v>
      </c>
    </row>
    <row r="33" spans="1:5">
      <c r="A33" s="474" t="s">
        <v>122</v>
      </c>
      <c r="B33" s="474"/>
      <c r="C33" s="474"/>
      <c r="D33" s="475"/>
      <c r="E33" s="26">
        <f>SUM(E27:E32)</f>
        <v>831.34999999999991</v>
      </c>
    </row>
    <row r="34" spans="1:5" ht="15" thickBot="1">
      <c r="A34" s="469" t="s">
        <v>123</v>
      </c>
      <c r="B34" s="469"/>
      <c r="C34" s="469"/>
      <c r="D34" s="470"/>
      <c r="E34" s="24">
        <f>E33/12</f>
        <v>69.279166666666654</v>
      </c>
    </row>
    <row r="36" spans="1:5" ht="15" thickBot="1"/>
    <row r="37" spans="1:5" ht="15" thickBot="1">
      <c r="A37" s="471" t="s">
        <v>135</v>
      </c>
      <c r="B37" s="472"/>
      <c r="C37" s="472"/>
      <c r="D37" s="472"/>
      <c r="E37" s="473"/>
    </row>
    <row r="38" spans="1:5">
      <c r="A38" s="18" t="s">
        <v>76</v>
      </c>
      <c r="B38" s="19" t="s">
        <v>116</v>
      </c>
      <c r="C38" s="19" t="s">
        <v>71</v>
      </c>
      <c r="D38" s="19" t="s">
        <v>131</v>
      </c>
      <c r="E38" s="20" t="s">
        <v>22</v>
      </c>
    </row>
    <row r="39" spans="1:5" ht="25">
      <c r="A39" s="25">
        <v>1</v>
      </c>
      <c r="B39" s="21" t="s">
        <v>130</v>
      </c>
      <c r="C39" s="41">
        <v>2</v>
      </c>
      <c r="D39" s="41">
        <v>84.9</v>
      </c>
      <c r="E39" s="42">
        <f>C39*D39</f>
        <v>169.8</v>
      </c>
    </row>
    <row r="40" spans="1:5">
      <c r="A40" s="25">
        <v>2</v>
      </c>
      <c r="B40" s="43" t="s">
        <v>117</v>
      </c>
      <c r="C40" s="22">
        <v>10</v>
      </c>
      <c r="D40" s="23">
        <v>9.93</v>
      </c>
      <c r="E40" s="27">
        <f>D40*C40</f>
        <v>99.3</v>
      </c>
    </row>
    <row r="41" spans="1:5">
      <c r="A41" s="25">
        <v>3</v>
      </c>
      <c r="B41" s="21" t="s">
        <v>128</v>
      </c>
      <c r="C41" s="22">
        <v>4</v>
      </c>
      <c r="D41" s="23">
        <v>72.3</v>
      </c>
      <c r="E41" s="27">
        <f>D41*C41</f>
        <v>289.2</v>
      </c>
    </row>
    <row r="42" spans="1:5">
      <c r="A42" s="25">
        <v>4</v>
      </c>
      <c r="B42" s="21" t="s">
        <v>119</v>
      </c>
      <c r="C42" s="22">
        <v>1</v>
      </c>
      <c r="D42" s="23">
        <v>51.02</v>
      </c>
      <c r="E42" s="27">
        <f>D42*C42</f>
        <v>51.02</v>
      </c>
    </row>
    <row r="43" spans="1:5" ht="25">
      <c r="A43" s="25">
        <v>5</v>
      </c>
      <c r="B43" s="21" t="s">
        <v>129</v>
      </c>
      <c r="C43" s="22">
        <v>5</v>
      </c>
      <c r="D43" s="23">
        <v>27.21</v>
      </c>
      <c r="E43" s="27">
        <f>D43*C43</f>
        <v>136.05000000000001</v>
      </c>
    </row>
    <row r="44" spans="1:5" ht="25.5" thickBot="1">
      <c r="A44" s="25">
        <v>6</v>
      </c>
      <c r="B44" s="40" t="s">
        <v>121</v>
      </c>
      <c r="C44" s="22">
        <v>2</v>
      </c>
      <c r="D44" s="23">
        <v>42.99</v>
      </c>
      <c r="E44" s="27">
        <f>D44*C44</f>
        <v>85.98</v>
      </c>
    </row>
    <row r="45" spans="1:5">
      <c r="A45" s="474" t="s">
        <v>122</v>
      </c>
      <c r="B45" s="474"/>
      <c r="C45" s="474"/>
      <c r="D45" s="475"/>
      <c r="E45" s="26">
        <f>SUM(E39:E44)</f>
        <v>831.34999999999991</v>
      </c>
    </row>
    <row r="46" spans="1:5" ht="15" thickBot="1">
      <c r="A46" s="469" t="s">
        <v>123</v>
      </c>
      <c r="B46" s="469"/>
      <c r="C46" s="469"/>
      <c r="D46" s="470"/>
      <c r="E46" s="24">
        <f>E45/12</f>
        <v>69.279166666666654</v>
      </c>
    </row>
    <row r="48" spans="1:5" ht="15" thickBot="1"/>
    <row r="49" spans="1:5" ht="15" thickBot="1">
      <c r="A49" s="471" t="s">
        <v>142</v>
      </c>
      <c r="B49" s="472"/>
      <c r="C49" s="472"/>
      <c r="D49" s="472"/>
      <c r="E49" s="473"/>
    </row>
    <row r="50" spans="1:5">
      <c r="A50" s="18" t="s">
        <v>76</v>
      </c>
      <c r="B50" s="19" t="s">
        <v>116</v>
      </c>
      <c r="C50" s="19" t="s">
        <v>71</v>
      </c>
      <c r="D50" s="19" t="s">
        <v>131</v>
      </c>
      <c r="E50" s="20" t="s">
        <v>22</v>
      </c>
    </row>
    <row r="51" spans="1:5" ht="25">
      <c r="A51" s="25">
        <v>1</v>
      </c>
      <c r="B51" s="21" t="s">
        <v>130</v>
      </c>
      <c r="C51" s="41">
        <v>2</v>
      </c>
      <c r="D51" s="41">
        <v>84.9</v>
      </c>
      <c r="E51" s="42">
        <f>C51*D51</f>
        <v>169.8</v>
      </c>
    </row>
    <row r="52" spans="1:5">
      <c r="A52" s="25">
        <v>2</v>
      </c>
      <c r="B52" s="43" t="s">
        <v>117</v>
      </c>
      <c r="C52" s="22">
        <v>10</v>
      </c>
      <c r="D52" s="23">
        <v>9.93</v>
      </c>
      <c r="E52" s="27">
        <f>D52*C52</f>
        <v>99.3</v>
      </c>
    </row>
    <row r="53" spans="1:5">
      <c r="A53" s="25">
        <v>3</v>
      </c>
      <c r="B53" s="21" t="s">
        <v>128</v>
      </c>
      <c r="C53" s="22">
        <v>4</v>
      </c>
      <c r="D53" s="23">
        <v>72.3</v>
      </c>
      <c r="E53" s="27">
        <f>D53*C53</f>
        <v>289.2</v>
      </c>
    </row>
    <row r="54" spans="1:5">
      <c r="A54" s="25">
        <v>4</v>
      </c>
      <c r="B54" s="21" t="s">
        <v>119</v>
      </c>
      <c r="C54" s="22">
        <v>1</v>
      </c>
      <c r="D54" s="23">
        <v>51.02</v>
      </c>
      <c r="E54" s="27">
        <f>D54*C54</f>
        <v>51.02</v>
      </c>
    </row>
    <row r="55" spans="1:5" ht="25">
      <c r="A55" s="25">
        <v>5</v>
      </c>
      <c r="B55" s="21" t="s">
        <v>129</v>
      </c>
      <c r="C55" s="22">
        <v>5</v>
      </c>
      <c r="D55" s="23">
        <v>27.21</v>
      </c>
      <c r="E55" s="27">
        <f>D55*C55</f>
        <v>136.05000000000001</v>
      </c>
    </row>
    <row r="56" spans="1:5" ht="25.5" thickBot="1">
      <c r="A56" s="25">
        <v>6</v>
      </c>
      <c r="B56" s="40" t="s">
        <v>121</v>
      </c>
      <c r="C56" s="22">
        <v>2</v>
      </c>
      <c r="D56" s="23">
        <v>42.99</v>
      </c>
      <c r="E56" s="27">
        <f>D56*C56</f>
        <v>85.98</v>
      </c>
    </row>
    <row r="57" spans="1:5">
      <c r="A57" s="474" t="s">
        <v>122</v>
      </c>
      <c r="B57" s="474"/>
      <c r="C57" s="474"/>
      <c r="D57" s="475"/>
      <c r="E57" s="26">
        <f>SUM(E51:E56)</f>
        <v>831.34999999999991</v>
      </c>
    </row>
    <row r="58" spans="1:5" ht="15" thickBot="1">
      <c r="A58" s="469" t="s">
        <v>123</v>
      </c>
      <c r="B58" s="469"/>
      <c r="C58" s="469"/>
      <c r="D58" s="470"/>
      <c r="E58" s="24">
        <f>E57/12</f>
        <v>69.279166666666654</v>
      </c>
    </row>
    <row r="60" spans="1:5" ht="15" thickBot="1"/>
    <row r="61" spans="1:5" ht="15" thickBot="1">
      <c r="A61" s="471" t="s">
        <v>143</v>
      </c>
      <c r="B61" s="472"/>
      <c r="C61" s="472"/>
      <c r="D61" s="472"/>
      <c r="E61" s="473"/>
    </row>
    <row r="62" spans="1:5">
      <c r="A62" s="18" t="s">
        <v>76</v>
      </c>
      <c r="B62" s="19" t="s">
        <v>116</v>
      </c>
      <c r="C62" s="19" t="s">
        <v>71</v>
      </c>
      <c r="D62" s="19" t="s">
        <v>131</v>
      </c>
      <c r="E62" s="20" t="s">
        <v>22</v>
      </c>
    </row>
    <row r="63" spans="1:5" ht="25">
      <c r="A63" s="25">
        <v>1</v>
      </c>
      <c r="B63" s="21" t="s">
        <v>130</v>
      </c>
      <c r="C63" s="41">
        <v>2</v>
      </c>
      <c r="D63" s="41">
        <v>84.9</v>
      </c>
      <c r="E63" s="42">
        <f>C63*D63</f>
        <v>169.8</v>
      </c>
    </row>
    <row r="64" spans="1:5">
      <c r="A64" s="25">
        <v>2</v>
      </c>
      <c r="B64" s="43" t="s">
        <v>117</v>
      </c>
      <c r="C64" s="22">
        <v>10</v>
      </c>
      <c r="D64" s="23">
        <v>9.93</v>
      </c>
      <c r="E64" s="27">
        <f>D64*C64</f>
        <v>99.3</v>
      </c>
    </row>
    <row r="65" spans="1:5">
      <c r="A65" s="25">
        <v>3</v>
      </c>
      <c r="B65" s="21" t="s">
        <v>128</v>
      </c>
      <c r="C65" s="22">
        <v>4</v>
      </c>
      <c r="D65" s="23">
        <v>72.3</v>
      </c>
      <c r="E65" s="27">
        <f>D65*C65</f>
        <v>289.2</v>
      </c>
    </row>
    <row r="66" spans="1:5">
      <c r="A66" s="25">
        <v>4</v>
      </c>
      <c r="B66" s="21" t="s">
        <v>119</v>
      </c>
      <c r="C66" s="22">
        <v>1</v>
      </c>
      <c r="D66" s="23">
        <v>51.02</v>
      </c>
      <c r="E66" s="27">
        <f>D66*C66</f>
        <v>51.02</v>
      </c>
    </row>
    <row r="67" spans="1:5" ht="25">
      <c r="A67" s="25">
        <v>5</v>
      </c>
      <c r="B67" s="21" t="s">
        <v>129</v>
      </c>
      <c r="C67" s="22">
        <v>5</v>
      </c>
      <c r="D67" s="23">
        <v>27.21</v>
      </c>
      <c r="E67" s="27">
        <f>D67*C67</f>
        <v>136.05000000000001</v>
      </c>
    </row>
    <row r="68" spans="1:5" ht="25.5" thickBot="1">
      <c r="A68" s="25">
        <v>6</v>
      </c>
      <c r="B68" s="40" t="s">
        <v>121</v>
      </c>
      <c r="C68" s="22">
        <v>2</v>
      </c>
      <c r="D68" s="23">
        <v>42.99</v>
      </c>
      <c r="E68" s="27">
        <f>D68*C68</f>
        <v>85.98</v>
      </c>
    </row>
    <row r="69" spans="1:5">
      <c r="A69" s="474" t="s">
        <v>122</v>
      </c>
      <c r="B69" s="474"/>
      <c r="C69" s="474"/>
      <c r="D69" s="475"/>
      <c r="E69" s="26">
        <f>SUM(E63:E68)</f>
        <v>831.34999999999991</v>
      </c>
    </row>
    <row r="70" spans="1:5" ht="15" thickBot="1">
      <c r="A70" s="469" t="s">
        <v>123</v>
      </c>
      <c r="B70" s="469"/>
      <c r="C70" s="469"/>
      <c r="D70" s="470"/>
      <c r="E70" s="24">
        <f>E69/12</f>
        <v>69.279166666666654</v>
      </c>
    </row>
  </sheetData>
  <mergeCells count="18">
    <mergeCell ref="A22:D22"/>
    <mergeCell ref="A9:D9"/>
    <mergeCell ref="A10:D10"/>
    <mergeCell ref="A1:E1"/>
    <mergeCell ref="A13:E13"/>
    <mergeCell ref="A21:D21"/>
    <mergeCell ref="A70:D70"/>
    <mergeCell ref="A25:E25"/>
    <mergeCell ref="A33:D33"/>
    <mergeCell ref="A34:D34"/>
    <mergeCell ref="A37:E37"/>
    <mergeCell ref="A45:D45"/>
    <mergeCell ref="A46:D46"/>
    <mergeCell ref="A49:E49"/>
    <mergeCell ref="A57:D57"/>
    <mergeCell ref="A58:D58"/>
    <mergeCell ref="A61:E61"/>
    <mergeCell ref="A69:D69"/>
  </mergeCells>
  <pageMargins left="0.511811024" right="0.511811024" top="0.78740157499999996" bottom="0.78740157499999996" header="0.31496062000000002" footer="0.31496062000000002"/>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5"/>
  <dimension ref="A1:H17"/>
  <sheetViews>
    <sheetView workbookViewId="0">
      <selection activeCell="A4" sqref="A4:G17"/>
    </sheetView>
  </sheetViews>
  <sheetFormatPr defaultColWidth="9.1796875" defaultRowHeight="14.5"/>
  <cols>
    <col min="1" max="1" width="30.54296875" style="45" customWidth="1"/>
    <col min="2" max="2" width="11.453125" style="45" bestFit="1" customWidth="1"/>
    <col min="3" max="3" width="16.1796875" style="45" customWidth="1"/>
    <col min="4" max="4" width="14.81640625" style="45" customWidth="1"/>
    <col min="5" max="5" width="17.1796875" style="45" customWidth="1"/>
    <col min="6" max="6" width="19.7265625" style="45" customWidth="1"/>
    <col min="7" max="7" width="13.26953125" style="45" bestFit="1" customWidth="1"/>
    <col min="8" max="8" width="10.1796875" style="45" bestFit="1" customWidth="1"/>
    <col min="9" max="16384" width="9.1796875" style="45"/>
  </cols>
  <sheetData>
    <row r="1" spans="1:8">
      <c r="A1" s="415" t="s">
        <v>172</v>
      </c>
      <c r="B1" s="415"/>
      <c r="C1" s="415"/>
      <c r="D1" s="415"/>
      <c r="E1" s="415"/>
      <c r="F1" s="415"/>
      <c r="G1" s="415"/>
    </row>
    <row r="2" spans="1:8">
      <c r="A2" s="415" t="s">
        <v>153</v>
      </c>
      <c r="B2" s="415"/>
      <c r="C2" s="415"/>
      <c r="D2" s="415"/>
      <c r="E2" s="415"/>
      <c r="F2" s="415"/>
      <c r="G2" s="415"/>
    </row>
    <row r="3" spans="1:8">
      <c r="A3" s="415" t="s">
        <v>154</v>
      </c>
      <c r="B3" s="415"/>
      <c r="C3" s="415"/>
      <c r="D3" s="415"/>
      <c r="E3" s="415"/>
      <c r="F3" s="415"/>
      <c r="G3" s="415"/>
    </row>
    <row r="4" spans="1:8" ht="43.5">
      <c r="A4" s="53" t="s">
        <v>171</v>
      </c>
      <c r="B4" s="54" t="s">
        <v>155</v>
      </c>
      <c r="C4" s="54" t="s">
        <v>173</v>
      </c>
      <c r="D4" s="54" t="s">
        <v>156</v>
      </c>
      <c r="E4" s="54" t="s">
        <v>157</v>
      </c>
      <c r="F4" s="54" t="s">
        <v>158</v>
      </c>
      <c r="G4" s="54" t="s">
        <v>159</v>
      </c>
    </row>
    <row r="5" spans="1:8">
      <c r="A5" s="44" t="s">
        <v>160</v>
      </c>
      <c r="B5" s="177">
        <f>ENGENHEIROS!D129</f>
        <v>67.526328586813634</v>
      </c>
      <c r="C5" s="52">
        <v>10</v>
      </c>
      <c r="D5" s="49">
        <f t="shared" ref="D5:D10" si="0">B5*C5</f>
        <v>675.26328586813634</v>
      </c>
      <c r="E5" s="50">
        <f>0.7*D5*1.5</f>
        <v>709.02645016154304</v>
      </c>
      <c r="F5" s="50">
        <f>0.3*D5*2</f>
        <v>405.1579715208818</v>
      </c>
      <c r="G5" s="55">
        <f t="shared" ref="G5:G10" si="1">E5+F5</f>
        <v>1114.1844216824247</v>
      </c>
    </row>
    <row r="6" spans="1:8">
      <c r="A6" s="44" t="s">
        <v>161</v>
      </c>
      <c r="B6" s="177">
        <f>'MECÂNICO DE REFRIGERAÇÃO'!D128</f>
        <v>17.368839510545456</v>
      </c>
      <c r="C6" s="52">
        <v>20</v>
      </c>
      <c r="D6" s="49">
        <f t="shared" si="0"/>
        <v>347.37679021090912</v>
      </c>
      <c r="E6" s="50">
        <f>0.3*D6*1.5</f>
        <v>156.3195555949091</v>
      </c>
      <c r="F6" s="50">
        <f>D6*2*0.15</f>
        <v>104.21303706327274</v>
      </c>
      <c r="G6" s="55">
        <f t="shared" si="1"/>
        <v>260.53259265818184</v>
      </c>
    </row>
    <row r="7" spans="1:8">
      <c r="A7" s="44" t="s">
        <v>162</v>
      </c>
      <c r="B7" s="177">
        <f>SUM('OFICIAL CBA'!D128+'OFICIAL SIC'!D128+'OFICIAL BRG'!D128+'OFICIAL ROO'!D128+'OFICIAL CAE'!D128)/5</f>
        <v>23.791354319781817</v>
      </c>
      <c r="C7" s="52">
        <v>10</v>
      </c>
      <c r="D7" s="49">
        <f>B7*C7</f>
        <v>237.91354319781817</v>
      </c>
      <c r="E7" s="50">
        <f>0.3*D7*1.5</f>
        <v>107.06109443901818</v>
      </c>
      <c r="F7" s="50">
        <f>D7*2*0.15</f>
        <v>71.374062959345451</v>
      </c>
      <c r="G7" s="55">
        <f t="shared" si="1"/>
        <v>178.43515739836363</v>
      </c>
    </row>
    <row r="8" spans="1:8">
      <c r="A8" s="44" t="s">
        <v>163</v>
      </c>
      <c r="B8" s="177">
        <f>'TÉCNICO EM ELETROTÉCNICA '!D128</f>
        <v>25.552978348672724</v>
      </c>
      <c r="C8" s="52">
        <v>20</v>
      </c>
      <c r="D8" s="49">
        <f t="shared" si="0"/>
        <v>511.05956697345448</v>
      </c>
      <c r="E8" s="50">
        <f>0.3*D8*1.5</f>
        <v>229.97680513805452</v>
      </c>
      <c r="F8" s="50">
        <f>D8*2*0.15</f>
        <v>153.31787009203634</v>
      </c>
      <c r="G8" s="55">
        <f t="shared" si="1"/>
        <v>383.29467523009089</v>
      </c>
    </row>
    <row r="9" spans="1:8">
      <c r="A9" s="44" t="s">
        <v>164</v>
      </c>
      <c r="B9" s="177">
        <f>ELETRICISTA!D128</f>
        <v>23.95394181450818</v>
      </c>
      <c r="C9" s="52">
        <v>20</v>
      </c>
      <c r="D9" s="49">
        <f t="shared" si="0"/>
        <v>479.07883629016362</v>
      </c>
      <c r="E9" s="50">
        <f>0.3*D9*1.5</f>
        <v>215.58547633057361</v>
      </c>
      <c r="F9" s="50">
        <f>D9*2*0.15</f>
        <v>143.72365088704908</v>
      </c>
      <c r="G9" s="55">
        <f t="shared" si="1"/>
        <v>359.30912721762269</v>
      </c>
    </row>
    <row r="10" spans="1:8">
      <c r="A10" s="44" t="s">
        <v>165</v>
      </c>
      <c r="B10" s="177">
        <f>'AUX MANUTENÇÃO PREDIAL'!D128</f>
        <v>18.051650067190906</v>
      </c>
      <c r="C10" s="52">
        <v>20</v>
      </c>
      <c r="D10" s="49">
        <f t="shared" si="0"/>
        <v>361.03300134381811</v>
      </c>
      <c r="E10" s="50">
        <f>0.3*D10*1.5</f>
        <v>162.46485060471815</v>
      </c>
      <c r="F10" s="50">
        <f>D10*2*0.15</f>
        <v>108.30990040314543</v>
      </c>
      <c r="G10" s="55">
        <f t="shared" si="1"/>
        <v>270.77475100786359</v>
      </c>
    </row>
    <row r="11" spans="1:8">
      <c r="A11" s="476" t="s">
        <v>166</v>
      </c>
      <c r="B11" s="476"/>
      <c r="C11" s="476"/>
      <c r="D11" s="476"/>
      <c r="E11" s="476"/>
      <c r="F11" s="476"/>
      <c r="G11" s="46">
        <f>SUM(G5:G10)</f>
        <v>2566.5307251945469</v>
      </c>
    </row>
    <row r="12" spans="1:8">
      <c r="A12" s="476" t="s">
        <v>167</v>
      </c>
      <c r="B12" s="476"/>
      <c r="C12" s="476"/>
      <c r="D12" s="476"/>
      <c r="E12" s="476"/>
      <c r="F12" s="476"/>
      <c r="G12" s="47">
        <v>0.23448210344827625</v>
      </c>
    </row>
    <row r="13" spans="1:8">
      <c r="A13" s="476" t="s">
        <v>168</v>
      </c>
      <c r="B13" s="476"/>
      <c r="C13" s="476"/>
      <c r="D13" s="476"/>
      <c r="E13" s="476"/>
      <c r="F13" s="476"/>
      <c r="G13" s="58">
        <f>G11*(1+G12)</f>
        <v>3168.3362482027942</v>
      </c>
      <c r="H13" s="209"/>
    </row>
    <row r="14" spans="1:8">
      <c r="A14" s="476" t="s">
        <v>169</v>
      </c>
      <c r="B14" s="476"/>
      <c r="C14" s="476"/>
      <c r="D14" s="476"/>
      <c r="E14" s="476"/>
      <c r="F14" s="476"/>
      <c r="G14" s="48">
        <f>G13*12</f>
        <v>38020.034978433527</v>
      </c>
      <c r="H14" s="57">
        <f>G14/1200</f>
        <v>31.683362482027938</v>
      </c>
    </row>
    <row r="15" spans="1:8">
      <c r="A15" s="51"/>
      <c r="B15" s="51"/>
      <c r="C15" s="51"/>
      <c r="D15" s="51"/>
      <c r="E15" s="51"/>
      <c r="F15" s="51"/>
      <c r="G15" s="51"/>
    </row>
    <row r="16" spans="1:8">
      <c r="A16" s="477" t="s">
        <v>170</v>
      </c>
      <c r="B16" s="477"/>
      <c r="C16" s="477"/>
      <c r="D16" s="477"/>
      <c r="E16" s="477"/>
      <c r="F16" s="477"/>
      <c r="G16" s="477"/>
    </row>
    <row r="17" spans="1:7">
      <c r="A17" s="477"/>
      <c r="B17" s="477"/>
      <c r="C17" s="477"/>
      <c r="D17" s="477"/>
      <c r="E17" s="477"/>
      <c r="F17" s="477"/>
      <c r="G17" s="477"/>
    </row>
  </sheetData>
  <mergeCells count="8">
    <mergeCell ref="A14:F14"/>
    <mergeCell ref="A16:G17"/>
    <mergeCell ref="A1:G1"/>
    <mergeCell ref="A2:G2"/>
    <mergeCell ref="A3:G3"/>
    <mergeCell ref="A11:F11"/>
    <mergeCell ref="A12:F12"/>
    <mergeCell ref="A13:F13"/>
  </mergeCells>
  <pageMargins left="0.511811024" right="0.511811024" top="0.78740157499999996" bottom="0.78740157499999996" header="0.31496062000000002" footer="0.31496062000000002"/>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16"/>
  <dimension ref="A1:IV46"/>
  <sheetViews>
    <sheetView workbookViewId="0">
      <selection activeCell="B2" sqref="B2:D37"/>
    </sheetView>
  </sheetViews>
  <sheetFormatPr defaultColWidth="62.453125" defaultRowHeight="13"/>
  <cols>
    <col min="1" max="1" width="9.1796875" style="80" customWidth="1"/>
    <col min="2" max="2" width="8" style="80" customWidth="1"/>
    <col min="3" max="3" width="62.453125" style="80" customWidth="1"/>
    <col min="4" max="4" width="10.54296875" style="81" customWidth="1"/>
    <col min="5" max="5" width="9.26953125" style="80" customWidth="1"/>
    <col min="6" max="254" width="9.1796875" style="80" customWidth="1"/>
    <col min="255" max="255" width="8" style="80" customWidth="1"/>
    <col min="256" max="16384" width="62.453125" style="80"/>
  </cols>
  <sheetData>
    <row r="1" spans="1:256" ht="13.5" thickBot="1">
      <c r="B1" s="83"/>
      <c r="D1" s="84"/>
      <c r="E1" s="85"/>
    </row>
    <row r="2" spans="1:256" ht="13.5" thickBot="1">
      <c r="B2" s="479" t="s">
        <v>725</v>
      </c>
      <c r="C2" s="480"/>
      <c r="D2" s="481"/>
      <c r="E2" s="85"/>
    </row>
    <row r="3" spans="1:256" ht="13.5" thickBot="1">
      <c r="B3" s="479" t="s">
        <v>726</v>
      </c>
      <c r="C3" s="480"/>
      <c r="D3" s="481"/>
    </row>
    <row r="4" spans="1:256" ht="13.5" thickBot="1">
      <c r="B4" s="482"/>
      <c r="C4" s="483"/>
      <c r="D4" s="484"/>
    </row>
    <row r="5" spans="1:256" ht="13.5" thickBot="1">
      <c r="A5" s="86"/>
      <c r="B5" s="87" t="s">
        <v>76</v>
      </c>
      <c r="C5" s="87" t="s">
        <v>727</v>
      </c>
      <c r="D5" s="88" t="s">
        <v>728</v>
      </c>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86"/>
      <c r="CP5" s="86"/>
      <c r="CQ5" s="86"/>
      <c r="CR5" s="86"/>
      <c r="CS5" s="86"/>
      <c r="CT5" s="86"/>
      <c r="CU5" s="86"/>
      <c r="CV5" s="86"/>
      <c r="CW5" s="86"/>
      <c r="CX5" s="86"/>
      <c r="CY5" s="86"/>
      <c r="CZ5" s="86"/>
      <c r="DA5" s="86"/>
      <c r="DB5" s="86"/>
      <c r="DC5" s="86"/>
      <c r="DD5" s="86"/>
      <c r="DE5" s="86"/>
      <c r="DF5" s="86"/>
      <c r="DG5" s="86"/>
      <c r="DH5" s="86"/>
      <c r="DI5" s="86"/>
      <c r="DJ5" s="86"/>
      <c r="DK5" s="86"/>
      <c r="DL5" s="86"/>
      <c r="DM5" s="86"/>
      <c r="DN5" s="86"/>
      <c r="DO5" s="86"/>
      <c r="DP5" s="86"/>
      <c r="DQ5" s="86"/>
      <c r="DR5" s="86"/>
      <c r="DS5" s="86"/>
      <c r="DT5" s="86"/>
      <c r="DU5" s="86"/>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c r="EV5" s="86"/>
      <c r="EW5" s="86"/>
      <c r="EX5" s="86"/>
      <c r="EY5" s="86"/>
      <c r="EZ5" s="86"/>
      <c r="FA5" s="86"/>
      <c r="FB5" s="86"/>
      <c r="FC5" s="86"/>
      <c r="FD5" s="86"/>
      <c r="FE5" s="86"/>
      <c r="FF5" s="86"/>
      <c r="FG5" s="86"/>
      <c r="FH5" s="86"/>
      <c r="FI5" s="86"/>
      <c r="FJ5" s="86"/>
      <c r="FK5" s="86"/>
      <c r="FL5" s="86"/>
      <c r="FM5" s="86"/>
      <c r="FN5" s="86"/>
      <c r="FO5" s="86"/>
      <c r="FP5" s="86"/>
      <c r="FQ5" s="86"/>
      <c r="FR5" s="86"/>
      <c r="FS5" s="86"/>
      <c r="FT5" s="86"/>
      <c r="FU5" s="86"/>
      <c r="FV5" s="86"/>
      <c r="FW5" s="86"/>
      <c r="FX5" s="86"/>
      <c r="FY5" s="86"/>
      <c r="FZ5" s="86"/>
      <c r="GA5" s="86"/>
      <c r="GB5" s="86"/>
      <c r="GC5" s="86"/>
      <c r="GD5" s="86"/>
      <c r="GE5" s="86"/>
      <c r="GF5" s="86"/>
      <c r="GG5" s="86"/>
      <c r="GH5" s="86"/>
      <c r="GI5" s="86"/>
      <c r="GJ5" s="86"/>
      <c r="GK5" s="86"/>
      <c r="GL5" s="86"/>
      <c r="GM5" s="86"/>
      <c r="GN5" s="86"/>
      <c r="GO5" s="86"/>
      <c r="GP5" s="86"/>
      <c r="GQ5" s="86"/>
      <c r="GR5" s="86"/>
      <c r="GS5" s="86"/>
      <c r="GT5" s="86"/>
      <c r="GU5" s="86"/>
      <c r="GV5" s="86"/>
      <c r="GW5" s="86"/>
      <c r="GX5" s="86"/>
      <c r="GY5" s="86"/>
      <c r="GZ5" s="86"/>
      <c r="HA5" s="86"/>
      <c r="HB5" s="86"/>
      <c r="HC5" s="86"/>
      <c r="HD5" s="86"/>
      <c r="HE5" s="86"/>
      <c r="HF5" s="86"/>
      <c r="HG5" s="86"/>
      <c r="HH5" s="86"/>
      <c r="HI5" s="86"/>
      <c r="HJ5" s="86"/>
      <c r="HK5" s="86"/>
      <c r="HL5" s="86"/>
      <c r="HM5" s="86"/>
      <c r="HN5" s="86"/>
      <c r="HO5" s="86"/>
      <c r="HP5" s="86"/>
      <c r="HQ5" s="86"/>
      <c r="HR5" s="86"/>
      <c r="HS5" s="86"/>
      <c r="HT5" s="86"/>
      <c r="HU5" s="86"/>
      <c r="HV5" s="86"/>
      <c r="HW5" s="86"/>
      <c r="HX5" s="86"/>
      <c r="HY5" s="86"/>
      <c r="HZ5" s="86"/>
      <c r="IA5" s="86"/>
      <c r="IB5" s="86"/>
      <c r="IC5" s="86"/>
      <c r="ID5" s="86"/>
      <c r="IE5" s="86"/>
      <c r="IF5" s="86"/>
      <c r="IG5" s="86"/>
      <c r="IH5" s="86"/>
      <c r="II5" s="86"/>
      <c r="IJ5" s="86"/>
      <c r="IK5" s="86"/>
      <c r="IL5" s="86"/>
      <c r="IM5" s="86"/>
      <c r="IN5" s="86"/>
      <c r="IO5" s="86"/>
      <c r="IP5" s="86"/>
      <c r="IQ5" s="86"/>
      <c r="IR5" s="86"/>
      <c r="IS5" s="86"/>
      <c r="IT5" s="86"/>
      <c r="IU5" s="86"/>
      <c r="IV5" s="86"/>
    </row>
    <row r="6" spans="1:256">
      <c r="A6" s="86"/>
      <c r="B6" s="89">
        <v>1</v>
      </c>
      <c r="C6" s="90" t="s">
        <v>729</v>
      </c>
      <c r="D6" s="91">
        <v>0.05</v>
      </c>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c r="HI6" s="86"/>
      <c r="HJ6" s="86"/>
      <c r="HK6" s="86"/>
      <c r="HL6" s="86"/>
      <c r="HM6" s="86"/>
      <c r="HN6" s="86"/>
      <c r="HO6" s="86"/>
      <c r="HP6" s="86"/>
      <c r="HQ6" s="86"/>
      <c r="HR6" s="86"/>
      <c r="HS6" s="86"/>
      <c r="HT6" s="86"/>
      <c r="HU6" s="86"/>
      <c r="HV6" s="86"/>
      <c r="HW6" s="86"/>
      <c r="HX6" s="86"/>
      <c r="HY6" s="86"/>
      <c r="HZ6" s="86"/>
      <c r="IA6" s="86"/>
      <c r="IB6" s="86"/>
      <c r="IC6" s="86"/>
      <c r="ID6" s="86"/>
      <c r="IE6" s="86"/>
      <c r="IF6" s="86"/>
      <c r="IG6" s="86"/>
      <c r="IH6" s="86"/>
      <c r="II6" s="86"/>
      <c r="IJ6" s="86"/>
      <c r="IK6" s="86"/>
      <c r="IL6" s="86"/>
      <c r="IM6" s="86"/>
      <c r="IN6" s="86"/>
      <c r="IO6" s="86"/>
      <c r="IP6" s="86"/>
      <c r="IQ6" s="86"/>
      <c r="IR6" s="86"/>
      <c r="IS6" s="86"/>
      <c r="IT6" s="86"/>
      <c r="IU6" s="86"/>
      <c r="IV6" s="86"/>
    </row>
    <row r="7" spans="1:256">
      <c r="A7" s="86"/>
      <c r="B7" s="92">
        <v>2</v>
      </c>
      <c r="C7" s="93" t="s">
        <v>730</v>
      </c>
      <c r="D7" s="94">
        <v>1.77E-2</v>
      </c>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6"/>
      <c r="DU7" s="86"/>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6"/>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86"/>
      <c r="GZ7" s="86"/>
      <c r="HA7" s="86"/>
      <c r="HB7" s="86"/>
      <c r="HC7" s="86"/>
      <c r="HD7" s="86"/>
      <c r="HE7" s="86"/>
      <c r="HF7" s="86"/>
      <c r="HG7" s="86"/>
      <c r="HH7" s="86"/>
      <c r="HI7" s="86"/>
      <c r="HJ7" s="86"/>
      <c r="HK7" s="86"/>
      <c r="HL7" s="86"/>
      <c r="HM7" s="86"/>
      <c r="HN7" s="86"/>
      <c r="HO7" s="86"/>
      <c r="HP7" s="86"/>
      <c r="HQ7" s="86"/>
      <c r="HR7" s="86"/>
      <c r="HS7" s="86"/>
      <c r="HT7" s="86"/>
      <c r="HU7" s="86"/>
      <c r="HV7" s="86"/>
      <c r="HW7" s="86"/>
      <c r="HX7" s="86"/>
      <c r="HY7" s="86"/>
      <c r="HZ7" s="86"/>
      <c r="IA7" s="86"/>
      <c r="IB7" s="86"/>
      <c r="IC7" s="86"/>
      <c r="ID7" s="86"/>
      <c r="IE7" s="86"/>
      <c r="IF7" s="86"/>
      <c r="IG7" s="86"/>
      <c r="IH7" s="86"/>
      <c r="II7" s="86"/>
      <c r="IJ7" s="86"/>
      <c r="IK7" s="86"/>
      <c r="IL7" s="86"/>
      <c r="IM7" s="86"/>
      <c r="IN7" s="86"/>
      <c r="IO7" s="86"/>
      <c r="IP7" s="86"/>
      <c r="IQ7" s="86"/>
      <c r="IR7" s="86"/>
      <c r="IS7" s="86"/>
      <c r="IT7" s="86"/>
      <c r="IU7" s="86"/>
      <c r="IV7" s="86"/>
    </row>
    <row r="8" spans="1:256">
      <c r="A8" s="86"/>
      <c r="B8" s="92">
        <v>3</v>
      </c>
      <c r="C8" s="93" t="s">
        <v>731</v>
      </c>
      <c r="D8" s="94">
        <v>5.8999999999999999E-3</v>
      </c>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c r="HI8" s="86"/>
      <c r="HJ8" s="86"/>
      <c r="HK8" s="86"/>
      <c r="HL8" s="86"/>
      <c r="HM8" s="86"/>
      <c r="HN8" s="86"/>
      <c r="HO8" s="86"/>
      <c r="HP8" s="86"/>
      <c r="HQ8" s="86"/>
      <c r="HR8" s="86"/>
      <c r="HS8" s="86"/>
      <c r="HT8" s="86"/>
      <c r="HU8" s="86"/>
      <c r="HV8" s="86"/>
      <c r="HW8" s="86"/>
      <c r="HX8" s="86"/>
      <c r="HY8" s="86"/>
      <c r="HZ8" s="86"/>
      <c r="IA8" s="86"/>
      <c r="IB8" s="86"/>
      <c r="IC8" s="86"/>
      <c r="ID8" s="86"/>
      <c r="IE8" s="86"/>
      <c r="IF8" s="86"/>
      <c r="IG8" s="86"/>
      <c r="IH8" s="86"/>
      <c r="II8" s="86"/>
      <c r="IJ8" s="86"/>
      <c r="IK8" s="86"/>
      <c r="IL8" s="86"/>
      <c r="IM8" s="86"/>
      <c r="IN8" s="86"/>
      <c r="IO8" s="86"/>
      <c r="IP8" s="86"/>
      <c r="IQ8" s="86"/>
      <c r="IR8" s="86"/>
      <c r="IS8" s="86"/>
      <c r="IT8" s="86"/>
      <c r="IU8" s="86"/>
      <c r="IV8" s="86"/>
    </row>
    <row r="9" spans="1:256">
      <c r="A9" s="86"/>
      <c r="B9" s="92">
        <v>4</v>
      </c>
      <c r="C9" s="93" t="s">
        <v>732</v>
      </c>
      <c r="D9" s="94">
        <f>D23</f>
        <v>8.6499999999999994E-2</v>
      </c>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86"/>
      <c r="FK9" s="86"/>
      <c r="FL9" s="86"/>
      <c r="FM9" s="86"/>
      <c r="FN9" s="86"/>
      <c r="FO9" s="86"/>
      <c r="FP9" s="86"/>
      <c r="FQ9" s="86"/>
      <c r="FR9" s="86"/>
      <c r="FS9" s="86"/>
      <c r="FT9" s="86"/>
      <c r="FU9" s="86"/>
      <c r="FV9" s="86"/>
      <c r="FW9" s="86"/>
      <c r="FX9" s="86"/>
      <c r="FY9" s="86"/>
      <c r="FZ9" s="86"/>
      <c r="GA9" s="86"/>
      <c r="GB9" s="86"/>
      <c r="GC9" s="86"/>
      <c r="GD9" s="86"/>
      <c r="GE9" s="86"/>
      <c r="GF9" s="86"/>
      <c r="GG9" s="86"/>
      <c r="GH9" s="86"/>
      <c r="GI9" s="86"/>
      <c r="GJ9" s="86"/>
      <c r="GK9" s="86"/>
      <c r="GL9" s="86"/>
      <c r="GM9" s="86"/>
      <c r="GN9" s="86"/>
      <c r="GO9" s="86"/>
      <c r="GP9" s="86"/>
      <c r="GQ9" s="86"/>
      <c r="GR9" s="86"/>
      <c r="GS9" s="86"/>
      <c r="GT9" s="86"/>
      <c r="GU9" s="86"/>
      <c r="GV9" s="86"/>
      <c r="GW9" s="86"/>
      <c r="GX9" s="86"/>
      <c r="GY9" s="86"/>
      <c r="GZ9" s="86"/>
      <c r="HA9" s="86"/>
      <c r="HB9" s="86"/>
      <c r="HC9" s="86"/>
      <c r="HD9" s="86"/>
      <c r="HE9" s="86"/>
      <c r="HF9" s="86"/>
      <c r="HG9" s="86"/>
      <c r="HH9" s="86"/>
      <c r="HI9" s="86"/>
      <c r="HJ9" s="86"/>
      <c r="HK9" s="86"/>
      <c r="HL9" s="86"/>
      <c r="HM9" s="86"/>
      <c r="HN9" s="86"/>
      <c r="HO9" s="86"/>
      <c r="HP9" s="86"/>
      <c r="HQ9" s="86"/>
      <c r="HR9" s="86"/>
      <c r="HS9" s="86"/>
      <c r="HT9" s="86"/>
      <c r="HU9" s="86"/>
      <c r="HV9" s="86"/>
      <c r="HW9" s="86"/>
      <c r="HX9" s="86"/>
      <c r="HY9" s="86"/>
      <c r="HZ9" s="86"/>
      <c r="IA9" s="86"/>
      <c r="IB9" s="86"/>
      <c r="IC9" s="86"/>
      <c r="ID9" s="86"/>
      <c r="IE9" s="86"/>
      <c r="IF9" s="86"/>
      <c r="IG9" s="86"/>
      <c r="IH9" s="86"/>
      <c r="II9" s="86"/>
      <c r="IJ9" s="86"/>
      <c r="IK9" s="86"/>
      <c r="IL9" s="86"/>
      <c r="IM9" s="86"/>
      <c r="IN9" s="86"/>
      <c r="IO9" s="86"/>
      <c r="IP9" s="86"/>
      <c r="IQ9" s="86"/>
      <c r="IR9" s="86"/>
      <c r="IS9" s="86"/>
      <c r="IT9" s="86"/>
      <c r="IU9" s="86"/>
      <c r="IV9" s="86"/>
    </row>
    <row r="10" spans="1:256" ht="13.5" thickBot="1">
      <c r="A10" s="86"/>
      <c r="B10" s="95">
        <v>5</v>
      </c>
      <c r="C10" s="96" t="s">
        <v>733</v>
      </c>
      <c r="D10" s="97">
        <v>0.05</v>
      </c>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c r="HI10" s="86"/>
      <c r="HJ10" s="86"/>
      <c r="HK10" s="86"/>
      <c r="HL10" s="86"/>
      <c r="HM10" s="86"/>
      <c r="HN10" s="86"/>
      <c r="HO10" s="86"/>
      <c r="HP10" s="86"/>
      <c r="HQ10" s="86"/>
      <c r="HR10" s="86"/>
      <c r="HS10" s="86"/>
      <c r="HT10" s="86"/>
      <c r="HU10" s="86"/>
      <c r="HV10" s="86"/>
      <c r="HW10" s="86"/>
      <c r="HX10" s="86"/>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row>
    <row r="11" spans="1:256" ht="13.5" thickBot="1">
      <c r="A11" s="86"/>
      <c r="B11" s="485" t="s">
        <v>734</v>
      </c>
      <c r="C11" s="486"/>
      <c r="D11" s="98">
        <f>((1+(D6+D15+D14))*(1+D8)*(1+D10)/(1-D23))-1</f>
        <v>0.23448210344827625</v>
      </c>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c r="HI11" s="86"/>
      <c r="HJ11" s="86"/>
      <c r="HK11" s="86"/>
      <c r="HL11" s="86"/>
      <c r="HM11" s="86"/>
      <c r="HN11" s="86"/>
      <c r="HO11" s="86"/>
      <c r="HP11" s="86"/>
      <c r="HQ11" s="86"/>
      <c r="HR11" s="86"/>
      <c r="HS11" s="86"/>
      <c r="HT11" s="86"/>
      <c r="HU11" s="86"/>
      <c r="HV11" s="86"/>
      <c r="HW11" s="86"/>
      <c r="HX11" s="86"/>
      <c r="HY11" s="86"/>
      <c r="HZ11" s="86"/>
      <c r="IA11" s="86"/>
      <c r="IB11" s="86"/>
      <c r="IC11" s="86"/>
      <c r="ID11" s="86"/>
      <c r="IE11" s="86"/>
      <c r="IF11" s="86"/>
      <c r="IG11" s="86"/>
      <c r="IH11" s="86"/>
      <c r="II11" s="86"/>
      <c r="IJ11" s="86"/>
      <c r="IK11" s="86"/>
      <c r="IL11" s="86"/>
      <c r="IM11" s="86"/>
      <c r="IN11" s="86"/>
      <c r="IO11" s="86"/>
      <c r="IP11" s="86"/>
      <c r="IQ11" s="86"/>
      <c r="IR11" s="86"/>
      <c r="IS11" s="86"/>
      <c r="IT11" s="86"/>
      <c r="IU11" s="86"/>
      <c r="IV11" s="86"/>
    </row>
    <row r="12" spans="1:256" ht="13.5" thickBot="1">
      <c r="A12" s="86"/>
      <c r="B12" s="487" t="s">
        <v>735</v>
      </c>
      <c r="C12" s="488"/>
      <c r="D12" s="489"/>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c r="HI12" s="86"/>
      <c r="HJ12" s="86"/>
      <c r="HK12" s="86"/>
      <c r="HL12" s="86"/>
      <c r="HM12" s="86"/>
      <c r="HN12" s="86"/>
      <c r="HO12" s="86"/>
      <c r="HP12" s="86"/>
      <c r="HQ12" s="86"/>
      <c r="HR12" s="86"/>
      <c r="HS12" s="86"/>
      <c r="HT12" s="86"/>
      <c r="HU12" s="86"/>
      <c r="HV12" s="86"/>
      <c r="HW12" s="86"/>
      <c r="HX12" s="86"/>
      <c r="HY12" s="86"/>
      <c r="HZ12" s="86"/>
      <c r="IA12" s="86"/>
      <c r="IB12" s="86"/>
      <c r="IC12" s="86"/>
      <c r="ID12" s="86"/>
      <c r="IE12" s="86"/>
      <c r="IF12" s="86"/>
      <c r="IG12" s="86"/>
      <c r="IH12" s="86"/>
      <c r="II12" s="86"/>
      <c r="IJ12" s="86"/>
      <c r="IK12" s="86"/>
      <c r="IL12" s="86"/>
      <c r="IM12" s="86"/>
      <c r="IN12" s="86"/>
      <c r="IO12" s="86"/>
      <c r="IP12" s="86"/>
      <c r="IQ12" s="86"/>
      <c r="IR12" s="86"/>
      <c r="IS12" s="86"/>
      <c r="IT12" s="86"/>
      <c r="IU12" s="86"/>
      <c r="IV12" s="86"/>
    </row>
    <row r="13" spans="1:256" ht="13.5" thickBot="1">
      <c r="A13" s="86"/>
      <c r="B13" s="87">
        <v>2</v>
      </c>
      <c r="C13" s="87" t="s">
        <v>736</v>
      </c>
      <c r="D13" s="88" t="s">
        <v>728</v>
      </c>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86"/>
      <c r="DN13" s="86"/>
      <c r="DO13" s="86"/>
      <c r="DP13" s="86"/>
      <c r="DQ13" s="86"/>
      <c r="DR13" s="86"/>
      <c r="DS13" s="86"/>
      <c r="DT13" s="86"/>
      <c r="DU13" s="86"/>
      <c r="DV13" s="86"/>
      <c r="DW13" s="86"/>
      <c r="DX13" s="86"/>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c r="HI13" s="86"/>
      <c r="HJ13" s="86"/>
      <c r="HK13" s="86"/>
      <c r="HL13" s="86"/>
      <c r="HM13" s="86"/>
      <c r="HN13" s="86"/>
      <c r="HO13" s="86"/>
      <c r="HP13" s="86"/>
      <c r="HQ13" s="86"/>
      <c r="HR13" s="86"/>
      <c r="HS13" s="86"/>
      <c r="HT13" s="86"/>
      <c r="HU13" s="86"/>
      <c r="HV13" s="86"/>
      <c r="HW13" s="86"/>
      <c r="HX13" s="86"/>
      <c r="HY13" s="86"/>
      <c r="HZ13" s="86"/>
      <c r="IA13" s="86"/>
      <c r="IB13" s="86"/>
      <c r="IC13" s="86"/>
      <c r="ID13" s="86"/>
      <c r="IE13" s="86"/>
      <c r="IF13" s="86"/>
      <c r="IG13" s="86"/>
      <c r="IH13" s="86"/>
      <c r="II13" s="86"/>
      <c r="IJ13" s="86"/>
      <c r="IK13" s="86"/>
      <c r="IL13" s="86"/>
      <c r="IM13" s="86"/>
      <c r="IN13" s="86"/>
      <c r="IO13" s="86"/>
      <c r="IP13" s="86"/>
      <c r="IQ13" s="86"/>
      <c r="IR13" s="86"/>
      <c r="IS13" s="86"/>
      <c r="IT13" s="86"/>
      <c r="IU13" s="86"/>
      <c r="IV13" s="86"/>
    </row>
    <row r="14" spans="1:256">
      <c r="A14" s="86"/>
      <c r="B14" s="99" t="s">
        <v>32</v>
      </c>
      <c r="C14" s="90" t="s">
        <v>737</v>
      </c>
      <c r="D14" s="100">
        <v>8.0000000000000002E-3</v>
      </c>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6"/>
      <c r="IG14" s="86"/>
      <c r="IH14" s="86"/>
      <c r="II14" s="86"/>
      <c r="IJ14" s="86"/>
      <c r="IK14" s="86"/>
      <c r="IL14" s="86"/>
      <c r="IM14" s="86"/>
      <c r="IN14" s="86"/>
      <c r="IO14" s="86"/>
      <c r="IP14" s="86"/>
      <c r="IQ14" s="86"/>
      <c r="IR14" s="86"/>
      <c r="IS14" s="86"/>
      <c r="IT14" s="86"/>
      <c r="IU14" s="86"/>
      <c r="IV14" s="86"/>
    </row>
    <row r="15" spans="1:256" ht="13.5" thickBot="1">
      <c r="A15" s="86"/>
      <c r="B15" s="101" t="s">
        <v>46</v>
      </c>
      <c r="C15" s="96" t="s">
        <v>738</v>
      </c>
      <c r="D15" s="102">
        <v>9.7000000000000003E-3</v>
      </c>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row>
    <row r="16" spans="1:256" ht="13.5" thickBot="1">
      <c r="A16" s="86"/>
      <c r="B16" s="490" t="s">
        <v>22</v>
      </c>
      <c r="C16" s="491"/>
      <c r="D16" s="103">
        <f>SUM(D14:D15)</f>
        <v>1.77E-2</v>
      </c>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c r="DF16" s="86"/>
      <c r="DG16" s="86"/>
      <c r="DH16" s="86"/>
      <c r="DI16" s="86"/>
      <c r="DJ16" s="86"/>
      <c r="DK16" s="86"/>
      <c r="DL16" s="86"/>
      <c r="DM16" s="86"/>
      <c r="DN16" s="86"/>
      <c r="DO16" s="86"/>
      <c r="DP16" s="86"/>
      <c r="DQ16" s="86"/>
      <c r="DR16" s="86"/>
      <c r="DS16" s="86"/>
      <c r="DT16" s="86"/>
      <c r="DU16" s="86"/>
      <c r="DV16" s="86"/>
      <c r="DW16" s="86"/>
      <c r="DX16" s="86"/>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c r="HI16" s="86"/>
      <c r="HJ16" s="86"/>
      <c r="HK16" s="86"/>
      <c r="HL16" s="86"/>
      <c r="HM16" s="86"/>
      <c r="HN16" s="86"/>
      <c r="HO16" s="86"/>
      <c r="HP16" s="86"/>
      <c r="HQ16" s="86"/>
      <c r="HR16" s="86"/>
      <c r="HS16" s="86"/>
      <c r="HT16" s="86"/>
      <c r="HU16" s="86"/>
      <c r="HV16" s="86"/>
      <c r="HW16" s="86"/>
      <c r="HX16" s="86"/>
      <c r="HY16" s="86"/>
      <c r="HZ16" s="86"/>
      <c r="IA16" s="86"/>
      <c r="IB16" s="86"/>
      <c r="IC16" s="86"/>
      <c r="ID16" s="86"/>
      <c r="IE16" s="86"/>
      <c r="IF16" s="86"/>
      <c r="IG16" s="86"/>
      <c r="IH16" s="86"/>
      <c r="II16" s="86"/>
      <c r="IJ16" s="86"/>
      <c r="IK16" s="86"/>
      <c r="IL16" s="86"/>
      <c r="IM16" s="86"/>
      <c r="IN16" s="86"/>
      <c r="IO16" s="86"/>
      <c r="IP16" s="86"/>
      <c r="IQ16" s="86"/>
      <c r="IR16" s="86"/>
      <c r="IS16" s="86"/>
      <c r="IT16" s="86"/>
      <c r="IU16" s="86"/>
      <c r="IV16" s="86"/>
    </row>
    <row r="17" spans="1:256" ht="13.5" thickBot="1">
      <c r="A17" s="86"/>
      <c r="B17" s="492"/>
      <c r="C17" s="493"/>
      <c r="D17" s="494"/>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c r="DF17" s="86"/>
      <c r="DG17" s="86"/>
      <c r="DH17" s="86"/>
      <c r="DI17" s="86"/>
      <c r="DJ17" s="86"/>
      <c r="DK17" s="86"/>
      <c r="DL17" s="86"/>
      <c r="DM17" s="86"/>
      <c r="DN17" s="86"/>
      <c r="DO17" s="86"/>
      <c r="DP17" s="86"/>
      <c r="DQ17" s="86"/>
      <c r="DR17" s="86"/>
      <c r="DS17" s="86"/>
      <c r="DT17" s="86"/>
      <c r="DU17" s="86"/>
      <c r="DV17" s="86"/>
      <c r="DW17" s="86"/>
      <c r="DX17" s="86"/>
      <c r="DY17" s="86"/>
      <c r="DZ17" s="86"/>
      <c r="EA17" s="86"/>
      <c r="EB17" s="86"/>
      <c r="EC17" s="86"/>
      <c r="ED17" s="86"/>
      <c r="EE17" s="86"/>
      <c r="EF17" s="86"/>
      <c r="EG17" s="86"/>
      <c r="EH17" s="86"/>
      <c r="EI17" s="86"/>
      <c r="EJ17" s="86"/>
      <c r="EK17" s="86"/>
      <c r="EL17" s="86"/>
      <c r="EM17" s="86"/>
      <c r="EN17" s="86"/>
      <c r="EO17" s="86"/>
      <c r="EP17" s="86"/>
      <c r="EQ17" s="86"/>
      <c r="ER17" s="86"/>
      <c r="ES17" s="86"/>
      <c r="ET17" s="86"/>
      <c r="EU17" s="86"/>
      <c r="EV17" s="86"/>
      <c r="EW17" s="86"/>
      <c r="EX17" s="86"/>
      <c r="EY17" s="86"/>
      <c r="EZ17" s="86"/>
      <c r="FA17" s="86"/>
      <c r="FB17" s="86"/>
      <c r="FC17" s="86"/>
      <c r="FD17" s="86"/>
      <c r="FE17" s="86"/>
      <c r="FF17" s="86"/>
      <c r="FG17" s="86"/>
      <c r="FH17" s="86"/>
      <c r="FI17" s="86"/>
      <c r="FJ17" s="86"/>
      <c r="FK17" s="86"/>
      <c r="FL17" s="86"/>
      <c r="FM17" s="86"/>
      <c r="FN17" s="86"/>
      <c r="FO17" s="86"/>
      <c r="FP17" s="86"/>
      <c r="FQ17" s="86"/>
      <c r="FR17" s="86"/>
      <c r="FS17" s="86"/>
      <c r="FT17" s="86"/>
      <c r="FU17" s="86"/>
      <c r="FV17" s="86"/>
      <c r="FW17" s="86"/>
      <c r="FX17" s="86"/>
      <c r="FY17" s="86"/>
      <c r="FZ17" s="86"/>
      <c r="GA17" s="86"/>
      <c r="GB17" s="86"/>
      <c r="GC17" s="86"/>
      <c r="GD17" s="86"/>
      <c r="GE17" s="86"/>
      <c r="GF17" s="86"/>
      <c r="GG17" s="86"/>
      <c r="GH17" s="86"/>
      <c r="GI17" s="86"/>
      <c r="GJ17" s="86"/>
      <c r="GK17" s="86"/>
      <c r="GL17" s="86"/>
      <c r="GM17" s="86"/>
      <c r="GN17" s="86"/>
      <c r="GO17" s="86"/>
      <c r="GP17" s="86"/>
      <c r="GQ17" s="86"/>
      <c r="GR17" s="86"/>
      <c r="GS17" s="86"/>
      <c r="GT17" s="86"/>
      <c r="GU17" s="86"/>
      <c r="GV17" s="86"/>
      <c r="GW17" s="86"/>
      <c r="GX17" s="86"/>
      <c r="GY17" s="86"/>
      <c r="GZ17" s="86"/>
      <c r="HA17" s="86"/>
      <c r="HB17" s="86"/>
      <c r="HC17" s="86"/>
      <c r="HD17" s="86"/>
      <c r="HE17" s="86"/>
      <c r="HF17" s="86"/>
      <c r="HG17" s="86"/>
      <c r="HH17" s="86"/>
      <c r="HI17" s="86"/>
      <c r="HJ17" s="86"/>
      <c r="HK17" s="86"/>
      <c r="HL17" s="86"/>
      <c r="HM17" s="86"/>
      <c r="HN17" s="86"/>
      <c r="HO17" s="86"/>
      <c r="HP17" s="86"/>
      <c r="HQ17" s="86"/>
      <c r="HR17" s="86"/>
      <c r="HS17" s="86"/>
      <c r="HT17" s="86"/>
      <c r="HU17" s="86"/>
      <c r="HV17" s="86"/>
      <c r="HW17" s="86"/>
      <c r="HX17" s="86"/>
      <c r="HY17" s="86"/>
      <c r="HZ17" s="86"/>
      <c r="IA17" s="86"/>
      <c r="IB17" s="86"/>
      <c r="IC17" s="86"/>
      <c r="ID17" s="86"/>
      <c r="IE17" s="86"/>
      <c r="IF17" s="86"/>
      <c r="IG17" s="86"/>
      <c r="IH17" s="86"/>
      <c r="II17" s="86"/>
      <c r="IJ17" s="86"/>
      <c r="IK17" s="86"/>
      <c r="IL17" s="86"/>
      <c r="IM17" s="86"/>
      <c r="IN17" s="86"/>
      <c r="IO17" s="86"/>
      <c r="IP17" s="86"/>
      <c r="IQ17" s="86"/>
      <c r="IR17" s="86"/>
      <c r="IS17" s="86"/>
      <c r="IT17" s="86"/>
      <c r="IU17" s="86"/>
      <c r="IV17" s="86"/>
    </row>
    <row r="18" spans="1:256" ht="13.5" thickBot="1">
      <c r="A18" s="104"/>
      <c r="B18" s="87">
        <v>4</v>
      </c>
      <c r="C18" s="87" t="s">
        <v>739</v>
      </c>
      <c r="D18" s="88" t="s">
        <v>728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4"/>
      <c r="DV18" s="104"/>
      <c r="DW18" s="104"/>
      <c r="DX18" s="104"/>
      <c r="DY18" s="104"/>
      <c r="DZ18" s="104"/>
      <c r="EA18" s="104"/>
      <c r="EB18" s="104"/>
      <c r="EC18" s="104"/>
      <c r="ED18" s="104"/>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4"/>
      <c r="IP18" s="104"/>
      <c r="IQ18" s="104"/>
      <c r="IR18" s="104"/>
      <c r="IS18" s="104"/>
      <c r="IT18" s="104"/>
      <c r="IU18" s="104"/>
      <c r="IV18" s="104"/>
    </row>
    <row r="19" spans="1:256">
      <c r="A19" s="86"/>
      <c r="B19" s="99" t="s">
        <v>20</v>
      </c>
      <c r="C19" s="99" t="s">
        <v>740</v>
      </c>
      <c r="D19" s="91">
        <v>0.05</v>
      </c>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c r="CN19" s="86"/>
      <c r="CO19" s="86"/>
      <c r="CP19" s="86"/>
      <c r="CQ19" s="86"/>
      <c r="CR19" s="86"/>
      <c r="CS19" s="86"/>
      <c r="CT19" s="86"/>
      <c r="CU19" s="86"/>
      <c r="CV19" s="86"/>
      <c r="CW19" s="86"/>
      <c r="CX19" s="86"/>
      <c r="CY19" s="86"/>
      <c r="CZ19" s="86"/>
      <c r="DA19" s="86"/>
      <c r="DB19" s="86"/>
      <c r="DC19" s="86"/>
      <c r="DD19" s="86"/>
      <c r="DE19" s="86"/>
      <c r="DF19" s="86"/>
      <c r="DG19" s="86"/>
      <c r="DH19" s="86"/>
      <c r="DI19" s="86"/>
      <c r="DJ19" s="86"/>
      <c r="DK19" s="86"/>
      <c r="DL19" s="86"/>
      <c r="DM19" s="86"/>
      <c r="DN19" s="86"/>
      <c r="DO19" s="86"/>
      <c r="DP19" s="86"/>
      <c r="DQ19" s="86"/>
      <c r="DR19" s="86"/>
      <c r="DS19" s="86"/>
      <c r="DT19" s="86"/>
      <c r="DU19" s="86"/>
      <c r="DV19" s="86"/>
      <c r="DW19" s="86"/>
      <c r="DX19" s="86"/>
      <c r="DY19" s="86"/>
      <c r="DZ19" s="86"/>
      <c r="EA19" s="86"/>
      <c r="EB19" s="86"/>
      <c r="EC19" s="86"/>
      <c r="ED19" s="86"/>
      <c r="EE19" s="86"/>
      <c r="EF19" s="86"/>
      <c r="EG19" s="86"/>
      <c r="EH19" s="86"/>
      <c r="EI19" s="86"/>
      <c r="EJ19" s="86"/>
      <c r="EK19" s="86"/>
      <c r="EL19" s="86"/>
      <c r="EM19" s="86"/>
      <c r="EN19" s="86"/>
      <c r="EO19" s="86"/>
      <c r="EP19" s="86"/>
      <c r="EQ19" s="86"/>
      <c r="ER19" s="86"/>
      <c r="ES19" s="86"/>
      <c r="ET19" s="86"/>
      <c r="EU19" s="86"/>
      <c r="EV19" s="86"/>
      <c r="EW19" s="86"/>
      <c r="EX19" s="86"/>
      <c r="EY19" s="86"/>
      <c r="EZ19" s="86"/>
      <c r="FA19" s="86"/>
      <c r="FB19" s="86"/>
      <c r="FC19" s="86"/>
      <c r="FD19" s="86"/>
      <c r="FE19" s="86"/>
      <c r="FF19" s="86"/>
      <c r="FG19" s="86"/>
      <c r="FH19" s="86"/>
      <c r="FI19" s="86"/>
      <c r="FJ19" s="86"/>
      <c r="FK19" s="86"/>
      <c r="FL19" s="86"/>
      <c r="FM19" s="86"/>
      <c r="FN19" s="86"/>
      <c r="FO19" s="86"/>
      <c r="FP19" s="86"/>
      <c r="FQ19" s="86"/>
      <c r="FR19" s="86"/>
      <c r="FS19" s="86"/>
      <c r="FT19" s="86"/>
      <c r="FU19" s="86"/>
      <c r="FV19" s="86"/>
      <c r="FW19" s="86"/>
      <c r="FX19" s="86"/>
      <c r="FY19" s="86"/>
      <c r="FZ19" s="86"/>
      <c r="GA19" s="86"/>
      <c r="GB19" s="86"/>
      <c r="GC19" s="86"/>
      <c r="GD19" s="86"/>
      <c r="GE19" s="86"/>
      <c r="GF19" s="86"/>
      <c r="GG19" s="86"/>
      <c r="GH19" s="86"/>
      <c r="GI19" s="86"/>
      <c r="GJ19" s="86"/>
      <c r="GK19" s="86"/>
      <c r="GL19" s="86"/>
      <c r="GM19" s="86"/>
      <c r="GN19" s="86"/>
      <c r="GO19" s="86"/>
      <c r="GP19" s="86"/>
      <c r="GQ19" s="86"/>
      <c r="GR19" s="86"/>
      <c r="GS19" s="86"/>
      <c r="GT19" s="86"/>
      <c r="GU19" s="86"/>
      <c r="GV19" s="86"/>
      <c r="GW19" s="86"/>
      <c r="GX19" s="86"/>
      <c r="GY19" s="86"/>
      <c r="GZ19" s="86"/>
      <c r="HA19" s="86"/>
      <c r="HB19" s="86"/>
      <c r="HC19" s="86"/>
      <c r="HD19" s="86"/>
      <c r="HE19" s="86"/>
      <c r="HF19" s="86"/>
      <c r="HG19" s="86"/>
      <c r="HH19" s="86"/>
      <c r="HI19" s="86"/>
      <c r="HJ19" s="86"/>
      <c r="HK19" s="86"/>
      <c r="HL19" s="86"/>
      <c r="HM19" s="86"/>
      <c r="HN19" s="86"/>
      <c r="HO19" s="86"/>
      <c r="HP19" s="86"/>
      <c r="HQ19" s="86"/>
      <c r="HR19" s="86"/>
      <c r="HS19" s="86"/>
      <c r="HT19" s="86"/>
      <c r="HU19" s="86"/>
      <c r="HV19" s="86"/>
      <c r="HW19" s="86"/>
      <c r="HX19" s="86"/>
      <c r="HY19" s="86"/>
      <c r="HZ19" s="86"/>
      <c r="IA19" s="86"/>
      <c r="IB19" s="86"/>
      <c r="IC19" s="86"/>
      <c r="ID19" s="86"/>
      <c r="IE19" s="86"/>
      <c r="IF19" s="86"/>
      <c r="IG19" s="86"/>
      <c r="IH19" s="86"/>
      <c r="II19" s="86"/>
      <c r="IJ19" s="86"/>
      <c r="IK19" s="86"/>
      <c r="IL19" s="86"/>
      <c r="IM19" s="86"/>
      <c r="IN19" s="86"/>
      <c r="IO19" s="86"/>
      <c r="IP19" s="86"/>
      <c r="IQ19" s="86"/>
      <c r="IR19" s="86"/>
      <c r="IS19" s="86"/>
      <c r="IT19" s="86"/>
      <c r="IU19" s="86"/>
      <c r="IV19" s="86"/>
    </row>
    <row r="20" spans="1:256">
      <c r="A20" s="86"/>
      <c r="B20" s="105" t="s">
        <v>21</v>
      </c>
      <c r="C20" s="105" t="s">
        <v>741</v>
      </c>
      <c r="D20" s="94">
        <v>6.4999999999999997E-3</v>
      </c>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c r="HI20" s="86"/>
      <c r="HJ20" s="86"/>
      <c r="HK20" s="86"/>
      <c r="HL20" s="86"/>
      <c r="HM20" s="86"/>
      <c r="HN20" s="86"/>
      <c r="HO20" s="86"/>
      <c r="HP20" s="86"/>
      <c r="HQ20" s="86"/>
      <c r="HR20" s="86"/>
      <c r="HS20" s="86"/>
      <c r="HT20" s="86"/>
      <c r="HU20" s="86"/>
      <c r="HV20" s="86"/>
      <c r="HW20" s="86"/>
      <c r="HX20" s="86"/>
      <c r="HY20" s="86"/>
      <c r="HZ20" s="86"/>
      <c r="IA20" s="86"/>
      <c r="IB20" s="86"/>
      <c r="IC20" s="86"/>
      <c r="ID20" s="86"/>
      <c r="IE20" s="86"/>
      <c r="IF20" s="86"/>
      <c r="IG20" s="86"/>
      <c r="IH20" s="86"/>
      <c r="II20" s="86"/>
      <c r="IJ20" s="86"/>
      <c r="IK20" s="86"/>
      <c r="IL20" s="86"/>
      <c r="IM20" s="86"/>
      <c r="IN20" s="86"/>
      <c r="IO20" s="86"/>
      <c r="IP20" s="86"/>
      <c r="IQ20" s="86"/>
      <c r="IR20" s="86"/>
      <c r="IS20" s="86"/>
      <c r="IT20" s="86"/>
      <c r="IU20" s="86"/>
      <c r="IV20" s="86"/>
    </row>
    <row r="21" spans="1:256">
      <c r="A21" s="86"/>
      <c r="B21" s="105" t="s">
        <v>742</v>
      </c>
      <c r="C21" s="105" t="s">
        <v>743</v>
      </c>
      <c r="D21" s="94">
        <v>0.03</v>
      </c>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c r="CN21" s="86"/>
      <c r="CO21" s="86"/>
      <c r="CP21" s="86"/>
      <c r="CQ21" s="86"/>
      <c r="CR21" s="86"/>
      <c r="CS21" s="86"/>
      <c r="CT21" s="86"/>
      <c r="CU21" s="86"/>
      <c r="CV21" s="86"/>
      <c r="CW21" s="86"/>
      <c r="CX21" s="86"/>
      <c r="CY21" s="86"/>
      <c r="CZ21" s="86"/>
      <c r="DA21" s="86"/>
      <c r="DB21" s="86"/>
      <c r="DC21" s="86"/>
      <c r="DD21" s="86"/>
      <c r="DE21" s="86"/>
      <c r="DF21" s="86"/>
      <c r="DG21" s="86"/>
      <c r="DH21" s="86"/>
      <c r="DI21" s="86"/>
      <c r="DJ21" s="86"/>
      <c r="DK21" s="86"/>
      <c r="DL21" s="86"/>
      <c r="DM21" s="86"/>
      <c r="DN21" s="86"/>
      <c r="DO21" s="86"/>
      <c r="DP21" s="86"/>
      <c r="DQ21" s="86"/>
      <c r="DR21" s="86"/>
      <c r="DS21" s="86"/>
      <c r="DT21" s="86"/>
      <c r="DU21" s="86"/>
      <c r="DV21" s="86"/>
      <c r="DW21" s="86"/>
      <c r="DX21" s="86"/>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c r="HI21" s="86"/>
      <c r="HJ21" s="86"/>
      <c r="HK21" s="86"/>
      <c r="HL21" s="86"/>
      <c r="HM21" s="86"/>
      <c r="HN21" s="86"/>
      <c r="HO21" s="86"/>
      <c r="HP21" s="86"/>
      <c r="HQ21" s="86"/>
      <c r="HR21" s="86"/>
      <c r="HS21" s="86"/>
      <c r="HT21" s="86"/>
      <c r="HU21" s="86"/>
      <c r="HV21" s="86"/>
      <c r="HW21" s="86"/>
      <c r="HX21" s="86"/>
      <c r="HY21" s="86"/>
      <c r="HZ21" s="86"/>
      <c r="IA21" s="86"/>
      <c r="IB21" s="86"/>
      <c r="IC21" s="86"/>
      <c r="ID21" s="86"/>
      <c r="IE21" s="86"/>
      <c r="IF21" s="86"/>
      <c r="IG21" s="86"/>
      <c r="IH21" s="86"/>
      <c r="II21" s="86"/>
      <c r="IJ21" s="86"/>
      <c r="IK21" s="86"/>
      <c r="IL21" s="86"/>
      <c r="IM21" s="86"/>
      <c r="IN21" s="86"/>
      <c r="IO21" s="86"/>
      <c r="IP21" s="86"/>
      <c r="IQ21" s="86"/>
      <c r="IR21" s="86"/>
      <c r="IS21" s="86"/>
      <c r="IT21" s="86"/>
      <c r="IU21" s="86"/>
      <c r="IV21" s="86"/>
    </row>
    <row r="22" spans="1:256" ht="13.5" thickBot="1">
      <c r="A22" s="86"/>
      <c r="B22" s="101" t="s">
        <v>744</v>
      </c>
      <c r="C22" s="101" t="s">
        <v>745</v>
      </c>
      <c r="D22" s="97">
        <v>0</v>
      </c>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c r="CN22" s="86"/>
      <c r="CO22" s="86"/>
      <c r="CP22" s="86"/>
      <c r="CQ22" s="86"/>
      <c r="CR22" s="86"/>
      <c r="CS22" s="86"/>
      <c r="CT22" s="86"/>
      <c r="CU22" s="86"/>
      <c r="CV22" s="86"/>
      <c r="CW22" s="86"/>
      <c r="CX22" s="86"/>
      <c r="CY22" s="86"/>
      <c r="CZ22" s="86"/>
      <c r="DA22" s="86"/>
      <c r="DB22" s="86"/>
      <c r="DC22" s="86"/>
      <c r="DD22" s="86"/>
      <c r="DE22" s="86"/>
      <c r="DF22" s="86"/>
      <c r="DG22" s="86"/>
      <c r="DH22" s="86"/>
      <c r="DI22" s="86"/>
      <c r="DJ22" s="86"/>
      <c r="DK22" s="86"/>
      <c r="DL22" s="86"/>
      <c r="DM22" s="86"/>
      <c r="DN22" s="86"/>
      <c r="DO22" s="86"/>
      <c r="DP22" s="86"/>
      <c r="DQ22" s="86"/>
      <c r="DR22" s="86"/>
      <c r="DS22" s="86"/>
      <c r="DT22" s="86"/>
      <c r="DU22" s="86"/>
      <c r="DV22" s="86"/>
      <c r="DW22" s="86"/>
      <c r="DX22" s="86"/>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c r="HI22" s="86"/>
      <c r="HJ22" s="86"/>
      <c r="HK22" s="86"/>
      <c r="HL22" s="86"/>
      <c r="HM22" s="86"/>
      <c r="HN22" s="86"/>
      <c r="HO22" s="86"/>
      <c r="HP22" s="86"/>
      <c r="HQ22" s="86"/>
      <c r="HR22" s="86"/>
      <c r="HS22" s="86"/>
      <c r="HT22" s="86"/>
      <c r="HU22" s="86"/>
      <c r="HV22" s="86"/>
      <c r="HW22" s="86"/>
      <c r="HX22" s="86"/>
      <c r="HY22" s="86"/>
      <c r="HZ22" s="86"/>
      <c r="IA22" s="86"/>
      <c r="IB22" s="86"/>
      <c r="IC22" s="86"/>
      <c r="ID22" s="86"/>
      <c r="IE22" s="86"/>
      <c r="IF22" s="86"/>
      <c r="IG22" s="86"/>
      <c r="IH22" s="86"/>
      <c r="II22" s="86"/>
      <c r="IJ22" s="86"/>
      <c r="IK22" s="86"/>
      <c r="IL22" s="86"/>
      <c r="IM22" s="86"/>
      <c r="IN22" s="86"/>
      <c r="IO22" s="86"/>
      <c r="IP22" s="86"/>
      <c r="IQ22" s="86"/>
      <c r="IR22" s="86"/>
      <c r="IS22" s="86"/>
      <c r="IT22" s="86"/>
      <c r="IU22" s="86"/>
      <c r="IV22" s="86"/>
    </row>
    <row r="23" spans="1:256" ht="13.5" thickBot="1">
      <c r="A23" s="86"/>
      <c r="B23" s="490" t="s">
        <v>22</v>
      </c>
      <c r="C23" s="491"/>
      <c r="D23" s="106">
        <f>SUM(D19:D22)</f>
        <v>8.6499999999999994E-2</v>
      </c>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c r="CU23" s="86"/>
      <c r="CV23" s="86"/>
      <c r="CW23" s="86"/>
      <c r="CX23" s="86"/>
      <c r="CY23" s="86"/>
      <c r="CZ23" s="86"/>
      <c r="DA23" s="86"/>
      <c r="DB23" s="86"/>
      <c r="DC23" s="86"/>
      <c r="DD23" s="86"/>
      <c r="DE23" s="86"/>
      <c r="DF23" s="86"/>
      <c r="DG23" s="86"/>
      <c r="DH23" s="86"/>
      <c r="DI23" s="86"/>
      <c r="DJ23" s="86"/>
      <c r="DK23" s="86"/>
      <c r="DL23" s="86"/>
      <c r="DM23" s="86"/>
      <c r="DN23" s="86"/>
      <c r="DO23" s="86"/>
      <c r="DP23" s="86"/>
      <c r="DQ23" s="86"/>
      <c r="DR23" s="86"/>
      <c r="DS23" s="86"/>
      <c r="DT23" s="86"/>
      <c r="DU23" s="86"/>
      <c r="DV23" s="86"/>
      <c r="DW23" s="86"/>
      <c r="DX23" s="86"/>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c r="HI23" s="86"/>
      <c r="HJ23" s="86"/>
      <c r="HK23" s="86"/>
      <c r="HL23" s="86"/>
      <c r="HM23" s="86"/>
      <c r="HN23" s="86"/>
      <c r="HO23" s="86"/>
      <c r="HP23" s="86"/>
      <c r="HQ23" s="86"/>
      <c r="HR23" s="86"/>
      <c r="HS23" s="86"/>
      <c r="HT23" s="86"/>
      <c r="HU23" s="86"/>
      <c r="HV23" s="86"/>
      <c r="HW23" s="86"/>
      <c r="HX23" s="86"/>
      <c r="HY23" s="86"/>
      <c r="HZ23" s="86"/>
      <c r="IA23" s="86"/>
      <c r="IB23" s="86"/>
      <c r="IC23" s="86"/>
      <c r="ID23" s="86"/>
      <c r="IE23" s="86"/>
      <c r="IF23" s="86"/>
      <c r="IG23" s="86"/>
      <c r="IH23" s="86"/>
      <c r="II23" s="86"/>
      <c r="IJ23" s="86"/>
      <c r="IK23" s="86"/>
      <c r="IL23" s="86"/>
      <c r="IM23" s="86"/>
      <c r="IN23" s="86"/>
      <c r="IO23" s="86"/>
      <c r="IP23" s="86"/>
      <c r="IQ23" s="86"/>
      <c r="IR23" s="86"/>
      <c r="IS23" s="86"/>
      <c r="IT23" s="86"/>
      <c r="IU23" s="86"/>
      <c r="IV23" s="86"/>
    </row>
    <row r="24" spans="1:256">
      <c r="A24" s="86"/>
      <c r="B24" s="107"/>
      <c r="C24" s="107"/>
      <c r="D24" s="108"/>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c r="CL24" s="86"/>
      <c r="CM24" s="86"/>
      <c r="CN24" s="86"/>
      <c r="CO24" s="86"/>
      <c r="CP24" s="86"/>
      <c r="CQ24" s="86"/>
      <c r="CR24" s="86"/>
      <c r="CS24" s="86"/>
      <c r="CT24" s="86"/>
      <c r="CU24" s="86"/>
      <c r="CV24" s="86"/>
      <c r="CW24" s="86"/>
      <c r="CX24" s="86"/>
      <c r="CY24" s="86"/>
      <c r="CZ24" s="86"/>
      <c r="DA24" s="86"/>
      <c r="DB24" s="86"/>
      <c r="DC24" s="86"/>
      <c r="DD24" s="86"/>
      <c r="DE24" s="86"/>
      <c r="DF24" s="86"/>
      <c r="DG24" s="86"/>
      <c r="DH24" s="86"/>
      <c r="DI24" s="86"/>
      <c r="DJ24" s="86"/>
      <c r="DK24" s="86"/>
      <c r="DL24" s="86"/>
      <c r="DM24" s="86"/>
      <c r="DN24" s="86"/>
      <c r="DO24" s="86"/>
      <c r="DP24" s="86"/>
      <c r="DQ24" s="86"/>
      <c r="DR24" s="86"/>
      <c r="DS24" s="86"/>
      <c r="DT24" s="86"/>
      <c r="DU24" s="86"/>
      <c r="DV24" s="86"/>
      <c r="DW24" s="86"/>
      <c r="DX24" s="86"/>
      <c r="DY24" s="86"/>
      <c r="DZ24" s="86"/>
      <c r="EA24" s="86"/>
      <c r="EB24" s="86"/>
      <c r="EC24" s="86"/>
      <c r="ED24" s="86"/>
      <c r="EE24" s="86"/>
      <c r="EF24" s="86"/>
      <c r="EG24" s="86"/>
      <c r="EH24" s="86"/>
      <c r="EI24" s="86"/>
      <c r="EJ24" s="86"/>
      <c r="EK24" s="86"/>
      <c r="EL24" s="86"/>
      <c r="EM24" s="86"/>
      <c r="EN24" s="86"/>
      <c r="EO24" s="86"/>
      <c r="EP24" s="86"/>
      <c r="EQ24" s="86"/>
      <c r="ER24" s="86"/>
      <c r="ES24" s="86"/>
      <c r="ET24" s="86"/>
      <c r="EU24" s="86"/>
      <c r="EV24" s="86"/>
      <c r="EW24" s="86"/>
      <c r="EX24" s="86"/>
      <c r="EY24" s="86"/>
      <c r="EZ24" s="86"/>
      <c r="FA24" s="86"/>
      <c r="FB24" s="86"/>
      <c r="FC24" s="86"/>
      <c r="FD24" s="86"/>
      <c r="FE24" s="86"/>
      <c r="FF24" s="86"/>
      <c r="FG24" s="86"/>
      <c r="FH24" s="86"/>
      <c r="FI24" s="86"/>
      <c r="FJ24" s="86"/>
      <c r="FK24" s="86"/>
      <c r="FL24" s="86"/>
      <c r="FM24" s="86"/>
      <c r="FN24" s="86"/>
      <c r="FO24" s="86"/>
      <c r="FP24" s="86"/>
      <c r="FQ24" s="86"/>
      <c r="FR24" s="86"/>
      <c r="FS24" s="86"/>
      <c r="FT24" s="86"/>
      <c r="FU24" s="86"/>
      <c r="FV24" s="86"/>
      <c r="FW24" s="86"/>
      <c r="FX24" s="86"/>
      <c r="FY24" s="86"/>
      <c r="FZ24" s="86"/>
      <c r="GA24" s="86"/>
      <c r="GB24" s="86"/>
      <c r="GC24" s="86"/>
      <c r="GD24" s="86"/>
      <c r="GE24" s="86"/>
      <c r="GF24" s="86"/>
      <c r="GG24" s="86"/>
      <c r="GH24" s="86"/>
      <c r="GI24" s="86"/>
      <c r="GJ24" s="86"/>
      <c r="GK24" s="86"/>
      <c r="GL24" s="86"/>
      <c r="GM24" s="86"/>
      <c r="GN24" s="86"/>
      <c r="GO24" s="86"/>
      <c r="GP24" s="86"/>
      <c r="GQ24" s="86"/>
      <c r="GR24" s="86"/>
      <c r="GS24" s="86"/>
      <c r="GT24" s="86"/>
      <c r="GU24" s="86"/>
      <c r="GV24" s="86"/>
      <c r="GW24" s="86"/>
      <c r="GX24" s="86"/>
      <c r="GY24" s="86"/>
      <c r="GZ24" s="86"/>
      <c r="HA24" s="86"/>
      <c r="HB24" s="86"/>
      <c r="HC24" s="86"/>
      <c r="HD24" s="86"/>
      <c r="HE24" s="86"/>
      <c r="HF24" s="86"/>
      <c r="HG24" s="86"/>
      <c r="HH24" s="86"/>
      <c r="HI24" s="86"/>
      <c r="HJ24" s="86"/>
      <c r="HK24" s="86"/>
      <c r="HL24" s="86"/>
      <c r="HM24" s="86"/>
      <c r="HN24" s="86"/>
      <c r="HO24" s="86"/>
      <c r="HP24" s="86"/>
      <c r="HQ24" s="86"/>
      <c r="HR24" s="86"/>
      <c r="HS24" s="86"/>
      <c r="HT24" s="86"/>
      <c r="HU24" s="86"/>
      <c r="HV24" s="86"/>
      <c r="HW24" s="86"/>
      <c r="HX24" s="86"/>
      <c r="HY24" s="86"/>
      <c r="HZ24" s="86"/>
      <c r="IA24" s="86"/>
      <c r="IB24" s="86"/>
      <c r="IC24" s="86"/>
      <c r="ID24" s="86"/>
      <c r="IE24" s="86"/>
      <c r="IF24" s="86"/>
      <c r="IG24" s="86"/>
      <c r="IH24" s="86"/>
      <c r="II24" s="86"/>
      <c r="IJ24" s="86"/>
      <c r="IK24" s="86"/>
      <c r="IL24" s="86"/>
      <c r="IM24" s="86"/>
      <c r="IN24" s="86"/>
      <c r="IO24" s="86"/>
      <c r="IP24" s="86"/>
      <c r="IQ24" s="86"/>
      <c r="IR24" s="86"/>
      <c r="IS24" s="86"/>
      <c r="IT24" s="86"/>
      <c r="IU24" s="86"/>
      <c r="IV24" s="86"/>
    </row>
    <row r="25" spans="1:256">
      <c r="A25" s="86"/>
      <c r="B25" s="86"/>
      <c r="C25" s="86"/>
      <c r="D25" s="109"/>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6"/>
      <c r="DD25" s="86"/>
      <c r="DE25" s="86"/>
      <c r="DF25" s="86"/>
      <c r="DG25" s="86"/>
      <c r="DH25" s="86"/>
      <c r="DI25" s="86"/>
      <c r="DJ25" s="86"/>
      <c r="DK25" s="86"/>
      <c r="DL25" s="86"/>
      <c r="DM25" s="86"/>
      <c r="DN25" s="86"/>
      <c r="DO25" s="86"/>
      <c r="DP25" s="86"/>
      <c r="DQ25" s="86"/>
      <c r="DR25" s="86"/>
      <c r="DS25" s="86"/>
      <c r="DT25" s="86"/>
      <c r="DU25" s="86"/>
      <c r="DV25" s="86"/>
      <c r="DW25" s="86"/>
      <c r="DX25" s="86"/>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c r="HI25" s="86"/>
      <c r="HJ25" s="86"/>
      <c r="HK25" s="86"/>
      <c r="HL25" s="86"/>
      <c r="HM25" s="86"/>
      <c r="HN25" s="86"/>
      <c r="HO25" s="86"/>
      <c r="HP25" s="86"/>
      <c r="HQ25" s="86"/>
      <c r="HR25" s="86"/>
      <c r="HS25" s="86"/>
      <c r="HT25" s="86"/>
      <c r="HU25" s="86"/>
      <c r="HV25" s="86"/>
      <c r="HW25" s="86"/>
      <c r="HX25" s="86"/>
      <c r="HY25" s="86"/>
      <c r="HZ25" s="86"/>
      <c r="IA25" s="86"/>
      <c r="IB25" s="86"/>
      <c r="IC25" s="86"/>
      <c r="ID25" s="86"/>
      <c r="IE25" s="86"/>
      <c r="IF25" s="86"/>
      <c r="IG25" s="86"/>
      <c r="IH25" s="86"/>
      <c r="II25" s="86"/>
      <c r="IJ25" s="86"/>
      <c r="IK25" s="86"/>
      <c r="IL25" s="86"/>
      <c r="IM25" s="86"/>
      <c r="IN25" s="86"/>
      <c r="IO25" s="86"/>
      <c r="IP25" s="86"/>
      <c r="IQ25" s="86"/>
      <c r="IR25" s="86"/>
      <c r="IS25" s="86"/>
      <c r="IT25" s="86"/>
      <c r="IU25" s="86"/>
      <c r="IV25" s="86"/>
    </row>
    <row r="26" spans="1:256">
      <c r="B26" s="495" t="s">
        <v>215</v>
      </c>
      <c r="C26" s="495"/>
      <c r="D26" s="495"/>
    </row>
    <row r="28" spans="1:256">
      <c r="B28" s="478" t="s">
        <v>216</v>
      </c>
      <c r="C28" s="478"/>
      <c r="D28" s="478"/>
    </row>
    <row r="29" spans="1:256">
      <c r="B29" s="478" t="s">
        <v>217</v>
      </c>
      <c r="C29" s="478"/>
      <c r="D29" s="478"/>
    </row>
    <row r="31" spans="1:256">
      <c r="B31" s="80" t="s">
        <v>218</v>
      </c>
    </row>
    <row r="32" spans="1:256">
      <c r="B32" s="80" t="s">
        <v>219</v>
      </c>
    </row>
    <row r="33" spans="2:4">
      <c r="B33" s="80" t="s">
        <v>220</v>
      </c>
    </row>
    <row r="34" spans="2:4">
      <c r="B34" s="80" t="s">
        <v>221</v>
      </c>
    </row>
    <row r="35" spans="2:4">
      <c r="B35" s="80" t="s">
        <v>222</v>
      </c>
    </row>
    <row r="36" spans="2:4">
      <c r="B36" s="80" t="s">
        <v>223</v>
      </c>
    </row>
    <row r="37" spans="2:4">
      <c r="B37" s="80" t="s">
        <v>224</v>
      </c>
    </row>
    <row r="39" spans="2:4">
      <c r="C39" s="110"/>
      <c r="D39" s="80"/>
    </row>
    <row r="43" spans="2:4" ht="14.5">
      <c r="C43" s="111"/>
    </row>
    <row r="44" spans="2:4">
      <c r="C44" s="112"/>
    </row>
    <row r="45" spans="2:4">
      <c r="C45" s="112"/>
    </row>
    <row r="46" spans="2:4">
      <c r="C46" s="112"/>
    </row>
  </sheetData>
  <mergeCells count="11">
    <mergeCell ref="B29:D29"/>
    <mergeCell ref="B2:D2"/>
    <mergeCell ref="B3:D3"/>
    <mergeCell ref="B4:D4"/>
    <mergeCell ref="B11:C11"/>
    <mergeCell ref="B12:D12"/>
    <mergeCell ref="B16:C16"/>
    <mergeCell ref="B17:D17"/>
    <mergeCell ref="B23:C23"/>
    <mergeCell ref="B26:D26"/>
    <mergeCell ref="B28:D28"/>
  </mergeCells>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17"/>
  <dimension ref="A1:IV46"/>
  <sheetViews>
    <sheetView workbookViewId="0">
      <selection activeCell="B2" sqref="B2:D37"/>
    </sheetView>
  </sheetViews>
  <sheetFormatPr defaultColWidth="62.453125" defaultRowHeight="13"/>
  <cols>
    <col min="1" max="1" width="9.1796875" style="80" customWidth="1"/>
    <col min="2" max="2" width="8" style="80" customWidth="1"/>
    <col min="3" max="3" width="62.453125" style="80" customWidth="1"/>
    <col min="4" max="4" width="10.54296875" style="81" customWidth="1"/>
    <col min="5" max="5" width="9.26953125" style="80" customWidth="1"/>
    <col min="6" max="254" width="9.1796875" style="80" customWidth="1"/>
    <col min="255" max="255" width="8" style="80" customWidth="1"/>
    <col min="256" max="16384" width="62.453125" style="80"/>
  </cols>
  <sheetData>
    <row r="1" spans="1:256" ht="13.5" thickBot="1">
      <c r="B1" s="83"/>
      <c r="D1" s="84"/>
      <c r="E1" s="85"/>
    </row>
    <row r="2" spans="1:256" ht="13.5" thickBot="1">
      <c r="B2" s="479" t="s">
        <v>746</v>
      </c>
      <c r="C2" s="480"/>
      <c r="D2" s="481"/>
      <c r="E2" s="85"/>
    </row>
    <row r="3" spans="1:256" ht="13.5" thickBot="1">
      <c r="B3" s="479" t="s">
        <v>726</v>
      </c>
      <c r="C3" s="480"/>
      <c r="D3" s="481"/>
    </row>
    <row r="4" spans="1:256" ht="13.5" thickBot="1">
      <c r="B4" s="482"/>
      <c r="C4" s="483"/>
      <c r="D4" s="484"/>
    </row>
    <row r="5" spans="1:256" ht="13.5" thickBot="1">
      <c r="A5" s="86"/>
      <c r="B5" s="87" t="s">
        <v>76</v>
      </c>
      <c r="C5" s="87" t="s">
        <v>727</v>
      </c>
      <c r="D5" s="88" t="s">
        <v>728</v>
      </c>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86"/>
      <c r="CP5" s="86"/>
      <c r="CQ5" s="86"/>
      <c r="CR5" s="86"/>
      <c r="CS5" s="86"/>
      <c r="CT5" s="86"/>
      <c r="CU5" s="86"/>
      <c r="CV5" s="86"/>
      <c r="CW5" s="86"/>
      <c r="CX5" s="86"/>
      <c r="CY5" s="86"/>
      <c r="CZ5" s="86"/>
      <c r="DA5" s="86"/>
      <c r="DB5" s="86"/>
      <c r="DC5" s="86"/>
      <c r="DD5" s="86"/>
      <c r="DE5" s="86"/>
      <c r="DF5" s="86"/>
      <c r="DG5" s="86"/>
      <c r="DH5" s="86"/>
      <c r="DI5" s="86"/>
      <c r="DJ5" s="86"/>
      <c r="DK5" s="86"/>
      <c r="DL5" s="86"/>
      <c r="DM5" s="86"/>
      <c r="DN5" s="86"/>
      <c r="DO5" s="86"/>
      <c r="DP5" s="86"/>
      <c r="DQ5" s="86"/>
      <c r="DR5" s="86"/>
      <c r="DS5" s="86"/>
      <c r="DT5" s="86"/>
      <c r="DU5" s="86"/>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c r="EV5" s="86"/>
      <c r="EW5" s="86"/>
      <c r="EX5" s="86"/>
      <c r="EY5" s="86"/>
      <c r="EZ5" s="86"/>
      <c r="FA5" s="86"/>
      <c r="FB5" s="86"/>
      <c r="FC5" s="86"/>
      <c r="FD5" s="86"/>
      <c r="FE5" s="86"/>
      <c r="FF5" s="86"/>
      <c r="FG5" s="86"/>
      <c r="FH5" s="86"/>
      <c r="FI5" s="86"/>
      <c r="FJ5" s="86"/>
      <c r="FK5" s="86"/>
      <c r="FL5" s="86"/>
      <c r="FM5" s="86"/>
      <c r="FN5" s="86"/>
      <c r="FO5" s="86"/>
      <c r="FP5" s="86"/>
      <c r="FQ5" s="86"/>
      <c r="FR5" s="86"/>
      <c r="FS5" s="86"/>
      <c r="FT5" s="86"/>
      <c r="FU5" s="86"/>
      <c r="FV5" s="86"/>
      <c r="FW5" s="86"/>
      <c r="FX5" s="86"/>
      <c r="FY5" s="86"/>
      <c r="FZ5" s="86"/>
      <c r="GA5" s="86"/>
      <c r="GB5" s="86"/>
      <c r="GC5" s="86"/>
      <c r="GD5" s="86"/>
      <c r="GE5" s="86"/>
      <c r="GF5" s="86"/>
      <c r="GG5" s="86"/>
      <c r="GH5" s="86"/>
      <c r="GI5" s="86"/>
      <c r="GJ5" s="86"/>
      <c r="GK5" s="86"/>
      <c r="GL5" s="86"/>
      <c r="GM5" s="86"/>
      <c r="GN5" s="86"/>
      <c r="GO5" s="86"/>
      <c r="GP5" s="86"/>
      <c r="GQ5" s="86"/>
      <c r="GR5" s="86"/>
      <c r="GS5" s="86"/>
      <c r="GT5" s="86"/>
      <c r="GU5" s="86"/>
      <c r="GV5" s="86"/>
      <c r="GW5" s="86"/>
      <c r="GX5" s="86"/>
      <c r="GY5" s="86"/>
      <c r="GZ5" s="86"/>
      <c r="HA5" s="86"/>
      <c r="HB5" s="86"/>
      <c r="HC5" s="86"/>
      <c r="HD5" s="86"/>
      <c r="HE5" s="86"/>
      <c r="HF5" s="86"/>
      <c r="HG5" s="86"/>
      <c r="HH5" s="86"/>
      <c r="HI5" s="86"/>
      <c r="HJ5" s="86"/>
      <c r="HK5" s="86"/>
      <c r="HL5" s="86"/>
      <c r="HM5" s="86"/>
      <c r="HN5" s="86"/>
      <c r="HO5" s="86"/>
      <c r="HP5" s="86"/>
      <c r="HQ5" s="86"/>
      <c r="HR5" s="86"/>
      <c r="HS5" s="86"/>
      <c r="HT5" s="86"/>
      <c r="HU5" s="86"/>
      <c r="HV5" s="86"/>
      <c r="HW5" s="86"/>
      <c r="HX5" s="86"/>
      <c r="HY5" s="86"/>
      <c r="HZ5" s="86"/>
      <c r="IA5" s="86"/>
      <c r="IB5" s="86"/>
      <c r="IC5" s="86"/>
      <c r="ID5" s="86"/>
      <c r="IE5" s="86"/>
      <c r="IF5" s="86"/>
      <c r="IG5" s="86"/>
      <c r="IH5" s="86"/>
      <c r="II5" s="86"/>
      <c r="IJ5" s="86"/>
      <c r="IK5" s="86"/>
      <c r="IL5" s="86"/>
      <c r="IM5" s="86"/>
      <c r="IN5" s="86"/>
      <c r="IO5" s="86"/>
      <c r="IP5" s="86"/>
      <c r="IQ5" s="86"/>
      <c r="IR5" s="86"/>
      <c r="IS5" s="86"/>
      <c r="IT5" s="86"/>
      <c r="IU5" s="86"/>
      <c r="IV5" s="86"/>
    </row>
    <row r="6" spans="1:256">
      <c r="A6" s="86"/>
      <c r="B6" s="89">
        <v>1</v>
      </c>
      <c r="C6" s="90" t="s">
        <v>729</v>
      </c>
      <c r="D6" s="94">
        <v>0.02</v>
      </c>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c r="HI6" s="86"/>
      <c r="HJ6" s="86"/>
      <c r="HK6" s="86"/>
      <c r="HL6" s="86"/>
      <c r="HM6" s="86"/>
      <c r="HN6" s="86"/>
      <c r="HO6" s="86"/>
      <c r="HP6" s="86"/>
      <c r="HQ6" s="86"/>
      <c r="HR6" s="86"/>
      <c r="HS6" s="86"/>
      <c r="HT6" s="86"/>
      <c r="HU6" s="86"/>
      <c r="HV6" s="86"/>
      <c r="HW6" s="86"/>
      <c r="HX6" s="86"/>
      <c r="HY6" s="86"/>
      <c r="HZ6" s="86"/>
      <c r="IA6" s="86"/>
      <c r="IB6" s="86"/>
      <c r="IC6" s="86"/>
      <c r="ID6" s="86"/>
      <c r="IE6" s="86"/>
      <c r="IF6" s="86"/>
      <c r="IG6" s="86"/>
      <c r="IH6" s="86"/>
      <c r="II6" s="86"/>
      <c r="IJ6" s="86"/>
      <c r="IK6" s="86"/>
      <c r="IL6" s="86"/>
      <c r="IM6" s="86"/>
      <c r="IN6" s="86"/>
      <c r="IO6" s="86"/>
      <c r="IP6" s="86"/>
      <c r="IQ6" s="86"/>
      <c r="IR6" s="86"/>
      <c r="IS6" s="86"/>
      <c r="IT6" s="86"/>
      <c r="IU6" s="86"/>
      <c r="IV6" s="86"/>
    </row>
    <row r="7" spans="1:256">
      <c r="A7" s="86"/>
      <c r="B7" s="92">
        <v>2</v>
      </c>
      <c r="C7" s="93" t="s">
        <v>730</v>
      </c>
      <c r="D7" s="94">
        <v>8.6E-3</v>
      </c>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6"/>
      <c r="DU7" s="86"/>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6"/>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86"/>
      <c r="GZ7" s="86"/>
      <c r="HA7" s="86"/>
      <c r="HB7" s="86"/>
      <c r="HC7" s="86"/>
      <c r="HD7" s="86"/>
      <c r="HE7" s="86"/>
      <c r="HF7" s="86"/>
      <c r="HG7" s="86"/>
      <c r="HH7" s="86"/>
      <c r="HI7" s="86"/>
      <c r="HJ7" s="86"/>
      <c r="HK7" s="86"/>
      <c r="HL7" s="86"/>
      <c r="HM7" s="86"/>
      <c r="HN7" s="86"/>
      <c r="HO7" s="86"/>
      <c r="HP7" s="86"/>
      <c r="HQ7" s="86"/>
      <c r="HR7" s="86"/>
      <c r="HS7" s="86"/>
      <c r="HT7" s="86"/>
      <c r="HU7" s="86"/>
      <c r="HV7" s="86"/>
      <c r="HW7" s="86"/>
      <c r="HX7" s="86"/>
      <c r="HY7" s="86"/>
      <c r="HZ7" s="86"/>
      <c r="IA7" s="86"/>
      <c r="IB7" s="86"/>
      <c r="IC7" s="86"/>
      <c r="ID7" s="86"/>
      <c r="IE7" s="86"/>
      <c r="IF7" s="86"/>
      <c r="IG7" s="86"/>
      <c r="IH7" s="86"/>
      <c r="II7" s="86"/>
      <c r="IJ7" s="86"/>
      <c r="IK7" s="86"/>
      <c r="IL7" s="86"/>
      <c r="IM7" s="86"/>
      <c r="IN7" s="86"/>
      <c r="IO7" s="86"/>
      <c r="IP7" s="86"/>
      <c r="IQ7" s="86"/>
      <c r="IR7" s="86"/>
      <c r="IS7" s="86"/>
      <c r="IT7" s="86"/>
      <c r="IU7" s="86"/>
      <c r="IV7" s="86"/>
    </row>
    <row r="8" spans="1:256">
      <c r="A8" s="86"/>
      <c r="B8" s="92">
        <v>3</v>
      </c>
      <c r="C8" s="93" t="s">
        <v>731</v>
      </c>
      <c r="D8" s="94">
        <v>8.5000000000000006E-3</v>
      </c>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c r="HI8" s="86"/>
      <c r="HJ8" s="86"/>
      <c r="HK8" s="86"/>
      <c r="HL8" s="86"/>
      <c r="HM8" s="86"/>
      <c r="HN8" s="86"/>
      <c r="HO8" s="86"/>
      <c r="HP8" s="86"/>
      <c r="HQ8" s="86"/>
      <c r="HR8" s="86"/>
      <c r="HS8" s="86"/>
      <c r="HT8" s="86"/>
      <c r="HU8" s="86"/>
      <c r="HV8" s="86"/>
      <c r="HW8" s="86"/>
      <c r="HX8" s="86"/>
      <c r="HY8" s="86"/>
      <c r="HZ8" s="86"/>
      <c r="IA8" s="86"/>
      <c r="IB8" s="86"/>
      <c r="IC8" s="86"/>
      <c r="ID8" s="86"/>
      <c r="IE8" s="86"/>
      <c r="IF8" s="86"/>
      <c r="IG8" s="86"/>
      <c r="IH8" s="86"/>
      <c r="II8" s="86"/>
      <c r="IJ8" s="86"/>
      <c r="IK8" s="86"/>
      <c r="IL8" s="86"/>
      <c r="IM8" s="86"/>
      <c r="IN8" s="86"/>
      <c r="IO8" s="86"/>
      <c r="IP8" s="86"/>
      <c r="IQ8" s="86"/>
      <c r="IR8" s="86"/>
      <c r="IS8" s="86"/>
      <c r="IT8" s="86"/>
      <c r="IU8" s="86"/>
      <c r="IV8" s="86"/>
    </row>
    <row r="9" spans="1:256" ht="13.5" thickBot="1">
      <c r="A9" s="86"/>
      <c r="B9" s="92">
        <v>4</v>
      </c>
      <c r="C9" s="93" t="s">
        <v>732</v>
      </c>
      <c r="D9" s="102">
        <v>3.6499999999999998E-2</v>
      </c>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86"/>
      <c r="FK9" s="86"/>
      <c r="FL9" s="86"/>
      <c r="FM9" s="86"/>
      <c r="FN9" s="86"/>
      <c r="FO9" s="86"/>
      <c r="FP9" s="86"/>
      <c r="FQ9" s="86"/>
      <c r="FR9" s="86"/>
      <c r="FS9" s="86"/>
      <c r="FT9" s="86"/>
      <c r="FU9" s="86"/>
      <c r="FV9" s="86"/>
      <c r="FW9" s="86"/>
      <c r="FX9" s="86"/>
      <c r="FY9" s="86"/>
      <c r="FZ9" s="86"/>
      <c r="GA9" s="86"/>
      <c r="GB9" s="86"/>
      <c r="GC9" s="86"/>
      <c r="GD9" s="86"/>
      <c r="GE9" s="86"/>
      <c r="GF9" s="86"/>
      <c r="GG9" s="86"/>
      <c r="GH9" s="86"/>
      <c r="GI9" s="86"/>
      <c r="GJ9" s="86"/>
      <c r="GK9" s="86"/>
      <c r="GL9" s="86"/>
      <c r="GM9" s="86"/>
      <c r="GN9" s="86"/>
      <c r="GO9" s="86"/>
      <c r="GP9" s="86"/>
      <c r="GQ9" s="86"/>
      <c r="GR9" s="86"/>
      <c r="GS9" s="86"/>
      <c r="GT9" s="86"/>
      <c r="GU9" s="86"/>
      <c r="GV9" s="86"/>
      <c r="GW9" s="86"/>
      <c r="GX9" s="86"/>
      <c r="GY9" s="86"/>
      <c r="GZ9" s="86"/>
      <c r="HA9" s="86"/>
      <c r="HB9" s="86"/>
      <c r="HC9" s="86"/>
      <c r="HD9" s="86"/>
      <c r="HE9" s="86"/>
      <c r="HF9" s="86"/>
      <c r="HG9" s="86"/>
      <c r="HH9" s="86"/>
      <c r="HI9" s="86"/>
      <c r="HJ9" s="86"/>
      <c r="HK9" s="86"/>
      <c r="HL9" s="86"/>
      <c r="HM9" s="86"/>
      <c r="HN9" s="86"/>
      <c r="HO9" s="86"/>
      <c r="HP9" s="86"/>
      <c r="HQ9" s="86"/>
      <c r="HR9" s="86"/>
      <c r="HS9" s="86"/>
      <c r="HT9" s="86"/>
      <c r="HU9" s="86"/>
      <c r="HV9" s="86"/>
      <c r="HW9" s="86"/>
      <c r="HX9" s="86"/>
      <c r="HY9" s="86"/>
      <c r="HZ9" s="86"/>
      <c r="IA9" s="86"/>
      <c r="IB9" s="86"/>
      <c r="IC9" s="86"/>
      <c r="ID9" s="86"/>
      <c r="IE9" s="86"/>
      <c r="IF9" s="86"/>
      <c r="IG9" s="86"/>
      <c r="IH9" s="86"/>
      <c r="II9" s="86"/>
      <c r="IJ9" s="86"/>
      <c r="IK9" s="86"/>
      <c r="IL9" s="86"/>
      <c r="IM9" s="86"/>
      <c r="IN9" s="86"/>
      <c r="IO9" s="86"/>
      <c r="IP9" s="86"/>
      <c r="IQ9" s="86"/>
      <c r="IR9" s="86"/>
      <c r="IS9" s="86"/>
      <c r="IT9" s="86"/>
      <c r="IU9" s="86"/>
      <c r="IV9" s="86"/>
    </row>
    <row r="10" spans="1:256" ht="13.5" thickBot="1">
      <c r="A10" s="86"/>
      <c r="B10" s="95">
        <v>5</v>
      </c>
      <c r="C10" s="96" t="s">
        <v>733</v>
      </c>
      <c r="D10" s="113">
        <v>3.5000000000000003E-2</v>
      </c>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c r="HI10" s="86"/>
      <c r="HJ10" s="86"/>
      <c r="HK10" s="86"/>
      <c r="HL10" s="86"/>
      <c r="HM10" s="86"/>
      <c r="HN10" s="86"/>
      <c r="HO10" s="86"/>
      <c r="HP10" s="86"/>
      <c r="HQ10" s="86"/>
      <c r="HR10" s="86"/>
      <c r="HS10" s="86"/>
      <c r="HT10" s="86"/>
      <c r="HU10" s="86"/>
      <c r="HV10" s="86"/>
      <c r="HW10" s="86"/>
      <c r="HX10" s="86"/>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row>
    <row r="11" spans="1:256" ht="13.5" thickBot="1">
      <c r="A11" s="86"/>
      <c r="B11" s="485" t="s">
        <v>747</v>
      </c>
      <c r="C11" s="486"/>
      <c r="D11" s="98">
        <f>((1+(D6+D15+D14))*(1+D8)*(1+D10)/(1-D23))-1</f>
        <v>0.11432289413596242</v>
      </c>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c r="HI11" s="86"/>
      <c r="HJ11" s="86"/>
      <c r="HK11" s="86"/>
      <c r="HL11" s="86"/>
      <c r="HM11" s="86"/>
      <c r="HN11" s="86"/>
      <c r="HO11" s="86"/>
      <c r="HP11" s="86"/>
      <c r="HQ11" s="86"/>
      <c r="HR11" s="86"/>
      <c r="HS11" s="86"/>
      <c r="HT11" s="86"/>
      <c r="HU11" s="86"/>
      <c r="HV11" s="86"/>
      <c r="HW11" s="86"/>
      <c r="HX11" s="86"/>
      <c r="HY11" s="86"/>
      <c r="HZ11" s="86"/>
      <c r="IA11" s="86"/>
      <c r="IB11" s="86"/>
      <c r="IC11" s="86"/>
      <c r="ID11" s="86"/>
      <c r="IE11" s="86"/>
      <c r="IF11" s="86"/>
      <c r="IG11" s="86"/>
      <c r="IH11" s="86"/>
      <c r="II11" s="86"/>
      <c r="IJ11" s="86"/>
      <c r="IK11" s="86"/>
      <c r="IL11" s="86"/>
      <c r="IM11" s="86"/>
      <c r="IN11" s="86"/>
      <c r="IO11" s="86"/>
      <c r="IP11" s="86"/>
      <c r="IQ11" s="86"/>
      <c r="IR11" s="86"/>
      <c r="IS11" s="86"/>
      <c r="IT11" s="86"/>
      <c r="IU11" s="86"/>
      <c r="IV11" s="86"/>
    </row>
    <row r="12" spans="1:256" ht="13.5" thickBot="1">
      <c r="A12" s="86"/>
      <c r="B12" s="496" t="s">
        <v>735</v>
      </c>
      <c r="C12" s="497"/>
      <c r="D12" s="498"/>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c r="HI12" s="86"/>
      <c r="HJ12" s="86"/>
      <c r="HK12" s="86"/>
      <c r="HL12" s="86"/>
      <c r="HM12" s="86"/>
      <c r="HN12" s="86"/>
      <c r="HO12" s="86"/>
      <c r="HP12" s="86"/>
      <c r="HQ12" s="86"/>
      <c r="HR12" s="86"/>
      <c r="HS12" s="86"/>
      <c r="HT12" s="86"/>
      <c r="HU12" s="86"/>
      <c r="HV12" s="86"/>
      <c r="HW12" s="86"/>
      <c r="HX12" s="86"/>
      <c r="HY12" s="86"/>
      <c r="HZ12" s="86"/>
      <c r="IA12" s="86"/>
      <c r="IB12" s="86"/>
      <c r="IC12" s="86"/>
      <c r="ID12" s="86"/>
      <c r="IE12" s="86"/>
      <c r="IF12" s="86"/>
      <c r="IG12" s="86"/>
      <c r="IH12" s="86"/>
      <c r="II12" s="86"/>
      <c r="IJ12" s="86"/>
      <c r="IK12" s="86"/>
      <c r="IL12" s="86"/>
      <c r="IM12" s="86"/>
      <c r="IN12" s="86"/>
      <c r="IO12" s="86"/>
      <c r="IP12" s="86"/>
      <c r="IQ12" s="86"/>
      <c r="IR12" s="86"/>
      <c r="IS12" s="86"/>
      <c r="IT12" s="86"/>
      <c r="IU12" s="86"/>
      <c r="IV12" s="86"/>
    </row>
    <row r="13" spans="1:256" ht="13.5" thickBot="1">
      <c r="A13" s="86"/>
      <c r="B13" s="87">
        <v>2</v>
      </c>
      <c r="C13" s="87" t="s">
        <v>736</v>
      </c>
      <c r="D13" s="88" t="s">
        <v>728</v>
      </c>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86"/>
      <c r="DN13" s="86"/>
      <c r="DO13" s="86"/>
      <c r="DP13" s="86"/>
      <c r="DQ13" s="86"/>
      <c r="DR13" s="86"/>
      <c r="DS13" s="86"/>
      <c r="DT13" s="86"/>
      <c r="DU13" s="86"/>
      <c r="DV13" s="86"/>
      <c r="DW13" s="86"/>
      <c r="DX13" s="86"/>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c r="HI13" s="86"/>
      <c r="HJ13" s="86"/>
      <c r="HK13" s="86"/>
      <c r="HL13" s="86"/>
      <c r="HM13" s="86"/>
      <c r="HN13" s="86"/>
      <c r="HO13" s="86"/>
      <c r="HP13" s="86"/>
      <c r="HQ13" s="86"/>
      <c r="HR13" s="86"/>
      <c r="HS13" s="86"/>
      <c r="HT13" s="86"/>
      <c r="HU13" s="86"/>
      <c r="HV13" s="86"/>
      <c r="HW13" s="86"/>
      <c r="HX13" s="86"/>
      <c r="HY13" s="86"/>
      <c r="HZ13" s="86"/>
      <c r="IA13" s="86"/>
      <c r="IB13" s="86"/>
      <c r="IC13" s="86"/>
      <c r="ID13" s="86"/>
      <c r="IE13" s="86"/>
      <c r="IF13" s="86"/>
      <c r="IG13" s="86"/>
      <c r="IH13" s="86"/>
      <c r="II13" s="86"/>
      <c r="IJ13" s="86"/>
      <c r="IK13" s="86"/>
      <c r="IL13" s="86"/>
      <c r="IM13" s="86"/>
      <c r="IN13" s="86"/>
      <c r="IO13" s="86"/>
      <c r="IP13" s="86"/>
      <c r="IQ13" s="86"/>
      <c r="IR13" s="86"/>
      <c r="IS13" s="86"/>
      <c r="IT13" s="86"/>
      <c r="IU13" s="86"/>
      <c r="IV13" s="86"/>
    </row>
    <row r="14" spans="1:256">
      <c r="A14" s="86"/>
      <c r="B14" s="99" t="s">
        <v>32</v>
      </c>
      <c r="C14" s="90" t="s">
        <v>737</v>
      </c>
      <c r="D14" s="100">
        <v>3.0000000000000001E-3</v>
      </c>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6"/>
      <c r="IG14" s="86"/>
      <c r="IH14" s="86"/>
      <c r="II14" s="86"/>
      <c r="IJ14" s="86"/>
      <c r="IK14" s="86"/>
      <c r="IL14" s="86"/>
      <c r="IM14" s="86"/>
      <c r="IN14" s="86"/>
      <c r="IO14" s="86"/>
      <c r="IP14" s="86"/>
      <c r="IQ14" s="86"/>
      <c r="IR14" s="86"/>
      <c r="IS14" s="86"/>
      <c r="IT14" s="86"/>
      <c r="IU14" s="86"/>
      <c r="IV14" s="86"/>
    </row>
    <row r="15" spans="1:256" ht="13.5" thickBot="1">
      <c r="A15" s="86"/>
      <c r="B15" s="101" t="s">
        <v>46</v>
      </c>
      <c r="C15" s="96" t="s">
        <v>738</v>
      </c>
      <c r="D15" s="97">
        <v>5.5999999999999999E-3</v>
      </c>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row>
    <row r="16" spans="1:256" ht="13.5" thickBot="1">
      <c r="A16" s="86"/>
      <c r="B16" s="499" t="s">
        <v>22</v>
      </c>
      <c r="C16" s="500"/>
      <c r="D16" s="103">
        <f>SUM(D14:D15)</f>
        <v>8.6E-3</v>
      </c>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c r="DF16" s="86"/>
      <c r="DG16" s="86"/>
      <c r="DH16" s="86"/>
      <c r="DI16" s="86"/>
      <c r="DJ16" s="86"/>
      <c r="DK16" s="86"/>
      <c r="DL16" s="86"/>
      <c r="DM16" s="86"/>
      <c r="DN16" s="86"/>
      <c r="DO16" s="86"/>
      <c r="DP16" s="86"/>
      <c r="DQ16" s="86"/>
      <c r="DR16" s="86"/>
      <c r="DS16" s="86"/>
      <c r="DT16" s="86"/>
      <c r="DU16" s="86"/>
      <c r="DV16" s="86"/>
      <c r="DW16" s="86"/>
      <c r="DX16" s="86"/>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c r="HI16" s="86"/>
      <c r="HJ16" s="86"/>
      <c r="HK16" s="86"/>
      <c r="HL16" s="86"/>
      <c r="HM16" s="86"/>
      <c r="HN16" s="86"/>
      <c r="HO16" s="86"/>
      <c r="HP16" s="86"/>
      <c r="HQ16" s="86"/>
      <c r="HR16" s="86"/>
      <c r="HS16" s="86"/>
      <c r="HT16" s="86"/>
      <c r="HU16" s="86"/>
      <c r="HV16" s="86"/>
      <c r="HW16" s="86"/>
      <c r="HX16" s="86"/>
      <c r="HY16" s="86"/>
      <c r="HZ16" s="86"/>
      <c r="IA16" s="86"/>
      <c r="IB16" s="86"/>
      <c r="IC16" s="86"/>
      <c r="ID16" s="86"/>
      <c r="IE16" s="86"/>
      <c r="IF16" s="86"/>
      <c r="IG16" s="86"/>
      <c r="IH16" s="86"/>
      <c r="II16" s="86"/>
      <c r="IJ16" s="86"/>
      <c r="IK16" s="86"/>
      <c r="IL16" s="86"/>
      <c r="IM16" s="86"/>
      <c r="IN16" s="86"/>
      <c r="IO16" s="86"/>
      <c r="IP16" s="86"/>
      <c r="IQ16" s="86"/>
      <c r="IR16" s="86"/>
      <c r="IS16" s="86"/>
      <c r="IT16" s="86"/>
      <c r="IU16" s="86"/>
      <c r="IV16" s="86"/>
    </row>
    <row r="17" spans="1:256" ht="13.5" thickBot="1">
      <c r="A17" s="86"/>
      <c r="B17" s="499"/>
      <c r="C17" s="501"/>
      <c r="D17" s="500"/>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c r="DF17" s="86"/>
      <c r="DG17" s="86"/>
      <c r="DH17" s="86"/>
      <c r="DI17" s="86"/>
      <c r="DJ17" s="86"/>
      <c r="DK17" s="86"/>
      <c r="DL17" s="86"/>
      <c r="DM17" s="86"/>
      <c r="DN17" s="86"/>
      <c r="DO17" s="86"/>
      <c r="DP17" s="86"/>
      <c r="DQ17" s="86"/>
      <c r="DR17" s="86"/>
      <c r="DS17" s="86"/>
      <c r="DT17" s="86"/>
      <c r="DU17" s="86"/>
      <c r="DV17" s="86"/>
      <c r="DW17" s="86"/>
      <c r="DX17" s="86"/>
      <c r="DY17" s="86"/>
      <c r="DZ17" s="86"/>
      <c r="EA17" s="86"/>
      <c r="EB17" s="86"/>
      <c r="EC17" s="86"/>
      <c r="ED17" s="86"/>
      <c r="EE17" s="86"/>
      <c r="EF17" s="86"/>
      <c r="EG17" s="86"/>
      <c r="EH17" s="86"/>
      <c r="EI17" s="86"/>
      <c r="EJ17" s="86"/>
      <c r="EK17" s="86"/>
      <c r="EL17" s="86"/>
      <c r="EM17" s="86"/>
      <c r="EN17" s="86"/>
      <c r="EO17" s="86"/>
      <c r="EP17" s="86"/>
      <c r="EQ17" s="86"/>
      <c r="ER17" s="86"/>
      <c r="ES17" s="86"/>
      <c r="ET17" s="86"/>
      <c r="EU17" s="86"/>
      <c r="EV17" s="86"/>
      <c r="EW17" s="86"/>
      <c r="EX17" s="86"/>
      <c r="EY17" s="86"/>
      <c r="EZ17" s="86"/>
      <c r="FA17" s="86"/>
      <c r="FB17" s="86"/>
      <c r="FC17" s="86"/>
      <c r="FD17" s="86"/>
      <c r="FE17" s="86"/>
      <c r="FF17" s="86"/>
      <c r="FG17" s="86"/>
      <c r="FH17" s="86"/>
      <c r="FI17" s="86"/>
      <c r="FJ17" s="86"/>
      <c r="FK17" s="86"/>
      <c r="FL17" s="86"/>
      <c r="FM17" s="86"/>
      <c r="FN17" s="86"/>
      <c r="FO17" s="86"/>
      <c r="FP17" s="86"/>
      <c r="FQ17" s="86"/>
      <c r="FR17" s="86"/>
      <c r="FS17" s="86"/>
      <c r="FT17" s="86"/>
      <c r="FU17" s="86"/>
      <c r="FV17" s="86"/>
      <c r="FW17" s="86"/>
      <c r="FX17" s="86"/>
      <c r="FY17" s="86"/>
      <c r="FZ17" s="86"/>
      <c r="GA17" s="86"/>
      <c r="GB17" s="86"/>
      <c r="GC17" s="86"/>
      <c r="GD17" s="86"/>
      <c r="GE17" s="86"/>
      <c r="GF17" s="86"/>
      <c r="GG17" s="86"/>
      <c r="GH17" s="86"/>
      <c r="GI17" s="86"/>
      <c r="GJ17" s="86"/>
      <c r="GK17" s="86"/>
      <c r="GL17" s="86"/>
      <c r="GM17" s="86"/>
      <c r="GN17" s="86"/>
      <c r="GO17" s="86"/>
      <c r="GP17" s="86"/>
      <c r="GQ17" s="86"/>
      <c r="GR17" s="86"/>
      <c r="GS17" s="86"/>
      <c r="GT17" s="86"/>
      <c r="GU17" s="86"/>
      <c r="GV17" s="86"/>
      <c r="GW17" s="86"/>
      <c r="GX17" s="86"/>
      <c r="GY17" s="86"/>
      <c r="GZ17" s="86"/>
      <c r="HA17" s="86"/>
      <c r="HB17" s="86"/>
      <c r="HC17" s="86"/>
      <c r="HD17" s="86"/>
      <c r="HE17" s="86"/>
      <c r="HF17" s="86"/>
      <c r="HG17" s="86"/>
      <c r="HH17" s="86"/>
      <c r="HI17" s="86"/>
      <c r="HJ17" s="86"/>
      <c r="HK17" s="86"/>
      <c r="HL17" s="86"/>
      <c r="HM17" s="86"/>
      <c r="HN17" s="86"/>
      <c r="HO17" s="86"/>
      <c r="HP17" s="86"/>
      <c r="HQ17" s="86"/>
      <c r="HR17" s="86"/>
      <c r="HS17" s="86"/>
      <c r="HT17" s="86"/>
      <c r="HU17" s="86"/>
      <c r="HV17" s="86"/>
      <c r="HW17" s="86"/>
      <c r="HX17" s="86"/>
      <c r="HY17" s="86"/>
      <c r="HZ17" s="86"/>
      <c r="IA17" s="86"/>
      <c r="IB17" s="86"/>
      <c r="IC17" s="86"/>
      <c r="ID17" s="86"/>
      <c r="IE17" s="86"/>
      <c r="IF17" s="86"/>
      <c r="IG17" s="86"/>
      <c r="IH17" s="86"/>
      <c r="II17" s="86"/>
      <c r="IJ17" s="86"/>
      <c r="IK17" s="86"/>
      <c r="IL17" s="86"/>
      <c r="IM17" s="86"/>
      <c r="IN17" s="86"/>
      <c r="IO17" s="86"/>
      <c r="IP17" s="86"/>
      <c r="IQ17" s="86"/>
      <c r="IR17" s="86"/>
      <c r="IS17" s="86"/>
      <c r="IT17" s="86"/>
      <c r="IU17" s="86"/>
      <c r="IV17" s="86"/>
    </row>
    <row r="18" spans="1:256" ht="13.5" thickBot="1">
      <c r="A18" s="104"/>
      <c r="B18" s="87">
        <v>4</v>
      </c>
      <c r="C18" s="87" t="s">
        <v>739</v>
      </c>
      <c r="D18" s="88" t="s">
        <v>728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4"/>
      <c r="DV18" s="104"/>
      <c r="DW18" s="104"/>
      <c r="DX18" s="104"/>
      <c r="DY18" s="104"/>
      <c r="DZ18" s="104"/>
      <c r="EA18" s="104"/>
      <c r="EB18" s="104"/>
      <c r="EC18" s="104"/>
      <c r="ED18" s="104"/>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4"/>
      <c r="IP18" s="104"/>
      <c r="IQ18" s="104"/>
      <c r="IR18" s="104"/>
      <c r="IS18" s="104"/>
      <c r="IT18" s="104"/>
      <c r="IU18" s="104"/>
      <c r="IV18" s="104"/>
    </row>
    <row r="19" spans="1:256">
      <c r="A19" s="86"/>
      <c r="B19" s="99" t="s">
        <v>20</v>
      </c>
      <c r="C19" s="99" t="s">
        <v>740</v>
      </c>
      <c r="D19" s="91">
        <v>0</v>
      </c>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c r="CN19" s="86"/>
      <c r="CO19" s="86"/>
      <c r="CP19" s="86"/>
      <c r="CQ19" s="86"/>
      <c r="CR19" s="86"/>
      <c r="CS19" s="86"/>
      <c r="CT19" s="86"/>
      <c r="CU19" s="86"/>
      <c r="CV19" s="86"/>
      <c r="CW19" s="86"/>
      <c r="CX19" s="86"/>
      <c r="CY19" s="86"/>
      <c r="CZ19" s="86"/>
      <c r="DA19" s="86"/>
      <c r="DB19" s="86"/>
      <c r="DC19" s="86"/>
      <c r="DD19" s="86"/>
      <c r="DE19" s="86"/>
      <c r="DF19" s="86"/>
      <c r="DG19" s="86"/>
      <c r="DH19" s="86"/>
      <c r="DI19" s="86"/>
      <c r="DJ19" s="86"/>
      <c r="DK19" s="86"/>
      <c r="DL19" s="86"/>
      <c r="DM19" s="86"/>
      <c r="DN19" s="86"/>
      <c r="DO19" s="86"/>
      <c r="DP19" s="86"/>
      <c r="DQ19" s="86"/>
      <c r="DR19" s="86"/>
      <c r="DS19" s="86"/>
      <c r="DT19" s="86"/>
      <c r="DU19" s="86"/>
      <c r="DV19" s="86"/>
      <c r="DW19" s="86"/>
      <c r="DX19" s="86"/>
      <c r="DY19" s="86"/>
      <c r="DZ19" s="86"/>
      <c r="EA19" s="86"/>
      <c r="EB19" s="86"/>
      <c r="EC19" s="86"/>
      <c r="ED19" s="86"/>
      <c r="EE19" s="86"/>
      <c r="EF19" s="86"/>
      <c r="EG19" s="86"/>
      <c r="EH19" s="86"/>
      <c r="EI19" s="86"/>
      <c r="EJ19" s="86"/>
      <c r="EK19" s="86"/>
      <c r="EL19" s="86"/>
      <c r="EM19" s="86"/>
      <c r="EN19" s="86"/>
      <c r="EO19" s="86"/>
      <c r="EP19" s="86"/>
      <c r="EQ19" s="86"/>
      <c r="ER19" s="86"/>
      <c r="ES19" s="86"/>
      <c r="ET19" s="86"/>
      <c r="EU19" s="86"/>
      <c r="EV19" s="86"/>
      <c r="EW19" s="86"/>
      <c r="EX19" s="86"/>
      <c r="EY19" s="86"/>
      <c r="EZ19" s="86"/>
      <c r="FA19" s="86"/>
      <c r="FB19" s="86"/>
      <c r="FC19" s="86"/>
      <c r="FD19" s="86"/>
      <c r="FE19" s="86"/>
      <c r="FF19" s="86"/>
      <c r="FG19" s="86"/>
      <c r="FH19" s="86"/>
      <c r="FI19" s="86"/>
      <c r="FJ19" s="86"/>
      <c r="FK19" s="86"/>
      <c r="FL19" s="86"/>
      <c r="FM19" s="86"/>
      <c r="FN19" s="86"/>
      <c r="FO19" s="86"/>
      <c r="FP19" s="86"/>
      <c r="FQ19" s="86"/>
      <c r="FR19" s="86"/>
      <c r="FS19" s="86"/>
      <c r="FT19" s="86"/>
      <c r="FU19" s="86"/>
      <c r="FV19" s="86"/>
      <c r="FW19" s="86"/>
      <c r="FX19" s="86"/>
      <c r="FY19" s="86"/>
      <c r="FZ19" s="86"/>
      <c r="GA19" s="86"/>
      <c r="GB19" s="86"/>
      <c r="GC19" s="86"/>
      <c r="GD19" s="86"/>
      <c r="GE19" s="86"/>
      <c r="GF19" s="86"/>
      <c r="GG19" s="86"/>
      <c r="GH19" s="86"/>
      <c r="GI19" s="86"/>
      <c r="GJ19" s="86"/>
      <c r="GK19" s="86"/>
      <c r="GL19" s="86"/>
      <c r="GM19" s="86"/>
      <c r="GN19" s="86"/>
      <c r="GO19" s="86"/>
      <c r="GP19" s="86"/>
      <c r="GQ19" s="86"/>
      <c r="GR19" s="86"/>
      <c r="GS19" s="86"/>
      <c r="GT19" s="86"/>
      <c r="GU19" s="86"/>
      <c r="GV19" s="86"/>
      <c r="GW19" s="86"/>
      <c r="GX19" s="86"/>
      <c r="GY19" s="86"/>
      <c r="GZ19" s="86"/>
      <c r="HA19" s="86"/>
      <c r="HB19" s="86"/>
      <c r="HC19" s="86"/>
      <c r="HD19" s="86"/>
      <c r="HE19" s="86"/>
      <c r="HF19" s="86"/>
      <c r="HG19" s="86"/>
      <c r="HH19" s="86"/>
      <c r="HI19" s="86"/>
      <c r="HJ19" s="86"/>
      <c r="HK19" s="86"/>
      <c r="HL19" s="86"/>
      <c r="HM19" s="86"/>
      <c r="HN19" s="86"/>
      <c r="HO19" s="86"/>
      <c r="HP19" s="86"/>
      <c r="HQ19" s="86"/>
      <c r="HR19" s="86"/>
      <c r="HS19" s="86"/>
      <c r="HT19" s="86"/>
      <c r="HU19" s="86"/>
      <c r="HV19" s="86"/>
      <c r="HW19" s="86"/>
      <c r="HX19" s="86"/>
      <c r="HY19" s="86"/>
      <c r="HZ19" s="86"/>
      <c r="IA19" s="86"/>
      <c r="IB19" s="86"/>
      <c r="IC19" s="86"/>
      <c r="ID19" s="86"/>
      <c r="IE19" s="86"/>
      <c r="IF19" s="86"/>
      <c r="IG19" s="86"/>
      <c r="IH19" s="86"/>
      <c r="II19" s="86"/>
      <c r="IJ19" s="86"/>
      <c r="IK19" s="86"/>
      <c r="IL19" s="86"/>
      <c r="IM19" s="86"/>
      <c r="IN19" s="86"/>
      <c r="IO19" s="86"/>
      <c r="IP19" s="86"/>
      <c r="IQ19" s="86"/>
      <c r="IR19" s="86"/>
      <c r="IS19" s="86"/>
      <c r="IT19" s="86"/>
      <c r="IU19" s="86"/>
      <c r="IV19" s="86"/>
    </row>
    <row r="20" spans="1:256">
      <c r="A20" s="86"/>
      <c r="B20" s="105" t="s">
        <v>21</v>
      </c>
      <c r="C20" s="105" t="s">
        <v>741</v>
      </c>
      <c r="D20" s="94">
        <v>6.4999999999999997E-3</v>
      </c>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c r="HI20" s="86"/>
      <c r="HJ20" s="86"/>
      <c r="HK20" s="86"/>
      <c r="HL20" s="86"/>
      <c r="HM20" s="86"/>
      <c r="HN20" s="86"/>
      <c r="HO20" s="86"/>
      <c r="HP20" s="86"/>
      <c r="HQ20" s="86"/>
      <c r="HR20" s="86"/>
      <c r="HS20" s="86"/>
      <c r="HT20" s="86"/>
      <c r="HU20" s="86"/>
      <c r="HV20" s="86"/>
      <c r="HW20" s="86"/>
      <c r="HX20" s="86"/>
      <c r="HY20" s="86"/>
      <c r="HZ20" s="86"/>
      <c r="IA20" s="86"/>
      <c r="IB20" s="86"/>
      <c r="IC20" s="86"/>
      <c r="ID20" s="86"/>
      <c r="IE20" s="86"/>
      <c r="IF20" s="86"/>
      <c r="IG20" s="86"/>
      <c r="IH20" s="86"/>
      <c r="II20" s="86"/>
      <c r="IJ20" s="86"/>
      <c r="IK20" s="86"/>
      <c r="IL20" s="86"/>
      <c r="IM20" s="86"/>
      <c r="IN20" s="86"/>
      <c r="IO20" s="86"/>
      <c r="IP20" s="86"/>
      <c r="IQ20" s="86"/>
      <c r="IR20" s="86"/>
      <c r="IS20" s="86"/>
      <c r="IT20" s="86"/>
      <c r="IU20" s="86"/>
      <c r="IV20" s="86"/>
    </row>
    <row r="21" spans="1:256">
      <c r="A21" s="86"/>
      <c r="B21" s="105" t="s">
        <v>742</v>
      </c>
      <c r="C21" s="105" t="s">
        <v>743</v>
      </c>
      <c r="D21" s="94">
        <v>0.03</v>
      </c>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c r="CN21" s="86"/>
      <c r="CO21" s="86"/>
      <c r="CP21" s="86"/>
      <c r="CQ21" s="86"/>
      <c r="CR21" s="86"/>
      <c r="CS21" s="86"/>
      <c r="CT21" s="86"/>
      <c r="CU21" s="86"/>
      <c r="CV21" s="86"/>
      <c r="CW21" s="86"/>
      <c r="CX21" s="86"/>
      <c r="CY21" s="86"/>
      <c r="CZ21" s="86"/>
      <c r="DA21" s="86"/>
      <c r="DB21" s="86"/>
      <c r="DC21" s="86"/>
      <c r="DD21" s="86"/>
      <c r="DE21" s="86"/>
      <c r="DF21" s="86"/>
      <c r="DG21" s="86"/>
      <c r="DH21" s="86"/>
      <c r="DI21" s="86"/>
      <c r="DJ21" s="86"/>
      <c r="DK21" s="86"/>
      <c r="DL21" s="86"/>
      <c r="DM21" s="86"/>
      <c r="DN21" s="86"/>
      <c r="DO21" s="86"/>
      <c r="DP21" s="86"/>
      <c r="DQ21" s="86"/>
      <c r="DR21" s="86"/>
      <c r="DS21" s="86"/>
      <c r="DT21" s="86"/>
      <c r="DU21" s="86"/>
      <c r="DV21" s="86"/>
      <c r="DW21" s="86"/>
      <c r="DX21" s="86"/>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c r="HI21" s="86"/>
      <c r="HJ21" s="86"/>
      <c r="HK21" s="86"/>
      <c r="HL21" s="86"/>
      <c r="HM21" s="86"/>
      <c r="HN21" s="86"/>
      <c r="HO21" s="86"/>
      <c r="HP21" s="86"/>
      <c r="HQ21" s="86"/>
      <c r="HR21" s="86"/>
      <c r="HS21" s="86"/>
      <c r="HT21" s="86"/>
      <c r="HU21" s="86"/>
      <c r="HV21" s="86"/>
      <c r="HW21" s="86"/>
      <c r="HX21" s="86"/>
      <c r="HY21" s="86"/>
      <c r="HZ21" s="86"/>
      <c r="IA21" s="86"/>
      <c r="IB21" s="86"/>
      <c r="IC21" s="86"/>
      <c r="ID21" s="86"/>
      <c r="IE21" s="86"/>
      <c r="IF21" s="86"/>
      <c r="IG21" s="86"/>
      <c r="IH21" s="86"/>
      <c r="II21" s="86"/>
      <c r="IJ21" s="86"/>
      <c r="IK21" s="86"/>
      <c r="IL21" s="86"/>
      <c r="IM21" s="86"/>
      <c r="IN21" s="86"/>
      <c r="IO21" s="86"/>
      <c r="IP21" s="86"/>
      <c r="IQ21" s="86"/>
      <c r="IR21" s="86"/>
      <c r="IS21" s="86"/>
      <c r="IT21" s="86"/>
      <c r="IU21" s="86"/>
      <c r="IV21" s="86"/>
    </row>
    <row r="22" spans="1:256" ht="13.5" thickBot="1">
      <c r="A22" s="86"/>
      <c r="B22" s="101" t="s">
        <v>744</v>
      </c>
      <c r="C22" s="101" t="s">
        <v>745</v>
      </c>
      <c r="D22" s="97">
        <v>0</v>
      </c>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c r="CN22" s="86"/>
      <c r="CO22" s="86"/>
      <c r="CP22" s="86"/>
      <c r="CQ22" s="86"/>
      <c r="CR22" s="86"/>
      <c r="CS22" s="86"/>
      <c r="CT22" s="86"/>
      <c r="CU22" s="86"/>
      <c r="CV22" s="86"/>
      <c r="CW22" s="86"/>
      <c r="CX22" s="86"/>
      <c r="CY22" s="86"/>
      <c r="CZ22" s="86"/>
      <c r="DA22" s="86"/>
      <c r="DB22" s="86"/>
      <c r="DC22" s="86"/>
      <c r="DD22" s="86"/>
      <c r="DE22" s="86"/>
      <c r="DF22" s="86"/>
      <c r="DG22" s="86"/>
      <c r="DH22" s="86"/>
      <c r="DI22" s="86"/>
      <c r="DJ22" s="86"/>
      <c r="DK22" s="86"/>
      <c r="DL22" s="86"/>
      <c r="DM22" s="86"/>
      <c r="DN22" s="86"/>
      <c r="DO22" s="86"/>
      <c r="DP22" s="86"/>
      <c r="DQ22" s="86"/>
      <c r="DR22" s="86"/>
      <c r="DS22" s="86"/>
      <c r="DT22" s="86"/>
      <c r="DU22" s="86"/>
      <c r="DV22" s="86"/>
      <c r="DW22" s="86"/>
      <c r="DX22" s="86"/>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c r="HI22" s="86"/>
      <c r="HJ22" s="86"/>
      <c r="HK22" s="86"/>
      <c r="HL22" s="86"/>
      <c r="HM22" s="86"/>
      <c r="HN22" s="86"/>
      <c r="HO22" s="86"/>
      <c r="HP22" s="86"/>
      <c r="HQ22" s="86"/>
      <c r="HR22" s="86"/>
      <c r="HS22" s="86"/>
      <c r="HT22" s="86"/>
      <c r="HU22" s="86"/>
      <c r="HV22" s="86"/>
      <c r="HW22" s="86"/>
      <c r="HX22" s="86"/>
      <c r="HY22" s="86"/>
      <c r="HZ22" s="86"/>
      <c r="IA22" s="86"/>
      <c r="IB22" s="86"/>
      <c r="IC22" s="86"/>
      <c r="ID22" s="86"/>
      <c r="IE22" s="86"/>
      <c r="IF22" s="86"/>
      <c r="IG22" s="86"/>
      <c r="IH22" s="86"/>
      <c r="II22" s="86"/>
      <c r="IJ22" s="86"/>
      <c r="IK22" s="86"/>
      <c r="IL22" s="86"/>
      <c r="IM22" s="86"/>
      <c r="IN22" s="86"/>
      <c r="IO22" s="86"/>
      <c r="IP22" s="86"/>
      <c r="IQ22" s="86"/>
      <c r="IR22" s="86"/>
      <c r="IS22" s="86"/>
      <c r="IT22" s="86"/>
      <c r="IU22" s="86"/>
      <c r="IV22" s="86"/>
    </row>
    <row r="23" spans="1:256" ht="13.5" thickBot="1">
      <c r="A23" s="86"/>
      <c r="B23" s="499" t="s">
        <v>22</v>
      </c>
      <c r="C23" s="500"/>
      <c r="D23" s="106">
        <f>SUM(D19:D22)</f>
        <v>3.6499999999999998E-2</v>
      </c>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c r="CU23" s="86"/>
      <c r="CV23" s="86"/>
      <c r="CW23" s="86"/>
      <c r="CX23" s="86"/>
      <c r="CY23" s="86"/>
      <c r="CZ23" s="86"/>
      <c r="DA23" s="86"/>
      <c r="DB23" s="86"/>
      <c r="DC23" s="86"/>
      <c r="DD23" s="86"/>
      <c r="DE23" s="86"/>
      <c r="DF23" s="86"/>
      <c r="DG23" s="86"/>
      <c r="DH23" s="86"/>
      <c r="DI23" s="86"/>
      <c r="DJ23" s="86"/>
      <c r="DK23" s="86"/>
      <c r="DL23" s="86"/>
      <c r="DM23" s="86"/>
      <c r="DN23" s="86"/>
      <c r="DO23" s="86"/>
      <c r="DP23" s="86"/>
      <c r="DQ23" s="86"/>
      <c r="DR23" s="86"/>
      <c r="DS23" s="86"/>
      <c r="DT23" s="86"/>
      <c r="DU23" s="86"/>
      <c r="DV23" s="86"/>
      <c r="DW23" s="86"/>
      <c r="DX23" s="86"/>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c r="HI23" s="86"/>
      <c r="HJ23" s="86"/>
      <c r="HK23" s="86"/>
      <c r="HL23" s="86"/>
      <c r="HM23" s="86"/>
      <c r="HN23" s="86"/>
      <c r="HO23" s="86"/>
      <c r="HP23" s="86"/>
      <c r="HQ23" s="86"/>
      <c r="HR23" s="86"/>
      <c r="HS23" s="86"/>
      <c r="HT23" s="86"/>
      <c r="HU23" s="86"/>
      <c r="HV23" s="86"/>
      <c r="HW23" s="86"/>
      <c r="HX23" s="86"/>
      <c r="HY23" s="86"/>
      <c r="HZ23" s="86"/>
      <c r="IA23" s="86"/>
      <c r="IB23" s="86"/>
      <c r="IC23" s="86"/>
      <c r="ID23" s="86"/>
      <c r="IE23" s="86"/>
      <c r="IF23" s="86"/>
      <c r="IG23" s="86"/>
      <c r="IH23" s="86"/>
      <c r="II23" s="86"/>
      <c r="IJ23" s="86"/>
      <c r="IK23" s="86"/>
      <c r="IL23" s="86"/>
      <c r="IM23" s="86"/>
      <c r="IN23" s="86"/>
      <c r="IO23" s="86"/>
      <c r="IP23" s="86"/>
      <c r="IQ23" s="86"/>
      <c r="IR23" s="86"/>
      <c r="IS23" s="86"/>
      <c r="IT23" s="86"/>
      <c r="IU23" s="86"/>
      <c r="IV23" s="86"/>
    </row>
    <row r="24" spans="1:256">
      <c r="A24" s="86"/>
      <c r="B24" s="107"/>
      <c r="C24" s="107"/>
      <c r="D24" s="108"/>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c r="CL24" s="86"/>
      <c r="CM24" s="86"/>
      <c r="CN24" s="86"/>
      <c r="CO24" s="86"/>
      <c r="CP24" s="86"/>
      <c r="CQ24" s="86"/>
      <c r="CR24" s="86"/>
      <c r="CS24" s="86"/>
      <c r="CT24" s="86"/>
      <c r="CU24" s="86"/>
      <c r="CV24" s="86"/>
      <c r="CW24" s="86"/>
      <c r="CX24" s="86"/>
      <c r="CY24" s="86"/>
      <c r="CZ24" s="86"/>
      <c r="DA24" s="86"/>
      <c r="DB24" s="86"/>
      <c r="DC24" s="86"/>
      <c r="DD24" s="86"/>
      <c r="DE24" s="86"/>
      <c r="DF24" s="86"/>
      <c r="DG24" s="86"/>
      <c r="DH24" s="86"/>
      <c r="DI24" s="86"/>
      <c r="DJ24" s="86"/>
      <c r="DK24" s="86"/>
      <c r="DL24" s="86"/>
      <c r="DM24" s="86"/>
      <c r="DN24" s="86"/>
      <c r="DO24" s="86"/>
      <c r="DP24" s="86"/>
      <c r="DQ24" s="86"/>
      <c r="DR24" s="86"/>
      <c r="DS24" s="86"/>
      <c r="DT24" s="86"/>
      <c r="DU24" s="86"/>
      <c r="DV24" s="86"/>
      <c r="DW24" s="86"/>
      <c r="DX24" s="86"/>
      <c r="DY24" s="86"/>
      <c r="DZ24" s="86"/>
      <c r="EA24" s="86"/>
      <c r="EB24" s="86"/>
      <c r="EC24" s="86"/>
      <c r="ED24" s="86"/>
      <c r="EE24" s="86"/>
      <c r="EF24" s="86"/>
      <c r="EG24" s="86"/>
      <c r="EH24" s="86"/>
      <c r="EI24" s="86"/>
      <c r="EJ24" s="86"/>
      <c r="EK24" s="86"/>
      <c r="EL24" s="86"/>
      <c r="EM24" s="86"/>
      <c r="EN24" s="86"/>
      <c r="EO24" s="86"/>
      <c r="EP24" s="86"/>
      <c r="EQ24" s="86"/>
      <c r="ER24" s="86"/>
      <c r="ES24" s="86"/>
      <c r="ET24" s="86"/>
      <c r="EU24" s="86"/>
      <c r="EV24" s="86"/>
      <c r="EW24" s="86"/>
      <c r="EX24" s="86"/>
      <c r="EY24" s="86"/>
      <c r="EZ24" s="86"/>
      <c r="FA24" s="86"/>
      <c r="FB24" s="86"/>
      <c r="FC24" s="86"/>
      <c r="FD24" s="86"/>
      <c r="FE24" s="86"/>
      <c r="FF24" s="86"/>
      <c r="FG24" s="86"/>
      <c r="FH24" s="86"/>
      <c r="FI24" s="86"/>
      <c r="FJ24" s="86"/>
      <c r="FK24" s="86"/>
      <c r="FL24" s="86"/>
      <c r="FM24" s="86"/>
      <c r="FN24" s="86"/>
      <c r="FO24" s="86"/>
      <c r="FP24" s="86"/>
      <c r="FQ24" s="86"/>
      <c r="FR24" s="86"/>
      <c r="FS24" s="86"/>
      <c r="FT24" s="86"/>
      <c r="FU24" s="86"/>
      <c r="FV24" s="86"/>
      <c r="FW24" s="86"/>
      <c r="FX24" s="86"/>
      <c r="FY24" s="86"/>
      <c r="FZ24" s="86"/>
      <c r="GA24" s="86"/>
      <c r="GB24" s="86"/>
      <c r="GC24" s="86"/>
      <c r="GD24" s="86"/>
      <c r="GE24" s="86"/>
      <c r="GF24" s="86"/>
      <c r="GG24" s="86"/>
      <c r="GH24" s="86"/>
      <c r="GI24" s="86"/>
      <c r="GJ24" s="86"/>
      <c r="GK24" s="86"/>
      <c r="GL24" s="86"/>
      <c r="GM24" s="86"/>
      <c r="GN24" s="86"/>
      <c r="GO24" s="86"/>
      <c r="GP24" s="86"/>
      <c r="GQ24" s="86"/>
      <c r="GR24" s="86"/>
      <c r="GS24" s="86"/>
      <c r="GT24" s="86"/>
      <c r="GU24" s="86"/>
      <c r="GV24" s="86"/>
      <c r="GW24" s="86"/>
      <c r="GX24" s="86"/>
      <c r="GY24" s="86"/>
      <c r="GZ24" s="86"/>
      <c r="HA24" s="86"/>
      <c r="HB24" s="86"/>
      <c r="HC24" s="86"/>
      <c r="HD24" s="86"/>
      <c r="HE24" s="86"/>
      <c r="HF24" s="86"/>
      <c r="HG24" s="86"/>
      <c r="HH24" s="86"/>
      <c r="HI24" s="86"/>
      <c r="HJ24" s="86"/>
      <c r="HK24" s="86"/>
      <c r="HL24" s="86"/>
      <c r="HM24" s="86"/>
      <c r="HN24" s="86"/>
      <c r="HO24" s="86"/>
      <c r="HP24" s="86"/>
      <c r="HQ24" s="86"/>
      <c r="HR24" s="86"/>
      <c r="HS24" s="86"/>
      <c r="HT24" s="86"/>
      <c r="HU24" s="86"/>
      <c r="HV24" s="86"/>
      <c r="HW24" s="86"/>
      <c r="HX24" s="86"/>
      <c r="HY24" s="86"/>
      <c r="HZ24" s="86"/>
      <c r="IA24" s="86"/>
      <c r="IB24" s="86"/>
      <c r="IC24" s="86"/>
      <c r="ID24" s="86"/>
      <c r="IE24" s="86"/>
      <c r="IF24" s="86"/>
      <c r="IG24" s="86"/>
      <c r="IH24" s="86"/>
      <c r="II24" s="86"/>
      <c r="IJ24" s="86"/>
      <c r="IK24" s="86"/>
      <c r="IL24" s="86"/>
      <c r="IM24" s="86"/>
      <c r="IN24" s="86"/>
      <c r="IO24" s="86"/>
      <c r="IP24" s="86"/>
      <c r="IQ24" s="86"/>
      <c r="IR24" s="86"/>
      <c r="IS24" s="86"/>
      <c r="IT24" s="86"/>
      <c r="IU24" s="86"/>
      <c r="IV24" s="86"/>
    </row>
    <row r="25" spans="1:256">
      <c r="A25" s="86"/>
      <c r="B25" s="86"/>
      <c r="C25" s="86"/>
      <c r="D25" s="109"/>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6"/>
      <c r="DD25" s="86"/>
      <c r="DE25" s="86"/>
      <c r="DF25" s="86"/>
      <c r="DG25" s="86"/>
      <c r="DH25" s="86"/>
      <c r="DI25" s="86"/>
      <c r="DJ25" s="86"/>
      <c r="DK25" s="86"/>
      <c r="DL25" s="86"/>
      <c r="DM25" s="86"/>
      <c r="DN25" s="86"/>
      <c r="DO25" s="86"/>
      <c r="DP25" s="86"/>
      <c r="DQ25" s="86"/>
      <c r="DR25" s="86"/>
      <c r="DS25" s="86"/>
      <c r="DT25" s="86"/>
      <c r="DU25" s="86"/>
      <c r="DV25" s="86"/>
      <c r="DW25" s="86"/>
      <c r="DX25" s="86"/>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c r="HI25" s="86"/>
      <c r="HJ25" s="86"/>
      <c r="HK25" s="86"/>
      <c r="HL25" s="86"/>
      <c r="HM25" s="86"/>
      <c r="HN25" s="86"/>
      <c r="HO25" s="86"/>
      <c r="HP25" s="86"/>
      <c r="HQ25" s="86"/>
      <c r="HR25" s="86"/>
      <c r="HS25" s="86"/>
      <c r="HT25" s="86"/>
      <c r="HU25" s="86"/>
      <c r="HV25" s="86"/>
      <c r="HW25" s="86"/>
      <c r="HX25" s="86"/>
      <c r="HY25" s="86"/>
      <c r="HZ25" s="86"/>
      <c r="IA25" s="86"/>
      <c r="IB25" s="86"/>
      <c r="IC25" s="86"/>
      <c r="ID25" s="86"/>
      <c r="IE25" s="86"/>
      <c r="IF25" s="86"/>
      <c r="IG25" s="86"/>
      <c r="IH25" s="86"/>
      <c r="II25" s="86"/>
      <c r="IJ25" s="86"/>
      <c r="IK25" s="86"/>
      <c r="IL25" s="86"/>
      <c r="IM25" s="86"/>
      <c r="IN25" s="86"/>
      <c r="IO25" s="86"/>
      <c r="IP25" s="86"/>
      <c r="IQ25" s="86"/>
      <c r="IR25" s="86"/>
      <c r="IS25" s="86"/>
      <c r="IT25" s="86"/>
      <c r="IU25" s="86"/>
      <c r="IV25" s="86"/>
    </row>
    <row r="26" spans="1:256">
      <c r="B26" s="495" t="s">
        <v>215</v>
      </c>
      <c r="C26" s="495"/>
      <c r="D26" s="495"/>
    </row>
    <row r="28" spans="1:256">
      <c r="B28" s="478" t="s">
        <v>216</v>
      </c>
      <c r="C28" s="478"/>
      <c r="D28" s="478"/>
    </row>
    <row r="29" spans="1:256">
      <c r="B29" s="478" t="s">
        <v>217</v>
      </c>
      <c r="C29" s="478"/>
      <c r="D29" s="478"/>
    </row>
    <row r="31" spans="1:256">
      <c r="B31" s="80" t="s">
        <v>218</v>
      </c>
    </row>
    <row r="32" spans="1:256">
      <c r="B32" s="80" t="s">
        <v>219</v>
      </c>
    </row>
    <row r="33" spans="2:4">
      <c r="B33" s="80" t="s">
        <v>220</v>
      </c>
    </row>
    <row r="34" spans="2:4">
      <c r="B34" s="80" t="s">
        <v>221</v>
      </c>
    </row>
    <row r="35" spans="2:4">
      <c r="B35" s="80" t="s">
        <v>222</v>
      </c>
    </row>
    <row r="36" spans="2:4">
      <c r="B36" s="80" t="s">
        <v>223</v>
      </c>
    </row>
    <row r="37" spans="2:4">
      <c r="B37" s="80" t="s">
        <v>224</v>
      </c>
    </row>
    <row r="39" spans="2:4">
      <c r="C39" s="110"/>
      <c r="D39" s="80"/>
    </row>
    <row r="43" spans="2:4" ht="14.5">
      <c r="C43" s="111"/>
    </row>
    <row r="44" spans="2:4">
      <c r="C44" s="112"/>
    </row>
    <row r="45" spans="2:4">
      <c r="C45" s="112"/>
    </row>
    <row r="46" spans="2:4">
      <c r="C46" s="112"/>
    </row>
  </sheetData>
  <mergeCells count="11">
    <mergeCell ref="B29:D29"/>
    <mergeCell ref="B2:D2"/>
    <mergeCell ref="B3:D3"/>
    <mergeCell ref="B4:D4"/>
    <mergeCell ref="B11:C11"/>
    <mergeCell ref="B12:D12"/>
    <mergeCell ref="B16:C16"/>
    <mergeCell ref="B17:D17"/>
    <mergeCell ref="B23:C23"/>
    <mergeCell ref="B26:D26"/>
    <mergeCell ref="B28:D28"/>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dimension ref="A1:F130"/>
  <sheetViews>
    <sheetView topLeftCell="A47" workbookViewId="0">
      <selection activeCell="F60" sqref="F60"/>
    </sheetView>
  </sheetViews>
  <sheetFormatPr defaultColWidth="9.1796875" defaultRowHeight="15.5"/>
  <cols>
    <col min="1" max="1" width="3.81640625" style="16" bestFit="1" customWidth="1"/>
    <col min="2" max="2" width="70.453125" style="16" bestFit="1" customWidth="1"/>
    <col min="3" max="3" width="22.1796875" style="16" bestFit="1" customWidth="1"/>
    <col min="4" max="4" width="21.453125" style="16" bestFit="1" customWidth="1"/>
    <col min="5" max="5" width="14.7265625" style="16" customWidth="1"/>
    <col min="6" max="6" width="12" style="16" customWidth="1"/>
    <col min="7" max="7" width="15.1796875" style="16" customWidth="1"/>
    <col min="8" max="16384" width="9.1796875" style="16"/>
  </cols>
  <sheetData>
    <row r="1" spans="1:4">
      <c r="A1" s="265" t="s">
        <v>852</v>
      </c>
      <c r="B1" s="266"/>
      <c r="C1" s="266"/>
      <c r="D1" s="267"/>
    </row>
    <row r="2" spans="1:4">
      <c r="A2" s="313" t="s">
        <v>113</v>
      </c>
      <c r="B2" s="314"/>
      <c r="C2" s="314"/>
      <c r="D2" s="315"/>
    </row>
    <row r="3" spans="1:4">
      <c r="A3" s="124"/>
      <c r="B3" s="125"/>
      <c r="C3" s="125"/>
      <c r="D3" s="126"/>
    </row>
    <row r="4" spans="1:4">
      <c r="A4" s="324" t="s">
        <v>109</v>
      </c>
      <c r="B4" s="325"/>
      <c r="C4" s="325"/>
      <c r="D4" s="326"/>
    </row>
    <row r="5" spans="1:4" ht="15.75" customHeight="1">
      <c r="A5" s="324" t="s">
        <v>826</v>
      </c>
      <c r="B5" s="325"/>
      <c r="C5" s="325"/>
      <c r="D5" s="326"/>
    </row>
    <row r="6" spans="1:4" ht="15.75" customHeight="1">
      <c r="A6" s="324" t="s">
        <v>824</v>
      </c>
      <c r="B6" s="325"/>
      <c r="C6" s="325"/>
      <c r="D6" s="326"/>
    </row>
    <row r="7" spans="1:4">
      <c r="A7" s="127"/>
      <c r="B7" s="28"/>
      <c r="C7" s="128"/>
      <c r="D7" s="129"/>
    </row>
    <row r="8" spans="1:4">
      <c r="A8" s="308" t="s">
        <v>0</v>
      </c>
      <c r="B8" s="309"/>
      <c r="C8" s="309"/>
      <c r="D8" s="310"/>
    </row>
    <row r="9" spans="1:4">
      <c r="A9" s="130" t="s">
        <v>1</v>
      </c>
      <c r="B9" s="119" t="s">
        <v>2</v>
      </c>
      <c r="C9" s="316" t="s">
        <v>823</v>
      </c>
      <c r="D9" s="317"/>
    </row>
    <row r="10" spans="1:4">
      <c r="A10" s="131" t="s">
        <v>3</v>
      </c>
      <c r="B10" s="118" t="s">
        <v>4</v>
      </c>
      <c r="C10" s="322" t="s">
        <v>110</v>
      </c>
      <c r="D10" s="323"/>
    </row>
    <row r="11" spans="1:4">
      <c r="A11" s="131" t="s">
        <v>5</v>
      </c>
      <c r="B11" s="118" t="s">
        <v>6</v>
      </c>
      <c r="C11" s="320" t="s">
        <v>114</v>
      </c>
      <c r="D11" s="321"/>
    </row>
    <row r="12" spans="1:4">
      <c r="A12" s="131" t="s">
        <v>7</v>
      </c>
      <c r="B12" s="118" t="s">
        <v>8</v>
      </c>
      <c r="C12" s="318">
        <v>12</v>
      </c>
      <c r="D12" s="319"/>
    </row>
    <row r="13" spans="1:4">
      <c r="A13" s="132"/>
      <c r="B13" s="29"/>
      <c r="C13" s="30"/>
      <c r="D13" s="129"/>
    </row>
    <row r="14" spans="1:4">
      <c r="A14" s="298" t="s">
        <v>28</v>
      </c>
      <c r="B14" s="299"/>
      <c r="C14" s="299"/>
      <c r="D14" s="300"/>
    </row>
    <row r="15" spans="1:4" ht="31.5" customHeight="1">
      <c r="A15" s="294" t="s">
        <v>774</v>
      </c>
      <c r="B15" s="295"/>
      <c r="C15" s="31" t="s">
        <v>29</v>
      </c>
      <c r="D15" s="133" t="s">
        <v>111</v>
      </c>
    </row>
    <row r="16" spans="1:4" ht="31">
      <c r="A16" s="296" t="s">
        <v>138</v>
      </c>
      <c r="B16" s="297"/>
      <c r="C16" s="32" t="s">
        <v>141</v>
      </c>
      <c r="D16" s="134" t="s">
        <v>151</v>
      </c>
    </row>
    <row r="17" spans="1:4">
      <c r="A17" s="331"/>
      <c r="B17" s="332"/>
      <c r="C17" s="333"/>
      <c r="D17" s="129"/>
    </row>
    <row r="18" spans="1:4">
      <c r="A18" s="308" t="s">
        <v>9</v>
      </c>
      <c r="B18" s="309"/>
      <c r="C18" s="309"/>
      <c r="D18" s="310"/>
    </row>
    <row r="19" spans="1:4">
      <c r="A19" s="135">
        <v>1</v>
      </c>
      <c r="B19" s="306" t="s">
        <v>10</v>
      </c>
      <c r="C19" s="306"/>
      <c r="D19" s="136" t="s">
        <v>139</v>
      </c>
    </row>
    <row r="20" spans="1:4" ht="31">
      <c r="A20" s="135">
        <v>2</v>
      </c>
      <c r="B20" s="306" t="s">
        <v>30</v>
      </c>
      <c r="C20" s="306"/>
      <c r="D20" s="137" t="s">
        <v>140</v>
      </c>
    </row>
    <row r="21" spans="1:4">
      <c r="A21" s="135">
        <v>3</v>
      </c>
      <c r="B21" s="307" t="s">
        <v>835</v>
      </c>
      <c r="C21" s="307"/>
      <c r="D21" s="138">
        <v>8449.57</v>
      </c>
    </row>
    <row r="22" spans="1:4">
      <c r="A22" s="135">
        <v>4</v>
      </c>
      <c r="B22" s="306" t="s">
        <v>11</v>
      </c>
      <c r="C22" s="306"/>
      <c r="D22" s="139" t="str">
        <f>C11</f>
        <v>SEEAC/MT</v>
      </c>
    </row>
    <row r="23" spans="1:4">
      <c r="A23" s="135">
        <v>5</v>
      </c>
      <c r="B23" s="306" t="s">
        <v>12</v>
      </c>
      <c r="C23" s="306"/>
      <c r="D23" s="140">
        <v>43831</v>
      </c>
    </row>
    <row r="24" spans="1:4">
      <c r="A24" s="141"/>
      <c r="B24" s="142"/>
      <c r="C24" s="142"/>
      <c r="D24" s="129"/>
    </row>
    <row r="25" spans="1:4">
      <c r="A25" s="277" t="s">
        <v>25</v>
      </c>
      <c r="B25" s="278"/>
      <c r="C25" s="278"/>
      <c r="D25" s="279"/>
    </row>
    <row r="26" spans="1:4">
      <c r="A26" s="143">
        <v>1</v>
      </c>
      <c r="B26" s="269" t="s">
        <v>13</v>
      </c>
      <c r="C26" s="269"/>
      <c r="D26" s="144" t="s">
        <v>14</v>
      </c>
    </row>
    <row r="27" spans="1:4" ht="31.5" customHeight="1">
      <c r="A27" s="145" t="s">
        <v>1</v>
      </c>
      <c r="B27" s="268" t="s">
        <v>836</v>
      </c>
      <c r="C27" s="268"/>
      <c r="D27" s="146">
        <f>(D21/220)*40</f>
        <v>1536.2854545454545</v>
      </c>
    </row>
    <row r="28" spans="1:4">
      <c r="A28" s="145" t="s">
        <v>3</v>
      </c>
      <c r="B28" s="268" t="s">
        <v>89</v>
      </c>
      <c r="C28" s="268"/>
      <c r="D28" s="146"/>
    </row>
    <row r="29" spans="1:4">
      <c r="A29" s="145" t="s">
        <v>5</v>
      </c>
      <c r="B29" s="268" t="s">
        <v>90</v>
      </c>
      <c r="C29" s="268"/>
      <c r="D29" s="146"/>
    </row>
    <row r="30" spans="1:4">
      <c r="A30" s="145" t="s">
        <v>7</v>
      </c>
      <c r="B30" s="268" t="s">
        <v>91</v>
      </c>
      <c r="C30" s="268"/>
      <c r="D30" s="146"/>
    </row>
    <row r="31" spans="1:4">
      <c r="A31" s="145" t="s">
        <v>15</v>
      </c>
      <c r="B31" s="268" t="s">
        <v>92</v>
      </c>
      <c r="C31" s="268"/>
      <c r="D31" s="146"/>
    </row>
    <row r="32" spans="1:4">
      <c r="A32" s="145" t="s">
        <v>16</v>
      </c>
      <c r="B32" s="280" t="s">
        <v>127</v>
      </c>
      <c r="C32" s="280"/>
      <c r="D32" s="146"/>
    </row>
    <row r="33" spans="1:4">
      <c r="A33" s="147" t="s">
        <v>17</v>
      </c>
      <c r="B33" s="268" t="s">
        <v>24</v>
      </c>
      <c r="C33" s="268"/>
      <c r="D33" s="146"/>
    </row>
    <row r="34" spans="1:4">
      <c r="A34" s="272" t="s">
        <v>93</v>
      </c>
      <c r="B34" s="269"/>
      <c r="C34" s="269"/>
      <c r="D34" s="148">
        <f>SUM(D27:D33)</f>
        <v>1536.2854545454545</v>
      </c>
    </row>
    <row r="35" spans="1:4">
      <c r="A35" s="141"/>
      <c r="B35" s="142"/>
      <c r="C35" s="142"/>
      <c r="D35" s="129"/>
    </row>
    <row r="36" spans="1:4">
      <c r="A36" s="277" t="s">
        <v>65</v>
      </c>
      <c r="B36" s="278"/>
      <c r="C36" s="278"/>
      <c r="D36" s="279"/>
    </row>
    <row r="37" spans="1:4">
      <c r="A37" s="285" t="s">
        <v>31</v>
      </c>
      <c r="B37" s="286"/>
      <c r="C37" s="286"/>
      <c r="D37" s="287"/>
    </row>
    <row r="38" spans="1:4">
      <c r="A38" s="143" t="s">
        <v>32</v>
      </c>
      <c r="B38" s="311" t="s">
        <v>33</v>
      </c>
      <c r="C38" s="311"/>
      <c r="D38" s="144" t="s">
        <v>14</v>
      </c>
    </row>
    <row r="39" spans="1:4">
      <c r="A39" s="145" t="s">
        <v>1</v>
      </c>
      <c r="B39" s="312" t="s">
        <v>26</v>
      </c>
      <c r="C39" s="312"/>
      <c r="D39" s="146">
        <f>D34/12</f>
        <v>128.02378787878789</v>
      </c>
    </row>
    <row r="40" spans="1:4">
      <c r="A40" s="145" t="s">
        <v>3</v>
      </c>
      <c r="B40" s="330" t="s">
        <v>94</v>
      </c>
      <c r="C40" s="330"/>
      <c r="D40" s="146">
        <f>D34/12</f>
        <v>128.02378787878789</v>
      </c>
    </row>
    <row r="41" spans="1:4">
      <c r="A41" s="145" t="s">
        <v>5</v>
      </c>
      <c r="B41" s="312" t="s">
        <v>95</v>
      </c>
      <c r="C41" s="312"/>
      <c r="D41" s="146">
        <f>D40/3</f>
        <v>42.674595959595962</v>
      </c>
    </row>
    <row r="42" spans="1:4">
      <c r="A42" s="327" t="s">
        <v>93</v>
      </c>
      <c r="B42" s="328"/>
      <c r="C42" s="329"/>
      <c r="D42" s="148">
        <f>SUM(D39:D41)</f>
        <v>298.7221717171717</v>
      </c>
    </row>
    <row r="43" spans="1:4">
      <c r="A43" s="141"/>
      <c r="B43" s="142"/>
      <c r="C43" s="142"/>
      <c r="D43" s="129"/>
    </row>
    <row r="44" spans="1:4" ht="32.25" customHeight="1">
      <c r="A44" s="301" t="s">
        <v>34</v>
      </c>
      <c r="B44" s="302"/>
      <c r="C44" s="302"/>
      <c r="D44" s="303"/>
    </row>
    <row r="45" spans="1:4">
      <c r="A45" s="143" t="s">
        <v>35</v>
      </c>
      <c r="B45" s="116" t="s">
        <v>36</v>
      </c>
      <c r="C45" s="116" t="s">
        <v>37</v>
      </c>
      <c r="D45" s="144" t="s">
        <v>14</v>
      </c>
    </row>
    <row r="46" spans="1:4">
      <c r="A46" s="145" t="s">
        <v>1</v>
      </c>
      <c r="B46" s="34" t="s">
        <v>38</v>
      </c>
      <c r="C46" s="35">
        <v>0.2</v>
      </c>
      <c r="D46" s="146">
        <f>(D34+D42)*C46</f>
        <v>367.00152525252525</v>
      </c>
    </row>
    <row r="47" spans="1:4">
      <c r="A47" s="145" t="s">
        <v>3</v>
      </c>
      <c r="B47" s="34" t="s">
        <v>39</v>
      </c>
      <c r="C47" s="35">
        <v>2.5000000000000001E-2</v>
      </c>
      <c r="D47" s="146">
        <f>(D34+D42)*C47</f>
        <v>45.875190656565657</v>
      </c>
    </row>
    <row r="48" spans="1:4" ht="31">
      <c r="A48" s="145" t="s">
        <v>5</v>
      </c>
      <c r="B48" s="34" t="s">
        <v>124</v>
      </c>
      <c r="C48" s="36">
        <v>0.03</v>
      </c>
      <c r="D48" s="146">
        <f>(D34+D42)*C48</f>
        <v>55.050228787878787</v>
      </c>
    </row>
    <row r="49" spans="1:4">
      <c r="A49" s="145" t="s">
        <v>7</v>
      </c>
      <c r="B49" s="34" t="s">
        <v>40</v>
      </c>
      <c r="C49" s="35">
        <v>1.4999999999999999E-2</v>
      </c>
      <c r="D49" s="146">
        <f>(D34+D42)*C49</f>
        <v>27.525114393939393</v>
      </c>
    </row>
    <row r="50" spans="1:4">
      <c r="A50" s="145" t="s">
        <v>15</v>
      </c>
      <c r="B50" s="34" t="s">
        <v>41</v>
      </c>
      <c r="C50" s="35">
        <v>0.01</v>
      </c>
      <c r="D50" s="146">
        <f>(D34+D42)*C50</f>
        <v>18.350076262626263</v>
      </c>
    </row>
    <row r="51" spans="1:4">
      <c r="A51" s="145" t="s">
        <v>16</v>
      </c>
      <c r="B51" s="34" t="s">
        <v>42</v>
      </c>
      <c r="C51" s="35">
        <v>6.0000000000000001E-3</v>
      </c>
      <c r="D51" s="503">
        <f>(D34+D42)*C51</f>
        <v>11.010045757575757</v>
      </c>
    </row>
    <row r="52" spans="1:4">
      <c r="A52" s="145" t="s">
        <v>17</v>
      </c>
      <c r="B52" s="34" t="s">
        <v>43</v>
      </c>
      <c r="C52" s="35">
        <v>2E-3</v>
      </c>
      <c r="D52" s="146">
        <f>(D34+D42)*C52</f>
        <v>3.6700152525252525</v>
      </c>
    </row>
    <row r="53" spans="1:4">
      <c r="A53" s="304" t="s">
        <v>96</v>
      </c>
      <c r="B53" s="305"/>
      <c r="C53" s="37">
        <f>SUM(C46:C52)</f>
        <v>0.28800000000000003</v>
      </c>
      <c r="D53" s="149">
        <f>(D34+D42)*C53</f>
        <v>528.48219636363638</v>
      </c>
    </row>
    <row r="54" spans="1:4">
      <c r="A54" s="145" t="s">
        <v>18</v>
      </c>
      <c r="B54" s="34" t="s">
        <v>44</v>
      </c>
      <c r="C54" s="35">
        <v>0.08</v>
      </c>
      <c r="D54" s="146">
        <f>(D34+D42)*C54</f>
        <v>146.80061010101011</v>
      </c>
    </row>
    <row r="55" spans="1:4">
      <c r="A55" s="272" t="s">
        <v>97</v>
      </c>
      <c r="B55" s="269"/>
      <c r="C55" s="35">
        <f>SUM(C53:C54)</f>
        <v>0.36800000000000005</v>
      </c>
      <c r="D55" s="148">
        <f>SUM(D53:D54)</f>
        <v>675.28280646464646</v>
      </c>
    </row>
    <row r="56" spans="1:4">
      <c r="A56" s="141"/>
      <c r="B56" s="142"/>
      <c r="C56" s="142"/>
      <c r="D56" s="129"/>
    </row>
    <row r="57" spans="1:4">
      <c r="A57" s="282" t="s">
        <v>45</v>
      </c>
      <c r="B57" s="283"/>
      <c r="C57" s="283"/>
      <c r="D57" s="284"/>
    </row>
    <row r="58" spans="1:4">
      <c r="A58" s="143" t="s">
        <v>46</v>
      </c>
      <c r="B58" s="269" t="s">
        <v>19</v>
      </c>
      <c r="C58" s="269"/>
      <c r="D58" s="144" t="s">
        <v>14</v>
      </c>
    </row>
    <row r="59" spans="1:4">
      <c r="A59" s="145" t="s">
        <v>1</v>
      </c>
      <c r="B59" s="268" t="s">
        <v>144</v>
      </c>
      <c r="C59" s="268"/>
      <c r="D59" s="146"/>
    </row>
    <row r="60" spans="1:4">
      <c r="A60" s="145" t="s">
        <v>3</v>
      </c>
      <c r="B60" s="268" t="s">
        <v>837</v>
      </c>
      <c r="C60" s="268"/>
      <c r="D60" s="146"/>
    </row>
    <row r="61" spans="1:4">
      <c r="A61" s="145" t="s">
        <v>5</v>
      </c>
      <c r="B61" s="268" t="s">
        <v>838</v>
      </c>
      <c r="C61" s="268"/>
      <c r="D61" s="146"/>
    </row>
    <row r="62" spans="1:4">
      <c r="A62" s="145" t="s">
        <v>7</v>
      </c>
      <c r="B62" s="268" t="s">
        <v>839</v>
      </c>
      <c r="C62" s="268"/>
      <c r="D62" s="146"/>
    </row>
    <row r="63" spans="1:4">
      <c r="A63" s="145" t="s">
        <v>15</v>
      </c>
      <c r="B63" s="268" t="s">
        <v>75</v>
      </c>
      <c r="C63" s="268"/>
      <c r="D63" s="146"/>
    </row>
    <row r="64" spans="1:4">
      <c r="A64" s="272" t="s">
        <v>93</v>
      </c>
      <c r="B64" s="269"/>
      <c r="C64" s="269"/>
      <c r="D64" s="148"/>
    </row>
    <row r="65" spans="1:4">
      <c r="A65" s="141"/>
      <c r="B65" s="142"/>
      <c r="C65" s="142"/>
      <c r="D65" s="129"/>
    </row>
    <row r="66" spans="1:4">
      <c r="A66" s="282" t="s">
        <v>47</v>
      </c>
      <c r="B66" s="283"/>
      <c r="C66" s="283"/>
      <c r="D66" s="284"/>
    </row>
    <row r="67" spans="1:4">
      <c r="A67" s="143">
        <v>2</v>
      </c>
      <c r="B67" s="292" t="s">
        <v>48</v>
      </c>
      <c r="C67" s="293"/>
      <c r="D67" s="144" t="s">
        <v>14</v>
      </c>
    </row>
    <row r="68" spans="1:4">
      <c r="A68" s="145" t="s">
        <v>32</v>
      </c>
      <c r="B68" s="268" t="s">
        <v>33</v>
      </c>
      <c r="C68" s="268"/>
      <c r="D68" s="150">
        <f>D42</f>
        <v>298.7221717171717</v>
      </c>
    </row>
    <row r="69" spans="1:4">
      <c r="A69" s="145" t="s">
        <v>35</v>
      </c>
      <c r="B69" s="268" t="s">
        <v>36</v>
      </c>
      <c r="C69" s="268"/>
      <c r="D69" s="150">
        <f>D55</f>
        <v>675.28280646464646</v>
      </c>
    </row>
    <row r="70" spans="1:4">
      <c r="A70" s="147" t="s">
        <v>46</v>
      </c>
      <c r="B70" s="268" t="s">
        <v>19</v>
      </c>
      <c r="C70" s="268"/>
      <c r="D70" s="150">
        <f>D64</f>
        <v>0</v>
      </c>
    </row>
    <row r="71" spans="1:4" ht="15.75" customHeight="1">
      <c r="A71" s="272" t="s">
        <v>93</v>
      </c>
      <c r="B71" s="269"/>
      <c r="C71" s="269"/>
      <c r="D71" s="151">
        <f>SUM(D68:D70)</f>
        <v>974.00497818181816</v>
      </c>
    </row>
    <row r="72" spans="1:4">
      <c r="A72" s="152"/>
      <c r="B72" s="142"/>
      <c r="C72" s="142"/>
      <c r="D72" s="129"/>
    </row>
    <row r="73" spans="1:4">
      <c r="A73" s="288" t="s">
        <v>49</v>
      </c>
      <c r="B73" s="289"/>
      <c r="C73" s="289"/>
      <c r="D73" s="290"/>
    </row>
    <row r="74" spans="1:4">
      <c r="A74" s="143">
        <v>3</v>
      </c>
      <c r="B74" s="269" t="s">
        <v>23</v>
      </c>
      <c r="C74" s="269"/>
      <c r="D74" s="144" t="s">
        <v>14</v>
      </c>
    </row>
    <row r="75" spans="1:4">
      <c r="A75" s="145" t="s">
        <v>1</v>
      </c>
      <c r="B75" s="280" t="s">
        <v>50</v>
      </c>
      <c r="C75" s="280"/>
      <c r="D75" s="146">
        <f>(D34+D71-D53)/12</f>
        <v>165.15068636363637</v>
      </c>
    </row>
    <row r="76" spans="1:4">
      <c r="A76" s="145" t="s">
        <v>3</v>
      </c>
      <c r="B76" s="268" t="s">
        <v>51</v>
      </c>
      <c r="C76" s="268"/>
      <c r="D76" s="153">
        <f>D75*8%</f>
        <v>13.212054909090909</v>
      </c>
    </row>
    <row r="77" spans="1:4">
      <c r="A77" s="145" t="s">
        <v>5</v>
      </c>
      <c r="B77" s="268" t="s">
        <v>52</v>
      </c>
      <c r="C77" s="268"/>
      <c r="D77" s="153">
        <f>(D54*50%)</f>
        <v>73.400305050505054</v>
      </c>
    </row>
    <row r="78" spans="1:4" ht="15.75" customHeight="1">
      <c r="A78" s="291" t="s">
        <v>99</v>
      </c>
      <c r="B78" s="281"/>
      <c r="C78" s="281"/>
      <c r="D78" s="148">
        <f>(D75+D77)*37.71%</f>
        <v>89.95757886227274</v>
      </c>
    </row>
    <row r="79" spans="1:4">
      <c r="A79" s="145" t="s">
        <v>7</v>
      </c>
      <c r="B79" s="280" t="s">
        <v>100</v>
      </c>
      <c r="C79" s="280"/>
      <c r="D79" s="153">
        <f>(D34+D71)/12</f>
        <v>209.19086939393938</v>
      </c>
    </row>
    <row r="80" spans="1:4" ht="31.5" customHeight="1">
      <c r="A80" s="145" t="s">
        <v>15</v>
      </c>
      <c r="B80" s="268" t="s">
        <v>53</v>
      </c>
      <c r="C80" s="268"/>
      <c r="D80" s="146">
        <f>(D79*C55)</f>
        <v>76.982239936969705</v>
      </c>
    </row>
    <row r="81" spans="1:6">
      <c r="A81" s="145" t="s">
        <v>16</v>
      </c>
      <c r="B81" s="268" t="s">
        <v>54</v>
      </c>
      <c r="C81" s="268"/>
      <c r="D81" s="146">
        <f>D77</f>
        <v>73.400305050505054</v>
      </c>
    </row>
    <row r="82" spans="1:6" ht="15.75" customHeight="1">
      <c r="A82" s="291" t="s">
        <v>101</v>
      </c>
      <c r="B82" s="281"/>
      <c r="C82" s="281"/>
      <c r="D82" s="148">
        <f>(D79+D81)*37.71%</f>
        <v>106.56513188299999</v>
      </c>
    </row>
    <row r="83" spans="1:6" ht="15.75" customHeight="1">
      <c r="A83" s="272" t="s">
        <v>93</v>
      </c>
      <c r="B83" s="269"/>
      <c r="C83" s="269"/>
      <c r="D83" s="154">
        <f>(D78+D82)-5.76</f>
        <v>190.76271074527273</v>
      </c>
    </row>
    <row r="84" spans="1:6">
      <c r="A84" s="141"/>
      <c r="B84" s="142"/>
      <c r="C84" s="142"/>
      <c r="D84" s="129"/>
    </row>
    <row r="85" spans="1:6">
      <c r="A85" s="288" t="s">
        <v>55</v>
      </c>
      <c r="B85" s="289"/>
      <c r="C85" s="289"/>
      <c r="D85" s="290"/>
    </row>
    <row r="86" spans="1:6">
      <c r="A86" s="282" t="s">
        <v>56</v>
      </c>
      <c r="B86" s="283"/>
      <c r="C86" s="283"/>
      <c r="D86" s="284"/>
    </row>
    <row r="87" spans="1:6">
      <c r="A87" s="143" t="s">
        <v>20</v>
      </c>
      <c r="B87" s="269" t="s">
        <v>57</v>
      </c>
      <c r="C87" s="269"/>
      <c r="D87" s="144" t="s">
        <v>14</v>
      </c>
      <c r="F87" s="33"/>
    </row>
    <row r="88" spans="1:6">
      <c r="A88" s="145" t="s">
        <v>1</v>
      </c>
      <c r="B88" s="268" t="s">
        <v>58</v>
      </c>
      <c r="C88" s="268"/>
      <c r="D88" s="155"/>
    </row>
    <row r="89" spans="1:6">
      <c r="A89" s="145" t="s">
        <v>3</v>
      </c>
      <c r="B89" s="268" t="s">
        <v>146</v>
      </c>
      <c r="C89" s="268"/>
      <c r="D89" s="156"/>
    </row>
    <row r="90" spans="1:6">
      <c r="A90" s="145" t="s">
        <v>5</v>
      </c>
      <c r="B90" s="268" t="s">
        <v>59</v>
      </c>
      <c r="C90" s="268"/>
      <c r="D90" s="150"/>
    </row>
    <row r="91" spans="1:6">
      <c r="A91" s="145" t="s">
        <v>7</v>
      </c>
      <c r="B91" s="268" t="s">
        <v>27</v>
      </c>
      <c r="C91" s="268"/>
      <c r="D91" s="150"/>
    </row>
    <row r="92" spans="1:6">
      <c r="A92" s="145" t="s">
        <v>15</v>
      </c>
      <c r="B92" s="268" t="s">
        <v>102</v>
      </c>
      <c r="C92" s="268"/>
      <c r="D92" s="150"/>
    </row>
    <row r="93" spans="1:6">
      <c r="A93" s="147" t="s">
        <v>16</v>
      </c>
      <c r="B93" s="268" t="s">
        <v>24</v>
      </c>
      <c r="C93" s="268"/>
      <c r="D93" s="157"/>
    </row>
    <row r="94" spans="1:6" ht="15.75" customHeight="1">
      <c r="A94" s="272" t="s">
        <v>97</v>
      </c>
      <c r="B94" s="269"/>
      <c r="C94" s="269"/>
      <c r="D94" s="151">
        <f>SUM(D88:D93)</f>
        <v>0</v>
      </c>
    </row>
    <row r="95" spans="1:6">
      <c r="A95" s="141"/>
      <c r="B95" s="142"/>
      <c r="C95" s="142"/>
      <c r="D95" s="129"/>
    </row>
    <row r="96" spans="1:6">
      <c r="A96" s="282" t="s">
        <v>60</v>
      </c>
      <c r="B96" s="283"/>
      <c r="C96" s="283"/>
      <c r="D96" s="284"/>
    </row>
    <row r="97" spans="1:4">
      <c r="A97" s="158" t="s">
        <v>21</v>
      </c>
      <c r="B97" s="269" t="s">
        <v>61</v>
      </c>
      <c r="C97" s="269"/>
      <c r="D97" s="159" t="s">
        <v>14</v>
      </c>
    </row>
    <row r="98" spans="1:4">
      <c r="A98" s="160" t="s">
        <v>1</v>
      </c>
      <c r="B98" s="268" t="s">
        <v>103</v>
      </c>
      <c r="C98" s="268"/>
      <c r="D98" s="161"/>
    </row>
    <row r="99" spans="1:4" ht="15.75" customHeight="1">
      <c r="A99" s="272" t="s">
        <v>93</v>
      </c>
      <c r="B99" s="269"/>
      <c r="C99" s="269"/>
      <c r="D99" s="162">
        <v>0</v>
      </c>
    </row>
    <row r="100" spans="1:4">
      <c r="A100" s="141"/>
      <c r="B100" s="142"/>
      <c r="C100" s="142"/>
      <c r="D100" s="129"/>
    </row>
    <row r="101" spans="1:4">
      <c r="A101" s="285" t="s">
        <v>62</v>
      </c>
      <c r="B101" s="286"/>
      <c r="C101" s="286"/>
      <c r="D101" s="287"/>
    </row>
    <row r="102" spans="1:4">
      <c r="A102" s="143">
        <v>4</v>
      </c>
      <c r="B102" s="281" t="s">
        <v>63</v>
      </c>
      <c r="C102" s="281"/>
      <c r="D102" s="144" t="s">
        <v>14</v>
      </c>
    </row>
    <row r="103" spans="1:4">
      <c r="A103" s="145" t="s">
        <v>20</v>
      </c>
      <c r="B103" s="268" t="s">
        <v>57</v>
      </c>
      <c r="C103" s="268"/>
      <c r="D103" s="150"/>
    </row>
    <row r="104" spans="1:4">
      <c r="A104" s="147" t="s">
        <v>21</v>
      </c>
      <c r="B104" s="268" t="s">
        <v>61</v>
      </c>
      <c r="C104" s="268"/>
      <c r="D104" s="150"/>
    </row>
    <row r="105" spans="1:4" ht="15.75" customHeight="1">
      <c r="A105" s="272" t="s">
        <v>93</v>
      </c>
      <c r="B105" s="269"/>
      <c r="C105" s="269"/>
      <c r="D105" s="151">
        <f>SUM(D103:D104)</f>
        <v>0</v>
      </c>
    </row>
    <row r="106" spans="1:4">
      <c r="A106" s="141"/>
      <c r="B106" s="142"/>
      <c r="C106" s="142"/>
      <c r="D106" s="129"/>
    </row>
    <row r="107" spans="1:4" ht="16" thickBot="1">
      <c r="A107" s="277" t="s">
        <v>66</v>
      </c>
      <c r="B107" s="278"/>
      <c r="C107" s="278"/>
      <c r="D107" s="279"/>
    </row>
    <row r="108" spans="1:4" ht="16" thickBot="1">
      <c r="A108" s="117">
        <v>5</v>
      </c>
      <c r="B108" s="269" t="s">
        <v>104</v>
      </c>
      <c r="C108" s="269"/>
      <c r="D108" s="144" t="s">
        <v>14</v>
      </c>
    </row>
    <row r="109" spans="1:4" ht="16" thickBot="1">
      <c r="A109" s="120" t="s">
        <v>1</v>
      </c>
      <c r="B109" s="268" t="s">
        <v>105</v>
      </c>
      <c r="C109" s="268"/>
      <c r="D109" s="146">
        <v>0</v>
      </c>
    </row>
    <row r="110" spans="1:4" ht="16" thickBot="1">
      <c r="A110" s="120" t="s">
        <v>3</v>
      </c>
      <c r="B110" s="268" t="s">
        <v>149</v>
      </c>
      <c r="C110" s="268"/>
      <c r="D110" s="146">
        <f>(0.47*40)</f>
        <v>18.799999999999997</v>
      </c>
    </row>
    <row r="111" spans="1:4" ht="16" thickBot="1">
      <c r="A111" s="120" t="s">
        <v>5</v>
      </c>
      <c r="B111" s="268" t="s">
        <v>150</v>
      </c>
      <c r="C111" s="268"/>
      <c r="D111" s="146">
        <f>(0.91*40)</f>
        <v>36.4</v>
      </c>
    </row>
    <row r="112" spans="1:4">
      <c r="A112" s="121" t="s">
        <v>7</v>
      </c>
      <c r="B112" s="268" t="s">
        <v>106</v>
      </c>
      <c r="C112" s="268"/>
      <c r="D112" s="146"/>
    </row>
    <row r="113" spans="1:4" ht="16.5" customHeight="1">
      <c r="A113" s="272" t="s">
        <v>97</v>
      </c>
      <c r="B113" s="269"/>
      <c r="C113" s="269"/>
      <c r="D113" s="148">
        <f>SUM(D109:D112)</f>
        <v>55.199999999999996</v>
      </c>
    </row>
    <row r="114" spans="1:4">
      <c r="A114" s="141"/>
      <c r="B114" s="142"/>
      <c r="C114" s="142"/>
      <c r="D114" s="129"/>
    </row>
    <row r="115" spans="1:4">
      <c r="A115" s="274" t="s">
        <v>213</v>
      </c>
      <c r="B115" s="275"/>
      <c r="C115" s="275"/>
      <c r="D115" s="276"/>
    </row>
    <row r="116" spans="1:4">
      <c r="A116" s="143">
        <v>6</v>
      </c>
      <c r="B116" s="122" t="s">
        <v>167</v>
      </c>
      <c r="C116" s="116" t="s">
        <v>37</v>
      </c>
      <c r="D116" s="144" t="s">
        <v>14</v>
      </c>
    </row>
    <row r="117" spans="1:4">
      <c r="A117" s="272" t="s">
        <v>97</v>
      </c>
      <c r="B117" s="269"/>
      <c r="C117" s="38">
        <v>0.23449999999999999</v>
      </c>
      <c r="D117" s="151">
        <f>C117*D126</f>
        <v>646.3413621443118</v>
      </c>
    </row>
    <row r="118" spans="1:4">
      <c r="A118" s="141"/>
      <c r="B118" s="142"/>
      <c r="C118" s="142"/>
      <c r="D118" s="129"/>
    </row>
    <row r="119" spans="1:4">
      <c r="A119" s="277" t="s">
        <v>107</v>
      </c>
      <c r="B119" s="278"/>
      <c r="C119" s="278"/>
      <c r="D119" s="279"/>
    </row>
    <row r="120" spans="1:4">
      <c r="A120" s="143"/>
      <c r="B120" s="269" t="s">
        <v>64</v>
      </c>
      <c r="C120" s="269"/>
      <c r="D120" s="144" t="s">
        <v>14</v>
      </c>
    </row>
    <row r="121" spans="1:4">
      <c r="A121" s="143" t="s">
        <v>1</v>
      </c>
      <c r="B121" s="268" t="s">
        <v>25</v>
      </c>
      <c r="C121" s="268"/>
      <c r="D121" s="163">
        <f>D34</f>
        <v>1536.2854545454545</v>
      </c>
    </row>
    <row r="122" spans="1:4">
      <c r="A122" s="143" t="s">
        <v>3</v>
      </c>
      <c r="B122" s="268" t="s">
        <v>65</v>
      </c>
      <c r="C122" s="268"/>
      <c r="D122" s="163">
        <f>D71</f>
        <v>974.00497818181816</v>
      </c>
    </row>
    <row r="123" spans="1:4">
      <c r="A123" s="143" t="s">
        <v>5</v>
      </c>
      <c r="B123" s="268" t="s">
        <v>49</v>
      </c>
      <c r="C123" s="268"/>
      <c r="D123" s="163">
        <f>D83</f>
        <v>190.76271074527273</v>
      </c>
    </row>
    <row r="124" spans="1:4">
      <c r="A124" s="143" t="s">
        <v>7</v>
      </c>
      <c r="B124" s="280" t="s">
        <v>55</v>
      </c>
      <c r="C124" s="280"/>
      <c r="D124" s="163">
        <f>D105</f>
        <v>0</v>
      </c>
    </row>
    <row r="125" spans="1:4">
      <c r="A125" s="164" t="s">
        <v>15</v>
      </c>
      <c r="B125" s="268" t="s">
        <v>66</v>
      </c>
      <c r="C125" s="268"/>
      <c r="D125" s="163">
        <f>D113</f>
        <v>55.199999999999996</v>
      </c>
    </row>
    <row r="126" spans="1:4" ht="15.75" customHeight="1">
      <c r="A126" s="272" t="s">
        <v>67</v>
      </c>
      <c r="B126" s="269"/>
      <c r="C126" s="269"/>
      <c r="D126" s="165">
        <f>SUM(D121:D125)</f>
        <v>2756.2531434725452</v>
      </c>
    </row>
    <row r="127" spans="1:4">
      <c r="A127" s="166" t="s">
        <v>16</v>
      </c>
      <c r="B127" s="273" t="s">
        <v>214</v>
      </c>
      <c r="C127" s="273"/>
      <c r="D127" s="165">
        <f>D117</f>
        <v>646.3413621443118</v>
      </c>
    </row>
    <row r="128" spans="1:4" ht="16.5" customHeight="1" thickBot="1">
      <c r="A128" s="272" t="s">
        <v>108</v>
      </c>
      <c r="B128" s="269"/>
      <c r="C128" s="269"/>
      <c r="D128" s="167">
        <f>D126+D127</f>
        <v>3402.5945056168571</v>
      </c>
    </row>
    <row r="129" spans="1:4" ht="16" thickBot="1">
      <c r="A129" s="270" t="s">
        <v>212</v>
      </c>
      <c r="B129" s="271"/>
      <c r="C129" s="271"/>
      <c r="D129" s="123">
        <f>(D34+D71+D83)/40</f>
        <v>67.526328586813634</v>
      </c>
    </row>
    <row r="130" spans="1:4">
      <c r="C130" s="17"/>
    </row>
  </sheetData>
  <mergeCells count="104">
    <mergeCell ref="B26:C26"/>
    <mergeCell ref="B27:C27"/>
    <mergeCell ref="A34:C34"/>
    <mergeCell ref="B33:C33"/>
    <mergeCell ref="B59:C59"/>
    <mergeCell ref="B58:C58"/>
    <mergeCell ref="A17:C17"/>
    <mergeCell ref="B28:C28"/>
    <mergeCell ref="A25:D25"/>
    <mergeCell ref="B23:C23"/>
    <mergeCell ref="B32:C32"/>
    <mergeCell ref="B31:C31"/>
    <mergeCell ref="B30:C30"/>
    <mergeCell ref="B29:C29"/>
    <mergeCell ref="A71:C71"/>
    <mergeCell ref="B70:C70"/>
    <mergeCell ref="B69:C69"/>
    <mergeCell ref="B68:C68"/>
    <mergeCell ref="B41:C41"/>
    <mergeCell ref="A42:C42"/>
    <mergeCell ref="A37:D37"/>
    <mergeCell ref="B40:C40"/>
    <mergeCell ref="A36:D36"/>
    <mergeCell ref="A2:D2"/>
    <mergeCell ref="C9:D9"/>
    <mergeCell ref="C12:D12"/>
    <mergeCell ref="C11:D11"/>
    <mergeCell ref="C10:D10"/>
    <mergeCell ref="A4:D4"/>
    <mergeCell ref="A5:D5"/>
    <mergeCell ref="A6:D6"/>
    <mergeCell ref="A8:D8"/>
    <mergeCell ref="A15:B15"/>
    <mergeCell ref="A16:B16"/>
    <mergeCell ref="B79:C79"/>
    <mergeCell ref="A78:C78"/>
    <mergeCell ref="B77:C77"/>
    <mergeCell ref="B76:C76"/>
    <mergeCell ref="B75:C75"/>
    <mergeCell ref="B74:C74"/>
    <mergeCell ref="A14:D14"/>
    <mergeCell ref="A44:D44"/>
    <mergeCell ref="A53:B53"/>
    <mergeCell ref="A55:B55"/>
    <mergeCell ref="A57:D57"/>
    <mergeCell ref="A64:C64"/>
    <mergeCell ref="B63:C63"/>
    <mergeCell ref="B62:C62"/>
    <mergeCell ref="B61:C61"/>
    <mergeCell ref="B22:C22"/>
    <mergeCell ref="B21:C21"/>
    <mergeCell ref="B20:C20"/>
    <mergeCell ref="B19:C19"/>
    <mergeCell ref="A18:D18"/>
    <mergeCell ref="B38:C38"/>
    <mergeCell ref="B39:C39"/>
    <mergeCell ref="A107:D107"/>
    <mergeCell ref="A96:D96"/>
    <mergeCell ref="A99:C99"/>
    <mergeCell ref="B98:C98"/>
    <mergeCell ref="B97:C97"/>
    <mergeCell ref="A101:D101"/>
    <mergeCell ref="B60:C60"/>
    <mergeCell ref="A85:D85"/>
    <mergeCell ref="A86:D86"/>
    <mergeCell ref="B87:C87"/>
    <mergeCell ref="B88:C88"/>
    <mergeCell ref="B89:C89"/>
    <mergeCell ref="B90:C90"/>
    <mergeCell ref="B91:C91"/>
    <mergeCell ref="B92:C92"/>
    <mergeCell ref="B93:C93"/>
    <mergeCell ref="A94:C94"/>
    <mergeCell ref="A73:D73"/>
    <mergeCell ref="A83:C83"/>
    <mergeCell ref="A82:C82"/>
    <mergeCell ref="B81:C81"/>
    <mergeCell ref="B80:C80"/>
    <mergeCell ref="A66:D66"/>
    <mergeCell ref="B67:C67"/>
    <mergeCell ref="A1:D1"/>
    <mergeCell ref="B122:C122"/>
    <mergeCell ref="B121:C121"/>
    <mergeCell ref="B120:C120"/>
    <mergeCell ref="A129:C129"/>
    <mergeCell ref="A128:C128"/>
    <mergeCell ref="B127:C127"/>
    <mergeCell ref="A126:C126"/>
    <mergeCell ref="A105:C105"/>
    <mergeCell ref="B104:C104"/>
    <mergeCell ref="A115:D115"/>
    <mergeCell ref="A117:B117"/>
    <mergeCell ref="A113:C113"/>
    <mergeCell ref="B112:C112"/>
    <mergeCell ref="B111:C111"/>
    <mergeCell ref="B110:C110"/>
    <mergeCell ref="B109:C109"/>
    <mergeCell ref="B108:C108"/>
    <mergeCell ref="A119:D119"/>
    <mergeCell ref="B125:C125"/>
    <mergeCell ref="B124:C124"/>
    <mergeCell ref="B123:C123"/>
    <mergeCell ref="B103:C103"/>
    <mergeCell ref="B102:C102"/>
  </mergeCells>
  <pageMargins left="0.511811024" right="0.511811024" top="0.78740157499999996" bottom="0.78740157499999996" header="0.31496062000000002" footer="0.31496062000000002"/>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dimension ref="A1:F129"/>
  <sheetViews>
    <sheetView topLeftCell="A40" workbookViewId="0">
      <selection activeCell="D51" sqref="D51"/>
    </sheetView>
  </sheetViews>
  <sheetFormatPr defaultColWidth="9.1796875" defaultRowHeight="15.5"/>
  <cols>
    <col min="1" max="1" width="3.81640625" style="16" bestFit="1" customWidth="1"/>
    <col min="2" max="2" width="70.453125" style="16" bestFit="1" customWidth="1"/>
    <col min="3" max="3" width="22.1796875" style="16" bestFit="1" customWidth="1"/>
    <col min="4" max="4" width="21.453125" style="16" bestFit="1" customWidth="1"/>
    <col min="5" max="5" width="14.7265625" style="16" customWidth="1"/>
    <col min="6" max="6" width="12" style="16" customWidth="1"/>
    <col min="7" max="7" width="15.1796875" style="16" customWidth="1"/>
    <col min="8" max="16384" width="9.1796875" style="16"/>
  </cols>
  <sheetData>
    <row r="1" spans="1:4">
      <c r="A1" s="265" t="s">
        <v>852</v>
      </c>
      <c r="B1" s="266"/>
      <c r="C1" s="266"/>
      <c r="D1" s="267"/>
    </row>
    <row r="2" spans="1:4">
      <c r="A2" s="313" t="s">
        <v>113</v>
      </c>
      <c r="B2" s="314"/>
      <c r="C2" s="314"/>
      <c r="D2" s="315"/>
    </row>
    <row r="3" spans="1:4">
      <c r="A3" s="124"/>
      <c r="B3" s="125"/>
      <c r="C3" s="125"/>
      <c r="D3" s="126"/>
    </row>
    <row r="4" spans="1:4">
      <c r="A4" s="324" t="s">
        <v>109</v>
      </c>
      <c r="B4" s="325"/>
      <c r="C4" s="325"/>
      <c r="D4" s="326"/>
    </row>
    <row r="5" spans="1:4" ht="15.75" customHeight="1">
      <c r="A5" s="324" t="s">
        <v>826</v>
      </c>
      <c r="B5" s="325"/>
      <c r="C5" s="325"/>
      <c r="D5" s="326"/>
    </row>
    <row r="6" spans="1:4" ht="15.75" customHeight="1">
      <c r="A6" s="324" t="s">
        <v>824</v>
      </c>
      <c r="B6" s="325"/>
      <c r="C6" s="325"/>
      <c r="D6" s="326"/>
    </row>
    <row r="7" spans="1:4">
      <c r="A7" s="127"/>
      <c r="B7" s="28"/>
      <c r="C7" s="128"/>
      <c r="D7" s="129"/>
    </row>
    <row r="8" spans="1:4">
      <c r="A8" s="308" t="s">
        <v>0</v>
      </c>
      <c r="B8" s="309"/>
      <c r="C8" s="309"/>
      <c r="D8" s="310"/>
    </row>
    <row r="9" spans="1:4">
      <c r="A9" s="130" t="s">
        <v>1</v>
      </c>
      <c r="B9" s="119" t="s">
        <v>2</v>
      </c>
      <c r="C9" s="316" t="s">
        <v>823</v>
      </c>
      <c r="D9" s="317"/>
    </row>
    <row r="10" spans="1:4">
      <c r="A10" s="131" t="s">
        <v>3</v>
      </c>
      <c r="B10" s="118" t="s">
        <v>4</v>
      </c>
      <c r="C10" s="322" t="s">
        <v>110</v>
      </c>
      <c r="D10" s="323"/>
    </row>
    <row r="11" spans="1:4">
      <c r="A11" s="131" t="s">
        <v>5</v>
      </c>
      <c r="B11" s="118" t="s">
        <v>6</v>
      </c>
      <c r="C11" s="320" t="s">
        <v>114</v>
      </c>
      <c r="D11" s="321"/>
    </row>
    <row r="12" spans="1:4">
      <c r="A12" s="131" t="s">
        <v>7</v>
      </c>
      <c r="B12" s="118" t="s">
        <v>8</v>
      </c>
      <c r="C12" s="318">
        <v>12</v>
      </c>
      <c r="D12" s="319"/>
    </row>
    <row r="13" spans="1:4">
      <c r="A13" s="132"/>
      <c r="B13" s="29"/>
      <c r="C13" s="30"/>
      <c r="D13" s="129"/>
    </row>
    <row r="14" spans="1:4">
      <c r="A14" s="298" t="s">
        <v>28</v>
      </c>
      <c r="B14" s="299"/>
      <c r="C14" s="299"/>
      <c r="D14" s="300"/>
    </row>
    <row r="15" spans="1:4" ht="31.5" customHeight="1">
      <c r="A15" s="294" t="s">
        <v>774</v>
      </c>
      <c r="B15" s="295"/>
      <c r="C15" s="31" t="s">
        <v>29</v>
      </c>
      <c r="D15" s="133" t="s">
        <v>111</v>
      </c>
    </row>
    <row r="16" spans="1:4">
      <c r="A16" s="296" t="s">
        <v>780</v>
      </c>
      <c r="B16" s="297"/>
      <c r="C16" s="32" t="s">
        <v>781</v>
      </c>
      <c r="D16" s="134">
        <v>1</v>
      </c>
    </row>
    <row r="17" spans="1:4">
      <c r="A17" s="331"/>
      <c r="B17" s="332"/>
      <c r="C17" s="333"/>
      <c r="D17" s="129"/>
    </row>
    <row r="18" spans="1:4">
      <c r="A18" s="308" t="s">
        <v>9</v>
      </c>
      <c r="B18" s="309"/>
      <c r="C18" s="309"/>
      <c r="D18" s="310"/>
    </row>
    <row r="19" spans="1:4">
      <c r="A19" s="135">
        <v>1</v>
      </c>
      <c r="B19" s="306" t="s">
        <v>10</v>
      </c>
      <c r="C19" s="306"/>
      <c r="D19" s="136" t="s">
        <v>143</v>
      </c>
    </row>
    <row r="20" spans="1:4">
      <c r="A20" s="135">
        <v>2</v>
      </c>
      <c r="B20" s="306" t="s">
        <v>30</v>
      </c>
      <c r="C20" s="306"/>
      <c r="D20" s="137" t="s">
        <v>152</v>
      </c>
    </row>
    <row r="21" spans="1:4">
      <c r="A21" s="135">
        <v>3</v>
      </c>
      <c r="B21" s="307" t="s">
        <v>820</v>
      </c>
      <c r="C21" s="307"/>
      <c r="D21" s="138">
        <v>2448.6999999999998</v>
      </c>
    </row>
    <row r="22" spans="1:4">
      <c r="A22" s="135">
        <v>4</v>
      </c>
      <c r="B22" s="306" t="s">
        <v>11</v>
      </c>
      <c r="C22" s="306"/>
      <c r="D22" s="139" t="str">
        <f>C11</f>
        <v>SEEAC/MT</v>
      </c>
    </row>
    <row r="23" spans="1:4">
      <c r="A23" s="135">
        <v>5</v>
      </c>
      <c r="B23" s="306" t="s">
        <v>12</v>
      </c>
      <c r="C23" s="306"/>
      <c r="D23" s="140">
        <v>43831</v>
      </c>
    </row>
    <row r="24" spans="1:4">
      <c r="A24" s="141"/>
      <c r="B24" s="142"/>
      <c r="C24" s="142"/>
      <c r="D24" s="129"/>
    </row>
    <row r="25" spans="1:4">
      <c r="A25" s="277" t="s">
        <v>25</v>
      </c>
      <c r="B25" s="278"/>
      <c r="C25" s="278"/>
      <c r="D25" s="279"/>
    </row>
    <row r="26" spans="1:4">
      <c r="A26" s="170">
        <v>1</v>
      </c>
      <c r="B26" s="269" t="s">
        <v>13</v>
      </c>
      <c r="C26" s="269"/>
      <c r="D26" s="144" t="s">
        <v>14</v>
      </c>
    </row>
    <row r="27" spans="1:4" ht="31.5" customHeight="1">
      <c r="A27" s="145" t="s">
        <v>1</v>
      </c>
      <c r="B27" s="268" t="s">
        <v>821</v>
      </c>
      <c r="C27" s="268"/>
      <c r="D27" s="146">
        <f>(D21/220)*220</f>
        <v>2448.6999999999998</v>
      </c>
    </row>
    <row r="28" spans="1:4">
      <c r="A28" s="145" t="s">
        <v>3</v>
      </c>
      <c r="B28" s="268" t="s">
        <v>89</v>
      </c>
      <c r="C28" s="268"/>
      <c r="D28" s="146"/>
    </row>
    <row r="29" spans="1:4">
      <c r="A29" s="145" t="s">
        <v>5</v>
      </c>
      <c r="B29" s="268" t="s">
        <v>90</v>
      </c>
      <c r="C29" s="268"/>
      <c r="D29" s="146"/>
    </row>
    <row r="30" spans="1:4">
      <c r="A30" s="145" t="s">
        <v>7</v>
      </c>
      <c r="B30" s="268" t="s">
        <v>91</v>
      </c>
      <c r="C30" s="268"/>
      <c r="D30" s="146"/>
    </row>
    <row r="31" spans="1:4">
      <c r="A31" s="145" t="s">
        <v>15</v>
      </c>
      <c r="B31" s="268" t="s">
        <v>92</v>
      </c>
      <c r="C31" s="268"/>
      <c r="D31" s="146"/>
    </row>
    <row r="32" spans="1:4">
      <c r="A32" s="145" t="s">
        <v>16</v>
      </c>
      <c r="B32" s="280" t="s">
        <v>127</v>
      </c>
      <c r="C32" s="280"/>
      <c r="D32" s="146"/>
    </row>
    <row r="33" spans="1:4">
      <c r="A33" s="147" t="s">
        <v>17</v>
      </c>
      <c r="B33" s="268" t="s">
        <v>825</v>
      </c>
      <c r="C33" s="268"/>
      <c r="D33" s="146">
        <f>D27/100*20</f>
        <v>489.73999999999995</v>
      </c>
    </row>
    <row r="34" spans="1:4">
      <c r="A34" s="272" t="s">
        <v>93</v>
      </c>
      <c r="B34" s="269"/>
      <c r="C34" s="269"/>
      <c r="D34" s="148">
        <f>SUM(D27:D33)</f>
        <v>2938.4399999999996</v>
      </c>
    </row>
    <row r="35" spans="1:4">
      <c r="A35" s="141"/>
      <c r="B35" s="142"/>
      <c r="C35" s="142"/>
      <c r="D35" s="129"/>
    </row>
    <row r="36" spans="1:4">
      <c r="A36" s="277" t="s">
        <v>65</v>
      </c>
      <c r="B36" s="278"/>
      <c r="C36" s="278"/>
      <c r="D36" s="279"/>
    </row>
    <row r="37" spans="1:4">
      <c r="A37" s="285" t="s">
        <v>31</v>
      </c>
      <c r="B37" s="286"/>
      <c r="C37" s="286"/>
      <c r="D37" s="287"/>
    </row>
    <row r="38" spans="1:4">
      <c r="A38" s="170" t="s">
        <v>32</v>
      </c>
      <c r="B38" s="311" t="s">
        <v>33</v>
      </c>
      <c r="C38" s="311"/>
      <c r="D38" s="144" t="s">
        <v>14</v>
      </c>
    </row>
    <row r="39" spans="1:4">
      <c r="A39" s="145" t="s">
        <v>1</v>
      </c>
      <c r="B39" s="312" t="s">
        <v>26</v>
      </c>
      <c r="C39" s="312"/>
      <c r="D39" s="146">
        <f>D34/12</f>
        <v>244.86999999999998</v>
      </c>
    </row>
    <row r="40" spans="1:4">
      <c r="A40" s="145" t="s">
        <v>3</v>
      </c>
      <c r="B40" s="330" t="s">
        <v>94</v>
      </c>
      <c r="C40" s="330"/>
      <c r="D40" s="146">
        <f>D34/12</f>
        <v>244.86999999999998</v>
      </c>
    </row>
    <row r="41" spans="1:4">
      <c r="A41" s="145" t="s">
        <v>5</v>
      </c>
      <c r="B41" s="312" t="s">
        <v>95</v>
      </c>
      <c r="C41" s="312"/>
      <c r="D41" s="146">
        <f>D40/3</f>
        <v>81.623333333333321</v>
      </c>
    </row>
    <row r="42" spans="1:4">
      <c r="A42" s="327" t="s">
        <v>93</v>
      </c>
      <c r="B42" s="328"/>
      <c r="C42" s="329"/>
      <c r="D42" s="148">
        <f>SUM(D39:D41)</f>
        <v>571.36333333333323</v>
      </c>
    </row>
    <row r="43" spans="1:4">
      <c r="A43" s="141"/>
      <c r="B43" s="142"/>
      <c r="C43" s="142"/>
      <c r="D43" s="129"/>
    </row>
    <row r="44" spans="1:4" ht="32.25" customHeight="1">
      <c r="A44" s="301" t="s">
        <v>34</v>
      </c>
      <c r="B44" s="302"/>
      <c r="C44" s="302"/>
      <c r="D44" s="303"/>
    </row>
    <row r="45" spans="1:4">
      <c r="A45" s="170" t="s">
        <v>35</v>
      </c>
      <c r="B45" s="169" t="s">
        <v>36</v>
      </c>
      <c r="C45" s="169" t="s">
        <v>37</v>
      </c>
      <c r="D45" s="144" t="s">
        <v>14</v>
      </c>
    </row>
    <row r="46" spans="1:4">
      <c r="A46" s="145" t="s">
        <v>1</v>
      </c>
      <c r="B46" s="34" t="s">
        <v>38</v>
      </c>
      <c r="C46" s="35">
        <v>0.2</v>
      </c>
      <c r="D46" s="146">
        <f>(D34+D42)*C46</f>
        <v>701.96066666666661</v>
      </c>
    </row>
    <row r="47" spans="1:4">
      <c r="A47" s="145" t="s">
        <v>3</v>
      </c>
      <c r="B47" s="34" t="s">
        <v>39</v>
      </c>
      <c r="C47" s="35">
        <v>2.5000000000000001E-2</v>
      </c>
      <c r="D47" s="146">
        <f>(D34+D42)*C47</f>
        <v>87.745083333333326</v>
      </c>
    </row>
    <row r="48" spans="1:4" ht="31">
      <c r="A48" s="145" t="s">
        <v>5</v>
      </c>
      <c r="B48" s="34" t="s">
        <v>124</v>
      </c>
      <c r="C48" s="36">
        <v>0.03</v>
      </c>
      <c r="D48" s="146">
        <f>(D34+D42)*C48</f>
        <v>105.29409999999999</v>
      </c>
    </row>
    <row r="49" spans="1:4">
      <c r="A49" s="145" t="s">
        <v>7</v>
      </c>
      <c r="B49" s="34" t="s">
        <v>40</v>
      </c>
      <c r="C49" s="35">
        <v>1.4999999999999999E-2</v>
      </c>
      <c r="D49" s="146">
        <f>(D34+D42)*C49</f>
        <v>52.647049999999993</v>
      </c>
    </row>
    <row r="50" spans="1:4">
      <c r="A50" s="145" t="s">
        <v>15</v>
      </c>
      <c r="B50" s="34" t="s">
        <v>41</v>
      </c>
      <c r="C50" s="35">
        <v>0.01</v>
      </c>
      <c r="D50" s="146">
        <f>(D34+D42)*C50</f>
        <v>35.098033333333326</v>
      </c>
    </row>
    <row r="51" spans="1:4">
      <c r="A51" s="145" t="s">
        <v>16</v>
      </c>
      <c r="B51" s="34" t="s">
        <v>42</v>
      </c>
      <c r="C51" s="35">
        <v>6.0000000000000001E-3</v>
      </c>
      <c r="D51" s="503">
        <f>(D34+D42)*C51</f>
        <v>21.058819999999997</v>
      </c>
    </row>
    <row r="52" spans="1:4">
      <c r="A52" s="145" t="s">
        <v>17</v>
      </c>
      <c r="B52" s="34" t="s">
        <v>43</v>
      </c>
      <c r="C52" s="35">
        <v>2E-3</v>
      </c>
      <c r="D52" s="146">
        <f>(D34+D42)*C52</f>
        <v>7.0196066666666654</v>
      </c>
    </row>
    <row r="53" spans="1:4">
      <c r="A53" s="304" t="s">
        <v>96</v>
      </c>
      <c r="B53" s="305"/>
      <c r="C53" s="37">
        <f>SUM(C46:C52)</f>
        <v>0.28800000000000003</v>
      </c>
      <c r="D53" s="149">
        <f>(D34+D42)*C53</f>
        <v>1010.82336</v>
      </c>
    </row>
    <row r="54" spans="1:4">
      <c r="A54" s="145" t="s">
        <v>18</v>
      </c>
      <c r="B54" s="34" t="s">
        <v>44</v>
      </c>
      <c r="C54" s="35">
        <v>0.08</v>
      </c>
      <c r="D54" s="146">
        <f>(D34+D42)*C54</f>
        <v>280.78426666666661</v>
      </c>
    </row>
    <row r="55" spans="1:4">
      <c r="A55" s="272" t="s">
        <v>97</v>
      </c>
      <c r="B55" s="269"/>
      <c r="C55" s="35">
        <f>SUM(C53:C54)</f>
        <v>0.36800000000000005</v>
      </c>
      <c r="D55" s="148">
        <f>SUM(D53:D54)</f>
        <v>1291.6076266666666</v>
      </c>
    </row>
    <row r="56" spans="1:4">
      <c r="A56" s="141"/>
      <c r="B56" s="142"/>
      <c r="C56" s="142"/>
      <c r="D56" s="129"/>
    </row>
    <row r="57" spans="1:4">
      <c r="A57" s="282" t="s">
        <v>45</v>
      </c>
      <c r="B57" s="283"/>
      <c r="C57" s="283"/>
      <c r="D57" s="284"/>
    </row>
    <row r="58" spans="1:4">
      <c r="A58" s="170" t="s">
        <v>46</v>
      </c>
      <c r="B58" s="269" t="s">
        <v>19</v>
      </c>
      <c r="C58" s="269"/>
      <c r="D58" s="144" t="s">
        <v>14</v>
      </c>
    </row>
    <row r="59" spans="1:4">
      <c r="A59" s="145" t="s">
        <v>1</v>
      </c>
      <c r="B59" s="268" t="s">
        <v>843</v>
      </c>
      <c r="C59" s="268"/>
      <c r="D59" s="146"/>
    </row>
    <row r="60" spans="1:4">
      <c r="A60" s="145" t="s">
        <v>3</v>
      </c>
      <c r="B60" s="268" t="s">
        <v>840</v>
      </c>
      <c r="C60" s="268"/>
      <c r="D60" s="146">
        <f>(15*22)-(15*22*5%)</f>
        <v>313.5</v>
      </c>
    </row>
    <row r="61" spans="1:4">
      <c r="A61" s="145" t="s">
        <v>5</v>
      </c>
      <c r="B61" s="268" t="s">
        <v>841</v>
      </c>
      <c r="C61" s="268"/>
      <c r="D61" s="146">
        <v>110</v>
      </c>
    </row>
    <row r="62" spans="1:4">
      <c r="A62" s="145" t="s">
        <v>7</v>
      </c>
      <c r="B62" s="268" t="s">
        <v>75</v>
      </c>
      <c r="C62" s="268"/>
      <c r="D62" s="146"/>
    </row>
    <row r="63" spans="1:4">
      <c r="A63" s="272" t="s">
        <v>93</v>
      </c>
      <c r="B63" s="269"/>
      <c r="C63" s="269"/>
      <c r="D63" s="148">
        <f>SUM(D59:D62)</f>
        <v>423.5</v>
      </c>
    </row>
    <row r="64" spans="1:4">
      <c r="A64" s="141"/>
      <c r="B64" s="142"/>
      <c r="C64" s="142"/>
      <c r="D64" s="129"/>
    </row>
    <row r="65" spans="1:4">
      <c r="A65" s="282" t="s">
        <v>47</v>
      </c>
      <c r="B65" s="283"/>
      <c r="C65" s="283"/>
      <c r="D65" s="284"/>
    </row>
    <row r="66" spans="1:4">
      <c r="A66" s="170">
        <v>2</v>
      </c>
      <c r="B66" s="292" t="s">
        <v>48</v>
      </c>
      <c r="C66" s="293"/>
      <c r="D66" s="144" t="s">
        <v>14</v>
      </c>
    </row>
    <row r="67" spans="1:4">
      <c r="A67" s="145" t="s">
        <v>32</v>
      </c>
      <c r="B67" s="268" t="s">
        <v>33</v>
      </c>
      <c r="C67" s="268"/>
      <c r="D67" s="150">
        <f>D42</f>
        <v>571.36333333333323</v>
      </c>
    </row>
    <row r="68" spans="1:4">
      <c r="A68" s="145" t="s">
        <v>35</v>
      </c>
      <c r="B68" s="268" t="s">
        <v>36</v>
      </c>
      <c r="C68" s="268"/>
      <c r="D68" s="150">
        <f>D55</f>
        <v>1291.6076266666666</v>
      </c>
    </row>
    <row r="69" spans="1:4">
      <c r="A69" s="147" t="s">
        <v>46</v>
      </c>
      <c r="B69" s="268" t="s">
        <v>19</v>
      </c>
      <c r="C69" s="268"/>
      <c r="D69" s="150">
        <f>D63</f>
        <v>423.5</v>
      </c>
    </row>
    <row r="70" spans="1:4" ht="15.75" customHeight="1">
      <c r="A70" s="272" t="s">
        <v>93</v>
      </c>
      <c r="B70" s="269"/>
      <c r="C70" s="269"/>
      <c r="D70" s="151">
        <f>SUM(D67:D69)</f>
        <v>2286.4709599999996</v>
      </c>
    </row>
    <row r="71" spans="1:4">
      <c r="A71" s="152"/>
      <c r="B71" s="142"/>
      <c r="C71" s="142"/>
      <c r="D71" s="129"/>
    </row>
    <row r="72" spans="1:4">
      <c r="A72" s="288" t="s">
        <v>49</v>
      </c>
      <c r="B72" s="289"/>
      <c r="C72" s="289"/>
      <c r="D72" s="290"/>
    </row>
    <row r="73" spans="1:4">
      <c r="A73" s="170">
        <v>3</v>
      </c>
      <c r="B73" s="269" t="s">
        <v>23</v>
      </c>
      <c r="C73" s="269"/>
      <c r="D73" s="144" t="s">
        <v>14</v>
      </c>
    </row>
    <row r="74" spans="1:4">
      <c r="A74" s="145" t="s">
        <v>1</v>
      </c>
      <c r="B74" s="280" t="s">
        <v>50</v>
      </c>
      <c r="C74" s="280"/>
      <c r="D74" s="146">
        <f>(D34+D70-D53)/12</f>
        <v>351.17396666666656</v>
      </c>
    </row>
    <row r="75" spans="1:4">
      <c r="A75" s="145" t="s">
        <v>3</v>
      </c>
      <c r="B75" s="268" t="s">
        <v>51</v>
      </c>
      <c r="C75" s="268"/>
      <c r="D75" s="153">
        <f>D74*8%</f>
        <v>28.093917333333327</v>
      </c>
    </row>
    <row r="76" spans="1:4">
      <c r="A76" s="145" t="s">
        <v>5</v>
      </c>
      <c r="B76" s="268" t="s">
        <v>52</v>
      </c>
      <c r="C76" s="268"/>
      <c r="D76" s="153">
        <f>(D54*50%)</f>
        <v>140.39213333333331</v>
      </c>
    </row>
    <row r="77" spans="1:4" ht="15.75" customHeight="1">
      <c r="A77" s="291" t="s">
        <v>99</v>
      </c>
      <c r="B77" s="281"/>
      <c r="C77" s="281"/>
      <c r="D77" s="148">
        <f>(D74+D76)*37.71%</f>
        <v>185.36957630999996</v>
      </c>
    </row>
    <row r="78" spans="1:4">
      <c r="A78" s="145" t="s">
        <v>7</v>
      </c>
      <c r="B78" s="280" t="s">
        <v>100</v>
      </c>
      <c r="C78" s="280"/>
      <c r="D78" s="153">
        <f>(D34+D70)/12</f>
        <v>435.4092466666666</v>
      </c>
    </row>
    <row r="79" spans="1:4" ht="31.5" customHeight="1">
      <c r="A79" s="145" t="s">
        <v>15</v>
      </c>
      <c r="B79" s="268" t="s">
        <v>53</v>
      </c>
      <c r="C79" s="268"/>
      <c r="D79" s="146">
        <f>(D78*C55)</f>
        <v>160.23060277333335</v>
      </c>
    </row>
    <row r="80" spans="1:4">
      <c r="A80" s="145" t="s">
        <v>16</v>
      </c>
      <c r="B80" s="268" t="s">
        <v>54</v>
      </c>
      <c r="C80" s="268"/>
      <c r="D80" s="146">
        <f>D76</f>
        <v>140.39213333333331</v>
      </c>
    </row>
    <row r="81" spans="1:6" ht="15.75" customHeight="1">
      <c r="A81" s="291" t="s">
        <v>101</v>
      </c>
      <c r="B81" s="281"/>
      <c r="C81" s="281"/>
      <c r="D81" s="148">
        <f>(D78+D80)*37.71%</f>
        <v>217.13470039799995</v>
      </c>
    </row>
    <row r="82" spans="1:6" ht="15.75" customHeight="1">
      <c r="A82" s="272" t="s">
        <v>93</v>
      </c>
      <c r="B82" s="269"/>
      <c r="C82" s="269"/>
      <c r="D82" s="154">
        <f>(D77+D81)-5.76</f>
        <v>396.74427670799992</v>
      </c>
    </row>
    <row r="83" spans="1:6">
      <c r="A83" s="141"/>
      <c r="B83" s="142"/>
      <c r="C83" s="142"/>
      <c r="D83" s="129"/>
    </row>
    <row r="84" spans="1:6">
      <c r="A84" s="288" t="s">
        <v>55</v>
      </c>
      <c r="B84" s="289"/>
      <c r="C84" s="289"/>
      <c r="D84" s="290"/>
    </row>
    <row r="85" spans="1:6">
      <c r="A85" s="282" t="s">
        <v>56</v>
      </c>
      <c r="B85" s="283"/>
      <c r="C85" s="283"/>
      <c r="D85" s="284"/>
    </row>
    <row r="86" spans="1:6">
      <c r="A86" s="170" t="s">
        <v>20</v>
      </c>
      <c r="B86" s="269" t="s">
        <v>57</v>
      </c>
      <c r="C86" s="269"/>
      <c r="D86" s="144" t="s">
        <v>14</v>
      </c>
      <c r="F86" s="33"/>
    </row>
    <row r="87" spans="1:6">
      <c r="A87" s="145" t="s">
        <v>1</v>
      </c>
      <c r="B87" s="268" t="s">
        <v>58</v>
      </c>
      <c r="C87" s="268"/>
      <c r="D87" s="155"/>
    </row>
    <row r="88" spans="1:6">
      <c r="A88" s="145" t="s">
        <v>3</v>
      </c>
      <c r="B88" s="268" t="s">
        <v>146</v>
      </c>
      <c r="C88" s="268"/>
      <c r="D88" s="156">
        <f>(D34+D70+D82)/30*29.1991/12</f>
        <v>455.96464839489045</v>
      </c>
    </row>
    <row r="89" spans="1:6">
      <c r="A89" s="145" t="s">
        <v>5</v>
      </c>
      <c r="B89" s="268" t="s">
        <v>59</v>
      </c>
      <c r="C89" s="268"/>
      <c r="D89" s="150"/>
    </row>
    <row r="90" spans="1:6">
      <c r="A90" s="145" t="s">
        <v>7</v>
      </c>
      <c r="B90" s="268" t="s">
        <v>27</v>
      </c>
      <c r="C90" s="268"/>
      <c r="D90" s="150"/>
    </row>
    <row r="91" spans="1:6">
      <c r="A91" s="145" t="s">
        <v>15</v>
      </c>
      <c r="B91" s="268" t="s">
        <v>102</v>
      </c>
      <c r="C91" s="268"/>
      <c r="D91" s="150"/>
    </row>
    <row r="92" spans="1:6">
      <c r="A92" s="147" t="s">
        <v>16</v>
      </c>
      <c r="B92" s="268" t="s">
        <v>24</v>
      </c>
      <c r="C92" s="268"/>
      <c r="D92" s="157"/>
    </row>
    <row r="93" spans="1:6" ht="15.75" customHeight="1">
      <c r="A93" s="272" t="s">
        <v>97</v>
      </c>
      <c r="B93" s="269"/>
      <c r="C93" s="269"/>
      <c r="D93" s="151">
        <f>SUM(D87:D92)</f>
        <v>455.96464839489045</v>
      </c>
    </row>
    <row r="94" spans="1:6">
      <c r="A94" s="141"/>
      <c r="B94" s="142"/>
      <c r="C94" s="142"/>
      <c r="D94" s="129"/>
    </row>
    <row r="95" spans="1:6">
      <c r="A95" s="282" t="s">
        <v>60</v>
      </c>
      <c r="B95" s="283"/>
      <c r="C95" s="283"/>
      <c r="D95" s="284"/>
    </row>
    <row r="96" spans="1:6">
      <c r="A96" s="172" t="s">
        <v>21</v>
      </c>
      <c r="B96" s="269" t="s">
        <v>61</v>
      </c>
      <c r="C96" s="269"/>
      <c r="D96" s="159" t="s">
        <v>14</v>
      </c>
    </row>
    <row r="97" spans="1:4">
      <c r="A97" s="160" t="s">
        <v>1</v>
      </c>
      <c r="B97" s="268" t="s">
        <v>103</v>
      </c>
      <c r="C97" s="268"/>
      <c r="D97" s="161"/>
    </row>
    <row r="98" spans="1:4" ht="15.75" customHeight="1">
      <c r="A98" s="272" t="s">
        <v>93</v>
      </c>
      <c r="B98" s="269"/>
      <c r="C98" s="269"/>
      <c r="D98" s="162">
        <v>0</v>
      </c>
    </row>
    <row r="99" spans="1:4">
      <c r="A99" s="141"/>
      <c r="B99" s="142"/>
      <c r="C99" s="142"/>
      <c r="D99" s="129"/>
    </row>
    <row r="100" spans="1:4">
      <c r="A100" s="285" t="s">
        <v>62</v>
      </c>
      <c r="B100" s="286"/>
      <c r="C100" s="286"/>
      <c r="D100" s="287"/>
    </row>
    <row r="101" spans="1:4">
      <c r="A101" s="170">
        <v>4</v>
      </c>
      <c r="B101" s="281" t="s">
        <v>63</v>
      </c>
      <c r="C101" s="281"/>
      <c r="D101" s="144" t="s">
        <v>14</v>
      </c>
    </row>
    <row r="102" spans="1:4">
      <c r="A102" s="145" t="s">
        <v>20</v>
      </c>
      <c r="B102" s="268" t="s">
        <v>57</v>
      </c>
      <c r="C102" s="268"/>
      <c r="D102" s="150">
        <f>D93</f>
        <v>455.96464839489045</v>
      </c>
    </row>
    <row r="103" spans="1:4">
      <c r="A103" s="147" t="s">
        <v>21</v>
      </c>
      <c r="B103" s="268" t="s">
        <v>61</v>
      </c>
      <c r="C103" s="268"/>
      <c r="D103" s="150"/>
    </row>
    <row r="104" spans="1:4" ht="15.75" customHeight="1">
      <c r="A104" s="272" t="s">
        <v>93</v>
      </c>
      <c r="B104" s="269"/>
      <c r="C104" s="269"/>
      <c r="D104" s="151">
        <f>SUM(D102:D103)</f>
        <v>455.96464839489045</v>
      </c>
    </row>
    <row r="105" spans="1:4">
      <c r="A105" s="141"/>
      <c r="B105" s="142"/>
      <c r="C105" s="142"/>
      <c r="D105" s="129"/>
    </row>
    <row r="106" spans="1:4" ht="16" thickBot="1">
      <c r="A106" s="277" t="s">
        <v>66</v>
      </c>
      <c r="B106" s="278"/>
      <c r="C106" s="278"/>
      <c r="D106" s="279"/>
    </row>
    <row r="107" spans="1:4" ht="16" thickBot="1">
      <c r="A107" s="173">
        <v>5</v>
      </c>
      <c r="B107" s="269" t="s">
        <v>104</v>
      </c>
      <c r="C107" s="269"/>
      <c r="D107" s="144" t="s">
        <v>14</v>
      </c>
    </row>
    <row r="108" spans="1:4" ht="16" thickBot="1">
      <c r="A108" s="120" t="s">
        <v>1</v>
      </c>
      <c r="B108" s="268" t="s">
        <v>105</v>
      </c>
      <c r="C108" s="268"/>
      <c r="D108" s="146">
        <f>UNIFORMES!E70</f>
        <v>69.279166666666654</v>
      </c>
    </row>
    <row r="109" spans="1:4" ht="16" thickBot="1">
      <c r="A109" s="120" t="s">
        <v>3</v>
      </c>
      <c r="B109" s="268" t="s">
        <v>147</v>
      </c>
      <c r="C109" s="268"/>
      <c r="D109" s="146">
        <f>(0.47*220)</f>
        <v>103.39999999999999</v>
      </c>
    </row>
    <row r="110" spans="1:4" ht="16" thickBot="1">
      <c r="A110" s="120" t="s">
        <v>5</v>
      </c>
      <c r="B110" s="268" t="s">
        <v>148</v>
      </c>
      <c r="C110" s="268"/>
      <c r="D110" s="146">
        <f>(0.91*220)</f>
        <v>200.20000000000002</v>
      </c>
    </row>
    <row r="111" spans="1:4">
      <c r="A111" s="121" t="s">
        <v>7</v>
      </c>
      <c r="B111" s="268" t="s">
        <v>106</v>
      </c>
      <c r="C111" s="268"/>
      <c r="D111" s="146"/>
    </row>
    <row r="112" spans="1:4" ht="16.5" customHeight="1">
      <c r="A112" s="272" t="s">
        <v>97</v>
      </c>
      <c r="B112" s="269"/>
      <c r="C112" s="269"/>
      <c r="D112" s="148">
        <f>SUM(D108:D111)</f>
        <v>372.87916666666666</v>
      </c>
    </row>
    <row r="113" spans="1:4">
      <c r="A113" s="141"/>
      <c r="B113" s="142"/>
      <c r="C113" s="142"/>
      <c r="D113" s="129"/>
    </row>
    <row r="114" spans="1:4">
      <c r="A114" s="274" t="s">
        <v>213</v>
      </c>
      <c r="B114" s="275"/>
      <c r="C114" s="275"/>
      <c r="D114" s="276"/>
    </row>
    <row r="115" spans="1:4">
      <c r="A115" s="170">
        <v>6</v>
      </c>
      <c r="B115" s="171" t="s">
        <v>167</v>
      </c>
      <c r="C115" s="169" t="s">
        <v>37</v>
      </c>
      <c r="D115" s="144" t="s">
        <v>14</v>
      </c>
    </row>
    <row r="116" spans="1:4">
      <c r="A116" s="272" t="s">
        <v>97</v>
      </c>
      <c r="B116" s="269"/>
      <c r="C116" s="38">
        <v>0.23449999999999999</v>
      </c>
      <c r="D116" s="151">
        <f>C116*D125</f>
        <v>1512.6420276399608</v>
      </c>
    </row>
    <row r="117" spans="1:4">
      <c r="A117" s="141"/>
      <c r="B117" s="142"/>
      <c r="C117" s="142"/>
      <c r="D117" s="129"/>
    </row>
    <row r="118" spans="1:4">
      <c r="A118" s="277" t="s">
        <v>107</v>
      </c>
      <c r="B118" s="278"/>
      <c r="C118" s="278"/>
      <c r="D118" s="279"/>
    </row>
    <row r="119" spans="1:4">
      <c r="A119" s="170"/>
      <c r="B119" s="269" t="s">
        <v>64</v>
      </c>
      <c r="C119" s="269"/>
      <c r="D119" s="144" t="s">
        <v>14</v>
      </c>
    </row>
    <row r="120" spans="1:4">
      <c r="A120" s="170" t="s">
        <v>1</v>
      </c>
      <c r="B120" s="268" t="s">
        <v>25</v>
      </c>
      <c r="C120" s="268"/>
      <c r="D120" s="163">
        <f>D34</f>
        <v>2938.4399999999996</v>
      </c>
    </row>
    <row r="121" spans="1:4">
      <c r="A121" s="170" t="s">
        <v>3</v>
      </c>
      <c r="B121" s="268" t="s">
        <v>65</v>
      </c>
      <c r="C121" s="268"/>
      <c r="D121" s="163">
        <f>D70</f>
        <v>2286.4709599999996</v>
      </c>
    </row>
    <row r="122" spans="1:4">
      <c r="A122" s="170" t="s">
        <v>5</v>
      </c>
      <c r="B122" s="268" t="s">
        <v>49</v>
      </c>
      <c r="C122" s="268"/>
      <c r="D122" s="163">
        <f>D82</f>
        <v>396.74427670799992</v>
      </c>
    </row>
    <row r="123" spans="1:4">
      <c r="A123" s="170" t="s">
        <v>7</v>
      </c>
      <c r="B123" s="280" t="s">
        <v>55</v>
      </c>
      <c r="C123" s="280"/>
      <c r="D123" s="163">
        <f>D104</f>
        <v>455.96464839489045</v>
      </c>
    </row>
    <row r="124" spans="1:4">
      <c r="A124" s="164" t="s">
        <v>15</v>
      </c>
      <c r="B124" s="268" t="s">
        <v>66</v>
      </c>
      <c r="C124" s="268"/>
      <c r="D124" s="163">
        <f>D112</f>
        <v>372.87916666666666</v>
      </c>
    </row>
    <row r="125" spans="1:4" ht="15.75" customHeight="1">
      <c r="A125" s="272" t="s">
        <v>67</v>
      </c>
      <c r="B125" s="269"/>
      <c r="C125" s="269"/>
      <c r="D125" s="165">
        <f>SUM(D120:D124)</f>
        <v>6450.499051769556</v>
      </c>
    </row>
    <row r="126" spans="1:4">
      <c r="A126" s="166" t="s">
        <v>16</v>
      </c>
      <c r="B126" s="273" t="s">
        <v>214</v>
      </c>
      <c r="C126" s="273"/>
      <c r="D126" s="165">
        <f>D116</f>
        <v>1512.6420276399608</v>
      </c>
    </row>
    <row r="127" spans="1:4" ht="16.5" customHeight="1" thickBot="1">
      <c r="A127" s="272" t="s">
        <v>108</v>
      </c>
      <c r="B127" s="269"/>
      <c r="C127" s="269"/>
      <c r="D127" s="167">
        <f>D125+D126</f>
        <v>7963.1410794095173</v>
      </c>
    </row>
    <row r="128" spans="1:4" ht="16" thickBot="1">
      <c r="A128" s="270" t="s">
        <v>782</v>
      </c>
      <c r="B128" s="271"/>
      <c r="C128" s="271"/>
      <c r="D128" s="123">
        <f>(D34+D70+D82)/220</f>
        <v>25.552978348672724</v>
      </c>
    </row>
    <row r="129" spans="3:3">
      <c r="C129" s="17"/>
    </row>
  </sheetData>
  <mergeCells count="103">
    <mergeCell ref="A1:D1"/>
    <mergeCell ref="A2:D2"/>
    <mergeCell ref="A4:D4"/>
    <mergeCell ref="A5:D5"/>
    <mergeCell ref="A6:D6"/>
    <mergeCell ref="A8:D8"/>
    <mergeCell ref="A16:B16"/>
    <mergeCell ref="A17:C17"/>
    <mergeCell ref="A18:D18"/>
    <mergeCell ref="B19:C19"/>
    <mergeCell ref="B20:C20"/>
    <mergeCell ref="B21:C21"/>
    <mergeCell ref="C9:D9"/>
    <mergeCell ref="C10:D10"/>
    <mergeCell ref="C11:D11"/>
    <mergeCell ref="C12:D12"/>
    <mergeCell ref="A14:D14"/>
    <mergeCell ref="A15:B15"/>
    <mergeCell ref="B29:C29"/>
    <mergeCell ref="B30:C30"/>
    <mergeCell ref="B31:C31"/>
    <mergeCell ref="B32:C32"/>
    <mergeCell ref="B33:C33"/>
    <mergeCell ref="A34:C34"/>
    <mergeCell ref="B22:C22"/>
    <mergeCell ref="B23:C23"/>
    <mergeCell ref="A25:D25"/>
    <mergeCell ref="B26:C26"/>
    <mergeCell ref="B27:C27"/>
    <mergeCell ref="B28:C28"/>
    <mergeCell ref="A42:C42"/>
    <mergeCell ref="A44:D44"/>
    <mergeCell ref="A53:B53"/>
    <mergeCell ref="A55:B55"/>
    <mergeCell ref="A57:D57"/>
    <mergeCell ref="B58:C58"/>
    <mergeCell ref="A36:D36"/>
    <mergeCell ref="A37:D37"/>
    <mergeCell ref="B38:C38"/>
    <mergeCell ref="B39:C39"/>
    <mergeCell ref="B40:C40"/>
    <mergeCell ref="B41:C41"/>
    <mergeCell ref="A65:D65"/>
    <mergeCell ref="B66:C66"/>
    <mergeCell ref="B67:C67"/>
    <mergeCell ref="B68:C68"/>
    <mergeCell ref="B69:C69"/>
    <mergeCell ref="A70:C70"/>
    <mergeCell ref="B59:C59"/>
    <mergeCell ref="B60:C60"/>
    <mergeCell ref="B61:C61"/>
    <mergeCell ref="B62:C62"/>
    <mergeCell ref="A63:C63"/>
    <mergeCell ref="B78:C78"/>
    <mergeCell ref="B79:C79"/>
    <mergeCell ref="B80:C80"/>
    <mergeCell ref="A81:C81"/>
    <mergeCell ref="A82:C82"/>
    <mergeCell ref="A84:D84"/>
    <mergeCell ref="A72:D72"/>
    <mergeCell ref="B73:C73"/>
    <mergeCell ref="B74:C74"/>
    <mergeCell ref="B75:C75"/>
    <mergeCell ref="B76:C76"/>
    <mergeCell ref="A77:C77"/>
    <mergeCell ref="B91:C91"/>
    <mergeCell ref="B92:C92"/>
    <mergeCell ref="A93:C93"/>
    <mergeCell ref="A95:D95"/>
    <mergeCell ref="B96:C96"/>
    <mergeCell ref="B97:C97"/>
    <mergeCell ref="A85:D85"/>
    <mergeCell ref="B86:C86"/>
    <mergeCell ref="B87:C87"/>
    <mergeCell ref="B88:C88"/>
    <mergeCell ref="B89:C89"/>
    <mergeCell ref="B90:C90"/>
    <mergeCell ref="A106:D106"/>
    <mergeCell ref="B107:C107"/>
    <mergeCell ref="B108:C108"/>
    <mergeCell ref="B109:C109"/>
    <mergeCell ref="B110:C110"/>
    <mergeCell ref="B111:C111"/>
    <mergeCell ref="A98:C98"/>
    <mergeCell ref="A100:D100"/>
    <mergeCell ref="B101:C101"/>
    <mergeCell ref="B102:C102"/>
    <mergeCell ref="B103:C103"/>
    <mergeCell ref="A104:C104"/>
    <mergeCell ref="A127:C127"/>
    <mergeCell ref="A128:C128"/>
    <mergeCell ref="B121:C121"/>
    <mergeCell ref="B122:C122"/>
    <mergeCell ref="B123:C123"/>
    <mergeCell ref="B124:C124"/>
    <mergeCell ref="A125:C125"/>
    <mergeCell ref="B126:C126"/>
    <mergeCell ref="A112:C112"/>
    <mergeCell ref="A114:D114"/>
    <mergeCell ref="A116:B116"/>
    <mergeCell ref="A118:D118"/>
    <mergeCell ref="B119:C119"/>
    <mergeCell ref="B120:C120"/>
  </mergeCells>
  <pageMargins left="0.511811024" right="0.511811024" top="0.78740157499999996" bottom="0.78740157499999996" header="0.31496062000000002" footer="0.31496062000000002"/>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7"/>
  <dimension ref="A1:F133"/>
  <sheetViews>
    <sheetView topLeftCell="A37" workbookViewId="0">
      <selection activeCell="D46" sqref="D46:D52"/>
    </sheetView>
  </sheetViews>
  <sheetFormatPr defaultColWidth="9.1796875" defaultRowHeight="15.5"/>
  <cols>
    <col min="1" max="1" width="3.81640625" style="16" bestFit="1" customWidth="1"/>
    <col min="2" max="2" width="70.453125" style="16" bestFit="1" customWidth="1"/>
    <col min="3" max="3" width="22.1796875" style="16" bestFit="1" customWidth="1"/>
    <col min="4" max="4" width="21.453125" style="16" bestFit="1" customWidth="1"/>
    <col min="5" max="5" width="14.7265625" style="16" customWidth="1"/>
    <col min="6" max="6" width="12" style="16" customWidth="1"/>
    <col min="7" max="7" width="15.1796875" style="16" customWidth="1"/>
    <col min="8" max="16384" width="9.1796875" style="16"/>
  </cols>
  <sheetData>
    <row r="1" spans="1:4">
      <c r="A1" s="265" t="s">
        <v>852</v>
      </c>
      <c r="B1" s="266"/>
      <c r="C1" s="266"/>
      <c r="D1" s="267"/>
    </row>
    <row r="2" spans="1:4">
      <c r="A2" s="313" t="s">
        <v>113</v>
      </c>
      <c r="B2" s="314"/>
      <c r="C2" s="314"/>
      <c r="D2" s="315"/>
    </row>
    <row r="3" spans="1:4">
      <c r="A3" s="124"/>
      <c r="B3" s="125"/>
      <c r="C3" s="125"/>
      <c r="D3" s="126"/>
    </row>
    <row r="4" spans="1:4">
      <c r="A4" s="324" t="s">
        <v>109</v>
      </c>
      <c r="B4" s="325"/>
      <c r="C4" s="325"/>
      <c r="D4" s="326"/>
    </row>
    <row r="5" spans="1:4" ht="15.75" customHeight="1">
      <c r="A5" s="324" t="s">
        <v>826</v>
      </c>
      <c r="B5" s="325"/>
      <c r="C5" s="325"/>
      <c r="D5" s="326"/>
    </row>
    <row r="6" spans="1:4" ht="15.75" customHeight="1">
      <c r="A6" s="324" t="s">
        <v>824</v>
      </c>
      <c r="B6" s="325"/>
      <c r="C6" s="325"/>
      <c r="D6" s="326"/>
    </row>
    <row r="7" spans="1:4">
      <c r="A7" s="127"/>
      <c r="B7" s="28"/>
      <c r="C7" s="128"/>
      <c r="D7" s="129"/>
    </row>
    <row r="8" spans="1:4">
      <c r="A8" s="308" t="s">
        <v>0</v>
      </c>
      <c r="B8" s="309"/>
      <c r="C8" s="309"/>
      <c r="D8" s="310"/>
    </row>
    <row r="9" spans="1:4">
      <c r="A9" s="130" t="s">
        <v>1</v>
      </c>
      <c r="B9" s="119" t="s">
        <v>2</v>
      </c>
      <c r="C9" s="316" t="s">
        <v>823</v>
      </c>
      <c r="D9" s="317"/>
    </row>
    <row r="10" spans="1:4">
      <c r="A10" s="131" t="s">
        <v>3</v>
      </c>
      <c r="B10" s="118" t="s">
        <v>4</v>
      </c>
      <c r="C10" s="322" t="s">
        <v>789</v>
      </c>
      <c r="D10" s="323"/>
    </row>
    <row r="11" spans="1:4">
      <c r="A11" s="131" t="s">
        <v>5</v>
      </c>
      <c r="B11" s="118" t="s">
        <v>6</v>
      </c>
      <c r="C11" s="320" t="s">
        <v>114</v>
      </c>
      <c r="D11" s="321"/>
    </row>
    <row r="12" spans="1:4">
      <c r="A12" s="131" t="s">
        <v>7</v>
      </c>
      <c r="B12" s="118" t="s">
        <v>8</v>
      </c>
      <c r="C12" s="318">
        <v>12</v>
      </c>
      <c r="D12" s="319"/>
    </row>
    <row r="13" spans="1:4">
      <c r="A13" s="132"/>
      <c r="B13" s="29"/>
      <c r="C13" s="30"/>
      <c r="D13" s="129"/>
    </row>
    <row r="14" spans="1:4">
      <c r="A14" s="298" t="s">
        <v>28</v>
      </c>
      <c r="B14" s="299"/>
      <c r="C14" s="299"/>
      <c r="D14" s="300"/>
    </row>
    <row r="15" spans="1:4" ht="31.5" customHeight="1">
      <c r="A15" s="294" t="s">
        <v>774</v>
      </c>
      <c r="B15" s="295"/>
      <c r="C15" s="31" t="s">
        <v>29</v>
      </c>
      <c r="D15" s="133" t="s">
        <v>111</v>
      </c>
    </row>
    <row r="16" spans="1:4">
      <c r="A16" s="296" t="s">
        <v>132</v>
      </c>
      <c r="B16" s="297"/>
      <c r="C16" s="32" t="s">
        <v>781</v>
      </c>
      <c r="D16" s="134">
        <v>1</v>
      </c>
    </row>
    <row r="17" spans="1:4">
      <c r="A17" s="331"/>
      <c r="B17" s="332"/>
      <c r="C17" s="333"/>
      <c r="D17" s="129"/>
    </row>
    <row r="18" spans="1:4">
      <c r="A18" s="308" t="s">
        <v>9</v>
      </c>
      <c r="B18" s="309"/>
      <c r="C18" s="309"/>
      <c r="D18" s="310"/>
    </row>
    <row r="19" spans="1:4" ht="31">
      <c r="A19" s="135">
        <v>1</v>
      </c>
      <c r="B19" s="306" t="s">
        <v>10</v>
      </c>
      <c r="C19" s="306"/>
      <c r="D19" s="136" t="s">
        <v>133</v>
      </c>
    </row>
    <row r="20" spans="1:4">
      <c r="A20" s="135">
        <v>2</v>
      </c>
      <c r="B20" s="306" t="s">
        <v>30</v>
      </c>
      <c r="C20" s="306"/>
      <c r="D20" s="137" t="s">
        <v>134</v>
      </c>
    </row>
    <row r="21" spans="1:4">
      <c r="A21" s="135">
        <v>3</v>
      </c>
      <c r="B21" s="307" t="s">
        <v>830</v>
      </c>
      <c r="C21" s="307"/>
      <c r="D21" s="138">
        <v>2661.51</v>
      </c>
    </row>
    <row r="22" spans="1:4">
      <c r="A22" s="135">
        <v>4</v>
      </c>
      <c r="B22" s="306" t="s">
        <v>11</v>
      </c>
      <c r="C22" s="306"/>
      <c r="D22" s="139" t="str">
        <f>C11</f>
        <v>SEEAC/MT</v>
      </c>
    </row>
    <row r="23" spans="1:4">
      <c r="A23" s="135">
        <v>5</v>
      </c>
      <c r="B23" s="306" t="s">
        <v>12</v>
      </c>
      <c r="C23" s="306"/>
      <c r="D23" s="140">
        <v>43831</v>
      </c>
    </row>
    <row r="24" spans="1:4">
      <c r="A24" s="141"/>
      <c r="B24" s="142"/>
      <c r="C24" s="142"/>
      <c r="D24" s="129"/>
    </row>
    <row r="25" spans="1:4">
      <c r="A25" s="277" t="s">
        <v>25</v>
      </c>
      <c r="B25" s="278"/>
      <c r="C25" s="278"/>
      <c r="D25" s="279"/>
    </row>
    <row r="26" spans="1:4">
      <c r="A26" s="170">
        <v>1</v>
      </c>
      <c r="B26" s="269" t="s">
        <v>13</v>
      </c>
      <c r="C26" s="269"/>
      <c r="D26" s="144" t="s">
        <v>14</v>
      </c>
    </row>
    <row r="27" spans="1:4">
      <c r="A27" s="145" t="s">
        <v>1</v>
      </c>
      <c r="B27" s="268" t="s">
        <v>831</v>
      </c>
      <c r="C27" s="268"/>
      <c r="D27" s="146">
        <f>(D21/220)*220</f>
        <v>2661.51</v>
      </c>
    </row>
    <row r="28" spans="1:4">
      <c r="A28" s="145" t="s">
        <v>3</v>
      </c>
      <c r="B28" s="268" t="s">
        <v>89</v>
      </c>
      <c r="C28" s="268"/>
      <c r="D28" s="146"/>
    </row>
    <row r="29" spans="1:4">
      <c r="A29" s="145" t="s">
        <v>5</v>
      </c>
      <c r="B29" s="268" t="s">
        <v>90</v>
      </c>
      <c r="C29" s="268"/>
      <c r="D29" s="146"/>
    </row>
    <row r="30" spans="1:4">
      <c r="A30" s="145" t="s">
        <v>7</v>
      </c>
      <c r="B30" s="268" t="s">
        <v>91</v>
      </c>
      <c r="C30" s="268"/>
      <c r="D30" s="146"/>
    </row>
    <row r="31" spans="1:4">
      <c r="A31" s="145" t="s">
        <v>15</v>
      </c>
      <c r="B31" s="268" t="s">
        <v>92</v>
      </c>
      <c r="C31" s="268"/>
      <c r="D31" s="146"/>
    </row>
    <row r="32" spans="1:4">
      <c r="A32" s="145" t="s">
        <v>16</v>
      </c>
      <c r="B32" s="280" t="s">
        <v>850</v>
      </c>
      <c r="C32" s="280"/>
      <c r="D32" s="146">
        <v>51.97</v>
      </c>
    </row>
    <row r="33" spans="1:4">
      <c r="A33" s="147" t="s">
        <v>17</v>
      </c>
      <c r="B33" s="268" t="s">
        <v>784</v>
      </c>
      <c r="C33" s="268"/>
      <c r="D33" s="146"/>
    </row>
    <row r="34" spans="1:4">
      <c r="A34" s="272" t="s">
        <v>93</v>
      </c>
      <c r="B34" s="269"/>
      <c r="C34" s="269"/>
      <c r="D34" s="148">
        <f>SUM(D27:D33)</f>
        <v>2713.48</v>
      </c>
    </row>
    <row r="35" spans="1:4">
      <c r="A35" s="141"/>
      <c r="B35" s="142"/>
      <c r="C35" s="142"/>
      <c r="D35" s="129"/>
    </row>
    <row r="36" spans="1:4">
      <c r="A36" s="277" t="s">
        <v>65</v>
      </c>
      <c r="B36" s="278"/>
      <c r="C36" s="278"/>
      <c r="D36" s="279"/>
    </row>
    <row r="37" spans="1:4">
      <c r="A37" s="285" t="s">
        <v>31</v>
      </c>
      <c r="B37" s="286"/>
      <c r="C37" s="286"/>
      <c r="D37" s="287"/>
    </row>
    <row r="38" spans="1:4">
      <c r="A38" s="170" t="s">
        <v>32</v>
      </c>
      <c r="B38" s="311" t="s">
        <v>33</v>
      </c>
      <c r="C38" s="311"/>
      <c r="D38" s="144" t="s">
        <v>14</v>
      </c>
    </row>
    <row r="39" spans="1:4">
      <c r="A39" s="145" t="s">
        <v>1</v>
      </c>
      <c r="B39" s="312" t="s">
        <v>26</v>
      </c>
      <c r="C39" s="312"/>
      <c r="D39" s="146">
        <f>D34/12</f>
        <v>226.12333333333333</v>
      </c>
    </row>
    <row r="40" spans="1:4">
      <c r="A40" s="145" t="s">
        <v>3</v>
      </c>
      <c r="B40" s="330" t="s">
        <v>94</v>
      </c>
      <c r="C40" s="330"/>
      <c r="D40" s="146">
        <f>D34/12</f>
        <v>226.12333333333333</v>
      </c>
    </row>
    <row r="41" spans="1:4">
      <c r="A41" s="145" t="s">
        <v>5</v>
      </c>
      <c r="B41" s="312" t="s">
        <v>95</v>
      </c>
      <c r="C41" s="312"/>
      <c r="D41" s="146">
        <f>D40/3</f>
        <v>75.37444444444445</v>
      </c>
    </row>
    <row r="42" spans="1:4">
      <c r="A42" s="327" t="s">
        <v>93</v>
      </c>
      <c r="B42" s="328"/>
      <c r="C42" s="329"/>
      <c r="D42" s="148">
        <f>SUM(D39:D41)</f>
        <v>527.62111111111108</v>
      </c>
    </row>
    <row r="43" spans="1:4">
      <c r="A43" s="141"/>
      <c r="B43" s="142"/>
      <c r="C43" s="142"/>
      <c r="D43" s="129"/>
    </row>
    <row r="44" spans="1:4" ht="32.25" customHeight="1">
      <c r="A44" s="301" t="s">
        <v>34</v>
      </c>
      <c r="B44" s="302"/>
      <c r="C44" s="302"/>
      <c r="D44" s="303"/>
    </row>
    <row r="45" spans="1:4">
      <c r="A45" s="170" t="s">
        <v>35</v>
      </c>
      <c r="B45" s="169" t="s">
        <v>36</v>
      </c>
      <c r="C45" s="169" t="s">
        <v>37</v>
      </c>
      <c r="D45" s="144" t="s">
        <v>14</v>
      </c>
    </row>
    <row r="46" spans="1:4">
      <c r="A46" s="145" t="s">
        <v>1</v>
      </c>
      <c r="B46" s="34" t="s">
        <v>38</v>
      </c>
      <c r="C46" s="35">
        <v>0.2</v>
      </c>
      <c r="D46" s="146">
        <f>(D34+D42)*C46</f>
        <v>648.22022222222222</v>
      </c>
    </row>
    <row r="47" spans="1:4">
      <c r="A47" s="145" t="s">
        <v>3</v>
      </c>
      <c r="B47" s="34" t="s">
        <v>39</v>
      </c>
      <c r="C47" s="35">
        <v>2.5000000000000001E-2</v>
      </c>
      <c r="D47" s="146">
        <f>(D34+D42)*C47</f>
        <v>81.027527777777777</v>
      </c>
    </row>
    <row r="48" spans="1:4" ht="31">
      <c r="A48" s="145" t="s">
        <v>5</v>
      </c>
      <c r="B48" s="34" t="s">
        <v>124</v>
      </c>
      <c r="C48" s="36">
        <v>0.03</v>
      </c>
      <c r="D48" s="146">
        <f>(D34+D42)*C48</f>
        <v>97.233033333333324</v>
      </c>
    </row>
    <row r="49" spans="1:5">
      <c r="A49" s="145" t="s">
        <v>7</v>
      </c>
      <c r="B49" s="34" t="s">
        <v>40</v>
      </c>
      <c r="C49" s="35">
        <v>1.4999999999999999E-2</v>
      </c>
      <c r="D49" s="146">
        <f>(D34+D42)*C49</f>
        <v>48.616516666666662</v>
      </c>
    </row>
    <row r="50" spans="1:5">
      <c r="A50" s="145" t="s">
        <v>15</v>
      </c>
      <c r="B50" s="34" t="s">
        <v>41</v>
      </c>
      <c r="C50" s="35">
        <v>0.01</v>
      </c>
      <c r="D50" s="146">
        <f>(D34+D42)*C50</f>
        <v>32.411011111111108</v>
      </c>
    </row>
    <row r="51" spans="1:5">
      <c r="A51" s="145" t="s">
        <v>16</v>
      </c>
      <c r="B51" s="34" t="s">
        <v>42</v>
      </c>
      <c r="C51" s="35">
        <v>6.0000000000000001E-3</v>
      </c>
      <c r="D51" s="503">
        <f>(D34+D42)*C51</f>
        <v>19.446606666666668</v>
      </c>
      <c r="E51" s="504"/>
    </row>
    <row r="52" spans="1:5">
      <c r="A52" s="145" t="s">
        <v>17</v>
      </c>
      <c r="B52" s="34" t="s">
        <v>43</v>
      </c>
      <c r="C52" s="35">
        <v>2E-3</v>
      </c>
      <c r="D52" s="146">
        <f>(D34+D42)*C52</f>
        <v>6.482202222222222</v>
      </c>
    </row>
    <row r="53" spans="1:5">
      <c r="A53" s="304" t="s">
        <v>96</v>
      </c>
      <c r="B53" s="305"/>
      <c r="C53" s="37">
        <f>SUM(C46:C52)</f>
        <v>0.28800000000000003</v>
      </c>
      <c r="D53" s="149">
        <f>(D34+D42)*C53</f>
        <v>933.43712000000005</v>
      </c>
    </row>
    <row r="54" spans="1:5">
      <c r="A54" s="145" t="s">
        <v>18</v>
      </c>
      <c r="B54" s="34" t="s">
        <v>44</v>
      </c>
      <c r="C54" s="35">
        <v>0.08</v>
      </c>
      <c r="D54" s="146">
        <f>(D34+D42)*C54</f>
        <v>259.28808888888886</v>
      </c>
    </row>
    <row r="55" spans="1:5">
      <c r="A55" s="272" t="s">
        <v>97</v>
      </c>
      <c r="B55" s="269"/>
      <c r="C55" s="35">
        <f>SUM(C53:C54)</f>
        <v>0.36800000000000005</v>
      </c>
      <c r="D55" s="148">
        <f>SUM(D53:D54)</f>
        <v>1192.725208888889</v>
      </c>
    </row>
    <row r="56" spans="1:5">
      <c r="A56" s="141"/>
      <c r="B56" s="142"/>
      <c r="C56" s="142"/>
      <c r="D56" s="129"/>
    </row>
    <row r="57" spans="1:5">
      <c r="A57" s="282" t="s">
        <v>45</v>
      </c>
      <c r="B57" s="283"/>
      <c r="C57" s="283"/>
      <c r="D57" s="284"/>
    </row>
    <row r="58" spans="1:5">
      <c r="A58" s="170" t="s">
        <v>46</v>
      </c>
      <c r="B58" s="269" t="s">
        <v>19</v>
      </c>
      <c r="C58" s="269"/>
      <c r="D58" s="144" t="s">
        <v>14</v>
      </c>
    </row>
    <row r="59" spans="1:5">
      <c r="A59" s="145" t="s">
        <v>1</v>
      </c>
      <c r="B59" s="268" t="s">
        <v>851</v>
      </c>
      <c r="C59" s="268"/>
      <c r="D59" s="146">
        <f>(4.1*2*22)-(D21*6%)</f>
        <v>20.70939999999996</v>
      </c>
    </row>
    <row r="60" spans="1:5">
      <c r="A60" s="145" t="s">
        <v>3</v>
      </c>
      <c r="B60" s="268" t="s">
        <v>145</v>
      </c>
      <c r="C60" s="268"/>
      <c r="D60" s="146">
        <f>(15*22)-(15*22*5%)</f>
        <v>313.5</v>
      </c>
    </row>
    <row r="61" spans="1:5">
      <c r="A61" s="145" t="s">
        <v>5</v>
      </c>
      <c r="B61" s="268" t="s">
        <v>841</v>
      </c>
      <c r="C61" s="268"/>
      <c r="D61" s="146">
        <v>110</v>
      </c>
    </row>
    <row r="62" spans="1:5">
      <c r="A62" s="145" t="s">
        <v>7</v>
      </c>
      <c r="B62" s="268" t="s">
        <v>75</v>
      </c>
      <c r="C62" s="268"/>
      <c r="D62" s="146"/>
    </row>
    <row r="63" spans="1:5">
      <c r="A63" s="272" t="s">
        <v>93</v>
      </c>
      <c r="B63" s="269"/>
      <c r="C63" s="269"/>
      <c r="D63" s="148">
        <f>SUM(D59:D62)</f>
        <v>444.20939999999996</v>
      </c>
    </row>
    <row r="64" spans="1:5">
      <c r="A64" s="141"/>
      <c r="B64" s="142"/>
      <c r="C64" s="142"/>
      <c r="D64" s="129"/>
    </row>
    <row r="65" spans="1:4">
      <c r="A65" s="282" t="s">
        <v>47</v>
      </c>
      <c r="B65" s="283"/>
      <c r="C65" s="283"/>
      <c r="D65" s="284"/>
    </row>
    <row r="66" spans="1:4">
      <c r="A66" s="170">
        <v>2</v>
      </c>
      <c r="B66" s="292" t="s">
        <v>48</v>
      </c>
      <c r="C66" s="293"/>
      <c r="D66" s="144" t="s">
        <v>14</v>
      </c>
    </row>
    <row r="67" spans="1:4">
      <c r="A67" s="145" t="s">
        <v>32</v>
      </c>
      <c r="B67" s="268" t="s">
        <v>33</v>
      </c>
      <c r="C67" s="268"/>
      <c r="D67" s="150">
        <f>D42</f>
        <v>527.62111111111108</v>
      </c>
    </row>
    <row r="68" spans="1:4">
      <c r="A68" s="145" t="s">
        <v>35</v>
      </c>
      <c r="B68" s="268" t="s">
        <v>36</v>
      </c>
      <c r="C68" s="268"/>
      <c r="D68" s="150">
        <f>D55</f>
        <v>1192.725208888889</v>
      </c>
    </row>
    <row r="69" spans="1:4">
      <c r="A69" s="147" t="s">
        <v>46</v>
      </c>
      <c r="B69" s="268" t="s">
        <v>19</v>
      </c>
      <c r="C69" s="268"/>
      <c r="D69" s="150">
        <f>D63</f>
        <v>444.20939999999996</v>
      </c>
    </row>
    <row r="70" spans="1:4" ht="15.75" customHeight="1">
      <c r="A70" s="272" t="s">
        <v>93</v>
      </c>
      <c r="B70" s="269"/>
      <c r="C70" s="269"/>
      <c r="D70" s="151">
        <f>SUM(D67:D69)</f>
        <v>2164.5557200000003</v>
      </c>
    </row>
    <row r="71" spans="1:4">
      <c r="A71" s="152"/>
      <c r="B71" s="142"/>
      <c r="C71" s="142"/>
      <c r="D71" s="129"/>
    </row>
    <row r="72" spans="1:4">
      <c r="A72" s="288" t="s">
        <v>49</v>
      </c>
      <c r="B72" s="289"/>
      <c r="C72" s="289"/>
      <c r="D72" s="290"/>
    </row>
    <row r="73" spans="1:4">
      <c r="A73" s="170">
        <v>3</v>
      </c>
      <c r="B73" s="269" t="s">
        <v>23</v>
      </c>
      <c r="C73" s="269"/>
      <c r="D73" s="144" t="s">
        <v>14</v>
      </c>
    </row>
    <row r="74" spans="1:4">
      <c r="A74" s="145" t="s">
        <v>1</v>
      </c>
      <c r="B74" s="280" t="s">
        <v>50</v>
      </c>
      <c r="C74" s="280"/>
      <c r="D74" s="195">
        <f>(D34+D70-D53)/12</f>
        <v>328.71654999999998</v>
      </c>
    </row>
    <row r="75" spans="1:4">
      <c r="A75" s="145" t="s">
        <v>3</v>
      </c>
      <c r="B75" s="268" t="s">
        <v>51</v>
      </c>
      <c r="C75" s="268"/>
      <c r="D75" s="196">
        <f>D74*8%</f>
        <v>26.297324</v>
      </c>
    </row>
    <row r="76" spans="1:4">
      <c r="A76" s="145" t="s">
        <v>5</v>
      </c>
      <c r="B76" s="268" t="s">
        <v>52</v>
      </c>
      <c r="C76" s="268"/>
      <c r="D76" s="196">
        <f>(D54*50%)</f>
        <v>129.64404444444443</v>
      </c>
    </row>
    <row r="77" spans="1:4" ht="15.75" customHeight="1">
      <c r="A77" s="291" t="s">
        <v>99</v>
      </c>
      <c r="B77" s="281"/>
      <c r="C77" s="281"/>
      <c r="D77" s="197">
        <f>(D74+D76)*37.71%</f>
        <v>172.84778016499999</v>
      </c>
    </row>
    <row r="78" spans="1:4">
      <c r="A78" s="145" t="s">
        <v>7</v>
      </c>
      <c r="B78" s="280" t="s">
        <v>100</v>
      </c>
      <c r="C78" s="280"/>
      <c r="D78" s="196">
        <f>(D34+D70)/12</f>
        <v>406.50297666666665</v>
      </c>
    </row>
    <row r="79" spans="1:4" ht="31.5" customHeight="1">
      <c r="A79" s="145" t="s">
        <v>15</v>
      </c>
      <c r="B79" s="268" t="s">
        <v>53</v>
      </c>
      <c r="C79" s="268"/>
      <c r="D79" s="195">
        <f>(D78*C55)</f>
        <v>149.59309541333334</v>
      </c>
    </row>
    <row r="80" spans="1:4">
      <c r="A80" s="145" t="s">
        <v>16</v>
      </c>
      <c r="B80" s="268" t="s">
        <v>54</v>
      </c>
      <c r="C80" s="268"/>
      <c r="D80" s="195">
        <f>D76</f>
        <v>129.64404444444443</v>
      </c>
    </row>
    <row r="81" spans="1:6" ht="15.75" customHeight="1">
      <c r="A81" s="291" t="s">
        <v>101</v>
      </c>
      <c r="B81" s="281"/>
      <c r="C81" s="281"/>
      <c r="D81" s="197">
        <f>(D78+D80)*37.71%</f>
        <v>202.18104166099999</v>
      </c>
    </row>
    <row r="82" spans="1:6" ht="15.75" customHeight="1">
      <c r="A82" s="272" t="s">
        <v>93</v>
      </c>
      <c r="B82" s="269"/>
      <c r="C82" s="269"/>
      <c r="D82" s="198">
        <f>(D77+D81)-5.76</f>
        <v>369.26882182600002</v>
      </c>
    </row>
    <row r="83" spans="1:6">
      <c r="A83" s="141"/>
      <c r="B83" s="142"/>
      <c r="C83" s="142"/>
      <c r="D83" s="129"/>
    </row>
    <row r="84" spans="1:6">
      <c r="A84" s="288" t="s">
        <v>55</v>
      </c>
      <c r="B84" s="289"/>
      <c r="C84" s="289"/>
      <c r="D84" s="290"/>
    </row>
    <row r="85" spans="1:6">
      <c r="A85" s="282" t="s">
        <v>56</v>
      </c>
      <c r="B85" s="283"/>
      <c r="C85" s="283"/>
      <c r="D85" s="284"/>
    </row>
    <row r="86" spans="1:6">
      <c r="A86" s="170" t="s">
        <v>20</v>
      </c>
      <c r="B86" s="269" t="s">
        <v>57</v>
      </c>
      <c r="C86" s="269"/>
      <c r="D86" s="144" t="s">
        <v>14</v>
      </c>
      <c r="F86" s="33"/>
    </row>
    <row r="87" spans="1:6">
      <c r="A87" s="145" t="s">
        <v>1</v>
      </c>
      <c r="B87" s="268" t="s">
        <v>58</v>
      </c>
      <c r="C87" s="268"/>
      <c r="D87" s="155"/>
    </row>
    <row r="88" spans="1:6">
      <c r="A88" s="145" t="s">
        <v>3</v>
      </c>
      <c r="B88" s="268" t="s">
        <v>146</v>
      </c>
      <c r="C88" s="268"/>
      <c r="D88" s="156">
        <f>(D34+D70+D82)/30*29.1991/12</f>
        <v>425.6015834645321</v>
      </c>
    </row>
    <row r="89" spans="1:6">
      <c r="A89" s="145" t="s">
        <v>5</v>
      </c>
      <c r="B89" s="268" t="s">
        <v>59</v>
      </c>
      <c r="C89" s="268"/>
      <c r="D89" s="150"/>
    </row>
    <row r="90" spans="1:6">
      <c r="A90" s="145" t="s">
        <v>7</v>
      </c>
      <c r="B90" s="268" t="s">
        <v>27</v>
      </c>
      <c r="C90" s="268"/>
      <c r="D90" s="150"/>
    </row>
    <row r="91" spans="1:6">
      <c r="A91" s="145" t="s">
        <v>15</v>
      </c>
      <c r="B91" s="268" t="s">
        <v>102</v>
      </c>
      <c r="C91" s="268"/>
      <c r="D91" s="150"/>
    </row>
    <row r="92" spans="1:6">
      <c r="A92" s="147" t="s">
        <v>16</v>
      </c>
      <c r="B92" s="268" t="s">
        <v>24</v>
      </c>
      <c r="C92" s="268"/>
      <c r="D92" s="157"/>
    </row>
    <row r="93" spans="1:6" ht="15.75" customHeight="1">
      <c r="A93" s="272" t="s">
        <v>97</v>
      </c>
      <c r="B93" s="269"/>
      <c r="C93" s="269"/>
      <c r="D93" s="151">
        <f>SUM(D87:D92)</f>
        <v>425.6015834645321</v>
      </c>
    </row>
    <row r="94" spans="1:6">
      <c r="A94" s="141"/>
      <c r="B94" s="142"/>
      <c r="C94" s="142"/>
      <c r="D94" s="129"/>
    </row>
    <row r="95" spans="1:6">
      <c r="A95" s="282" t="s">
        <v>60</v>
      </c>
      <c r="B95" s="283"/>
      <c r="C95" s="283"/>
      <c r="D95" s="284"/>
    </row>
    <row r="96" spans="1:6">
      <c r="A96" s="172" t="s">
        <v>21</v>
      </c>
      <c r="B96" s="269" t="s">
        <v>61</v>
      </c>
      <c r="C96" s="269"/>
      <c r="D96" s="159" t="s">
        <v>14</v>
      </c>
    </row>
    <row r="97" spans="1:4">
      <c r="A97" s="160" t="s">
        <v>1</v>
      </c>
      <c r="B97" s="268" t="s">
        <v>103</v>
      </c>
      <c r="C97" s="268"/>
      <c r="D97" s="161"/>
    </row>
    <row r="98" spans="1:4" ht="15.75" customHeight="1">
      <c r="A98" s="272" t="s">
        <v>93</v>
      </c>
      <c r="B98" s="269"/>
      <c r="C98" s="269"/>
      <c r="D98" s="162">
        <v>0</v>
      </c>
    </row>
    <row r="99" spans="1:4">
      <c r="A99" s="141"/>
      <c r="B99" s="142"/>
      <c r="C99" s="142"/>
      <c r="D99" s="129"/>
    </row>
    <row r="100" spans="1:4">
      <c r="A100" s="285" t="s">
        <v>62</v>
      </c>
      <c r="B100" s="286"/>
      <c r="C100" s="286"/>
      <c r="D100" s="287"/>
    </row>
    <row r="101" spans="1:4">
      <c r="A101" s="170">
        <v>4</v>
      </c>
      <c r="B101" s="281" t="s">
        <v>63</v>
      </c>
      <c r="C101" s="281"/>
      <c r="D101" s="144" t="s">
        <v>14</v>
      </c>
    </row>
    <row r="102" spans="1:4">
      <c r="A102" s="145" t="s">
        <v>20</v>
      </c>
      <c r="B102" s="268" t="s">
        <v>57</v>
      </c>
      <c r="C102" s="268"/>
      <c r="D102" s="150">
        <f>D93</f>
        <v>425.6015834645321</v>
      </c>
    </row>
    <row r="103" spans="1:4">
      <c r="A103" s="147" t="s">
        <v>21</v>
      </c>
      <c r="B103" s="268" t="s">
        <v>61</v>
      </c>
      <c r="C103" s="268"/>
      <c r="D103" s="150"/>
    </row>
    <row r="104" spans="1:4" ht="15.75" customHeight="1">
      <c r="A104" s="272" t="s">
        <v>93</v>
      </c>
      <c r="B104" s="269"/>
      <c r="C104" s="269"/>
      <c r="D104" s="151">
        <f>SUM(D102:D103)</f>
        <v>425.6015834645321</v>
      </c>
    </row>
    <row r="105" spans="1:4">
      <c r="A105" s="141"/>
      <c r="B105" s="142"/>
      <c r="C105" s="142"/>
      <c r="D105" s="129"/>
    </row>
    <row r="106" spans="1:4" ht="16" thickBot="1">
      <c r="A106" s="277" t="s">
        <v>66</v>
      </c>
      <c r="B106" s="278"/>
      <c r="C106" s="278"/>
      <c r="D106" s="279"/>
    </row>
    <row r="107" spans="1:4" ht="16" thickBot="1">
      <c r="A107" s="173">
        <v>5</v>
      </c>
      <c r="B107" s="269" t="s">
        <v>104</v>
      </c>
      <c r="C107" s="269"/>
      <c r="D107" s="144" t="s">
        <v>14</v>
      </c>
    </row>
    <row r="108" spans="1:4" ht="16" thickBot="1">
      <c r="A108" s="120" t="s">
        <v>1</v>
      </c>
      <c r="B108" s="268" t="s">
        <v>105</v>
      </c>
      <c r="C108" s="268"/>
      <c r="D108" s="146">
        <f>UNIFORMES!E46</f>
        <v>69.279166666666654</v>
      </c>
    </row>
    <row r="109" spans="1:4" ht="16" thickBot="1">
      <c r="A109" s="120" t="s">
        <v>3</v>
      </c>
      <c r="B109" s="268" t="s">
        <v>147</v>
      </c>
      <c r="C109" s="268"/>
      <c r="D109" s="146">
        <f>(0.47*220)</f>
        <v>103.39999999999999</v>
      </c>
    </row>
    <row r="110" spans="1:4" ht="16" thickBot="1">
      <c r="A110" s="120" t="s">
        <v>5</v>
      </c>
      <c r="B110" s="268" t="s">
        <v>148</v>
      </c>
      <c r="C110" s="268"/>
      <c r="D110" s="146">
        <f>(0.91*220)</f>
        <v>200.20000000000002</v>
      </c>
    </row>
    <row r="111" spans="1:4">
      <c r="A111" s="121" t="s">
        <v>7</v>
      </c>
      <c r="B111" s="268" t="s">
        <v>106</v>
      </c>
      <c r="C111" s="268"/>
      <c r="D111" s="146"/>
    </row>
    <row r="112" spans="1:4" ht="16.5" customHeight="1">
      <c r="A112" s="272" t="s">
        <v>97</v>
      </c>
      <c r="B112" s="269"/>
      <c r="C112" s="269"/>
      <c r="D112" s="148">
        <f>SUM(D108:D111)</f>
        <v>372.87916666666666</v>
      </c>
    </row>
    <row r="113" spans="1:4">
      <c r="A113" s="141"/>
      <c r="B113" s="142"/>
      <c r="C113" s="142"/>
      <c r="D113" s="129"/>
    </row>
    <row r="114" spans="1:4">
      <c r="A114" s="274" t="s">
        <v>213</v>
      </c>
      <c r="B114" s="275"/>
      <c r="C114" s="275"/>
      <c r="D114" s="276"/>
    </row>
    <row r="115" spans="1:4">
      <c r="A115" s="170">
        <v>6</v>
      </c>
      <c r="B115" s="171" t="s">
        <v>167</v>
      </c>
      <c r="C115" s="169" t="s">
        <v>37</v>
      </c>
      <c r="D115" s="144" t="s">
        <v>14</v>
      </c>
    </row>
    <row r="116" spans="1:4">
      <c r="A116" s="272" t="s">
        <v>97</v>
      </c>
      <c r="B116" s="269"/>
      <c r="C116" s="38">
        <v>0.23449999999999999</v>
      </c>
      <c r="D116" s="151">
        <f>C116*D125</f>
        <v>1417.736650963963</v>
      </c>
    </row>
    <row r="117" spans="1:4">
      <c r="A117" s="141"/>
      <c r="B117" s="142"/>
      <c r="C117" s="142"/>
      <c r="D117" s="129"/>
    </row>
    <row r="118" spans="1:4">
      <c r="A118" s="277" t="s">
        <v>107</v>
      </c>
      <c r="B118" s="278"/>
      <c r="C118" s="278"/>
      <c r="D118" s="279"/>
    </row>
    <row r="119" spans="1:4">
      <c r="A119" s="170"/>
      <c r="B119" s="269" t="s">
        <v>64</v>
      </c>
      <c r="C119" s="269"/>
      <c r="D119" s="144" t="s">
        <v>14</v>
      </c>
    </row>
    <row r="120" spans="1:4">
      <c r="A120" s="170" t="s">
        <v>1</v>
      </c>
      <c r="B120" s="268" t="s">
        <v>25</v>
      </c>
      <c r="C120" s="268"/>
      <c r="D120" s="199">
        <f>D34</f>
        <v>2713.48</v>
      </c>
    </row>
    <row r="121" spans="1:4">
      <c r="A121" s="170" t="s">
        <v>3</v>
      </c>
      <c r="B121" s="268" t="s">
        <v>65</v>
      </c>
      <c r="C121" s="268"/>
      <c r="D121" s="199">
        <f>D70</f>
        <v>2164.5557200000003</v>
      </c>
    </row>
    <row r="122" spans="1:4">
      <c r="A122" s="170" t="s">
        <v>5</v>
      </c>
      <c r="B122" s="268" t="s">
        <v>49</v>
      </c>
      <c r="C122" s="268"/>
      <c r="D122" s="199">
        <f>D82</f>
        <v>369.26882182600002</v>
      </c>
    </row>
    <row r="123" spans="1:4">
      <c r="A123" s="170" t="s">
        <v>7</v>
      </c>
      <c r="B123" s="280" t="s">
        <v>55</v>
      </c>
      <c r="C123" s="280"/>
      <c r="D123" s="199">
        <f>D104</f>
        <v>425.6015834645321</v>
      </c>
    </row>
    <row r="124" spans="1:4">
      <c r="A124" s="164" t="s">
        <v>15</v>
      </c>
      <c r="B124" s="268" t="s">
        <v>66</v>
      </c>
      <c r="C124" s="268"/>
      <c r="D124" s="199">
        <f>D112</f>
        <v>372.87916666666666</v>
      </c>
    </row>
    <row r="125" spans="1:4" ht="15.75" customHeight="1">
      <c r="A125" s="272" t="s">
        <v>67</v>
      </c>
      <c r="B125" s="269"/>
      <c r="C125" s="269"/>
      <c r="D125" s="200">
        <f>SUM(D120:D124)</f>
        <v>6045.7852919571988</v>
      </c>
    </row>
    <row r="126" spans="1:4">
      <c r="A126" s="166" t="s">
        <v>16</v>
      </c>
      <c r="B126" s="273" t="s">
        <v>214</v>
      </c>
      <c r="C126" s="273"/>
      <c r="D126" s="200">
        <f>D116</f>
        <v>1417.736650963963</v>
      </c>
    </row>
    <row r="127" spans="1:4" ht="16.5" customHeight="1" thickBot="1">
      <c r="A127" s="272" t="s">
        <v>108</v>
      </c>
      <c r="B127" s="269"/>
      <c r="C127" s="269"/>
      <c r="D127" s="201">
        <f>D125+D126</f>
        <v>7463.521942921162</v>
      </c>
    </row>
    <row r="128" spans="1:4" ht="16" thickBot="1">
      <c r="A128" s="270" t="s">
        <v>782</v>
      </c>
      <c r="B128" s="271"/>
      <c r="C128" s="271"/>
      <c r="D128" s="202">
        <f>(D34+D70+D82)/220</f>
        <v>23.851384281027272</v>
      </c>
    </row>
    <row r="129" spans="3:4">
      <c r="C129" s="17"/>
    </row>
    <row r="133" spans="3:4">
      <c r="D133" s="203">
        <f>12*D127</f>
        <v>89562.263315053948</v>
      </c>
    </row>
  </sheetData>
  <mergeCells count="103">
    <mergeCell ref="A1:D1"/>
    <mergeCell ref="A2:D2"/>
    <mergeCell ref="A4:D4"/>
    <mergeCell ref="A5:D5"/>
    <mergeCell ref="A6:D6"/>
    <mergeCell ref="A8:D8"/>
    <mergeCell ref="A16:B16"/>
    <mergeCell ref="A17:C17"/>
    <mergeCell ref="A18:D18"/>
    <mergeCell ref="B19:C19"/>
    <mergeCell ref="B20:C20"/>
    <mergeCell ref="B21:C21"/>
    <mergeCell ref="C9:D9"/>
    <mergeCell ref="C10:D10"/>
    <mergeCell ref="C11:D11"/>
    <mergeCell ref="C12:D12"/>
    <mergeCell ref="A14:D14"/>
    <mergeCell ref="A15:B15"/>
    <mergeCell ref="B29:C29"/>
    <mergeCell ref="B30:C30"/>
    <mergeCell ref="B31:C31"/>
    <mergeCell ref="B32:C32"/>
    <mergeCell ref="B33:C33"/>
    <mergeCell ref="A34:C34"/>
    <mergeCell ref="B22:C22"/>
    <mergeCell ref="B23:C23"/>
    <mergeCell ref="A25:D25"/>
    <mergeCell ref="B26:C26"/>
    <mergeCell ref="B27:C27"/>
    <mergeCell ref="B28:C28"/>
    <mergeCell ref="A42:C42"/>
    <mergeCell ref="A44:D44"/>
    <mergeCell ref="A53:B53"/>
    <mergeCell ref="A55:B55"/>
    <mergeCell ref="A57:D57"/>
    <mergeCell ref="B58:C58"/>
    <mergeCell ref="A36:D36"/>
    <mergeCell ref="A37:D37"/>
    <mergeCell ref="B38:C38"/>
    <mergeCell ref="B39:C39"/>
    <mergeCell ref="B40:C40"/>
    <mergeCell ref="B41:C41"/>
    <mergeCell ref="A65:D65"/>
    <mergeCell ref="B66:C66"/>
    <mergeCell ref="B67:C67"/>
    <mergeCell ref="B68:C68"/>
    <mergeCell ref="B69:C69"/>
    <mergeCell ref="A70:C70"/>
    <mergeCell ref="B59:C59"/>
    <mergeCell ref="B60:C60"/>
    <mergeCell ref="B62:C62"/>
    <mergeCell ref="A63:C63"/>
    <mergeCell ref="B61:C61"/>
    <mergeCell ref="B78:C78"/>
    <mergeCell ref="B79:C79"/>
    <mergeCell ref="B80:C80"/>
    <mergeCell ref="A81:C81"/>
    <mergeCell ref="A82:C82"/>
    <mergeCell ref="A84:D84"/>
    <mergeCell ref="A72:D72"/>
    <mergeCell ref="B73:C73"/>
    <mergeCell ref="B74:C74"/>
    <mergeCell ref="B75:C75"/>
    <mergeCell ref="B76:C76"/>
    <mergeCell ref="A77:C77"/>
    <mergeCell ref="B91:C91"/>
    <mergeCell ref="B92:C92"/>
    <mergeCell ref="A93:C93"/>
    <mergeCell ref="A95:D95"/>
    <mergeCell ref="B96:C96"/>
    <mergeCell ref="B97:C97"/>
    <mergeCell ref="A85:D85"/>
    <mergeCell ref="B86:C86"/>
    <mergeCell ref="B87:C87"/>
    <mergeCell ref="B88:C88"/>
    <mergeCell ref="B89:C89"/>
    <mergeCell ref="B90:C90"/>
    <mergeCell ref="A106:D106"/>
    <mergeCell ref="B107:C107"/>
    <mergeCell ref="B108:C108"/>
    <mergeCell ref="B109:C109"/>
    <mergeCell ref="B110:C110"/>
    <mergeCell ref="B111:C111"/>
    <mergeCell ref="A98:C98"/>
    <mergeCell ref="A100:D100"/>
    <mergeCell ref="B101:C101"/>
    <mergeCell ref="B102:C102"/>
    <mergeCell ref="B103:C103"/>
    <mergeCell ref="A104:C104"/>
    <mergeCell ref="A127:C127"/>
    <mergeCell ref="A128:C128"/>
    <mergeCell ref="B121:C121"/>
    <mergeCell ref="B122:C122"/>
    <mergeCell ref="B123:C123"/>
    <mergeCell ref="B124:C124"/>
    <mergeCell ref="A125:C125"/>
    <mergeCell ref="B126:C126"/>
    <mergeCell ref="A112:C112"/>
    <mergeCell ref="A114:D114"/>
    <mergeCell ref="A116:B116"/>
    <mergeCell ref="A118:D118"/>
    <mergeCell ref="B119:C119"/>
    <mergeCell ref="B120:C120"/>
  </mergeCells>
  <pageMargins left="0.511811024" right="0.511811024" top="0.78740157499999996" bottom="0.78740157499999996" header="0.31496062000000002" footer="0.31496062000000002"/>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3"/>
  <dimension ref="A1:F129"/>
  <sheetViews>
    <sheetView topLeftCell="A34" workbookViewId="0">
      <selection activeCell="D51" sqref="D51"/>
    </sheetView>
  </sheetViews>
  <sheetFormatPr defaultColWidth="9.1796875" defaultRowHeight="15.5"/>
  <cols>
    <col min="1" max="1" width="3.81640625" style="16" bestFit="1" customWidth="1"/>
    <col min="2" max="2" width="70.453125" style="16" bestFit="1" customWidth="1"/>
    <col min="3" max="3" width="22.1796875" style="16" bestFit="1" customWidth="1"/>
    <col min="4" max="4" width="21.453125" style="16" bestFit="1" customWidth="1"/>
    <col min="5" max="5" width="14.7265625" style="16" customWidth="1"/>
    <col min="6" max="6" width="12" style="16" customWidth="1"/>
    <col min="7" max="7" width="15.1796875" style="16" customWidth="1"/>
    <col min="8" max="16384" width="9.1796875" style="16"/>
  </cols>
  <sheetData>
    <row r="1" spans="1:4">
      <c r="A1" s="265" t="s">
        <v>852</v>
      </c>
      <c r="B1" s="266"/>
      <c r="C1" s="266"/>
      <c r="D1" s="267"/>
    </row>
    <row r="2" spans="1:4">
      <c r="A2" s="313" t="s">
        <v>113</v>
      </c>
      <c r="B2" s="314"/>
      <c r="C2" s="314"/>
      <c r="D2" s="315"/>
    </row>
    <row r="3" spans="1:4">
      <c r="A3" s="124"/>
      <c r="B3" s="125"/>
      <c r="C3" s="125"/>
      <c r="D3" s="126"/>
    </row>
    <row r="4" spans="1:4">
      <c r="A4" s="324" t="s">
        <v>109</v>
      </c>
      <c r="B4" s="325"/>
      <c r="C4" s="325"/>
      <c r="D4" s="326"/>
    </row>
    <row r="5" spans="1:4" ht="15.75" customHeight="1">
      <c r="A5" s="324" t="s">
        <v>826</v>
      </c>
      <c r="B5" s="325"/>
      <c r="C5" s="325"/>
      <c r="D5" s="326"/>
    </row>
    <row r="6" spans="1:4" ht="15.75" customHeight="1">
      <c r="A6" s="324" t="s">
        <v>824</v>
      </c>
      <c r="B6" s="325"/>
      <c r="C6" s="325"/>
      <c r="D6" s="326"/>
    </row>
    <row r="7" spans="1:4">
      <c r="A7" s="127"/>
      <c r="B7" s="28"/>
      <c r="C7" s="128"/>
      <c r="D7" s="129"/>
    </row>
    <row r="8" spans="1:4">
      <c r="A8" s="308" t="s">
        <v>0</v>
      </c>
      <c r="B8" s="309"/>
      <c r="C8" s="309"/>
      <c r="D8" s="310"/>
    </row>
    <row r="9" spans="1:4">
      <c r="A9" s="130" t="s">
        <v>1</v>
      </c>
      <c r="B9" s="119" t="s">
        <v>2</v>
      </c>
      <c r="C9" s="316" t="s">
        <v>823</v>
      </c>
      <c r="D9" s="317"/>
    </row>
    <row r="10" spans="1:4">
      <c r="A10" s="131" t="s">
        <v>3</v>
      </c>
      <c r="B10" s="118" t="s">
        <v>4</v>
      </c>
      <c r="C10" s="322" t="s">
        <v>783</v>
      </c>
      <c r="D10" s="323"/>
    </row>
    <row r="11" spans="1:4">
      <c r="A11" s="131" t="s">
        <v>5</v>
      </c>
      <c r="B11" s="118" t="s">
        <v>6</v>
      </c>
      <c r="C11" s="320" t="s">
        <v>114</v>
      </c>
      <c r="D11" s="321"/>
    </row>
    <row r="12" spans="1:4">
      <c r="A12" s="131" t="s">
        <v>7</v>
      </c>
      <c r="B12" s="118" t="s">
        <v>8</v>
      </c>
      <c r="C12" s="318">
        <v>12</v>
      </c>
      <c r="D12" s="319"/>
    </row>
    <row r="13" spans="1:4">
      <c r="A13" s="132"/>
      <c r="B13" s="29"/>
      <c r="C13" s="30"/>
      <c r="D13" s="129"/>
    </row>
    <row r="14" spans="1:4">
      <c r="A14" s="363" t="s">
        <v>28</v>
      </c>
      <c r="B14" s="364"/>
      <c r="C14" s="364"/>
      <c r="D14" s="365"/>
    </row>
    <row r="15" spans="1:4" ht="31.5" customHeight="1">
      <c r="A15" s="366" t="s">
        <v>774</v>
      </c>
      <c r="B15" s="367"/>
      <c r="C15" s="31" t="s">
        <v>29</v>
      </c>
      <c r="D15" s="133" t="s">
        <v>111</v>
      </c>
    </row>
    <row r="16" spans="1:4" ht="15.75" customHeight="1">
      <c r="A16" s="368" t="s">
        <v>132</v>
      </c>
      <c r="B16" s="369"/>
      <c r="C16" s="32" t="s">
        <v>781</v>
      </c>
      <c r="D16" s="134">
        <v>1</v>
      </c>
    </row>
    <row r="17" spans="1:4">
      <c r="A17" s="331"/>
      <c r="B17" s="332"/>
      <c r="C17" s="333"/>
      <c r="D17" s="129"/>
    </row>
    <row r="18" spans="1:4">
      <c r="A18" s="370" t="s">
        <v>9</v>
      </c>
      <c r="B18" s="371"/>
      <c r="C18" s="371"/>
      <c r="D18" s="372"/>
    </row>
    <row r="19" spans="1:4" ht="31">
      <c r="A19" s="135">
        <v>1</v>
      </c>
      <c r="B19" s="356" t="s">
        <v>10</v>
      </c>
      <c r="C19" s="357"/>
      <c r="D19" s="136" t="s">
        <v>133</v>
      </c>
    </row>
    <row r="20" spans="1:4">
      <c r="A20" s="135">
        <v>2</v>
      </c>
      <c r="B20" s="356" t="s">
        <v>30</v>
      </c>
      <c r="C20" s="357"/>
      <c r="D20" s="137" t="s">
        <v>134</v>
      </c>
    </row>
    <row r="21" spans="1:4" ht="15.75" customHeight="1">
      <c r="A21" s="135">
        <v>3</v>
      </c>
      <c r="B21" s="361" t="s">
        <v>830</v>
      </c>
      <c r="C21" s="362"/>
      <c r="D21" s="138">
        <v>2661.51</v>
      </c>
    </row>
    <row r="22" spans="1:4">
      <c r="A22" s="135">
        <v>4</v>
      </c>
      <c r="B22" s="356" t="s">
        <v>11</v>
      </c>
      <c r="C22" s="357"/>
      <c r="D22" s="139" t="str">
        <f>C11</f>
        <v>SEEAC/MT</v>
      </c>
    </row>
    <row r="23" spans="1:4">
      <c r="A23" s="135">
        <v>5</v>
      </c>
      <c r="B23" s="356" t="s">
        <v>12</v>
      </c>
      <c r="C23" s="357"/>
      <c r="D23" s="140">
        <v>43831</v>
      </c>
    </row>
    <row r="24" spans="1:4">
      <c r="A24" s="141"/>
      <c r="B24" s="142"/>
      <c r="C24" s="142"/>
      <c r="D24" s="129"/>
    </row>
    <row r="25" spans="1:4">
      <c r="A25" s="358" t="s">
        <v>25</v>
      </c>
      <c r="B25" s="359"/>
      <c r="C25" s="359"/>
      <c r="D25" s="360"/>
    </row>
    <row r="26" spans="1:4">
      <c r="A26" s="170">
        <v>1</v>
      </c>
      <c r="B26" s="342" t="s">
        <v>13</v>
      </c>
      <c r="C26" s="329"/>
      <c r="D26" s="144" t="s">
        <v>14</v>
      </c>
    </row>
    <row r="27" spans="1:4">
      <c r="A27" s="145" t="s">
        <v>1</v>
      </c>
      <c r="B27" s="343" t="s">
        <v>831</v>
      </c>
      <c r="C27" s="344"/>
      <c r="D27" s="146">
        <f>(D21/220)*220</f>
        <v>2661.51</v>
      </c>
    </row>
    <row r="28" spans="1:4">
      <c r="A28" s="145" t="s">
        <v>3</v>
      </c>
      <c r="B28" s="343" t="s">
        <v>89</v>
      </c>
      <c r="C28" s="344"/>
      <c r="D28" s="146"/>
    </row>
    <row r="29" spans="1:4">
      <c r="A29" s="145" t="s">
        <v>5</v>
      </c>
      <c r="B29" s="343" t="s">
        <v>90</v>
      </c>
      <c r="C29" s="344"/>
      <c r="D29" s="146"/>
    </row>
    <row r="30" spans="1:4">
      <c r="A30" s="145" t="s">
        <v>7</v>
      </c>
      <c r="B30" s="343" t="s">
        <v>91</v>
      </c>
      <c r="C30" s="344"/>
      <c r="D30" s="146"/>
    </row>
    <row r="31" spans="1:4">
      <c r="A31" s="145" t="s">
        <v>15</v>
      </c>
      <c r="B31" s="343" t="s">
        <v>92</v>
      </c>
      <c r="C31" s="344"/>
      <c r="D31" s="146"/>
    </row>
    <row r="32" spans="1:4">
      <c r="A32" s="145" t="s">
        <v>16</v>
      </c>
      <c r="B32" s="354" t="s">
        <v>127</v>
      </c>
      <c r="C32" s="355"/>
      <c r="D32" s="146">
        <v>51.97</v>
      </c>
    </row>
    <row r="33" spans="1:4">
      <c r="A33" s="147" t="s">
        <v>17</v>
      </c>
      <c r="B33" s="343" t="s">
        <v>784</v>
      </c>
      <c r="C33" s="344"/>
      <c r="D33" s="146"/>
    </row>
    <row r="34" spans="1:4" ht="15.75" customHeight="1">
      <c r="A34" s="327" t="s">
        <v>93</v>
      </c>
      <c r="B34" s="328"/>
      <c r="C34" s="329"/>
      <c r="D34" s="148">
        <f>SUM(D27:D33)</f>
        <v>2713.48</v>
      </c>
    </row>
    <row r="35" spans="1:4">
      <c r="A35" s="141"/>
      <c r="B35" s="142"/>
      <c r="C35" s="142"/>
      <c r="D35" s="129"/>
    </row>
    <row r="36" spans="1:4">
      <c r="A36" s="277" t="s">
        <v>65</v>
      </c>
      <c r="B36" s="278"/>
      <c r="C36" s="278"/>
      <c r="D36" s="279"/>
    </row>
    <row r="37" spans="1:4">
      <c r="A37" s="345" t="s">
        <v>31</v>
      </c>
      <c r="B37" s="346"/>
      <c r="C37" s="346"/>
      <c r="D37" s="347"/>
    </row>
    <row r="38" spans="1:4">
      <c r="A38" s="170" t="s">
        <v>32</v>
      </c>
      <c r="B38" s="348" t="s">
        <v>33</v>
      </c>
      <c r="C38" s="349"/>
      <c r="D38" s="144" t="s">
        <v>14</v>
      </c>
    </row>
    <row r="39" spans="1:4">
      <c r="A39" s="145" t="s">
        <v>1</v>
      </c>
      <c r="B39" s="350" t="s">
        <v>26</v>
      </c>
      <c r="C39" s="351"/>
      <c r="D39" s="146">
        <f>D34/12</f>
        <v>226.12333333333333</v>
      </c>
    </row>
    <row r="40" spans="1:4">
      <c r="A40" s="145" t="s">
        <v>3</v>
      </c>
      <c r="B40" s="352" t="s">
        <v>94</v>
      </c>
      <c r="C40" s="353"/>
      <c r="D40" s="146">
        <f>D34/12</f>
        <v>226.12333333333333</v>
      </c>
    </row>
    <row r="41" spans="1:4">
      <c r="A41" s="145" t="s">
        <v>5</v>
      </c>
      <c r="B41" s="350" t="s">
        <v>95</v>
      </c>
      <c r="C41" s="351"/>
      <c r="D41" s="146">
        <f>D40/3</f>
        <v>75.37444444444445</v>
      </c>
    </row>
    <row r="42" spans="1:4" ht="15.75" customHeight="1">
      <c r="A42" s="327" t="s">
        <v>93</v>
      </c>
      <c r="B42" s="328"/>
      <c r="C42" s="329"/>
      <c r="D42" s="148">
        <f>SUM(D39:D41)</f>
        <v>527.62111111111108</v>
      </c>
    </row>
    <row r="43" spans="1:4">
      <c r="A43" s="141"/>
      <c r="B43" s="142"/>
      <c r="C43" s="142"/>
      <c r="D43" s="129"/>
    </row>
    <row r="44" spans="1:4" ht="32.25" customHeight="1">
      <c r="A44" s="334" t="s">
        <v>34</v>
      </c>
      <c r="B44" s="335"/>
      <c r="C44" s="335"/>
      <c r="D44" s="336"/>
    </row>
    <row r="45" spans="1:4">
      <c r="A45" s="170" t="s">
        <v>35</v>
      </c>
      <c r="B45" s="169" t="s">
        <v>36</v>
      </c>
      <c r="C45" s="169" t="s">
        <v>37</v>
      </c>
      <c r="D45" s="144" t="s">
        <v>14</v>
      </c>
    </row>
    <row r="46" spans="1:4">
      <c r="A46" s="145" t="s">
        <v>1</v>
      </c>
      <c r="B46" s="34" t="s">
        <v>38</v>
      </c>
      <c r="C46" s="35">
        <v>0.2</v>
      </c>
      <c r="D46" s="146">
        <f>(D34+D42)*C46</f>
        <v>648.22022222222222</v>
      </c>
    </row>
    <row r="47" spans="1:4">
      <c r="A47" s="145" t="s">
        <v>3</v>
      </c>
      <c r="B47" s="34" t="s">
        <v>39</v>
      </c>
      <c r="C47" s="35">
        <v>2.5000000000000001E-2</v>
      </c>
      <c r="D47" s="146">
        <f>(D34+D42)*C47</f>
        <v>81.027527777777777</v>
      </c>
    </row>
    <row r="48" spans="1:4" ht="31">
      <c r="A48" s="145" t="s">
        <v>5</v>
      </c>
      <c r="B48" s="34" t="s">
        <v>124</v>
      </c>
      <c r="C48" s="36">
        <v>0.03</v>
      </c>
      <c r="D48" s="146">
        <f>(D34+D42)*C48</f>
        <v>97.233033333333324</v>
      </c>
    </row>
    <row r="49" spans="1:4">
      <c r="A49" s="145" t="s">
        <v>7</v>
      </c>
      <c r="B49" s="34" t="s">
        <v>40</v>
      </c>
      <c r="C49" s="35">
        <v>1.4999999999999999E-2</v>
      </c>
      <c r="D49" s="146">
        <f>(D34+D42)*C49</f>
        <v>48.616516666666662</v>
      </c>
    </row>
    <row r="50" spans="1:4">
      <c r="A50" s="145" t="s">
        <v>15</v>
      </c>
      <c r="B50" s="34" t="s">
        <v>41</v>
      </c>
      <c r="C50" s="35">
        <v>0.01</v>
      </c>
      <c r="D50" s="146">
        <f>(D34+D42)*C50</f>
        <v>32.411011111111108</v>
      </c>
    </row>
    <row r="51" spans="1:4">
      <c r="A51" s="145" t="s">
        <v>16</v>
      </c>
      <c r="B51" s="34" t="s">
        <v>42</v>
      </c>
      <c r="C51" s="35">
        <v>6.0000000000000001E-3</v>
      </c>
      <c r="D51" s="503">
        <f>(D34+D42)*C51</f>
        <v>19.446606666666668</v>
      </c>
    </row>
    <row r="52" spans="1:4">
      <c r="A52" s="145" t="s">
        <v>17</v>
      </c>
      <c r="B52" s="34" t="s">
        <v>43</v>
      </c>
      <c r="C52" s="35">
        <v>2E-3</v>
      </c>
      <c r="D52" s="146">
        <f>(D34+D42)*C52</f>
        <v>6.482202222222222</v>
      </c>
    </row>
    <row r="53" spans="1:4" ht="15.75" customHeight="1">
      <c r="A53" s="337" t="s">
        <v>96</v>
      </c>
      <c r="B53" s="338"/>
      <c r="C53" s="37">
        <f>SUM(C46:C52)</f>
        <v>0.28800000000000003</v>
      </c>
      <c r="D53" s="149">
        <f>(D34+D42)*C53</f>
        <v>933.43712000000005</v>
      </c>
    </row>
    <row r="54" spans="1:4">
      <c r="A54" s="145" t="s">
        <v>18</v>
      </c>
      <c r="B54" s="34" t="s">
        <v>44</v>
      </c>
      <c r="C54" s="35">
        <v>0.08</v>
      </c>
      <c r="D54" s="146">
        <f>(D34+D42)*C54</f>
        <v>259.28808888888886</v>
      </c>
    </row>
    <row r="55" spans="1:4" ht="15.75" customHeight="1">
      <c r="A55" s="327" t="s">
        <v>97</v>
      </c>
      <c r="B55" s="329"/>
      <c r="C55" s="35">
        <f>SUM(C53:C54)</f>
        <v>0.36800000000000005</v>
      </c>
      <c r="D55" s="148">
        <f>SUM(D53:D54)</f>
        <v>1192.725208888889</v>
      </c>
    </row>
    <row r="56" spans="1:4">
      <c r="A56" s="141"/>
      <c r="B56" s="142"/>
      <c r="C56" s="142"/>
      <c r="D56" s="129"/>
    </row>
    <row r="57" spans="1:4">
      <c r="A57" s="339" t="s">
        <v>45</v>
      </c>
      <c r="B57" s="340"/>
      <c r="C57" s="340"/>
      <c r="D57" s="341"/>
    </row>
    <row r="58" spans="1:4">
      <c r="A58" s="170" t="s">
        <v>46</v>
      </c>
      <c r="B58" s="342" t="s">
        <v>19</v>
      </c>
      <c r="C58" s="329"/>
      <c r="D58" s="144" t="s">
        <v>14</v>
      </c>
    </row>
    <row r="59" spans="1:4">
      <c r="A59" s="145" t="s">
        <v>1</v>
      </c>
      <c r="B59" s="343" t="s">
        <v>786</v>
      </c>
      <c r="C59" s="344"/>
      <c r="D59" s="146">
        <v>0</v>
      </c>
    </row>
    <row r="60" spans="1:4">
      <c r="A60" s="145" t="s">
        <v>3</v>
      </c>
      <c r="B60" s="343" t="s">
        <v>842</v>
      </c>
      <c r="C60" s="344"/>
      <c r="D60" s="146">
        <f>(15*22)-(15*22*5%)</f>
        <v>313.5</v>
      </c>
    </row>
    <row r="61" spans="1:4" ht="15.75" customHeight="1">
      <c r="A61" s="145" t="s">
        <v>5</v>
      </c>
      <c r="B61" s="343" t="s">
        <v>841</v>
      </c>
      <c r="C61" s="344"/>
      <c r="D61" s="146">
        <v>110</v>
      </c>
    </row>
    <row r="62" spans="1:4">
      <c r="A62" s="145" t="s">
        <v>7</v>
      </c>
      <c r="B62" s="343" t="s">
        <v>75</v>
      </c>
      <c r="C62" s="344"/>
      <c r="D62" s="146"/>
    </row>
    <row r="63" spans="1:4" ht="15.75" customHeight="1">
      <c r="A63" s="327" t="s">
        <v>93</v>
      </c>
      <c r="B63" s="328"/>
      <c r="C63" s="329"/>
      <c r="D63" s="148">
        <f>SUM(D59:D62)</f>
        <v>423.5</v>
      </c>
    </row>
    <row r="64" spans="1:4">
      <c r="A64" s="141"/>
      <c r="B64" s="142"/>
      <c r="C64" s="142"/>
      <c r="D64" s="129"/>
    </row>
    <row r="65" spans="1:4">
      <c r="A65" s="282" t="s">
        <v>47</v>
      </c>
      <c r="B65" s="283"/>
      <c r="C65" s="283"/>
      <c r="D65" s="284"/>
    </row>
    <row r="66" spans="1:4">
      <c r="A66" s="170">
        <v>2</v>
      </c>
      <c r="B66" s="292" t="s">
        <v>48</v>
      </c>
      <c r="C66" s="293"/>
      <c r="D66" s="144" t="s">
        <v>14</v>
      </c>
    </row>
    <row r="67" spans="1:4">
      <c r="A67" s="145" t="s">
        <v>32</v>
      </c>
      <c r="B67" s="268" t="s">
        <v>33</v>
      </c>
      <c r="C67" s="268"/>
      <c r="D67" s="150">
        <f>D42</f>
        <v>527.62111111111108</v>
      </c>
    </row>
    <row r="68" spans="1:4">
      <c r="A68" s="145" t="s">
        <v>35</v>
      </c>
      <c r="B68" s="268" t="s">
        <v>36</v>
      </c>
      <c r="C68" s="268"/>
      <c r="D68" s="150">
        <f>D55</f>
        <v>1192.725208888889</v>
      </c>
    </row>
    <row r="69" spans="1:4">
      <c r="A69" s="147" t="s">
        <v>46</v>
      </c>
      <c r="B69" s="268" t="s">
        <v>19</v>
      </c>
      <c r="C69" s="268"/>
      <c r="D69" s="150">
        <f>D63</f>
        <v>423.5</v>
      </c>
    </row>
    <row r="70" spans="1:4" ht="15.75" customHeight="1">
      <c r="A70" s="272" t="s">
        <v>93</v>
      </c>
      <c r="B70" s="269"/>
      <c r="C70" s="269"/>
      <c r="D70" s="151">
        <f>SUM(D67:D69)</f>
        <v>2143.8463200000001</v>
      </c>
    </row>
    <row r="71" spans="1:4">
      <c r="A71" s="152"/>
      <c r="B71" s="142"/>
      <c r="C71" s="142"/>
      <c r="D71" s="129"/>
    </row>
    <row r="72" spans="1:4">
      <c r="A72" s="288" t="s">
        <v>49</v>
      </c>
      <c r="B72" s="289"/>
      <c r="C72" s="289"/>
      <c r="D72" s="290"/>
    </row>
    <row r="73" spans="1:4">
      <c r="A73" s="170">
        <v>3</v>
      </c>
      <c r="B73" s="269" t="s">
        <v>23</v>
      </c>
      <c r="C73" s="269"/>
      <c r="D73" s="144" t="s">
        <v>14</v>
      </c>
    </row>
    <row r="74" spans="1:4">
      <c r="A74" s="145" t="s">
        <v>1</v>
      </c>
      <c r="B74" s="280" t="s">
        <v>50</v>
      </c>
      <c r="C74" s="280"/>
      <c r="D74" s="146">
        <f>(D34+D70-D53)/12</f>
        <v>326.99076666666667</v>
      </c>
    </row>
    <row r="75" spans="1:4">
      <c r="A75" s="145" t="s">
        <v>3</v>
      </c>
      <c r="B75" s="268" t="s">
        <v>51</v>
      </c>
      <c r="C75" s="268"/>
      <c r="D75" s="153">
        <f>D74*8%</f>
        <v>26.159261333333333</v>
      </c>
    </row>
    <row r="76" spans="1:4">
      <c r="A76" s="145" t="s">
        <v>5</v>
      </c>
      <c r="B76" s="268" t="s">
        <v>52</v>
      </c>
      <c r="C76" s="268"/>
      <c r="D76" s="153">
        <f>(D54*50%)</f>
        <v>129.64404444444443</v>
      </c>
    </row>
    <row r="77" spans="1:4" ht="15.75" customHeight="1">
      <c r="A77" s="291" t="s">
        <v>99</v>
      </c>
      <c r="B77" s="281"/>
      <c r="C77" s="281"/>
      <c r="D77" s="148">
        <f>(D74+D76)*37.71%</f>
        <v>172.19698726999999</v>
      </c>
    </row>
    <row r="78" spans="1:4">
      <c r="A78" s="145" t="s">
        <v>7</v>
      </c>
      <c r="B78" s="280" t="s">
        <v>100</v>
      </c>
      <c r="C78" s="280"/>
      <c r="D78" s="153">
        <f>(D34+D70)/12</f>
        <v>404.77719333333334</v>
      </c>
    </row>
    <row r="79" spans="1:4" ht="31.5" customHeight="1">
      <c r="A79" s="145" t="s">
        <v>15</v>
      </c>
      <c r="B79" s="268" t="s">
        <v>53</v>
      </c>
      <c r="C79" s="268"/>
      <c r="D79" s="146">
        <f>(D78*C55)</f>
        <v>148.95800714666669</v>
      </c>
    </row>
    <row r="80" spans="1:4">
      <c r="A80" s="145" t="s">
        <v>16</v>
      </c>
      <c r="B80" s="268" t="s">
        <v>54</v>
      </c>
      <c r="C80" s="268"/>
      <c r="D80" s="146">
        <f>D76</f>
        <v>129.64404444444443</v>
      </c>
    </row>
    <row r="81" spans="1:6" ht="15.75" customHeight="1">
      <c r="A81" s="291" t="s">
        <v>101</v>
      </c>
      <c r="B81" s="281"/>
      <c r="C81" s="281"/>
      <c r="D81" s="148">
        <f>(D78+D80)*37.71%</f>
        <v>201.53024876600003</v>
      </c>
    </row>
    <row r="82" spans="1:6" ht="15.75" customHeight="1">
      <c r="A82" s="272" t="s">
        <v>93</v>
      </c>
      <c r="B82" s="269"/>
      <c r="C82" s="269"/>
      <c r="D82" s="154">
        <f>(D77+D81)-5.76</f>
        <v>367.96723603600003</v>
      </c>
    </row>
    <row r="83" spans="1:6">
      <c r="A83" s="141"/>
      <c r="B83" s="142"/>
      <c r="C83" s="142"/>
      <c r="D83" s="129"/>
    </row>
    <row r="84" spans="1:6">
      <c r="A84" s="288" t="s">
        <v>55</v>
      </c>
      <c r="B84" s="289"/>
      <c r="C84" s="289"/>
      <c r="D84" s="290"/>
    </row>
    <row r="85" spans="1:6">
      <c r="A85" s="282" t="s">
        <v>56</v>
      </c>
      <c r="B85" s="283"/>
      <c r="C85" s="283"/>
      <c r="D85" s="284"/>
    </row>
    <row r="86" spans="1:6">
      <c r="A86" s="170" t="s">
        <v>20</v>
      </c>
      <c r="B86" s="269" t="s">
        <v>57</v>
      </c>
      <c r="C86" s="269"/>
      <c r="D86" s="144" t="s">
        <v>14</v>
      </c>
      <c r="F86" s="33"/>
    </row>
    <row r="87" spans="1:6">
      <c r="A87" s="145" t="s">
        <v>1</v>
      </c>
      <c r="B87" s="268" t="s">
        <v>58</v>
      </c>
      <c r="C87" s="268"/>
      <c r="D87" s="155"/>
    </row>
    <row r="88" spans="1:6">
      <c r="A88" s="145" t="s">
        <v>3</v>
      </c>
      <c r="B88" s="268" t="s">
        <v>146</v>
      </c>
      <c r="C88" s="268"/>
      <c r="D88" s="156">
        <f>(D34+D70+D82)/30*29.1991/12</f>
        <v>423.81630297791884</v>
      </c>
    </row>
    <row r="89" spans="1:6">
      <c r="A89" s="145" t="s">
        <v>5</v>
      </c>
      <c r="B89" s="268" t="s">
        <v>59</v>
      </c>
      <c r="C89" s="268"/>
      <c r="D89" s="150"/>
    </row>
    <row r="90" spans="1:6">
      <c r="A90" s="145" t="s">
        <v>7</v>
      </c>
      <c r="B90" s="268" t="s">
        <v>27</v>
      </c>
      <c r="C90" s="268"/>
      <c r="D90" s="150"/>
    </row>
    <row r="91" spans="1:6">
      <c r="A91" s="145" t="s">
        <v>15</v>
      </c>
      <c r="B91" s="268" t="s">
        <v>102</v>
      </c>
      <c r="C91" s="268"/>
      <c r="D91" s="150"/>
    </row>
    <row r="92" spans="1:6">
      <c r="A92" s="147" t="s">
        <v>16</v>
      </c>
      <c r="B92" s="268" t="s">
        <v>24</v>
      </c>
      <c r="C92" s="268"/>
      <c r="D92" s="157"/>
    </row>
    <row r="93" spans="1:6" ht="15.75" customHeight="1">
      <c r="A93" s="272" t="s">
        <v>97</v>
      </c>
      <c r="B93" s="269"/>
      <c r="C93" s="269"/>
      <c r="D93" s="151">
        <f>SUM(D87:D92)</f>
        <v>423.81630297791884</v>
      </c>
    </row>
    <row r="94" spans="1:6">
      <c r="A94" s="141"/>
      <c r="B94" s="142"/>
      <c r="C94" s="142"/>
      <c r="D94" s="129"/>
    </row>
    <row r="95" spans="1:6">
      <c r="A95" s="282" t="s">
        <v>60</v>
      </c>
      <c r="B95" s="283"/>
      <c r="C95" s="283"/>
      <c r="D95" s="284"/>
    </row>
    <row r="96" spans="1:6">
      <c r="A96" s="172" t="s">
        <v>21</v>
      </c>
      <c r="B96" s="269" t="s">
        <v>61</v>
      </c>
      <c r="C96" s="269"/>
      <c r="D96" s="159" t="s">
        <v>14</v>
      </c>
    </row>
    <row r="97" spans="1:4">
      <c r="A97" s="160" t="s">
        <v>1</v>
      </c>
      <c r="B97" s="268" t="s">
        <v>103</v>
      </c>
      <c r="C97" s="268"/>
      <c r="D97" s="161"/>
    </row>
    <row r="98" spans="1:4" ht="15.75" customHeight="1">
      <c r="A98" s="272" t="s">
        <v>93</v>
      </c>
      <c r="B98" s="269"/>
      <c r="C98" s="269"/>
      <c r="D98" s="162">
        <v>0</v>
      </c>
    </row>
    <row r="99" spans="1:4">
      <c r="A99" s="141"/>
      <c r="B99" s="142"/>
      <c r="C99" s="142"/>
      <c r="D99" s="129"/>
    </row>
    <row r="100" spans="1:4">
      <c r="A100" s="285" t="s">
        <v>62</v>
      </c>
      <c r="B100" s="286"/>
      <c r="C100" s="286"/>
      <c r="D100" s="287"/>
    </row>
    <row r="101" spans="1:4">
      <c r="A101" s="170">
        <v>4</v>
      </c>
      <c r="B101" s="281" t="s">
        <v>63</v>
      </c>
      <c r="C101" s="281"/>
      <c r="D101" s="144" t="s">
        <v>14</v>
      </c>
    </row>
    <row r="102" spans="1:4">
      <c r="A102" s="145" t="s">
        <v>20</v>
      </c>
      <c r="B102" s="268" t="s">
        <v>57</v>
      </c>
      <c r="C102" s="268"/>
      <c r="D102" s="150">
        <f>D93</f>
        <v>423.81630297791884</v>
      </c>
    </row>
    <row r="103" spans="1:4">
      <c r="A103" s="147" t="s">
        <v>21</v>
      </c>
      <c r="B103" s="268" t="s">
        <v>61</v>
      </c>
      <c r="C103" s="268"/>
      <c r="D103" s="150"/>
    </row>
    <row r="104" spans="1:4" ht="15.75" customHeight="1">
      <c r="A104" s="272" t="s">
        <v>93</v>
      </c>
      <c r="B104" s="269"/>
      <c r="C104" s="269"/>
      <c r="D104" s="151">
        <f>SUM(D102:D103)</f>
        <v>423.81630297791884</v>
      </c>
    </row>
    <row r="105" spans="1:4">
      <c r="A105" s="141"/>
      <c r="B105" s="142"/>
      <c r="C105" s="142"/>
      <c r="D105" s="129"/>
    </row>
    <row r="106" spans="1:4" ht="16" thickBot="1">
      <c r="A106" s="277" t="s">
        <v>66</v>
      </c>
      <c r="B106" s="278"/>
      <c r="C106" s="278"/>
      <c r="D106" s="279"/>
    </row>
    <row r="107" spans="1:4" ht="16" thickBot="1">
      <c r="A107" s="173">
        <v>5</v>
      </c>
      <c r="B107" s="269" t="s">
        <v>104</v>
      </c>
      <c r="C107" s="269"/>
      <c r="D107" s="144" t="s">
        <v>14</v>
      </c>
    </row>
    <row r="108" spans="1:4" ht="16" thickBot="1">
      <c r="A108" s="120" t="s">
        <v>1</v>
      </c>
      <c r="B108" s="268" t="s">
        <v>105</v>
      </c>
      <c r="C108" s="268"/>
      <c r="D108" s="146">
        <f>UNIFORMES!E46</f>
        <v>69.279166666666654</v>
      </c>
    </row>
    <row r="109" spans="1:4" ht="16" thickBot="1">
      <c r="A109" s="120" t="s">
        <v>3</v>
      </c>
      <c r="B109" s="268" t="s">
        <v>147</v>
      </c>
      <c r="C109" s="268"/>
      <c r="D109" s="146">
        <f>(0.47*220)</f>
        <v>103.39999999999999</v>
      </c>
    </row>
    <row r="110" spans="1:4" ht="16" thickBot="1">
      <c r="A110" s="120" t="s">
        <v>5</v>
      </c>
      <c r="B110" s="268" t="s">
        <v>148</v>
      </c>
      <c r="C110" s="268"/>
      <c r="D110" s="146">
        <f>(0.91*220)</f>
        <v>200.20000000000002</v>
      </c>
    </row>
    <row r="111" spans="1:4">
      <c r="A111" s="121" t="s">
        <v>7</v>
      </c>
      <c r="B111" s="268" t="s">
        <v>106</v>
      </c>
      <c r="C111" s="268"/>
      <c r="D111" s="146"/>
    </row>
    <row r="112" spans="1:4" ht="16.5" customHeight="1">
      <c r="A112" s="272" t="s">
        <v>97</v>
      </c>
      <c r="B112" s="269"/>
      <c r="C112" s="269"/>
      <c r="D112" s="148">
        <f>SUM(D108:D111)</f>
        <v>372.87916666666666</v>
      </c>
    </row>
    <row r="113" spans="1:4">
      <c r="A113" s="141"/>
      <c r="B113" s="142"/>
      <c r="C113" s="142"/>
      <c r="D113" s="129"/>
    </row>
    <row r="114" spans="1:4">
      <c r="A114" s="274" t="s">
        <v>213</v>
      </c>
      <c r="B114" s="275"/>
      <c r="C114" s="275"/>
      <c r="D114" s="276"/>
    </row>
    <row r="115" spans="1:4">
      <c r="A115" s="170">
        <v>6</v>
      </c>
      <c r="B115" s="171" t="s">
        <v>167</v>
      </c>
      <c r="C115" s="169" t="s">
        <v>37</v>
      </c>
      <c r="D115" s="144" t="s">
        <v>14</v>
      </c>
    </row>
    <row r="116" spans="1:4">
      <c r="A116" s="272" t="s">
        <v>97</v>
      </c>
      <c r="B116" s="269"/>
      <c r="C116" s="38">
        <v>0.23449999999999999</v>
      </c>
      <c r="D116" s="151">
        <f>C116*D125</f>
        <v>1412.1564265220973</v>
      </c>
    </row>
    <row r="117" spans="1:4">
      <c r="A117" s="141"/>
      <c r="B117" s="142"/>
      <c r="C117" s="142"/>
      <c r="D117" s="129"/>
    </row>
    <row r="118" spans="1:4">
      <c r="A118" s="277" t="s">
        <v>107</v>
      </c>
      <c r="B118" s="278"/>
      <c r="C118" s="278"/>
      <c r="D118" s="279"/>
    </row>
    <row r="119" spans="1:4">
      <c r="A119" s="170"/>
      <c r="B119" s="269" t="s">
        <v>64</v>
      </c>
      <c r="C119" s="269"/>
      <c r="D119" s="144" t="s">
        <v>14</v>
      </c>
    </row>
    <row r="120" spans="1:4">
      <c r="A120" s="170" t="s">
        <v>1</v>
      </c>
      <c r="B120" s="268" t="s">
        <v>25</v>
      </c>
      <c r="C120" s="268"/>
      <c r="D120" s="163">
        <f>D34</f>
        <v>2713.48</v>
      </c>
    </row>
    <row r="121" spans="1:4">
      <c r="A121" s="170" t="s">
        <v>3</v>
      </c>
      <c r="B121" s="268" t="s">
        <v>65</v>
      </c>
      <c r="C121" s="268"/>
      <c r="D121" s="163">
        <f>D70</f>
        <v>2143.8463200000001</v>
      </c>
    </row>
    <row r="122" spans="1:4">
      <c r="A122" s="170" t="s">
        <v>5</v>
      </c>
      <c r="B122" s="268" t="s">
        <v>49</v>
      </c>
      <c r="C122" s="268"/>
      <c r="D122" s="163">
        <f>D82</f>
        <v>367.96723603600003</v>
      </c>
    </row>
    <row r="123" spans="1:4">
      <c r="A123" s="170" t="s">
        <v>7</v>
      </c>
      <c r="B123" s="280" t="s">
        <v>55</v>
      </c>
      <c r="C123" s="280"/>
      <c r="D123" s="163">
        <f>D104</f>
        <v>423.81630297791884</v>
      </c>
    </row>
    <row r="124" spans="1:4">
      <c r="A124" s="164" t="s">
        <v>15</v>
      </c>
      <c r="B124" s="268" t="s">
        <v>66</v>
      </c>
      <c r="C124" s="268"/>
      <c r="D124" s="163">
        <f>D112</f>
        <v>372.87916666666666</v>
      </c>
    </row>
    <row r="125" spans="1:4" ht="15.75" customHeight="1">
      <c r="A125" s="272" t="s">
        <v>67</v>
      </c>
      <c r="B125" s="269"/>
      <c r="C125" s="269"/>
      <c r="D125" s="165">
        <f>SUM(D120:D124)</f>
        <v>6021.9890256805857</v>
      </c>
    </row>
    <row r="126" spans="1:4">
      <c r="A126" s="166" t="s">
        <v>16</v>
      </c>
      <c r="B126" s="273" t="s">
        <v>214</v>
      </c>
      <c r="C126" s="273"/>
      <c r="D126" s="165">
        <f>D116</f>
        <v>1412.1564265220973</v>
      </c>
    </row>
    <row r="127" spans="1:4" ht="16.5" customHeight="1" thickBot="1">
      <c r="A127" s="272" t="s">
        <v>108</v>
      </c>
      <c r="B127" s="269"/>
      <c r="C127" s="269"/>
      <c r="D127" s="167">
        <f>D125+D126</f>
        <v>7434.1454522026834</v>
      </c>
    </row>
    <row r="128" spans="1:4" ht="16" thickBot="1">
      <c r="A128" s="270" t="s">
        <v>782</v>
      </c>
      <c r="B128" s="271"/>
      <c r="C128" s="271"/>
      <c r="D128" s="123">
        <f>(D34+D70+D82)/220</f>
        <v>23.751334345618183</v>
      </c>
    </row>
    <row r="129" spans="3:3">
      <c r="C129" s="17"/>
    </row>
  </sheetData>
  <mergeCells count="103">
    <mergeCell ref="C9:D9"/>
    <mergeCell ref="C10:D10"/>
    <mergeCell ref="C11:D11"/>
    <mergeCell ref="C12:D12"/>
    <mergeCell ref="A14:D14"/>
    <mergeCell ref="A15:B15"/>
    <mergeCell ref="A16:B16"/>
    <mergeCell ref="A18:D18"/>
    <mergeCell ref="A1:D1"/>
    <mergeCell ref="A2:D2"/>
    <mergeCell ref="A4:D4"/>
    <mergeCell ref="A5:D5"/>
    <mergeCell ref="A6:D6"/>
    <mergeCell ref="A8:D8"/>
    <mergeCell ref="A17:C17"/>
    <mergeCell ref="B22:C22"/>
    <mergeCell ref="B23:C23"/>
    <mergeCell ref="A25:D25"/>
    <mergeCell ref="B26:C26"/>
    <mergeCell ref="B27:C27"/>
    <mergeCell ref="B28:C28"/>
    <mergeCell ref="B19:C19"/>
    <mergeCell ref="B20:C20"/>
    <mergeCell ref="B21:C21"/>
    <mergeCell ref="A36:D36"/>
    <mergeCell ref="A37:D37"/>
    <mergeCell ref="B38:C38"/>
    <mergeCell ref="B39:C39"/>
    <mergeCell ref="B40:C40"/>
    <mergeCell ref="B41:C41"/>
    <mergeCell ref="B29:C29"/>
    <mergeCell ref="B30:C30"/>
    <mergeCell ref="B31:C31"/>
    <mergeCell ref="B32:C32"/>
    <mergeCell ref="B33:C33"/>
    <mergeCell ref="A34:C34"/>
    <mergeCell ref="A65:D65"/>
    <mergeCell ref="B66:C66"/>
    <mergeCell ref="B67:C67"/>
    <mergeCell ref="B68:C68"/>
    <mergeCell ref="B69:C69"/>
    <mergeCell ref="A70:C70"/>
    <mergeCell ref="A42:C42"/>
    <mergeCell ref="A44:D44"/>
    <mergeCell ref="A53:B53"/>
    <mergeCell ref="A55:B55"/>
    <mergeCell ref="A57:D57"/>
    <mergeCell ref="B58:C58"/>
    <mergeCell ref="B59:C59"/>
    <mergeCell ref="B60:C60"/>
    <mergeCell ref="B61:C61"/>
    <mergeCell ref="B62:C62"/>
    <mergeCell ref="A63:C63"/>
    <mergeCell ref="B78:C78"/>
    <mergeCell ref="B79:C79"/>
    <mergeCell ref="B80:C80"/>
    <mergeCell ref="A81:C81"/>
    <mergeCell ref="A82:C82"/>
    <mergeCell ref="A84:D84"/>
    <mergeCell ref="A72:D72"/>
    <mergeCell ref="B73:C73"/>
    <mergeCell ref="B74:C74"/>
    <mergeCell ref="B75:C75"/>
    <mergeCell ref="B76:C76"/>
    <mergeCell ref="A77:C77"/>
    <mergeCell ref="A95:D95"/>
    <mergeCell ref="B96:C96"/>
    <mergeCell ref="B97:C97"/>
    <mergeCell ref="A85:D85"/>
    <mergeCell ref="B86:C86"/>
    <mergeCell ref="B87:C87"/>
    <mergeCell ref="B88:C88"/>
    <mergeCell ref="B89:C89"/>
    <mergeCell ref="B90:C90"/>
    <mergeCell ref="B91:C91"/>
    <mergeCell ref="B92:C92"/>
    <mergeCell ref="A93:C93"/>
    <mergeCell ref="A128:C128"/>
    <mergeCell ref="B121:C121"/>
    <mergeCell ref="B122:C122"/>
    <mergeCell ref="B123:C123"/>
    <mergeCell ref="B124:C124"/>
    <mergeCell ref="A125:C125"/>
    <mergeCell ref="B126:C126"/>
    <mergeCell ref="A112:C112"/>
    <mergeCell ref="A114:D114"/>
    <mergeCell ref="A116:B116"/>
    <mergeCell ref="A118:D118"/>
    <mergeCell ref="B119:C119"/>
    <mergeCell ref="B120:C120"/>
    <mergeCell ref="A127:C127"/>
    <mergeCell ref="A106:D106"/>
    <mergeCell ref="B107:C107"/>
    <mergeCell ref="B108:C108"/>
    <mergeCell ref="B109:C109"/>
    <mergeCell ref="B110:C110"/>
    <mergeCell ref="B111:C111"/>
    <mergeCell ref="A98:C98"/>
    <mergeCell ref="A100:D100"/>
    <mergeCell ref="B101:C101"/>
    <mergeCell ref="B102:C102"/>
    <mergeCell ref="B103:C103"/>
    <mergeCell ref="A104:C104"/>
  </mergeCells>
  <pageMargins left="0.511811024" right="0.511811024" top="0.78740157499999996" bottom="0.78740157499999996" header="0.31496062000000002" footer="0.31496062000000002"/>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4"/>
  <dimension ref="A1:F129"/>
  <sheetViews>
    <sheetView topLeftCell="A40" workbookViewId="0">
      <selection activeCell="D51" sqref="D51"/>
    </sheetView>
  </sheetViews>
  <sheetFormatPr defaultColWidth="9.1796875" defaultRowHeight="15.5"/>
  <cols>
    <col min="1" max="1" width="3.81640625" style="16" bestFit="1" customWidth="1"/>
    <col min="2" max="2" width="70.453125" style="16" bestFit="1" customWidth="1"/>
    <col min="3" max="3" width="22.1796875" style="16" bestFit="1" customWidth="1"/>
    <col min="4" max="4" width="21.453125" style="16" bestFit="1" customWidth="1"/>
    <col min="5" max="5" width="14.7265625" style="16" customWidth="1"/>
    <col min="6" max="6" width="12" style="16" customWidth="1"/>
    <col min="7" max="7" width="15.1796875" style="16" customWidth="1"/>
    <col min="8" max="16384" width="9.1796875" style="16"/>
  </cols>
  <sheetData>
    <row r="1" spans="1:4">
      <c r="A1" s="265" t="s">
        <v>852</v>
      </c>
      <c r="B1" s="266"/>
      <c r="C1" s="266"/>
      <c r="D1" s="267"/>
    </row>
    <row r="2" spans="1:4">
      <c r="A2" s="313" t="s">
        <v>113</v>
      </c>
      <c r="B2" s="314"/>
      <c r="C2" s="314"/>
      <c r="D2" s="315"/>
    </row>
    <row r="3" spans="1:4">
      <c r="A3" s="124"/>
      <c r="B3" s="125"/>
      <c r="C3" s="125"/>
      <c r="D3" s="126"/>
    </row>
    <row r="4" spans="1:4">
      <c r="A4" s="324" t="s">
        <v>109</v>
      </c>
      <c r="B4" s="325"/>
      <c r="C4" s="325"/>
      <c r="D4" s="326"/>
    </row>
    <row r="5" spans="1:4" ht="15.75" customHeight="1">
      <c r="A5" s="324" t="s">
        <v>826</v>
      </c>
      <c r="B5" s="325"/>
      <c r="C5" s="325"/>
      <c r="D5" s="326"/>
    </row>
    <row r="6" spans="1:4" ht="15.75" customHeight="1">
      <c r="A6" s="324" t="s">
        <v>824</v>
      </c>
      <c r="B6" s="325"/>
      <c r="C6" s="325"/>
      <c r="D6" s="326"/>
    </row>
    <row r="7" spans="1:4">
      <c r="A7" s="127"/>
      <c r="B7" s="28"/>
      <c r="C7" s="128"/>
      <c r="D7" s="129"/>
    </row>
    <row r="8" spans="1:4">
      <c r="A8" s="308" t="s">
        <v>0</v>
      </c>
      <c r="B8" s="309"/>
      <c r="C8" s="309"/>
      <c r="D8" s="310"/>
    </row>
    <row r="9" spans="1:4">
      <c r="A9" s="130" t="s">
        <v>1</v>
      </c>
      <c r="B9" s="119" t="s">
        <v>2</v>
      </c>
      <c r="C9" s="316" t="s">
        <v>823</v>
      </c>
      <c r="D9" s="317"/>
    </row>
    <row r="10" spans="1:4">
      <c r="A10" s="131" t="s">
        <v>3</v>
      </c>
      <c r="B10" s="118" t="s">
        <v>4</v>
      </c>
      <c r="C10" s="322" t="s">
        <v>785</v>
      </c>
      <c r="D10" s="323"/>
    </row>
    <row r="11" spans="1:4">
      <c r="A11" s="131" t="s">
        <v>5</v>
      </c>
      <c r="B11" s="118" t="s">
        <v>6</v>
      </c>
      <c r="C11" s="320" t="s">
        <v>114</v>
      </c>
      <c r="D11" s="321"/>
    </row>
    <row r="12" spans="1:4">
      <c r="A12" s="131" t="s">
        <v>7</v>
      </c>
      <c r="B12" s="118" t="s">
        <v>8</v>
      </c>
      <c r="C12" s="318">
        <v>12</v>
      </c>
      <c r="D12" s="319"/>
    </row>
    <row r="13" spans="1:4">
      <c r="A13" s="132"/>
      <c r="B13" s="29"/>
      <c r="C13" s="30"/>
      <c r="D13" s="129"/>
    </row>
    <row r="14" spans="1:4">
      <c r="A14" s="298" t="s">
        <v>28</v>
      </c>
      <c r="B14" s="299"/>
      <c r="C14" s="299"/>
      <c r="D14" s="300"/>
    </row>
    <row r="15" spans="1:4" ht="31.5" customHeight="1">
      <c r="A15" s="294" t="s">
        <v>774</v>
      </c>
      <c r="B15" s="295"/>
      <c r="C15" s="31" t="s">
        <v>29</v>
      </c>
      <c r="D15" s="133" t="s">
        <v>111</v>
      </c>
    </row>
    <row r="16" spans="1:4">
      <c r="A16" s="296" t="s">
        <v>132</v>
      </c>
      <c r="B16" s="297"/>
      <c r="C16" s="32" t="s">
        <v>781</v>
      </c>
      <c r="D16" s="134">
        <v>1</v>
      </c>
    </row>
    <row r="17" spans="1:4">
      <c r="A17" s="331"/>
      <c r="B17" s="332"/>
      <c r="C17" s="333"/>
      <c r="D17" s="129"/>
    </row>
    <row r="18" spans="1:4">
      <c r="A18" s="370" t="s">
        <v>9</v>
      </c>
      <c r="B18" s="371"/>
      <c r="C18" s="371"/>
      <c r="D18" s="372"/>
    </row>
    <row r="19" spans="1:4" ht="31">
      <c r="A19" s="135">
        <v>1</v>
      </c>
      <c r="B19" s="356" t="s">
        <v>10</v>
      </c>
      <c r="C19" s="357"/>
      <c r="D19" s="136" t="s">
        <v>133</v>
      </c>
    </row>
    <row r="20" spans="1:4">
      <c r="A20" s="135">
        <v>2</v>
      </c>
      <c r="B20" s="356" t="s">
        <v>30</v>
      </c>
      <c r="C20" s="357"/>
      <c r="D20" s="137" t="s">
        <v>134</v>
      </c>
    </row>
    <row r="21" spans="1:4" ht="15.75" customHeight="1">
      <c r="A21" s="135">
        <v>3</v>
      </c>
      <c r="B21" s="361" t="s">
        <v>830</v>
      </c>
      <c r="C21" s="362"/>
      <c r="D21" s="138">
        <v>2661.51</v>
      </c>
    </row>
    <row r="22" spans="1:4">
      <c r="A22" s="135">
        <v>4</v>
      </c>
      <c r="B22" s="356" t="s">
        <v>11</v>
      </c>
      <c r="C22" s="357"/>
      <c r="D22" s="139" t="str">
        <f>C11</f>
        <v>SEEAC/MT</v>
      </c>
    </row>
    <row r="23" spans="1:4">
      <c r="A23" s="135">
        <v>5</v>
      </c>
      <c r="B23" s="356" t="s">
        <v>12</v>
      </c>
      <c r="C23" s="357"/>
      <c r="D23" s="140">
        <v>43831</v>
      </c>
    </row>
    <row r="24" spans="1:4">
      <c r="A24" s="141"/>
      <c r="B24" s="142"/>
      <c r="C24" s="142"/>
      <c r="D24" s="129"/>
    </row>
    <row r="25" spans="1:4">
      <c r="A25" s="358" t="s">
        <v>25</v>
      </c>
      <c r="B25" s="359"/>
      <c r="C25" s="359"/>
      <c r="D25" s="360"/>
    </row>
    <row r="26" spans="1:4">
      <c r="A26" s="170">
        <v>1</v>
      </c>
      <c r="B26" s="342" t="s">
        <v>13</v>
      </c>
      <c r="C26" s="329"/>
      <c r="D26" s="144" t="s">
        <v>14</v>
      </c>
    </row>
    <row r="27" spans="1:4">
      <c r="A27" s="145" t="s">
        <v>1</v>
      </c>
      <c r="B27" s="343" t="s">
        <v>844</v>
      </c>
      <c r="C27" s="344"/>
      <c r="D27" s="146">
        <f>(D21/220)*220</f>
        <v>2661.51</v>
      </c>
    </row>
    <row r="28" spans="1:4">
      <c r="A28" s="145" t="s">
        <v>3</v>
      </c>
      <c r="B28" s="343" t="s">
        <v>89</v>
      </c>
      <c r="C28" s="344"/>
      <c r="D28" s="146"/>
    </row>
    <row r="29" spans="1:4">
      <c r="A29" s="145" t="s">
        <v>5</v>
      </c>
      <c r="B29" s="343" t="s">
        <v>90</v>
      </c>
      <c r="C29" s="344"/>
      <c r="D29" s="146"/>
    </row>
    <row r="30" spans="1:4">
      <c r="A30" s="145" t="s">
        <v>7</v>
      </c>
      <c r="B30" s="343" t="s">
        <v>91</v>
      </c>
      <c r="C30" s="344"/>
      <c r="D30" s="146"/>
    </row>
    <row r="31" spans="1:4">
      <c r="A31" s="145" t="s">
        <v>15</v>
      </c>
      <c r="B31" s="343" t="s">
        <v>92</v>
      </c>
      <c r="C31" s="344"/>
      <c r="D31" s="146"/>
    </row>
    <row r="32" spans="1:4">
      <c r="A32" s="145" t="s">
        <v>16</v>
      </c>
      <c r="B32" s="354" t="s">
        <v>127</v>
      </c>
      <c r="C32" s="355"/>
      <c r="D32" s="146">
        <v>51.97</v>
      </c>
    </row>
    <row r="33" spans="1:4">
      <c r="A33" s="147" t="s">
        <v>17</v>
      </c>
      <c r="B33" s="343" t="s">
        <v>784</v>
      </c>
      <c r="C33" s="344"/>
      <c r="D33" s="146"/>
    </row>
    <row r="34" spans="1:4" ht="15.75" customHeight="1">
      <c r="A34" s="327" t="s">
        <v>93</v>
      </c>
      <c r="B34" s="328"/>
      <c r="C34" s="329"/>
      <c r="D34" s="148">
        <f>SUM(D27:D33)</f>
        <v>2713.48</v>
      </c>
    </row>
    <row r="35" spans="1:4">
      <c r="A35" s="141"/>
      <c r="B35" s="142"/>
      <c r="C35" s="142"/>
      <c r="D35" s="129"/>
    </row>
    <row r="36" spans="1:4">
      <c r="A36" s="277" t="s">
        <v>65</v>
      </c>
      <c r="B36" s="278"/>
      <c r="C36" s="278"/>
      <c r="D36" s="279"/>
    </row>
    <row r="37" spans="1:4">
      <c r="A37" s="345" t="s">
        <v>31</v>
      </c>
      <c r="B37" s="346"/>
      <c r="C37" s="346"/>
      <c r="D37" s="347"/>
    </row>
    <row r="38" spans="1:4">
      <c r="A38" s="170" t="s">
        <v>32</v>
      </c>
      <c r="B38" s="348" t="s">
        <v>33</v>
      </c>
      <c r="C38" s="349"/>
      <c r="D38" s="144" t="s">
        <v>14</v>
      </c>
    </row>
    <row r="39" spans="1:4">
      <c r="A39" s="145" t="s">
        <v>1</v>
      </c>
      <c r="B39" s="350" t="s">
        <v>26</v>
      </c>
      <c r="C39" s="351"/>
      <c r="D39" s="146">
        <f>D34/12</f>
        <v>226.12333333333333</v>
      </c>
    </row>
    <row r="40" spans="1:4">
      <c r="A40" s="145" t="s">
        <v>3</v>
      </c>
      <c r="B40" s="352" t="s">
        <v>94</v>
      </c>
      <c r="C40" s="353"/>
      <c r="D40" s="146">
        <f>D34/12</f>
        <v>226.12333333333333</v>
      </c>
    </row>
    <row r="41" spans="1:4">
      <c r="A41" s="145" t="s">
        <v>5</v>
      </c>
      <c r="B41" s="350" t="s">
        <v>95</v>
      </c>
      <c r="C41" s="351"/>
      <c r="D41" s="146">
        <f>D40/3</f>
        <v>75.37444444444445</v>
      </c>
    </row>
    <row r="42" spans="1:4" ht="15.75" customHeight="1">
      <c r="A42" s="327" t="s">
        <v>93</v>
      </c>
      <c r="B42" s="328"/>
      <c r="C42" s="329"/>
      <c r="D42" s="148">
        <f>SUM(D39:D41)</f>
        <v>527.62111111111108</v>
      </c>
    </row>
    <row r="43" spans="1:4">
      <c r="A43" s="141"/>
      <c r="B43" s="142"/>
      <c r="C43" s="142"/>
      <c r="D43" s="129"/>
    </row>
    <row r="44" spans="1:4" ht="32.25" customHeight="1">
      <c r="A44" s="334" t="s">
        <v>34</v>
      </c>
      <c r="B44" s="335"/>
      <c r="C44" s="335"/>
      <c r="D44" s="336"/>
    </row>
    <row r="45" spans="1:4">
      <c r="A45" s="170" t="s">
        <v>35</v>
      </c>
      <c r="B45" s="169" t="s">
        <v>36</v>
      </c>
      <c r="C45" s="169" t="s">
        <v>37</v>
      </c>
      <c r="D45" s="144" t="s">
        <v>14</v>
      </c>
    </row>
    <row r="46" spans="1:4">
      <c r="A46" s="145" t="s">
        <v>1</v>
      </c>
      <c r="B46" s="34" t="s">
        <v>38</v>
      </c>
      <c r="C46" s="35">
        <v>0.2</v>
      </c>
      <c r="D46" s="146">
        <f>(D34+D42)*C46</f>
        <v>648.22022222222222</v>
      </c>
    </row>
    <row r="47" spans="1:4">
      <c r="A47" s="145" t="s">
        <v>3</v>
      </c>
      <c r="B47" s="34" t="s">
        <v>39</v>
      </c>
      <c r="C47" s="35">
        <v>2.5000000000000001E-2</v>
      </c>
      <c r="D47" s="146">
        <f>(D34+D42)*C47</f>
        <v>81.027527777777777</v>
      </c>
    </row>
    <row r="48" spans="1:4" ht="31">
      <c r="A48" s="145" t="s">
        <v>5</v>
      </c>
      <c r="B48" s="34" t="s">
        <v>124</v>
      </c>
      <c r="C48" s="36">
        <v>0.03</v>
      </c>
      <c r="D48" s="146">
        <f>(D34+D42)*C48</f>
        <v>97.233033333333324</v>
      </c>
    </row>
    <row r="49" spans="1:4">
      <c r="A49" s="145" t="s">
        <v>7</v>
      </c>
      <c r="B49" s="34" t="s">
        <v>40</v>
      </c>
      <c r="C49" s="35">
        <v>1.4999999999999999E-2</v>
      </c>
      <c r="D49" s="146">
        <f>(D34+D42)*C49</f>
        <v>48.616516666666662</v>
      </c>
    </row>
    <row r="50" spans="1:4">
      <c r="A50" s="145" t="s">
        <v>15</v>
      </c>
      <c r="B50" s="34" t="s">
        <v>41</v>
      </c>
      <c r="C50" s="35">
        <v>0.01</v>
      </c>
      <c r="D50" s="146">
        <f>(D34+D42)*C50</f>
        <v>32.411011111111108</v>
      </c>
    </row>
    <row r="51" spans="1:4">
      <c r="A51" s="145" t="s">
        <v>16</v>
      </c>
      <c r="B51" s="34" t="s">
        <v>42</v>
      </c>
      <c r="C51" s="35">
        <v>6.0000000000000001E-3</v>
      </c>
      <c r="D51" s="503">
        <f>(D34+D42)*C51</f>
        <v>19.446606666666668</v>
      </c>
    </row>
    <row r="52" spans="1:4">
      <c r="A52" s="145" t="s">
        <v>17</v>
      </c>
      <c r="B52" s="34" t="s">
        <v>43</v>
      </c>
      <c r="C52" s="35">
        <v>2E-3</v>
      </c>
      <c r="D52" s="146">
        <f>(D34+D42)*C52</f>
        <v>6.482202222222222</v>
      </c>
    </row>
    <row r="53" spans="1:4" ht="15.75" customHeight="1">
      <c r="A53" s="337" t="s">
        <v>96</v>
      </c>
      <c r="B53" s="338"/>
      <c r="C53" s="37">
        <f>SUM(C46:C52)</f>
        <v>0.28800000000000003</v>
      </c>
      <c r="D53" s="149">
        <f>(D34+D42)*C53</f>
        <v>933.43712000000005</v>
      </c>
    </row>
    <row r="54" spans="1:4">
      <c r="A54" s="145" t="s">
        <v>18</v>
      </c>
      <c r="B54" s="34" t="s">
        <v>44</v>
      </c>
      <c r="C54" s="35">
        <v>0.08</v>
      </c>
      <c r="D54" s="146">
        <f>(D34+D42)*C54</f>
        <v>259.28808888888886</v>
      </c>
    </row>
    <row r="55" spans="1:4" ht="15.75" customHeight="1">
      <c r="A55" s="327" t="s">
        <v>97</v>
      </c>
      <c r="B55" s="329"/>
      <c r="C55" s="35">
        <f>SUM(C53:C54)</f>
        <v>0.36800000000000005</v>
      </c>
      <c r="D55" s="148">
        <f>SUM(D53:D54)</f>
        <v>1192.725208888889</v>
      </c>
    </row>
    <row r="56" spans="1:4">
      <c r="A56" s="141"/>
      <c r="B56" s="142"/>
      <c r="C56" s="142"/>
      <c r="D56" s="129"/>
    </row>
    <row r="57" spans="1:4">
      <c r="A57" s="339" t="s">
        <v>45</v>
      </c>
      <c r="B57" s="340"/>
      <c r="C57" s="340"/>
      <c r="D57" s="341"/>
    </row>
    <row r="58" spans="1:4">
      <c r="A58" s="170" t="s">
        <v>46</v>
      </c>
      <c r="B58" s="342" t="s">
        <v>19</v>
      </c>
      <c r="C58" s="329"/>
      <c r="D58" s="144" t="s">
        <v>14</v>
      </c>
    </row>
    <row r="59" spans="1:4">
      <c r="A59" s="145" t="s">
        <v>1</v>
      </c>
      <c r="B59" s="343" t="s">
        <v>845</v>
      </c>
      <c r="C59" s="344"/>
      <c r="D59" s="146"/>
    </row>
    <row r="60" spans="1:4">
      <c r="A60" s="145" t="s">
        <v>3</v>
      </c>
      <c r="B60" s="343" t="s">
        <v>842</v>
      </c>
      <c r="C60" s="344"/>
      <c r="D60" s="146">
        <f>(15*22)-(15*22*5%)</f>
        <v>313.5</v>
      </c>
    </row>
    <row r="61" spans="1:4" ht="15.75" customHeight="1">
      <c r="A61" s="145" t="s">
        <v>5</v>
      </c>
      <c r="B61" s="343" t="s">
        <v>841</v>
      </c>
      <c r="C61" s="344"/>
      <c r="D61" s="146">
        <v>110</v>
      </c>
    </row>
    <row r="62" spans="1:4">
      <c r="A62" s="145" t="s">
        <v>7</v>
      </c>
      <c r="B62" s="343" t="s">
        <v>75</v>
      </c>
      <c r="C62" s="344"/>
      <c r="D62" s="146"/>
    </row>
    <row r="63" spans="1:4" ht="15.75" customHeight="1">
      <c r="A63" s="327" t="s">
        <v>93</v>
      </c>
      <c r="B63" s="328"/>
      <c r="C63" s="329"/>
      <c r="D63" s="148">
        <f>SUM(D59:D62)</f>
        <v>423.5</v>
      </c>
    </row>
    <row r="64" spans="1:4">
      <c r="A64" s="141"/>
      <c r="B64" s="142"/>
      <c r="C64" s="142"/>
      <c r="D64" s="129"/>
    </row>
    <row r="65" spans="1:4">
      <c r="A65" s="282" t="s">
        <v>47</v>
      </c>
      <c r="B65" s="283"/>
      <c r="C65" s="283"/>
      <c r="D65" s="284"/>
    </row>
    <row r="66" spans="1:4">
      <c r="A66" s="170">
        <v>2</v>
      </c>
      <c r="B66" s="292" t="s">
        <v>48</v>
      </c>
      <c r="C66" s="293"/>
      <c r="D66" s="144" t="s">
        <v>14</v>
      </c>
    </row>
    <row r="67" spans="1:4">
      <c r="A67" s="145" t="s">
        <v>32</v>
      </c>
      <c r="B67" s="268" t="s">
        <v>33</v>
      </c>
      <c r="C67" s="268"/>
      <c r="D67" s="150">
        <f>D42</f>
        <v>527.62111111111108</v>
      </c>
    </row>
    <row r="68" spans="1:4">
      <c r="A68" s="145" t="s">
        <v>35</v>
      </c>
      <c r="B68" s="268" t="s">
        <v>36</v>
      </c>
      <c r="C68" s="268"/>
      <c r="D68" s="150">
        <f>D55</f>
        <v>1192.725208888889</v>
      </c>
    </row>
    <row r="69" spans="1:4">
      <c r="A69" s="147" t="s">
        <v>46</v>
      </c>
      <c r="B69" s="268" t="s">
        <v>19</v>
      </c>
      <c r="C69" s="268"/>
      <c r="D69" s="150">
        <f>D63</f>
        <v>423.5</v>
      </c>
    </row>
    <row r="70" spans="1:4" ht="15.75" customHeight="1">
      <c r="A70" s="272" t="s">
        <v>93</v>
      </c>
      <c r="B70" s="269"/>
      <c r="C70" s="269"/>
      <c r="D70" s="151">
        <f>SUM(D67:D69)</f>
        <v>2143.8463200000001</v>
      </c>
    </row>
    <row r="71" spans="1:4">
      <c r="A71" s="152"/>
      <c r="B71" s="142"/>
      <c r="C71" s="142"/>
      <c r="D71" s="129"/>
    </row>
    <row r="72" spans="1:4">
      <c r="A72" s="288" t="s">
        <v>49</v>
      </c>
      <c r="B72" s="289"/>
      <c r="C72" s="289"/>
      <c r="D72" s="290"/>
    </row>
    <row r="73" spans="1:4">
      <c r="A73" s="170">
        <v>3</v>
      </c>
      <c r="B73" s="269" t="s">
        <v>23</v>
      </c>
      <c r="C73" s="269"/>
      <c r="D73" s="144" t="s">
        <v>14</v>
      </c>
    </row>
    <row r="74" spans="1:4">
      <c r="A74" s="145" t="s">
        <v>1</v>
      </c>
      <c r="B74" s="280" t="s">
        <v>50</v>
      </c>
      <c r="C74" s="280"/>
      <c r="D74" s="146">
        <f>(D34+D70-D53)/12</f>
        <v>326.99076666666667</v>
      </c>
    </row>
    <row r="75" spans="1:4">
      <c r="A75" s="145" t="s">
        <v>3</v>
      </c>
      <c r="B75" s="268" t="s">
        <v>51</v>
      </c>
      <c r="C75" s="268"/>
      <c r="D75" s="153">
        <f>D74*8%</f>
        <v>26.159261333333333</v>
      </c>
    </row>
    <row r="76" spans="1:4">
      <c r="A76" s="145" t="s">
        <v>5</v>
      </c>
      <c r="B76" s="268" t="s">
        <v>52</v>
      </c>
      <c r="C76" s="268"/>
      <c r="D76" s="153">
        <f>(D54*50%)</f>
        <v>129.64404444444443</v>
      </c>
    </row>
    <row r="77" spans="1:4" ht="15.75" customHeight="1">
      <c r="A77" s="291" t="s">
        <v>99</v>
      </c>
      <c r="B77" s="281"/>
      <c r="C77" s="281"/>
      <c r="D77" s="148">
        <f>(D74+D76)*37.71%</f>
        <v>172.19698726999999</v>
      </c>
    </row>
    <row r="78" spans="1:4">
      <c r="A78" s="145" t="s">
        <v>7</v>
      </c>
      <c r="B78" s="280" t="s">
        <v>100</v>
      </c>
      <c r="C78" s="280"/>
      <c r="D78" s="153">
        <f>(D34+D70)/12</f>
        <v>404.77719333333334</v>
      </c>
    </row>
    <row r="79" spans="1:4" ht="31.5" customHeight="1">
      <c r="A79" s="145" t="s">
        <v>15</v>
      </c>
      <c r="B79" s="268" t="s">
        <v>53</v>
      </c>
      <c r="C79" s="268"/>
      <c r="D79" s="146">
        <f>(D78*C55)</f>
        <v>148.95800714666669</v>
      </c>
    </row>
    <row r="80" spans="1:4">
      <c r="A80" s="145" t="s">
        <v>16</v>
      </c>
      <c r="B80" s="268" t="s">
        <v>54</v>
      </c>
      <c r="C80" s="268"/>
      <c r="D80" s="146">
        <f>D76</f>
        <v>129.64404444444443</v>
      </c>
    </row>
    <row r="81" spans="1:6" ht="15.75" customHeight="1">
      <c r="A81" s="291" t="s">
        <v>101</v>
      </c>
      <c r="B81" s="281"/>
      <c r="C81" s="281"/>
      <c r="D81" s="148">
        <f>(D78+D80)*37.71%</f>
        <v>201.53024876600003</v>
      </c>
    </row>
    <row r="82" spans="1:6" ht="15.75" customHeight="1">
      <c r="A82" s="272" t="s">
        <v>93</v>
      </c>
      <c r="B82" s="269"/>
      <c r="C82" s="269"/>
      <c r="D82" s="154">
        <f>(D77+D81)-5.76</f>
        <v>367.96723603600003</v>
      </c>
    </row>
    <row r="83" spans="1:6">
      <c r="A83" s="141"/>
      <c r="B83" s="142"/>
      <c r="C83" s="142"/>
      <c r="D83" s="129"/>
    </row>
    <row r="84" spans="1:6">
      <c r="A84" s="288" t="s">
        <v>55</v>
      </c>
      <c r="B84" s="289"/>
      <c r="C84" s="289"/>
      <c r="D84" s="290"/>
    </row>
    <row r="85" spans="1:6">
      <c r="A85" s="282" t="s">
        <v>56</v>
      </c>
      <c r="B85" s="283"/>
      <c r="C85" s="283"/>
      <c r="D85" s="284"/>
    </row>
    <row r="86" spans="1:6">
      <c r="A86" s="170" t="s">
        <v>20</v>
      </c>
      <c r="B86" s="269" t="s">
        <v>57</v>
      </c>
      <c r="C86" s="269"/>
      <c r="D86" s="144" t="s">
        <v>14</v>
      </c>
      <c r="F86" s="33"/>
    </row>
    <row r="87" spans="1:6">
      <c r="A87" s="145" t="s">
        <v>1</v>
      </c>
      <c r="B87" s="268" t="s">
        <v>58</v>
      </c>
      <c r="C87" s="268"/>
      <c r="D87" s="155"/>
    </row>
    <row r="88" spans="1:6">
      <c r="A88" s="145" t="s">
        <v>3</v>
      </c>
      <c r="B88" s="268" t="s">
        <v>146</v>
      </c>
      <c r="C88" s="268"/>
      <c r="D88" s="156">
        <f>(D34+D70+D82)/30*29.1991/12</f>
        <v>423.81630297791884</v>
      </c>
    </row>
    <row r="89" spans="1:6">
      <c r="A89" s="145" t="s">
        <v>5</v>
      </c>
      <c r="B89" s="268" t="s">
        <v>59</v>
      </c>
      <c r="C89" s="268"/>
      <c r="D89" s="150"/>
    </row>
    <row r="90" spans="1:6">
      <c r="A90" s="145" t="s">
        <v>7</v>
      </c>
      <c r="B90" s="268" t="s">
        <v>27</v>
      </c>
      <c r="C90" s="268"/>
      <c r="D90" s="150"/>
    </row>
    <row r="91" spans="1:6">
      <c r="A91" s="145" t="s">
        <v>15</v>
      </c>
      <c r="B91" s="268" t="s">
        <v>102</v>
      </c>
      <c r="C91" s="268"/>
      <c r="D91" s="150"/>
    </row>
    <row r="92" spans="1:6">
      <c r="A92" s="147" t="s">
        <v>16</v>
      </c>
      <c r="B92" s="268" t="s">
        <v>24</v>
      </c>
      <c r="C92" s="268"/>
      <c r="D92" s="157"/>
    </row>
    <row r="93" spans="1:6" ht="15.75" customHeight="1">
      <c r="A93" s="272" t="s">
        <v>97</v>
      </c>
      <c r="B93" s="269"/>
      <c r="C93" s="269"/>
      <c r="D93" s="151">
        <f>SUM(D87:D92)</f>
        <v>423.81630297791884</v>
      </c>
    </row>
    <row r="94" spans="1:6">
      <c r="A94" s="141"/>
      <c r="B94" s="142"/>
      <c r="C94" s="142"/>
      <c r="D94" s="129"/>
    </row>
    <row r="95" spans="1:6">
      <c r="A95" s="282" t="s">
        <v>60</v>
      </c>
      <c r="B95" s="283"/>
      <c r="C95" s="283"/>
      <c r="D95" s="284"/>
    </row>
    <row r="96" spans="1:6">
      <c r="A96" s="172" t="s">
        <v>21</v>
      </c>
      <c r="B96" s="269" t="s">
        <v>61</v>
      </c>
      <c r="C96" s="269"/>
      <c r="D96" s="159" t="s">
        <v>14</v>
      </c>
    </row>
    <row r="97" spans="1:4">
      <c r="A97" s="160" t="s">
        <v>1</v>
      </c>
      <c r="B97" s="268" t="s">
        <v>103</v>
      </c>
      <c r="C97" s="268"/>
      <c r="D97" s="161"/>
    </row>
    <row r="98" spans="1:4" ht="15.75" customHeight="1">
      <c r="A98" s="272" t="s">
        <v>93</v>
      </c>
      <c r="B98" s="269"/>
      <c r="C98" s="269"/>
      <c r="D98" s="162">
        <v>0</v>
      </c>
    </row>
    <row r="99" spans="1:4">
      <c r="A99" s="141"/>
      <c r="B99" s="142"/>
      <c r="C99" s="142"/>
      <c r="D99" s="129"/>
    </row>
    <row r="100" spans="1:4">
      <c r="A100" s="285" t="s">
        <v>62</v>
      </c>
      <c r="B100" s="286"/>
      <c r="C100" s="286"/>
      <c r="D100" s="287"/>
    </row>
    <row r="101" spans="1:4">
      <c r="A101" s="170">
        <v>4</v>
      </c>
      <c r="B101" s="281" t="s">
        <v>63</v>
      </c>
      <c r="C101" s="281"/>
      <c r="D101" s="144" t="s">
        <v>14</v>
      </c>
    </row>
    <row r="102" spans="1:4">
      <c r="A102" s="145" t="s">
        <v>20</v>
      </c>
      <c r="B102" s="268" t="s">
        <v>57</v>
      </c>
      <c r="C102" s="268"/>
      <c r="D102" s="150">
        <f>D93</f>
        <v>423.81630297791884</v>
      </c>
    </row>
    <row r="103" spans="1:4">
      <c r="A103" s="147" t="s">
        <v>21</v>
      </c>
      <c r="B103" s="268" t="s">
        <v>61</v>
      </c>
      <c r="C103" s="268"/>
      <c r="D103" s="150"/>
    </row>
    <row r="104" spans="1:4" ht="15.75" customHeight="1">
      <c r="A104" s="272" t="s">
        <v>93</v>
      </c>
      <c r="B104" s="269"/>
      <c r="C104" s="269"/>
      <c r="D104" s="151">
        <f>SUM(D102:D103)</f>
        <v>423.81630297791884</v>
      </c>
    </row>
    <row r="105" spans="1:4">
      <c r="A105" s="141"/>
      <c r="B105" s="142"/>
      <c r="C105" s="142"/>
      <c r="D105" s="129"/>
    </row>
    <row r="106" spans="1:4" ht="16" thickBot="1">
      <c r="A106" s="277" t="s">
        <v>66</v>
      </c>
      <c r="B106" s="278"/>
      <c r="C106" s="278"/>
      <c r="D106" s="279"/>
    </row>
    <row r="107" spans="1:4" ht="16" thickBot="1">
      <c r="A107" s="173">
        <v>5</v>
      </c>
      <c r="B107" s="269" t="s">
        <v>104</v>
      </c>
      <c r="C107" s="269"/>
      <c r="D107" s="144" t="s">
        <v>14</v>
      </c>
    </row>
    <row r="108" spans="1:4" ht="16" thickBot="1">
      <c r="A108" s="120" t="s">
        <v>1</v>
      </c>
      <c r="B108" s="268" t="s">
        <v>105</v>
      </c>
      <c r="C108" s="268"/>
      <c r="D108" s="146">
        <f>UNIFORMES!E46</f>
        <v>69.279166666666654</v>
      </c>
    </row>
    <row r="109" spans="1:4" ht="16" thickBot="1">
      <c r="A109" s="120" t="s">
        <v>3</v>
      </c>
      <c r="B109" s="268" t="s">
        <v>147</v>
      </c>
      <c r="C109" s="268"/>
      <c r="D109" s="146">
        <f>(0.47*220)</f>
        <v>103.39999999999999</v>
      </c>
    </row>
    <row r="110" spans="1:4" ht="16" thickBot="1">
      <c r="A110" s="120" t="s">
        <v>5</v>
      </c>
      <c r="B110" s="268" t="s">
        <v>148</v>
      </c>
      <c r="C110" s="268"/>
      <c r="D110" s="146">
        <f>(0.91*220)</f>
        <v>200.20000000000002</v>
      </c>
    </row>
    <row r="111" spans="1:4">
      <c r="A111" s="121" t="s">
        <v>7</v>
      </c>
      <c r="B111" s="268" t="s">
        <v>106</v>
      </c>
      <c r="C111" s="268"/>
      <c r="D111" s="146"/>
    </row>
    <row r="112" spans="1:4" ht="16.5" customHeight="1">
      <c r="A112" s="272" t="s">
        <v>97</v>
      </c>
      <c r="B112" s="269"/>
      <c r="C112" s="269"/>
      <c r="D112" s="148">
        <f>SUM(D108:D111)</f>
        <v>372.87916666666666</v>
      </c>
    </row>
    <row r="113" spans="1:4">
      <c r="A113" s="141"/>
      <c r="B113" s="142"/>
      <c r="C113" s="142"/>
      <c r="D113" s="129"/>
    </row>
    <row r="114" spans="1:4">
      <c r="A114" s="274" t="s">
        <v>213</v>
      </c>
      <c r="B114" s="275"/>
      <c r="C114" s="275"/>
      <c r="D114" s="276"/>
    </row>
    <row r="115" spans="1:4">
      <c r="A115" s="170">
        <v>6</v>
      </c>
      <c r="B115" s="171" t="s">
        <v>167</v>
      </c>
      <c r="C115" s="169" t="s">
        <v>37</v>
      </c>
      <c r="D115" s="144" t="s">
        <v>14</v>
      </c>
    </row>
    <row r="116" spans="1:4">
      <c r="A116" s="272" t="s">
        <v>97</v>
      </c>
      <c r="B116" s="269"/>
      <c r="C116" s="38">
        <v>0.23449999999999999</v>
      </c>
      <c r="D116" s="151">
        <f>C116*D125</f>
        <v>1412.1564265220973</v>
      </c>
    </row>
    <row r="117" spans="1:4">
      <c r="A117" s="141"/>
      <c r="B117" s="142"/>
      <c r="C117" s="142"/>
      <c r="D117" s="129"/>
    </row>
    <row r="118" spans="1:4">
      <c r="A118" s="277" t="s">
        <v>107</v>
      </c>
      <c r="B118" s="278"/>
      <c r="C118" s="278"/>
      <c r="D118" s="279"/>
    </row>
    <row r="119" spans="1:4">
      <c r="A119" s="170"/>
      <c r="B119" s="269" t="s">
        <v>64</v>
      </c>
      <c r="C119" s="269"/>
      <c r="D119" s="144" t="s">
        <v>14</v>
      </c>
    </row>
    <row r="120" spans="1:4">
      <c r="A120" s="170" t="s">
        <v>1</v>
      </c>
      <c r="B120" s="268" t="s">
        <v>25</v>
      </c>
      <c r="C120" s="268"/>
      <c r="D120" s="163">
        <f>D34</f>
        <v>2713.48</v>
      </c>
    </row>
    <row r="121" spans="1:4">
      <c r="A121" s="170" t="s">
        <v>3</v>
      </c>
      <c r="B121" s="268" t="s">
        <v>65</v>
      </c>
      <c r="C121" s="268"/>
      <c r="D121" s="163">
        <f>D70</f>
        <v>2143.8463200000001</v>
      </c>
    </row>
    <row r="122" spans="1:4">
      <c r="A122" s="170" t="s">
        <v>5</v>
      </c>
      <c r="B122" s="268" t="s">
        <v>49</v>
      </c>
      <c r="C122" s="268"/>
      <c r="D122" s="163">
        <f>D82</f>
        <v>367.96723603600003</v>
      </c>
    </row>
    <row r="123" spans="1:4">
      <c r="A123" s="170" t="s">
        <v>7</v>
      </c>
      <c r="B123" s="280" t="s">
        <v>55</v>
      </c>
      <c r="C123" s="280"/>
      <c r="D123" s="163">
        <f>D104</f>
        <v>423.81630297791884</v>
      </c>
    </row>
    <row r="124" spans="1:4">
      <c r="A124" s="164" t="s">
        <v>15</v>
      </c>
      <c r="B124" s="268" t="s">
        <v>66</v>
      </c>
      <c r="C124" s="268"/>
      <c r="D124" s="163">
        <f>D112</f>
        <v>372.87916666666666</v>
      </c>
    </row>
    <row r="125" spans="1:4" ht="15.75" customHeight="1">
      <c r="A125" s="272" t="s">
        <v>67</v>
      </c>
      <c r="B125" s="269"/>
      <c r="C125" s="269"/>
      <c r="D125" s="165">
        <f>SUM(D120:D124)</f>
        <v>6021.9890256805857</v>
      </c>
    </row>
    <row r="126" spans="1:4">
      <c r="A126" s="166" t="s">
        <v>16</v>
      </c>
      <c r="B126" s="273" t="s">
        <v>214</v>
      </c>
      <c r="C126" s="273"/>
      <c r="D126" s="165">
        <f>D116</f>
        <v>1412.1564265220973</v>
      </c>
    </row>
    <row r="127" spans="1:4" ht="16.5" customHeight="1" thickBot="1">
      <c r="A127" s="272" t="s">
        <v>108</v>
      </c>
      <c r="B127" s="269"/>
      <c r="C127" s="269"/>
      <c r="D127" s="167">
        <f>D125+D126</f>
        <v>7434.1454522026834</v>
      </c>
    </row>
    <row r="128" spans="1:4" ht="16" thickBot="1">
      <c r="A128" s="270" t="s">
        <v>782</v>
      </c>
      <c r="B128" s="271"/>
      <c r="C128" s="271"/>
      <c r="D128" s="123">
        <f>(D34+D70+D82)/220</f>
        <v>23.751334345618183</v>
      </c>
    </row>
    <row r="129" spans="3:3">
      <c r="C129" s="17"/>
    </row>
  </sheetData>
  <mergeCells count="103">
    <mergeCell ref="A1:D1"/>
    <mergeCell ref="A2:D2"/>
    <mergeCell ref="A4:D4"/>
    <mergeCell ref="A5:D5"/>
    <mergeCell ref="A6:D6"/>
    <mergeCell ref="A8:D8"/>
    <mergeCell ref="A16:B16"/>
    <mergeCell ref="A17:C17"/>
    <mergeCell ref="B19:C19"/>
    <mergeCell ref="B20:C20"/>
    <mergeCell ref="B21:C21"/>
    <mergeCell ref="C9:D9"/>
    <mergeCell ref="C10:D10"/>
    <mergeCell ref="C11:D11"/>
    <mergeCell ref="C12:D12"/>
    <mergeCell ref="A14:D14"/>
    <mergeCell ref="A15:B15"/>
    <mergeCell ref="B29:C29"/>
    <mergeCell ref="B30:C30"/>
    <mergeCell ref="B31:C31"/>
    <mergeCell ref="B32:C32"/>
    <mergeCell ref="B33:C33"/>
    <mergeCell ref="A34:C34"/>
    <mergeCell ref="B22:C22"/>
    <mergeCell ref="B23:C23"/>
    <mergeCell ref="A25:D25"/>
    <mergeCell ref="B26:C26"/>
    <mergeCell ref="B27:C27"/>
    <mergeCell ref="B28:C28"/>
    <mergeCell ref="A42:C42"/>
    <mergeCell ref="A44:D44"/>
    <mergeCell ref="A53:B53"/>
    <mergeCell ref="A55:B55"/>
    <mergeCell ref="A57:D57"/>
    <mergeCell ref="B58:C58"/>
    <mergeCell ref="A36:D36"/>
    <mergeCell ref="A37:D37"/>
    <mergeCell ref="B38:C38"/>
    <mergeCell ref="B39:C39"/>
    <mergeCell ref="B40:C40"/>
    <mergeCell ref="B41:C41"/>
    <mergeCell ref="A72:D72"/>
    <mergeCell ref="B73:C73"/>
    <mergeCell ref="B74:C74"/>
    <mergeCell ref="B75:C75"/>
    <mergeCell ref="B76:C76"/>
    <mergeCell ref="A77:C77"/>
    <mergeCell ref="A65:D65"/>
    <mergeCell ref="B66:C66"/>
    <mergeCell ref="B67:C67"/>
    <mergeCell ref="B68:C68"/>
    <mergeCell ref="B69:C69"/>
    <mergeCell ref="A70:C70"/>
    <mergeCell ref="A85:D85"/>
    <mergeCell ref="B86:C86"/>
    <mergeCell ref="B87:C87"/>
    <mergeCell ref="B88:C88"/>
    <mergeCell ref="B89:C89"/>
    <mergeCell ref="B90:C90"/>
    <mergeCell ref="B78:C78"/>
    <mergeCell ref="B79:C79"/>
    <mergeCell ref="B80:C80"/>
    <mergeCell ref="A81:C81"/>
    <mergeCell ref="A82:C82"/>
    <mergeCell ref="A84:D84"/>
    <mergeCell ref="B110:C110"/>
    <mergeCell ref="B111:C111"/>
    <mergeCell ref="A98:C98"/>
    <mergeCell ref="A100:D100"/>
    <mergeCell ref="B101:C101"/>
    <mergeCell ref="B102:C102"/>
    <mergeCell ref="B103:C103"/>
    <mergeCell ref="A104:C104"/>
    <mergeCell ref="B91:C91"/>
    <mergeCell ref="B92:C92"/>
    <mergeCell ref="A93:C93"/>
    <mergeCell ref="A95:D95"/>
    <mergeCell ref="B96:C96"/>
    <mergeCell ref="B97:C97"/>
    <mergeCell ref="A63:C63"/>
    <mergeCell ref="B62:C62"/>
    <mergeCell ref="B61:C61"/>
    <mergeCell ref="B60:C60"/>
    <mergeCell ref="B59:C59"/>
    <mergeCell ref="A18:D18"/>
    <mergeCell ref="A127:C127"/>
    <mergeCell ref="A128:C128"/>
    <mergeCell ref="B121:C121"/>
    <mergeCell ref="B122:C122"/>
    <mergeCell ref="B123:C123"/>
    <mergeCell ref="B124:C124"/>
    <mergeCell ref="A125:C125"/>
    <mergeCell ref="B126:C126"/>
    <mergeCell ref="A112:C112"/>
    <mergeCell ref="A114:D114"/>
    <mergeCell ref="A116:B116"/>
    <mergeCell ref="A118:D118"/>
    <mergeCell ref="B119:C119"/>
    <mergeCell ref="B120:C120"/>
    <mergeCell ref="A106:D106"/>
    <mergeCell ref="B107:C107"/>
    <mergeCell ref="B108:C108"/>
    <mergeCell ref="B109:C109"/>
  </mergeCells>
  <pageMargins left="0.511811024" right="0.511811024" top="0.78740157499999996" bottom="0.78740157499999996" header="0.31496062000000002" footer="0.31496062000000002"/>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5"/>
  <dimension ref="A1:F129"/>
  <sheetViews>
    <sheetView topLeftCell="A37" workbookViewId="0">
      <selection activeCell="D51" sqref="D51"/>
    </sheetView>
  </sheetViews>
  <sheetFormatPr defaultColWidth="9.1796875" defaultRowHeight="15.5"/>
  <cols>
    <col min="1" max="1" width="3.81640625" style="16" bestFit="1" customWidth="1"/>
    <col min="2" max="2" width="70.453125" style="16" bestFit="1" customWidth="1"/>
    <col min="3" max="3" width="22.1796875" style="16" bestFit="1" customWidth="1"/>
    <col min="4" max="4" width="21.453125" style="16" bestFit="1" customWidth="1"/>
    <col min="5" max="5" width="14.7265625" style="16" customWidth="1"/>
    <col min="6" max="6" width="12" style="16" customWidth="1"/>
    <col min="7" max="7" width="15.1796875" style="16" customWidth="1"/>
    <col min="8" max="16384" width="9.1796875" style="16"/>
  </cols>
  <sheetData>
    <row r="1" spans="1:4">
      <c r="A1" s="265" t="s">
        <v>852</v>
      </c>
      <c r="B1" s="266"/>
      <c r="C1" s="266"/>
      <c r="D1" s="267"/>
    </row>
    <row r="2" spans="1:4">
      <c r="A2" s="313" t="s">
        <v>113</v>
      </c>
      <c r="B2" s="314"/>
      <c r="C2" s="314"/>
      <c r="D2" s="315"/>
    </row>
    <row r="3" spans="1:4">
      <c r="A3" s="124"/>
      <c r="B3" s="125"/>
      <c r="C3" s="125"/>
      <c r="D3" s="126"/>
    </row>
    <row r="4" spans="1:4">
      <c r="A4" s="324" t="s">
        <v>109</v>
      </c>
      <c r="B4" s="325"/>
      <c r="C4" s="325"/>
      <c r="D4" s="326"/>
    </row>
    <row r="5" spans="1:4" ht="15.75" customHeight="1">
      <c r="A5" s="324" t="s">
        <v>826</v>
      </c>
      <c r="B5" s="325"/>
      <c r="C5" s="325"/>
      <c r="D5" s="326"/>
    </row>
    <row r="6" spans="1:4" ht="15.75" customHeight="1">
      <c r="A6" s="324" t="s">
        <v>824</v>
      </c>
      <c r="B6" s="325"/>
      <c r="C6" s="325"/>
      <c r="D6" s="326"/>
    </row>
    <row r="7" spans="1:4">
      <c r="A7" s="127"/>
      <c r="B7" s="28"/>
      <c r="C7" s="128"/>
      <c r="D7" s="129"/>
    </row>
    <row r="8" spans="1:4">
      <c r="A8" s="308" t="s">
        <v>0</v>
      </c>
      <c r="B8" s="309"/>
      <c r="C8" s="309"/>
      <c r="D8" s="310"/>
    </row>
    <row r="9" spans="1:4">
      <c r="A9" s="130" t="s">
        <v>1</v>
      </c>
      <c r="B9" s="119" t="s">
        <v>2</v>
      </c>
      <c r="C9" s="316" t="s">
        <v>823</v>
      </c>
      <c r="D9" s="317"/>
    </row>
    <row r="10" spans="1:4">
      <c r="A10" s="131" t="s">
        <v>3</v>
      </c>
      <c r="B10" s="118" t="s">
        <v>4</v>
      </c>
      <c r="C10" s="322" t="s">
        <v>787</v>
      </c>
      <c r="D10" s="323"/>
    </row>
    <row r="11" spans="1:4">
      <c r="A11" s="131" t="s">
        <v>5</v>
      </c>
      <c r="B11" s="118" t="s">
        <v>6</v>
      </c>
      <c r="C11" s="320" t="s">
        <v>114</v>
      </c>
      <c r="D11" s="321"/>
    </row>
    <row r="12" spans="1:4">
      <c r="A12" s="131" t="s">
        <v>7</v>
      </c>
      <c r="B12" s="118" t="s">
        <v>8</v>
      </c>
      <c r="C12" s="318">
        <v>12</v>
      </c>
      <c r="D12" s="319"/>
    </row>
    <row r="13" spans="1:4">
      <c r="A13" s="132"/>
      <c r="B13" s="29"/>
      <c r="C13" s="30"/>
      <c r="D13" s="129"/>
    </row>
    <row r="14" spans="1:4">
      <c r="A14" s="298" t="s">
        <v>28</v>
      </c>
      <c r="B14" s="299"/>
      <c r="C14" s="299"/>
      <c r="D14" s="300"/>
    </row>
    <row r="15" spans="1:4" ht="31.5" customHeight="1">
      <c r="A15" s="294" t="s">
        <v>774</v>
      </c>
      <c r="B15" s="295"/>
      <c r="C15" s="31" t="s">
        <v>29</v>
      </c>
      <c r="D15" s="133" t="s">
        <v>111</v>
      </c>
    </row>
    <row r="16" spans="1:4">
      <c r="A16" s="296" t="s">
        <v>132</v>
      </c>
      <c r="B16" s="297"/>
      <c r="C16" s="32" t="s">
        <v>781</v>
      </c>
      <c r="D16" s="134">
        <v>1</v>
      </c>
    </row>
    <row r="17" spans="1:4">
      <c r="A17" s="331"/>
      <c r="B17" s="332"/>
      <c r="C17" s="333"/>
      <c r="D17" s="129"/>
    </row>
    <row r="18" spans="1:4">
      <c r="A18" s="370" t="s">
        <v>9</v>
      </c>
      <c r="B18" s="371"/>
      <c r="C18" s="371"/>
      <c r="D18" s="372"/>
    </row>
    <row r="19" spans="1:4" ht="31">
      <c r="A19" s="135">
        <v>1</v>
      </c>
      <c r="B19" s="356" t="s">
        <v>10</v>
      </c>
      <c r="C19" s="357"/>
      <c r="D19" s="136" t="s">
        <v>133</v>
      </c>
    </row>
    <row r="20" spans="1:4">
      <c r="A20" s="135">
        <v>2</v>
      </c>
      <c r="B20" s="356" t="s">
        <v>30</v>
      </c>
      <c r="C20" s="357"/>
      <c r="D20" s="137" t="s">
        <v>134</v>
      </c>
    </row>
    <row r="21" spans="1:4" ht="15.75" customHeight="1">
      <c r="A21" s="135">
        <v>3</v>
      </c>
      <c r="B21" s="361" t="s">
        <v>830</v>
      </c>
      <c r="C21" s="362"/>
      <c r="D21" s="138">
        <v>2661.51</v>
      </c>
    </row>
    <row r="22" spans="1:4">
      <c r="A22" s="135">
        <v>4</v>
      </c>
      <c r="B22" s="356" t="s">
        <v>11</v>
      </c>
      <c r="C22" s="357"/>
      <c r="D22" s="139" t="str">
        <f>C11</f>
        <v>SEEAC/MT</v>
      </c>
    </row>
    <row r="23" spans="1:4">
      <c r="A23" s="135">
        <v>5</v>
      </c>
      <c r="B23" s="356" t="s">
        <v>12</v>
      </c>
      <c r="C23" s="357"/>
      <c r="D23" s="140">
        <v>43831</v>
      </c>
    </row>
    <row r="24" spans="1:4">
      <c r="A24" s="141"/>
      <c r="B24" s="142"/>
      <c r="C24" s="142"/>
      <c r="D24" s="129"/>
    </row>
    <row r="25" spans="1:4">
      <c r="A25" s="358" t="s">
        <v>25</v>
      </c>
      <c r="B25" s="359"/>
      <c r="C25" s="359"/>
      <c r="D25" s="360"/>
    </row>
    <row r="26" spans="1:4">
      <c r="A26" s="170">
        <v>1</v>
      </c>
      <c r="B26" s="342" t="s">
        <v>13</v>
      </c>
      <c r="C26" s="329"/>
      <c r="D26" s="144" t="s">
        <v>14</v>
      </c>
    </row>
    <row r="27" spans="1:4">
      <c r="A27" s="145" t="s">
        <v>1</v>
      </c>
      <c r="B27" s="343" t="s">
        <v>831</v>
      </c>
      <c r="C27" s="344"/>
      <c r="D27" s="146">
        <f>(D21/220)*220</f>
        <v>2661.51</v>
      </c>
    </row>
    <row r="28" spans="1:4">
      <c r="A28" s="145" t="s">
        <v>3</v>
      </c>
      <c r="B28" s="343" t="s">
        <v>89</v>
      </c>
      <c r="C28" s="344"/>
      <c r="D28" s="146"/>
    </row>
    <row r="29" spans="1:4">
      <c r="A29" s="145" t="s">
        <v>5</v>
      </c>
      <c r="B29" s="343" t="s">
        <v>90</v>
      </c>
      <c r="C29" s="344"/>
      <c r="D29" s="146"/>
    </row>
    <row r="30" spans="1:4">
      <c r="A30" s="145" t="s">
        <v>7</v>
      </c>
      <c r="B30" s="343" t="s">
        <v>91</v>
      </c>
      <c r="C30" s="344"/>
      <c r="D30" s="146"/>
    </row>
    <row r="31" spans="1:4">
      <c r="A31" s="145" t="s">
        <v>15</v>
      </c>
      <c r="B31" s="343" t="s">
        <v>92</v>
      </c>
      <c r="C31" s="344"/>
      <c r="D31" s="146"/>
    </row>
    <row r="32" spans="1:4">
      <c r="A32" s="145" t="s">
        <v>16</v>
      </c>
      <c r="B32" s="354" t="s">
        <v>127</v>
      </c>
      <c r="C32" s="355"/>
      <c r="D32" s="146">
        <v>51.97</v>
      </c>
    </row>
    <row r="33" spans="1:4">
      <c r="A33" s="147" t="s">
        <v>17</v>
      </c>
      <c r="B33" s="343" t="s">
        <v>784</v>
      </c>
      <c r="C33" s="344"/>
      <c r="D33" s="146"/>
    </row>
    <row r="34" spans="1:4" ht="15.75" customHeight="1">
      <c r="A34" s="327" t="s">
        <v>93</v>
      </c>
      <c r="B34" s="328"/>
      <c r="C34" s="329"/>
      <c r="D34" s="148">
        <f>SUM(D27:D33)</f>
        <v>2713.48</v>
      </c>
    </row>
    <row r="35" spans="1:4">
      <c r="A35" s="141"/>
      <c r="B35" s="142"/>
      <c r="C35" s="142"/>
      <c r="D35" s="129"/>
    </row>
    <row r="36" spans="1:4">
      <c r="A36" s="277" t="s">
        <v>65</v>
      </c>
      <c r="B36" s="278"/>
      <c r="C36" s="278"/>
      <c r="D36" s="279"/>
    </row>
    <row r="37" spans="1:4">
      <c r="A37" s="345" t="s">
        <v>31</v>
      </c>
      <c r="B37" s="346"/>
      <c r="C37" s="346"/>
      <c r="D37" s="347"/>
    </row>
    <row r="38" spans="1:4">
      <c r="A38" s="170" t="s">
        <v>32</v>
      </c>
      <c r="B38" s="348" t="s">
        <v>33</v>
      </c>
      <c r="C38" s="349"/>
      <c r="D38" s="144" t="s">
        <v>14</v>
      </c>
    </row>
    <row r="39" spans="1:4">
      <c r="A39" s="145" t="s">
        <v>1</v>
      </c>
      <c r="B39" s="350" t="s">
        <v>26</v>
      </c>
      <c r="C39" s="351"/>
      <c r="D39" s="146">
        <f>D34/12</f>
        <v>226.12333333333333</v>
      </c>
    </row>
    <row r="40" spans="1:4">
      <c r="A40" s="145" t="s">
        <v>3</v>
      </c>
      <c r="B40" s="352" t="s">
        <v>94</v>
      </c>
      <c r="C40" s="353"/>
      <c r="D40" s="146">
        <f>D34/12</f>
        <v>226.12333333333333</v>
      </c>
    </row>
    <row r="41" spans="1:4">
      <c r="A41" s="145" t="s">
        <v>5</v>
      </c>
      <c r="B41" s="350" t="s">
        <v>95</v>
      </c>
      <c r="C41" s="351"/>
      <c r="D41" s="146">
        <f>D40/3</f>
        <v>75.37444444444445</v>
      </c>
    </row>
    <row r="42" spans="1:4" ht="15.75" customHeight="1">
      <c r="A42" s="327" t="s">
        <v>93</v>
      </c>
      <c r="B42" s="328"/>
      <c r="C42" s="329"/>
      <c r="D42" s="148">
        <f>SUM(D39:D41)</f>
        <v>527.62111111111108</v>
      </c>
    </row>
    <row r="43" spans="1:4">
      <c r="A43" s="141"/>
      <c r="B43" s="142"/>
      <c r="C43" s="142"/>
      <c r="D43" s="129"/>
    </row>
    <row r="44" spans="1:4" ht="32.25" customHeight="1">
      <c r="A44" s="334" t="s">
        <v>34</v>
      </c>
      <c r="B44" s="335"/>
      <c r="C44" s="335"/>
      <c r="D44" s="336"/>
    </row>
    <row r="45" spans="1:4">
      <c r="A45" s="170" t="s">
        <v>35</v>
      </c>
      <c r="B45" s="169" t="s">
        <v>36</v>
      </c>
      <c r="C45" s="169" t="s">
        <v>37</v>
      </c>
      <c r="D45" s="144" t="s">
        <v>14</v>
      </c>
    </row>
    <row r="46" spans="1:4">
      <c r="A46" s="145" t="s">
        <v>1</v>
      </c>
      <c r="B46" s="34" t="s">
        <v>38</v>
      </c>
      <c r="C46" s="35">
        <v>0.2</v>
      </c>
      <c r="D46" s="146">
        <f>(D34+D42)*C46</f>
        <v>648.22022222222222</v>
      </c>
    </row>
    <row r="47" spans="1:4">
      <c r="A47" s="145" t="s">
        <v>3</v>
      </c>
      <c r="B47" s="34" t="s">
        <v>39</v>
      </c>
      <c r="C47" s="35">
        <v>2.5000000000000001E-2</v>
      </c>
      <c r="D47" s="146">
        <f>(D34+D42)*C47</f>
        <v>81.027527777777777</v>
      </c>
    </row>
    <row r="48" spans="1:4" ht="31">
      <c r="A48" s="145" t="s">
        <v>5</v>
      </c>
      <c r="B48" s="34" t="s">
        <v>124</v>
      </c>
      <c r="C48" s="36">
        <v>0.03</v>
      </c>
      <c r="D48" s="146">
        <f>(D34+D42)*C48</f>
        <v>97.233033333333324</v>
      </c>
    </row>
    <row r="49" spans="1:4">
      <c r="A49" s="145" t="s">
        <v>7</v>
      </c>
      <c r="B49" s="34" t="s">
        <v>40</v>
      </c>
      <c r="C49" s="35">
        <v>1.4999999999999999E-2</v>
      </c>
      <c r="D49" s="146">
        <f>(D34+D42)*C49</f>
        <v>48.616516666666662</v>
      </c>
    </row>
    <row r="50" spans="1:4">
      <c r="A50" s="145" t="s">
        <v>15</v>
      </c>
      <c r="B50" s="34" t="s">
        <v>41</v>
      </c>
      <c r="C50" s="35">
        <v>0.01</v>
      </c>
      <c r="D50" s="146">
        <f>(D34+D42)*C50</f>
        <v>32.411011111111108</v>
      </c>
    </row>
    <row r="51" spans="1:4">
      <c r="A51" s="145" t="s">
        <v>16</v>
      </c>
      <c r="B51" s="34" t="s">
        <v>42</v>
      </c>
      <c r="C51" s="35">
        <v>6.0000000000000001E-3</v>
      </c>
      <c r="D51" s="503">
        <f>(D34+D42)*C51</f>
        <v>19.446606666666668</v>
      </c>
    </row>
    <row r="52" spans="1:4">
      <c r="A52" s="145" t="s">
        <v>17</v>
      </c>
      <c r="B52" s="34" t="s">
        <v>43</v>
      </c>
      <c r="C52" s="35">
        <v>2E-3</v>
      </c>
      <c r="D52" s="146">
        <f>(D34+D42)*C52</f>
        <v>6.482202222222222</v>
      </c>
    </row>
    <row r="53" spans="1:4" ht="15.75" customHeight="1">
      <c r="A53" s="337" t="s">
        <v>96</v>
      </c>
      <c r="B53" s="338"/>
      <c r="C53" s="37">
        <f>SUM(C46:C52)</f>
        <v>0.28800000000000003</v>
      </c>
      <c r="D53" s="149">
        <f>(D34+D42)*C53</f>
        <v>933.43712000000005</v>
      </c>
    </row>
    <row r="54" spans="1:4">
      <c r="A54" s="145" t="s">
        <v>18</v>
      </c>
      <c r="B54" s="34" t="s">
        <v>44</v>
      </c>
      <c r="C54" s="35">
        <v>0.08</v>
      </c>
      <c r="D54" s="146">
        <f>(D34+D42)*C54</f>
        <v>259.28808888888886</v>
      </c>
    </row>
    <row r="55" spans="1:4" ht="15.75" customHeight="1">
      <c r="A55" s="327" t="s">
        <v>97</v>
      </c>
      <c r="B55" s="329"/>
      <c r="C55" s="35">
        <f>SUM(C53:C54)</f>
        <v>0.36800000000000005</v>
      </c>
      <c r="D55" s="148">
        <f>SUM(D53:D54)</f>
        <v>1192.725208888889</v>
      </c>
    </row>
    <row r="56" spans="1:4">
      <c r="A56" s="141"/>
      <c r="B56" s="142"/>
      <c r="C56" s="142"/>
      <c r="D56" s="129"/>
    </row>
    <row r="57" spans="1:4">
      <c r="A57" s="339" t="s">
        <v>45</v>
      </c>
      <c r="B57" s="340"/>
      <c r="C57" s="340"/>
      <c r="D57" s="341"/>
    </row>
    <row r="58" spans="1:4">
      <c r="A58" s="170" t="s">
        <v>46</v>
      </c>
      <c r="B58" s="342" t="s">
        <v>19</v>
      </c>
      <c r="C58" s="329"/>
      <c r="D58" s="144" t="s">
        <v>14</v>
      </c>
    </row>
    <row r="59" spans="1:4">
      <c r="A59" s="145" t="s">
        <v>1</v>
      </c>
      <c r="B59" s="343" t="s">
        <v>846</v>
      </c>
      <c r="C59" s="344"/>
      <c r="D59" s="146">
        <f>(4.1*2*22)-(D21*6%)</f>
        <v>20.70939999999996</v>
      </c>
    </row>
    <row r="60" spans="1:4">
      <c r="A60" s="145" t="s">
        <v>3</v>
      </c>
      <c r="B60" s="343" t="s">
        <v>842</v>
      </c>
      <c r="C60" s="344"/>
      <c r="D60" s="146">
        <f>(15*22)-(15*22*5%)</f>
        <v>313.5</v>
      </c>
    </row>
    <row r="61" spans="1:4" ht="15.75" customHeight="1">
      <c r="A61" s="145" t="s">
        <v>5</v>
      </c>
      <c r="B61" s="343" t="s">
        <v>841</v>
      </c>
      <c r="C61" s="344"/>
      <c r="D61" s="146">
        <v>110</v>
      </c>
    </row>
    <row r="62" spans="1:4">
      <c r="A62" s="145" t="s">
        <v>7</v>
      </c>
      <c r="B62" s="343" t="s">
        <v>75</v>
      </c>
      <c r="C62" s="344"/>
      <c r="D62" s="146"/>
    </row>
    <row r="63" spans="1:4" ht="15.75" customHeight="1">
      <c r="A63" s="327" t="s">
        <v>93</v>
      </c>
      <c r="B63" s="328"/>
      <c r="C63" s="329"/>
      <c r="D63" s="148">
        <f>SUM(D59:D62)</f>
        <v>444.20939999999996</v>
      </c>
    </row>
    <row r="64" spans="1:4">
      <c r="A64" s="141"/>
      <c r="B64" s="142"/>
      <c r="C64" s="142"/>
      <c r="D64" s="129"/>
    </row>
    <row r="65" spans="1:4">
      <c r="A65" s="282" t="s">
        <v>47</v>
      </c>
      <c r="B65" s="283"/>
      <c r="C65" s="283"/>
      <c r="D65" s="284"/>
    </row>
    <row r="66" spans="1:4">
      <c r="A66" s="170">
        <v>2</v>
      </c>
      <c r="B66" s="292" t="s">
        <v>48</v>
      </c>
      <c r="C66" s="293"/>
      <c r="D66" s="144" t="s">
        <v>14</v>
      </c>
    </row>
    <row r="67" spans="1:4">
      <c r="A67" s="145" t="s">
        <v>32</v>
      </c>
      <c r="B67" s="268" t="s">
        <v>33</v>
      </c>
      <c r="C67" s="268"/>
      <c r="D67" s="150">
        <f>D42</f>
        <v>527.62111111111108</v>
      </c>
    </row>
    <row r="68" spans="1:4">
      <c r="A68" s="145" t="s">
        <v>35</v>
      </c>
      <c r="B68" s="268" t="s">
        <v>36</v>
      </c>
      <c r="C68" s="268"/>
      <c r="D68" s="150">
        <f>D55</f>
        <v>1192.725208888889</v>
      </c>
    </row>
    <row r="69" spans="1:4">
      <c r="A69" s="147" t="s">
        <v>46</v>
      </c>
      <c r="B69" s="268" t="s">
        <v>19</v>
      </c>
      <c r="C69" s="268"/>
      <c r="D69" s="150">
        <f>D63</f>
        <v>444.20939999999996</v>
      </c>
    </row>
    <row r="70" spans="1:4" ht="15.75" customHeight="1">
      <c r="A70" s="272" t="s">
        <v>93</v>
      </c>
      <c r="B70" s="269"/>
      <c r="C70" s="269"/>
      <c r="D70" s="151">
        <f>SUM(D67:D69)</f>
        <v>2164.5557200000003</v>
      </c>
    </row>
    <row r="71" spans="1:4">
      <c r="A71" s="152"/>
      <c r="B71" s="142"/>
      <c r="C71" s="142"/>
      <c r="D71" s="129"/>
    </row>
    <row r="72" spans="1:4">
      <c r="A72" s="288" t="s">
        <v>49</v>
      </c>
      <c r="B72" s="289"/>
      <c r="C72" s="289"/>
      <c r="D72" s="290"/>
    </row>
    <row r="73" spans="1:4">
      <c r="A73" s="170">
        <v>3</v>
      </c>
      <c r="B73" s="269" t="s">
        <v>23</v>
      </c>
      <c r="C73" s="269"/>
      <c r="D73" s="144" t="s">
        <v>14</v>
      </c>
    </row>
    <row r="74" spans="1:4">
      <c r="A74" s="145" t="s">
        <v>1</v>
      </c>
      <c r="B74" s="280" t="s">
        <v>50</v>
      </c>
      <c r="C74" s="280"/>
      <c r="D74" s="146">
        <f>(D34+D70-D53)/12</f>
        <v>328.71654999999998</v>
      </c>
    </row>
    <row r="75" spans="1:4">
      <c r="A75" s="145" t="s">
        <v>3</v>
      </c>
      <c r="B75" s="268" t="s">
        <v>51</v>
      </c>
      <c r="C75" s="268"/>
      <c r="D75" s="153">
        <f>D74*8%</f>
        <v>26.297324</v>
      </c>
    </row>
    <row r="76" spans="1:4">
      <c r="A76" s="145" t="s">
        <v>5</v>
      </c>
      <c r="B76" s="268" t="s">
        <v>52</v>
      </c>
      <c r="C76" s="268"/>
      <c r="D76" s="153">
        <f>(D54*50%)</f>
        <v>129.64404444444443</v>
      </c>
    </row>
    <row r="77" spans="1:4" ht="15.75" customHeight="1">
      <c r="A77" s="291" t="s">
        <v>99</v>
      </c>
      <c r="B77" s="281"/>
      <c r="C77" s="281"/>
      <c r="D77" s="148">
        <f>(D74+D76)*37.71%</f>
        <v>172.84778016499999</v>
      </c>
    </row>
    <row r="78" spans="1:4">
      <c r="A78" s="145" t="s">
        <v>7</v>
      </c>
      <c r="B78" s="280" t="s">
        <v>100</v>
      </c>
      <c r="C78" s="280"/>
      <c r="D78" s="153">
        <f>(D34+D70)/12</f>
        <v>406.50297666666665</v>
      </c>
    </row>
    <row r="79" spans="1:4" ht="31.5" customHeight="1">
      <c r="A79" s="145" t="s">
        <v>15</v>
      </c>
      <c r="B79" s="268" t="s">
        <v>53</v>
      </c>
      <c r="C79" s="268"/>
      <c r="D79" s="146">
        <f>(D78*C55)</f>
        <v>149.59309541333334</v>
      </c>
    </row>
    <row r="80" spans="1:4">
      <c r="A80" s="145" t="s">
        <v>16</v>
      </c>
      <c r="B80" s="268" t="s">
        <v>54</v>
      </c>
      <c r="C80" s="268"/>
      <c r="D80" s="146">
        <f>D76</f>
        <v>129.64404444444443</v>
      </c>
    </row>
    <row r="81" spans="1:6" ht="15.75" customHeight="1">
      <c r="A81" s="291" t="s">
        <v>101</v>
      </c>
      <c r="B81" s="281"/>
      <c r="C81" s="281"/>
      <c r="D81" s="148">
        <f>(D78+D80)*37.71%</f>
        <v>202.18104166099999</v>
      </c>
    </row>
    <row r="82" spans="1:6" ht="15.75" customHeight="1">
      <c r="A82" s="272" t="s">
        <v>93</v>
      </c>
      <c r="B82" s="269"/>
      <c r="C82" s="269"/>
      <c r="D82" s="154">
        <f>(D77+D81)-5.76</f>
        <v>369.26882182600002</v>
      </c>
    </row>
    <row r="83" spans="1:6">
      <c r="A83" s="141"/>
      <c r="B83" s="142"/>
      <c r="C83" s="142"/>
      <c r="D83" s="129"/>
    </row>
    <row r="84" spans="1:6">
      <c r="A84" s="288" t="s">
        <v>55</v>
      </c>
      <c r="B84" s="289"/>
      <c r="C84" s="289"/>
      <c r="D84" s="290"/>
    </row>
    <row r="85" spans="1:6">
      <c r="A85" s="282" t="s">
        <v>56</v>
      </c>
      <c r="B85" s="283"/>
      <c r="C85" s="283"/>
      <c r="D85" s="284"/>
    </row>
    <row r="86" spans="1:6">
      <c r="A86" s="170" t="s">
        <v>20</v>
      </c>
      <c r="B86" s="269" t="s">
        <v>57</v>
      </c>
      <c r="C86" s="269"/>
      <c r="D86" s="144" t="s">
        <v>14</v>
      </c>
      <c r="F86" s="33"/>
    </row>
    <row r="87" spans="1:6">
      <c r="A87" s="145" t="s">
        <v>1</v>
      </c>
      <c r="B87" s="268" t="s">
        <v>58</v>
      </c>
      <c r="C87" s="268"/>
      <c r="D87" s="155"/>
    </row>
    <row r="88" spans="1:6">
      <c r="A88" s="145" t="s">
        <v>3</v>
      </c>
      <c r="B88" s="268" t="s">
        <v>146</v>
      </c>
      <c r="C88" s="268"/>
      <c r="D88" s="156">
        <f>(D34+D70+D82)/30*29.1991/12</f>
        <v>425.6015834645321</v>
      </c>
    </row>
    <row r="89" spans="1:6">
      <c r="A89" s="145" t="s">
        <v>5</v>
      </c>
      <c r="B89" s="268" t="s">
        <v>59</v>
      </c>
      <c r="C89" s="268"/>
      <c r="D89" s="150"/>
    </row>
    <row r="90" spans="1:6">
      <c r="A90" s="145" t="s">
        <v>7</v>
      </c>
      <c r="B90" s="268" t="s">
        <v>27</v>
      </c>
      <c r="C90" s="268"/>
      <c r="D90" s="150"/>
    </row>
    <row r="91" spans="1:6">
      <c r="A91" s="145" t="s">
        <v>15</v>
      </c>
      <c r="B91" s="268" t="s">
        <v>102</v>
      </c>
      <c r="C91" s="268"/>
      <c r="D91" s="150"/>
    </row>
    <row r="92" spans="1:6">
      <c r="A92" s="147" t="s">
        <v>16</v>
      </c>
      <c r="B92" s="268" t="s">
        <v>24</v>
      </c>
      <c r="C92" s="268"/>
      <c r="D92" s="157"/>
    </row>
    <row r="93" spans="1:6" ht="15.75" customHeight="1">
      <c r="A93" s="272" t="s">
        <v>97</v>
      </c>
      <c r="B93" s="269"/>
      <c r="C93" s="269"/>
      <c r="D93" s="151">
        <f>SUM(D87:D92)</f>
        <v>425.6015834645321</v>
      </c>
    </row>
    <row r="94" spans="1:6">
      <c r="A94" s="141"/>
      <c r="B94" s="142"/>
      <c r="C94" s="142"/>
      <c r="D94" s="129"/>
    </row>
    <row r="95" spans="1:6">
      <c r="A95" s="282" t="s">
        <v>60</v>
      </c>
      <c r="B95" s="283"/>
      <c r="C95" s="283"/>
      <c r="D95" s="284"/>
    </row>
    <row r="96" spans="1:6">
      <c r="A96" s="172" t="s">
        <v>21</v>
      </c>
      <c r="B96" s="269" t="s">
        <v>61</v>
      </c>
      <c r="C96" s="269"/>
      <c r="D96" s="159" t="s">
        <v>14</v>
      </c>
    </row>
    <row r="97" spans="1:4">
      <c r="A97" s="160" t="s">
        <v>1</v>
      </c>
      <c r="B97" s="268" t="s">
        <v>103</v>
      </c>
      <c r="C97" s="268"/>
      <c r="D97" s="161"/>
    </row>
    <row r="98" spans="1:4" ht="15.75" customHeight="1">
      <c r="A98" s="272" t="s">
        <v>93</v>
      </c>
      <c r="B98" s="269"/>
      <c r="C98" s="269"/>
      <c r="D98" s="162">
        <v>0</v>
      </c>
    </row>
    <row r="99" spans="1:4">
      <c r="A99" s="141"/>
      <c r="B99" s="142"/>
      <c r="C99" s="142"/>
      <c r="D99" s="129"/>
    </row>
    <row r="100" spans="1:4">
      <c r="A100" s="285" t="s">
        <v>62</v>
      </c>
      <c r="B100" s="286"/>
      <c r="C100" s="286"/>
      <c r="D100" s="287"/>
    </row>
    <row r="101" spans="1:4">
      <c r="A101" s="170">
        <v>4</v>
      </c>
      <c r="B101" s="281" t="s">
        <v>63</v>
      </c>
      <c r="C101" s="281"/>
      <c r="D101" s="144" t="s">
        <v>14</v>
      </c>
    </row>
    <row r="102" spans="1:4">
      <c r="A102" s="145" t="s">
        <v>20</v>
      </c>
      <c r="B102" s="268" t="s">
        <v>57</v>
      </c>
      <c r="C102" s="268"/>
      <c r="D102" s="150">
        <f>D93</f>
        <v>425.6015834645321</v>
      </c>
    </row>
    <row r="103" spans="1:4">
      <c r="A103" s="147" t="s">
        <v>21</v>
      </c>
      <c r="B103" s="268" t="s">
        <v>61</v>
      </c>
      <c r="C103" s="268"/>
      <c r="D103" s="150"/>
    </row>
    <row r="104" spans="1:4" ht="15.75" customHeight="1">
      <c r="A104" s="272" t="s">
        <v>93</v>
      </c>
      <c r="B104" s="269"/>
      <c r="C104" s="269"/>
      <c r="D104" s="151">
        <f>SUM(D102:D103)</f>
        <v>425.6015834645321</v>
      </c>
    </row>
    <row r="105" spans="1:4">
      <c r="A105" s="141"/>
      <c r="B105" s="142"/>
      <c r="C105" s="142"/>
      <c r="D105" s="129"/>
    </row>
    <row r="106" spans="1:4" ht="16" thickBot="1">
      <c r="A106" s="277" t="s">
        <v>66</v>
      </c>
      <c r="B106" s="278"/>
      <c r="C106" s="278"/>
      <c r="D106" s="279"/>
    </row>
    <row r="107" spans="1:4" ht="16" thickBot="1">
      <c r="A107" s="173">
        <v>5</v>
      </c>
      <c r="B107" s="269" t="s">
        <v>104</v>
      </c>
      <c r="C107" s="269"/>
      <c r="D107" s="144" t="s">
        <v>14</v>
      </c>
    </row>
    <row r="108" spans="1:4" ht="16" thickBot="1">
      <c r="A108" s="120" t="s">
        <v>1</v>
      </c>
      <c r="B108" s="268" t="s">
        <v>105</v>
      </c>
      <c r="C108" s="268"/>
      <c r="D108" s="146">
        <f>UNIFORMES!E46</f>
        <v>69.279166666666654</v>
      </c>
    </row>
    <row r="109" spans="1:4" ht="16" thickBot="1">
      <c r="A109" s="120" t="s">
        <v>3</v>
      </c>
      <c r="B109" s="268" t="s">
        <v>147</v>
      </c>
      <c r="C109" s="268"/>
      <c r="D109" s="146">
        <f>(0.47*220)</f>
        <v>103.39999999999999</v>
      </c>
    </row>
    <row r="110" spans="1:4" ht="16" thickBot="1">
      <c r="A110" s="120" t="s">
        <v>5</v>
      </c>
      <c r="B110" s="268" t="s">
        <v>148</v>
      </c>
      <c r="C110" s="268"/>
      <c r="D110" s="146">
        <f>(0.91*220)</f>
        <v>200.20000000000002</v>
      </c>
    </row>
    <row r="111" spans="1:4">
      <c r="A111" s="121" t="s">
        <v>7</v>
      </c>
      <c r="B111" s="268" t="s">
        <v>106</v>
      </c>
      <c r="C111" s="268"/>
      <c r="D111" s="146"/>
    </row>
    <row r="112" spans="1:4" ht="16.5" customHeight="1">
      <c r="A112" s="272" t="s">
        <v>97</v>
      </c>
      <c r="B112" s="269"/>
      <c r="C112" s="269"/>
      <c r="D112" s="148">
        <f>SUM(D108:D111)</f>
        <v>372.87916666666666</v>
      </c>
    </row>
    <row r="113" spans="1:4">
      <c r="A113" s="141"/>
      <c r="B113" s="142"/>
      <c r="C113" s="142"/>
      <c r="D113" s="129"/>
    </row>
    <row r="114" spans="1:4">
      <c r="A114" s="274" t="s">
        <v>213</v>
      </c>
      <c r="B114" s="275"/>
      <c r="C114" s="275"/>
      <c r="D114" s="276"/>
    </row>
    <row r="115" spans="1:4">
      <c r="A115" s="170">
        <v>6</v>
      </c>
      <c r="B115" s="171" t="s">
        <v>167</v>
      </c>
      <c r="C115" s="169" t="s">
        <v>37</v>
      </c>
      <c r="D115" s="144" t="s">
        <v>14</v>
      </c>
    </row>
    <row r="116" spans="1:4">
      <c r="A116" s="272" t="s">
        <v>97</v>
      </c>
      <c r="B116" s="269"/>
      <c r="C116" s="38">
        <v>0.23449999999999999</v>
      </c>
      <c r="D116" s="151">
        <f>C116*D125</f>
        <v>1417.736650963963</v>
      </c>
    </row>
    <row r="117" spans="1:4">
      <c r="A117" s="141"/>
      <c r="B117" s="142"/>
      <c r="C117" s="142"/>
      <c r="D117" s="129"/>
    </row>
    <row r="118" spans="1:4">
      <c r="A118" s="277" t="s">
        <v>107</v>
      </c>
      <c r="B118" s="278"/>
      <c r="C118" s="278"/>
      <c r="D118" s="279"/>
    </row>
    <row r="119" spans="1:4">
      <c r="A119" s="170"/>
      <c r="B119" s="269" t="s">
        <v>64</v>
      </c>
      <c r="C119" s="269"/>
      <c r="D119" s="144" t="s">
        <v>14</v>
      </c>
    </row>
    <row r="120" spans="1:4">
      <c r="A120" s="170" t="s">
        <v>1</v>
      </c>
      <c r="B120" s="268" t="s">
        <v>25</v>
      </c>
      <c r="C120" s="268"/>
      <c r="D120" s="163">
        <f>D34</f>
        <v>2713.48</v>
      </c>
    </row>
    <row r="121" spans="1:4">
      <c r="A121" s="170" t="s">
        <v>3</v>
      </c>
      <c r="B121" s="268" t="s">
        <v>65</v>
      </c>
      <c r="C121" s="268"/>
      <c r="D121" s="163">
        <f>D70</f>
        <v>2164.5557200000003</v>
      </c>
    </row>
    <row r="122" spans="1:4">
      <c r="A122" s="170" t="s">
        <v>5</v>
      </c>
      <c r="B122" s="268" t="s">
        <v>49</v>
      </c>
      <c r="C122" s="268"/>
      <c r="D122" s="163">
        <f>D82</f>
        <v>369.26882182600002</v>
      </c>
    </row>
    <row r="123" spans="1:4">
      <c r="A123" s="170" t="s">
        <v>7</v>
      </c>
      <c r="B123" s="280" t="s">
        <v>55</v>
      </c>
      <c r="C123" s="280"/>
      <c r="D123" s="163">
        <f>D104</f>
        <v>425.6015834645321</v>
      </c>
    </row>
    <row r="124" spans="1:4">
      <c r="A124" s="164" t="s">
        <v>15</v>
      </c>
      <c r="B124" s="268" t="s">
        <v>66</v>
      </c>
      <c r="C124" s="268"/>
      <c r="D124" s="163">
        <f>D112</f>
        <v>372.87916666666666</v>
      </c>
    </row>
    <row r="125" spans="1:4" ht="15.75" customHeight="1">
      <c r="A125" s="272" t="s">
        <v>67</v>
      </c>
      <c r="B125" s="269"/>
      <c r="C125" s="269"/>
      <c r="D125" s="165">
        <f>SUM(D120:D124)</f>
        <v>6045.7852919571988</v>
      </c>
    </row>
    <row r="126" spans="1:4">
      <c r="A126" s="166" t="s">
        <v>16</v>
      </c>
      <c r="B126" s="273" t="s">
        <v>214</v>
      </c>
      <c r="C126" s="273"/>
      <c r="D126" s="165">
        <f>D116</f>
        <v>1417.736650963963</v>
      </c>
    </row>
    <row r="127" spans="1:4" ht="16.5" customHeight="1" thickBot="1">
      <c r="A127" s="272" t="s">
        <v>108</v>
      </c>
      <c r="B127" s="269"/>
      <c r="C127" s="269"/>
      <c r="D127" s="167">
        <f>D125+D126</f>
        <v>7463.521942921162</v>
      </c>
    </row>
    <row r="128" spans="1:4" ht="16" thickBot="1">
      <c r="A128" s="270" t="s">
        <v>782</v>
      </c>
      <c r="B128" s="271"/>
      <c r="C128" s="271"/>
      <c r="D128" s="123">
        <f>(D34+D70+D82)/220</f>
        <v>23.851384281027272</v>
      </c>
    </row>
    <row r="129" spans="3:3">
      <c r="C129" s="17"/>
    </row>
  </sheetData>
  <mergeCells count="103">
    <mergeCell ref="A1:D1"/>
    <mergeCell ref="A2:D2"/>
    <mergeCell ref="A4:D4"/>
    <mergeCell ref="A5:D5"/>
    <mergeCell ref="A6:D6"/>
    <mergeCell ref="A8:D8"/>
    <mergeCell ref="A16:B16"/>
    <mergeCell ref="A17:C17"/>
    <mergeCell ref="B19:C19"/>
    <mergeCell ref="B20:C20"/>
    <mergeCell ref="B21:C21"/>
    <mergeCell ref="C9:D9"/>
    <mergeCell ref="C10:D10"/>
    <mergeCell ref="C11:D11"/>
    <mergeCell ref="C12:D12"/>
    <mergeCell ref="A14:D14"/>
    <mergeCell ref="A15:B15"/>
    <mergeCell ref="B29:C29"/>
    <mergeCell ref="B30:C30"/>
    <mergeCell ref="B31:C31"/>
    <mergeCell ref="B32:C32"/>
    <mergeCell ref="B33:C33"/>
    <mergeCell ref="A34:C34"/>
    <mergeCell ref="B22:C22"/>
    <mergeCell ref="B23:C23"/>
    <mergeCell ref="A25:D25"/>
    <mergeCell ref="B26:C26"/>
    <mergeCell ref="B27:C27"/>
    <mergeCell ref="B28:C28"/>
    <mergeCell ref="A42:C42"/>
    <mergeCell ref="A44:D44"/>
    <mergeCell ref="A53:B53"/>
    <mergeCell ref="A55:B55"/>
    <mergeCell ref="A57:D57"/>
    <mergeCell ref="B58:C58"/>
    <mergeCell ref="A36:D36"/>
    <mergeCell ref="A37:D37"/>
    <mergeCell ref="B38:C38"/>
    <mergeCell ref="B39:C39"/>
    <mergeCell ref="B40:C40"/>
    <mergeCell ref="B41:C41"/>
    <mergeCell ref="A72:D72"/>
    <mergeCell ref="B73:C73"/>
    <mergeCell ref="B74:C74"/>
    <mergeCell ref="B75:C75"/>
    <mergeCell ref="B76:C76"/>
    <mergeCell ref="A77:C77"/>
    <mergeCell ref="A65:D65"/>
    <mergeCell ref="B66:C66"/>
    <mergeCell ref="B67:C67"/>
    <mergeCell ref="B68:C68"/>
    <mergeCell ref="B69:C69"/>
    <mergeCell ref="A70:C70"/>
    <mergeCell ref="A85:D85"/>
    <mergeCell ref="B86:C86"/>
    <mergeCell ref="B87:C87"/>
    <mergeCell ref="B88:C88"/>
    <mergeCell ref="B89:C89"/>
    <mergeCell ref="B90:C90"/>
    <mergeCell ref="B78:C78"/>
    <mergeCell ref="B79:C79"/>
    <mergeCell ref="B80:C80"/>
    <mergeCell ref="A81:C81"/>
    <mergeCell ref="A82:C82"/>
    <mergeCell ref="A84:D84"/>
    <mergeCell ref="B110:C110"/>
    <mergeCell ref="B111:C111"/>
    <mergeCell ref="A98:C98"/>
    <mergeCell ref="A100:D100"/>
    <mergeCell ref="B101:C101"/>
    <mergeCell ref="B102:C102"/>
    <mergeCell ref="B103:C103"/>
    <mergeCell ref="A104:C104"/>
    <mergeCell ref="B91:C91"/>
    <mergeCell ref="B92:C92"/>
    <mergeCell ref="A93:C93"/>
    <mergeCell ref="A95:D95"/>
    <mergeCell ref="B96:C96"/>
    <mergeCell ref="B97:C97"/>
    <mergeCell ref="A63:C63"/>
    <mergeCell ref="B62:C62"/>
    <mergeCell ref="B61:C61"/>
    <mergeCell ref="B60:C60"/>
    <mergeCell ref="B59:C59"/>
    <mergeCell ref="A18:D18"/>
    <mergeCell ref="A127:C127"/>
    <mergeCell ref="A128:C128"/>
    <mergeCell ref="B121:C121"/>
    <mergeCell ref="B122:C122"/>
    <mergeCell ref="B123:C123"/>
    <mergeCell ref="B124:C124"/>
    <mergeCell ref="A125:C125"/>
    <mergeCell ref="B126:C126"/>
    <mergeCell ref="A112:C112"/>
    <mergeCell ref="A114:D114"/>
    <mergeCell ref="A116:B116"/>
    <mergeCell ref="A118:D118"/>
    <mergeCell ref="B119:C119"/>
    <mergeCell ref="B120:C120"/>
    <mergeCell ref="A106:D106"/>
    <mergeCell ref="B107:C107"/>
    <mergeCell ref="B108:C108"/>
    <mergeCell ref="B109:C109"/>
  </mergeCells>
  <pageMargins left="0.511811024" right="0.511811024" top="0.78740157499999996" bottom="0.78740157499999996" header="0.31496062000000002" footer="0.31496062000000002"/>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6"/>
  <dimension ref="A1:F129"/>
  <sheetViews>
    <sheetView topLeftCell="A43" workbookViewId="0">
      <selection activeCell="D51" sqref="D51"/>
    </sheetView>
  </sheetViews>
  <sheetFormatPr defaultColWidth="9.1796875" defaultRowHeight="15.5"/>
  <cols>
    <col min="1" max="1" width="3.81640625" style="16" bestFit="1" customWidth="1"/>
    <col min="2" max="2" width="70.453125" style="16" bestFit="1" customWidth="1"/>
    <col min="3" max="3" width="22.1796875" style="16" bestFit="1" customWidth="1"/>
    <col min="4" max="4" width="21.453125" style="16" bestFit="1" customWidth="1"/>
    <col min="5" max="5" width="14.7265625" style="16" customWidth="1"/>
    <col min="6" max="6" width="12" style="16" customWidth="1"/>
    <col min="7" max="7" width="15.1796875" style="16" customWidth="1"/>
    <col min="8" max="16384" width="9.1796875" style="16"/>
  </cols>
  <sheetData>
    <row r="1" spans="1:4">
      <c r="A1" s="265" t="s">
        <v>852</v>
      </c>
      <c r="B1" s="266"/>
      <c r="C1" s="266"/>
      <c r="D1" s="267"/>
    </row>
    <row r="2" spans="1:4">
      <c r="A2" s="313" t="s">
        <v>113</v>
      </c>
      <c r="B2" s="314"/>
      <c r="C2" s="314"/>
      <c r="D2" s="315"/>
    </row>
    <row r="3" spans="1:4">
      <c r="A3" s="124"/>
      <c r="B3" s="125"/>
      <c r="C3" s="125"/>
      <c r="D3" s="126"/>
    </row>
    <row r="4" spans="1:4">
      <c r="A4" s="324" t="s">
        <v>109</v>
      </c>
      <c r="B4" s="325"/>
      <c r="C4" s="325"/>
      <c r="D4" s="326"/>
    </row>
    <row r="5" spans="1:4" ht="15.75" customHeight="1">
      <c r="A5" s="324" t="s">
        <v>826</v>
      </c>
      <c r="B5" s="325"/>
      <c r="C5" s="325"/>
      <c r="D5" s="326"/>
    </row>
    <row r="6" spans="1:4" ht="15.75" customHeight="1">
      <c r="A6" s="324" t="s">
        <v>824</v>
      </c>
      <c r="B6" s="325"/>
      <c r="C6" s="325"/>
      <c r="D6" s="326"/>
    </row>
    <row r="7" spans="1:4">
      <c r="A7" s="127"/>
      <c r="B7" s="28"/>
      <c r="C7" s="128"/>
      <c r="D7" s="129"/>
    </row>
    <row r="8" spans="1:4">
      <c r="A8" s="308" t="s">
        <v>0</v>
      </c>
      <c r="B8" s="309"/>
      <c r="C8" s="309"/>
      <c r="D8" s="310"/>
    </row>
    <row r="9" spans="1:4">
      <c r="A9" s="130" t="s">
        <v>1</v>
      </c>
      <c r="B9" s="119" t="s">
        <v>2</v>
      </c>
      <c r="C9" s="316" t="s">
        <v>823</v>
      </c>
      <c r="D9" s="317"/>
    </row>
    <row r="10" spans="1:4">
      <c r="A10" s="131" t="s">
        <v>3</v>
      </c>
      <c r="B10" s="118" t="s">
        <v>4</v>
      </c>
      <c r="C10" s="322" t="s">
        <v>788</v>
      </c>
      <c r="D10" s="323"/>
    </row>
    <row r="11" spans="1:4">
      <c r="A11" s="131" t="s">
        <v>5</v>
      </c>
      <c r="B11" s="118" t="s">
        <v>6</v>
      </c>
      <c r="C11" s="320" t="s">
        <v>114</v>
      </c>
      <c r="D11" s="321"/>
    </row>
    <row r="12" spans="1:4">
      <c r="A12" s="131" t="s">
        <v>7</v>
      </c>
      <c r="B12" s="118" t="s">
        <v>8</v>
      </c>
      <c r="C12" s="318">
        <v>12</v>
      </c>
      <c r="D12" s="319"/>
    </row>
    <row r="13" spans="1:4">
      <c r="A13" s="132"/>
      <c r="B13" s="29"/>
      <c r="C13" s="30"/>
      <c r="D13" s="129"/>
    </row>
    <row r="14" spans="1:4">
      <c r="A14" s="298" t="s">
        <v>28</v>
      </c>
      <c r="B14" s="299"/>
      <c r="C14" s="299"/>
      <c r="D14" s="300"/>
    </row>
    <row r="15" spans="1:4" ht="31.5" customHeight="1">
      <c r="A15" s="294" t="s">
        <v>774</v>
      </c>
      <c r="B15" s="295"/>
      <c r="C15" s="31" t="s">
        <v>29</v>
      </c>
      <c r="D15" s="133" t="s">
        <v>111</v>
      </c>
    </row>
    <row r="16" spans="1:4">
      <c r="A16" s="296" t="s">
        <v>132</v>
      </c>
      <c r="B16" s="297"/>
      <c r="C16" s="32" t="s">
        <v>781</v>
      </c>
      <c r="D16" s="134">
        <v>1</v>
      </c>
    </row>
    <row r="17" spans="1:4">
      <c r="A17" s="331"/>
      <c r="B17" s="332"/>
      <c r="C17" s="333"/>
      <c r="D17" s="129"/>
    </row>
    <row r="18" spans="1:4">
      <c r="A18" s="370" t="s">
        <v>9</v>
      </c>
      <c r="B18" s="371"/>
      <c r="C18" s="371"/>
      <c r="D18" s="372"/>
    </row>
    <row r="19" spans="1:4" ht="31">
      <c r="A19" s="135">
        <v>1</v>
      </c>
      <c r="B19" s="356" t="s">
        <v>10</v>
      </c>
      <c r="C19" s="357"/>
      <c r="D19" s="136" t="s">
        <v>133</v>
      </c>
    </row>
    <row r="20" spans="1:4">
      <c r="A20" s="135">
        <v>2</v>
      </c>
      <c r="B20" s="356" t="s">
        <v>30</v>
      </c>
      <c r="C20" s="357"/>
      <c r="D20" s="137" t="s">
        <v>134</v>
      </c>
    </row>
    <row r="21" spans="1:4" ht="15.75" customHeight="1">
      <c r="A21" s="135">
        <v>3</v>
      </c>
      <c r="B21" s="361" t="s">
        <v>830</v>
      </c>
      <c r="C21" s="362"/>
      <c r="D21" s="138">
        <v>2661.51</v>
      </c>
    </row>
    <row r="22" spans="1:4">
      <c r="A22" s="135">
        <v>4</v>
      </c>
      <c r="B22" s="356" t="s">
        <v>11</v>
      </c>
      <c r="C22" s="357"/>
      <c r="D22" s="139" t="str">
        <f>C11</f>
        <v>SEEAC/MT</v>
      </c>
    </row>
    <row r="23" spans="1:4">
      <c r="A23" s="135">
        <v>5</v>
      </c>
      <c r="B23" s="356" t="s">
        <v>12</v>
      </c>
      <c r="C23" s="357"/>
      <c r="D23" s="140">
        <v>43831</v>
      </c>
    </row>
    <row r="24" spans="1:4">
      <c r="A24" s="141"/>
      <c r="B24" s="142"/>
      <c r="C24" s="142"/>
      <c r="D24" s="129"/>
    </row>
    <row r="25" spans="1:4">
      <c r="A25" s="358" t="s">
        <v>25</v>
      </c>
      <c r="B25" s="359"/>
      <c r="C25" s="359"/>
      <c r="D25" s="360"/>
    </row>
    <row r="26" spans="1:4">
      <c r="A26" s="170">
        <v>1</v>
      </c>
      <c r="B26" s="342" t="s">
        <v>13</v>
      </c>
      <c r="C26" s="329"/>
      <c r="D26" s="144" t="s">
        <v>14</v>
      </c>
    </row>
    <row r="27" spans="1:4">
      <c r="A27" s="145" t="s">
        <v>1</v>
      </c>
      <c r="B27" s="343" t="s">
        <v>831</v>
      </c>
      <c r="C27" s="344"/>
      <c r="D27" s="146">
        <f>(D21/220)*220</f>
        <v>2661.51</v>
      </c>
    </row>
    <row r="28" spans="1:4">
      <c r="A28" s="145" t="s">
        <v>3</v>
      </c>
      <c r="B28" s="343" t="s">
        <v>89</v>
      </c>
      <c r="C28" s="344"/>
      <c r="D28" s="146"/>
    </row>
    <row r="29" spans="1:4">
      <c r="A29" s="145" t="s">
        <v>5</v>
      </c>
      <c r="B29" s="343" t="s">
        <v>90</v>
      </c>
      <c r="C29" s="344"/>
      <c r="D29" s="146"/>
    </row>
    <row r="30" spans="1:4">
      <c r="A30" s="145" t="s">
        <v>7</v>
      </c>
      <c r="B30" s="343" t="s">
        <v>91</v>
      </c>
      <c r="C30" s="344"/>
      <c r="D30" s="146"/>
    </row>
    <row r="31" spans="1:4">
      <c r="A31" s="145" t="s">
        <v>15</v>
      </c>
      <c r="B31" s="343" t="s">
        <v>92</v>
      </c>
      <c r="C31" s="344"/>
      <c r="D31" s="146"/>
    </row>
    <row r="32" spans="1:4">
      <c r="A32" s="145" t="s">
        <v>16</v>
      </c>
      <c r="B32" s="354" t="s">
        <v>127</v>
      </c>
      <c r="C32" s="355"/>
      <c r="D32" s="146">
        <v>51.97</v>
      </c>
    </row>
    <row r="33" spans="1:4">
      <c r="A33" s="147" t="s">
        <v>17</v>
      </c>
      <c r="B33" s="343" t="s">
        <v>784</v>
      </c>
      <c r="C33" s="344"/>
      <c r="D33" s="146"/>
    </row>
    <row r="34" spans="1:4" ht="15.75" customHeight="1">
      <c r="A34" s="327" t="s">
        <v>93</v>
      </c>
      <c r="B34" s="328"/>
      <c r="C34" s="329"/>
      <c r="D34" s="148">
        <f>SUM(D27:D33)</f>
        <v>2713.48</v>
      </c>
    </row>
    <row r="35" spans="1:4">
      <c r="A35" s="141"/>
      <c r="B35" s="142"/>
      <c r="C35" s="142"/>
      <c r="D35" s="129"/>
    </row>
    <row r="36" spans="1:4">
      <c r="A36" s="277" t="s">
        <v>65</v>
      </c>
      <c r="B36" s="278"/>
      <c r="C36" s="278"/>
      <c r="D36" s="279"/>
    </row>
    <row r="37" spans="1:4">
      <c r="A37" s="345" t="s">
        <v>31</v>
      </c>
      <c r="B37" s="346"/>
      <c r="C37" s="346"/>
      <c r="D37" s="347"/>
    </row>
    <row r="38" spans="1:4">
      <c r="A38" s="170" t="s">
        <v>32</v>
      </c>
      <c r="B38" s="348" t="s">
        <v>33</v>
      </c>
      <c r="C38" s="349"/>
      <c r="D38" s="144" t="s">
        <v>14</v>
      </c>
    </row>
    <row r="39" spans="1:4">
      <c r="A39" s="145" t="s">
        <v>1</v>
      </c>
      <c r="B39" s="350" t="s">
        <v>26</v>
      </c>
      <c r="C39" s="351"/>
      <c r="D39" s="146">
        <f>D34/12</f>
        <v>226.12333333333333</v>
      </c>
    </row>
    <row r="40" spans="1:4">
      <c r="A40" s="145" t="s">
        <v>3</v>
      </c>
      <c r="B40" s="352" t="s">
        <v>94</v>
      </c>
      <c r="C40" s="353"/>
      <c r="D40" s="146">
        <f>D34/12</f>
        <v>226.12333333333333</v>
      </c>
    </row>
    <row r="41" spans="1:4">
      <c r="A41" s="145" t="s">
        <v>5</v>
      </c>
      <c r="B41" s="350" t="s">
        <v>95</v>
      </c>
      <c r="C41" s="351"/>
      <c r="D41" s="146">
        <f>D40/3</f>
        <v>75.37444444444445</v>
      </c>
    </row>
    <row r="42" spans="1:4" ht="15.75" customHeight="1">
      <c r="A42" s="327" t="s">
        <v>93</v>
      </c>
      <c r="B42" s="328"/>
      <c r="C42" s="329"/>
      <c r="D42" s="148">
        <f>SUM(D39:D41)</f>
        <v>527.62111111111108</v>
      </c>
    </row>
    <row r="43" spans="1:4">
      <c r="A43" s="141"/>
      <c r="B43" s="142"/>
      <c r="C43" s="142"/>
      <c r="D43" s="129"/>
    </row>
    <row r="44" spans="1:4" ht="32.25" customHeight="1">
      <c r="A44" s="334" t="s">
        <v>34</v>
      </c>
      <c r="B44" s="335"/>
      <c r="C44" s="335"/>
      <c r="D44" s="336"/>
    </row>
    <row r="45" spans="1:4">
      <c r="A45" s="170" t="s">
        <v>35</v>
      </c>
      <c r="B45" s="169" t="s">
        <v>36</v>
      </c>
      <c r="C45" s="169" t="s">
        <v>37</v>
      </c>
      <c r="D45" s="144" t="s">
        <v>14</v>
      </c>
    </row>
    <row r="46" spans="1:4">
      <c r="A46" s="145" t="s">
        <v>1</v>
      </c>
      <c r="B46" s="34" t="s">
        <v>38</v>
      </c>
      <c r="C46" s="35">
        <v>0.2</v>
      </c>
      <c r="D46" s="146">
        <f>(D34+D42)*C46</f>
        <v>648.22022222222222</v>
      </c>
    </row>
    <row r="47" spans="1:4">
      <c r="A47" s="145" t="s">
        <v>3</v>
      </c>
      <c r="B47" s="34" t="s">
        <v>39</v>
      </c>
      <c r="C47" s="35">
        <v>2.5000000000000001E-2</v>
      </c>
      <c r="D47" s="146">
        <f>(D34+D42)*C47</f>
        <v>81.027527777777777</v>
      </c>
    </row>
    <row r="48" spans="1:4" ht="31">
      <c r="A48" s="145" t="s">
        <v>5</v>
      </c>
      <c r="B48" s="34" t="s">
        <v>124</v>
      </c>
      <c r="C48" s="36">
        <v>0.03</v>
      </c>
      <c r="D48" s="146">
        <f>(D34+D42)*C48</f>
        <v>97.233033333333324</v>
      </c>
    </row>
    <row r="49" spans="1:4">
      <c r="A49" s="145" t="s">
        <v>7</v>
      </c>
      <c r="B49" s="34" t="s">
        <v>40</v>
      </c>
      <c r="C49" s="35">
        <v>1.4999999999999999E-2</v>
      </c>
      <c r="D49" s="146">
        <f>(D34+D42)*C49</f>
        <v>48.616516666666662</v>
      </c>
    </row>
    <row r="50" spans="1:4">
      <c r="A50" s="145" t="s">
        <v>15</v>
      </c>
      <c r="B50" s="34" t="s">
        <v>41</v>
      </c>
      <c r="C50" s="35">
        <v>0.01</v>
      </c>
      <c r="D50" s="146">
        <f>(D34+D42)*C50</f>
        <v>32.411011111111108</v>
      </c>
    </row>
    <row r="51" spans="1:4">
      <c r="A51" s="145" t="s">
        <v>16</v>
      </c>
      <c r="B51" s="34" t="s">
        <v>42</v>
      </c>
      <c r="C51" s="35">
        <v>6.0000000000000001E-3</v>
      </c>
      <c r="D51" s="503">
        <f>(D34+D42)*C51</f>
        <v>19.446606666666668</v>
      </c>
    </row>
    <row r="52" spans="1:4">
      <c r="A52" s="145" t="s">
        <v>17</v>
      </c>
      <c r="B52" s="34" t="s">
        <v>43</v>
      </c>
      <c r="C52" s="35">
        <v>2E-3</v>
      </c>
      <c r="D52" s="146">
        <f>(D34+D42)*C52</f>
        <v>6.482202222222222</v>
      </c>
    </row>
    <row r="53" spans="1:4" ht="15.75" customHeight="1">
      <c r="A53" s="337" t="s">
        <v>96</v>
      </c>
      <c r="B53" s="338"/>
      <c r="C53" s="37">
        <f>SUM(C46:C52)</f>
        <v>0.28800000000000003</v>
      </c>
      <c r="D53" s="149">
        <f>(D34+D42)*C53</f>
        <v>933.43712000000005</v>
      </c>
    </row>
    <row r="54" spans="1:4">
      <c r="A54" s="145" t="s">
        <v>18</v>
      </c>
      <c r="B54" s="34" t="s">
        <v>44</v>
      </c>
      <c r="C54" s="35">
        <v>0.08</v>
      </c>
      <c r="D54" s="146">
        <f>(D34+D42)*C54</f>
        <v>259.28808888888886</v>
      </c>
    </row>
    <row r="55" spans="1:4" ht="15.75" customHeight="1">
      <c r="A55" s="327" t="s">
        <v>97</v>
      </c>
      <c r="B55" s="329"/>
      <c r="C55" s="35">
        <f>SUM(C53:C54)</f>
        <v>0.36800000000000005</v>
      </c>
      <c r="D55" s="148">
        <f>SUM(D53:D54)</f>
        <v>1192.725208888889</v>
      </c>
    </row>
    <row r="56" spans="1:4">
      <c r="A56" s="141"/>
      <c r="B56" s="142"/>
      <c r="C56" s="142"/>
      <c r="D56" s="129"/>
    </row>
    <row r="57" spans="1:4">
      <c r="A57" s="339" t="s">
        <v>45</v>
      </c>
      <c r="B57" s="340"/>
      <c r="C57" s="340"/>
      <c r="D57" s="341"/>
    </row>
    <row r="58" spans="1:4">
      <c r="A58" s="170" t="s">
        <v>46</v>
      </c>
      <c r="B58" s="342" t="s">
        <v>19</v>
      </c>
      <c r="C58" s="329"/>
      <c r="D58" s="144" t="s">
        <v>14</v>
      </c>
    </row>
    <row r="59" spans="1:4">
      <c r="A59" s="145" t="s">
        <v>1</v>
      </c>
      <c r="B59" s="343" t="s">
        <v>98</v>
      </c>
      <c r="C59" s="344"/>
      <c r="D59" s="146"/>
    </row>
    <row r="60" spans="1:4">
      <c r="A60" s="145" t="s">
        <v>3</v>
      </c>
      <c r="B60" s="343" t="s">
        <v>842</v>
      </c>
      <c r="C60" s="344"/>
      <c r="D60" s="146">
        <f>(15*22)-(15*22*5%)</f>
        <v>313.5</v>
      </c>
    </row>
    <row r="61" spans="1:4" ht="15.75" customHeight="1">
      <c r="A61" s="145" t="s">
        <v>5</v>
      </c>
      <c r="B61" s="343" t="s">
        <v>841</v>
      </c>
      <c r="C61" s="344"/>
      <c r="D61" s="146">
        <v>110</v>
      </c>
    </row>
    <row r="62" spans="1:4">
      <c r="A62" s="145" t="s">
        <v>7</v>
      </c>
      <c r="B62" s="343" t="s">
        <v>75</v>
      </c>
      <c r="C62" s="344"/>
      <c r="D62" s="146"/>
    </row>
    <row r="63" spans="1:4" ht="15.75" customHeight="1">
      <c r="A63" s="327" t="s">
        <v>93</v>
      </c>
      <c r="B63" s="328"/>
      <c r="C63" s="329"/>
      <c r="D63" s="148">
        <f>SUM(D59:D62)</f>
        <v>423.5</v>
      </c>
    </row>
    <row r="64" spans="1:4">
      <c r="A64" s="141"/>
      <c r="B64" s="142"/>
      <c r="C64" s="142"/>
      <c r="D64" s="129"/>
    </row>
    <row r="65" spans="1:4">
      <c r="A65" s="282" t="s">
        <v>47</v>
      </c>
      <c r="B65" s="283"/>
      <c r="C65" s="283"/>
      <c r="D65" s="284"/>
    </row>
    <row r="66" spans="1:4">
      <c r="A66" s="170">
        <v>2</v>
      </c>
      <c r="B66" s="292" t="s">
        <v>48</v>
      </c>
      <c r="C66" s="293"/>
      <c r="D66" s="144" t="s">
        <v>14</v>
      </c>
    </row>
    <row r="67" spans="1:4">
      <c r="A67" s="145" t="s">
        <v>32</v>
      </c>
      <c r="B67" s="268" t="s">
        <v>33</v>
      </c>
      <c r="C67" s="268"/>
      <c r="D67" s="150">
        <f>D42</f>
        <v>527.62111111111108</v>
      </c>
    </row>
    <row r="68" spans="1:4">
      <c r="A68" s="145" t="s">
        <v>35</v>
      </c>
      <c r="B68" s="268" t="s">
        <v>36</v>
      </c>
      <c r="C68" s="268"/>
      <c r="D68" s="150">
        <f>D55</f>
        <v>1192.725208888889</v>
      </c>
    </row>
    <row r="69" spans="1:4">
      <c r="A69" s="147" t="s">
        <v>46</v>
      </c>
      <c r="B69" s="268" t="s">
        <v>19</v>
      </c>
      <c r="C69" s="268"/>
      <c r="D69" s="150">
        <f>D63</f>
        <v>423.5</v>
      </c>
    </row>
    <row r="70" spans="1:4" ht="15.75" customHeight="1">
      <c r="A70" s="272" t="s">
        <v>93</v>
      </c>
      <c r="B70" s="269"/>
      <c r="C70" s="269"/>
      <c r="D70" s="151">
        <f>SUM(D67:D69)</f>
        <v>2143.8463200000001</v>
      </c>
    </row>
    <row r="71" spans="1:4">
      <c r="A71" s="152"/>
      <c r="B71" s="142"/>
      <c r="C71" s="142"/>
      <c r="D71" s="129"/>
    </row>
    <row r="72" spans="1:4">
      <c r="A72" s="288" t="s">
        <v>49</v>
      </c>
      <c r="B72" s="289"/>
      <c r="C72" s="289"/>
      <c r="D72" s="290"/>
    </row>
    <row r="73" spans="1:4">
      <c r="A73" s="170">
        <v>3</v>
      </c>
      <c r="B73" s="269" t="s">
        <v>23</v>
      </c>
      <c r="C73" s="269"/>
      <c r="D73" s="144" t="s">
        <v>14</v>
      </c>
    </row>
    <row r="74" spans="1:4">
      <c r="A74" s="145" t="s">
        <v>1</v>
      </c>
      <c r="B74" s="280" t="s">
        <v>50</v>
      </c>
      <c r="C74" s="280"/>
      <c r="D74" s="146">
        <f>(D34+D70-D53)/12</f>
        <v>326.99076666666667</v>
      </c>
    </row>
    <row r="75" spans="1:4">
      <c r="A75" s="145" t="s">
        <v>3</v>
      </c>
      <c r="B75" s="268" t="s">
        <v>51</v>
      </c>
      <c r="C75" s="268"/>
      <c r="D75" s="153">
        <f>D74*8%</f>
        <v>26.159261333333333</v>
      </c>
    </row>
    <row r="76" spans="1:4">
      <c r="A76" s="145" t="s">
        <v>5</v>
      </c>
      <c r="B76" s="268" t="s">
        <v>52</v>
      </c>
      <c r="C76" s="268"/>
      <c r="D76" s="153">
        <f>(D54*50%)</f>
        <v>129.64404444444443</v>
      </c>
    </row>
    <row r="77" spans="1:4" ht="15.75" customHeight="1">
      <c r="A77" s="291" t="s">
        <v>99</v>
      </c>
      <c r="B77" s="281"/>
      <c r="C77" s="281"/>
      <c r="D77" s="148">
        <f>(D74+D76)*37.71%</f>
        <v>172.19698726999999</v>
      </c>
    </row>
    <row r="78" spans="1:4">
      <c r="A78" s="145" t="s">
        <v>7</v>
      </c>
      <c r="B78" s="280" t="s">
        <v>100</v>
      </c>
      <c r="C78" s="280"/>
      <c r="D78" s="153">
        <f>(D34+D70)/12</f>
        <v>404.77719333333334</v>
      </c>
    </row>
    <row r="79" spans="1:4" ht="31.5" customHeight="1">
      <c r="A79" s="145" t="s">
        <v>15</v>
      </c>
      <c r="B79" s="268" t="s">
        <v>53</v>
      </c>
      <c r="C79" s="268"/>
      <c r="D79" s="146">
        <f>(D78*C55)</f>
        <v>148.95800714666669</v>
      </c>
    </row>
    <row r="80" spans="1:4">
      <c r="A80" s="145" t="s">
        <v>16</v>
      </c>
      <c r="B80" s="268" t="s">
        <v>54</v>
      </c>
      <c r="C80" s="268"/>
      <c r="D80" s="146">
        <f>D76</f>
        <v>129.64404444444443</v>
      </c>
    </row>
    <row r="81" spans="1:6" ht="15.75" customHeight="1">
      <c r="A81" s="291" t="s">
        <v>101</v>
      </c>
      <c r="B81" s="281"/>
      <c r="C81" s="281"/>
      <c r="D81" s="148">
        <f>(D78+D80)*37.71%</f>
        <v>201.53024876600003</v>
      </c>
    </row>
    <row r="82" spans="1:6" ht="15.75" customHeight="1">
      <c r="A82" s="272" t="s">
        <v>93</v>
      </c>
      <c r="B82" s="269"/>
      <c r="C82" s="269"/>
      <c r="D82" s="154">
        <f>(D77+D81)-5.76</f>
        <v>367.96723603600003</v>
      </c>
    </row>
    <row r="83" spans="1:6">
      <c r="A83" s="141"/>
      <c r="B83" s="142"/>
      <c r="C83" s="142"/>
      <c r="D83" s="129"/>
    </row>
    <row r="84" spans="1:6">
      <c r="A84" s="288" t="s">
        <v>55</v>
      </c>
      <c r="B84" s="289"/>
      <c r="C84" s="289"/>
      <c r="D84" s="290"/>
    </row>
    <row r="85" spans="1:6">
      <c r="A85" s="282" t="s">
        <v>56</v>
      </c>
      <c r="B85" s="283"/>
      <c r="C85" s="283"/>
      <c r="D85" s="284"/>
    </row>
    <row r="86" spans="1:6">
      <c r="A86" s="170" t="s">
        <v>20</v>
      </c>
      <c r="B86" s="269" t="s">
        <v>57</v>
      </c>
      <c r="C86" s="269"/>
      <c r="D86" s="144" t="s">
        <v>14</v>
      </c>
      <c r="F86" s="33"/>
    </row>
    <row r="87" spans="1:6">
      <c r="A87" s="145" t="s">
        <v>1</v>
      </c>
      <c r="B87" s="268" t="s">
        <v>58</v>
      </c>
      <c r="C87" s="268"/>
      <c r="D87" s="155"/>
    </row>
    <row r="88" spans="1:6">
      <c r="A88" s="145" t="s">
        <v>3</v>
      </c>
      <c r="B88" s="268" t="s">
        <v>146</v>
      </c>
      <c r="C88" s="268"/>
      <c r="D88" s="156">
        <f>(D34+D70+D82)/30*29.1991/12</f>
        <v>423.81630297791884</v>
      </c>
    </row>
    <row r="89" spans="1:6">
      <c r="A89" s="145" t="s">
        <v>5</v>
      </c>
      <c r="B89" s="268" t="s">
        <v>59</v>
      </c>
      <c r="C89" s="268"/>
      <c r="D89" s="150"/>
    </row>
    <row r="90" spans="1:6">
      <c r="A90" s="145" t="s">
        <v>7</v>
      </c>
      <c r="B90" s="268" t="s">
        <v>27</v>
      </c>
      <c r="C90" s="268"/>
      <c r="D90" s="150"/>
    </row>
    <row r="91" spans="1:6">
      <c r="A91" s="145" t="s">
        <v>15</v>
      </c>
      <c r="B91" s="268" t="s">
        <v>102</v>
      </c>
      <c r="C91" s="268"/>
      <c r="D91" s="150"/>
    </row>
    <row r="92" spans="1:6">
      <c r="A92" s="147" t="s">
        <v>16</v>
      </c>
      <c r="B92" s="268" t="s">
        <v>24</v>
      </c>
      <c r="C92" s="268"/>
      <c r="D92" s="157"/>
    </row>
    <row r="93" spans="1:6" ht="15.75" customHeight="1">
      <c r="A93" s="272" t="s">
        <v>97</v>
      </c>
      <c r="B93" s="269"/>
      <c r="C93" s="269"/>
      <c r="D93" s="151">
        <f>SUM(D87:D92)</f>
        <v>423.81630297791884</v>
      </c>
    </row>
    <row r="94" spans="1:6">
      <c r="A94" s="141"/>
      <c r="B94" s="142"/>
      <c r="C94" s="142"/>
      <c r="D94" s="129"/>
    </row>
    <row r="95" spans="1:6">
      <c r="A95" s="282" t="s">
        <v>60</v>
      </c>
      <c r="B95" s="283"/>
      <c r="C95" s="283"/>
      <c r="D95" s="284"/>
    </row>
    <row r="96" spans="1:6">
      <c r="A96" s="172" t="s">
        <v>21</v>
      </c>
      <c r="B96" s="269" t="s">
        <v>61</v>
      </c>
      <c r="C96" s="269"/>
      <c r="D96" s="159" t="s">
        <v>14</v>
      </c>
    </row>
    <row r="97" spans="1:4">
      <c r="A97" s="160" t="s">
        <v>1</v>
      </c>
      <c r="B97" s="268" t="s">
        <v>103</v>
      </c>
      <c r="C97" s="268"/>
      <c r="D97" s="161"/>
    </row>
    <row r="98" spans="1:4" ht="15.75" customHeight="1">
      <c r="A98" s="272" t="s">
        <v>93</v>
      </c>
      <c r="B98" s="269"/>
      <c r="C98" s="269"/>
      <c r="D98" s="162">
        <v>0</v>
      </c>
    </row>
    <row r="99" spans="1:4">
      <c r="A99" s="141"/>
      <c r="B99" s="142"/>
      <c r="C99" s="142"/>
      <c r="D99" s="129"/>
    </row>
    <row r="100" spans="1:4">
      <c r="A100" s="285" t="s">
        <v>62</v>
      </c>
      <c r="B100" s="286"/>
      <c r="C100" s="286"/>
      <c r="D100" s="287"/>
    </row>
    <row r="101" spans="1:4">
      <c r="A101" s="170">
        <v>4</v>
      </c>
      <c r="B101" s="281" t="s">
        <v>63</v>
      </c>
      <c r="C101" s="281"/>
      <c r="D101" s="144" t="s">
        <v>14</v>
      </c>
    </row>
    <row r="102" spans="1:4">
      <c r="A102" s="145" t="s">
        <v>20</v>
      </c>
      <c r="B102" s="268" t="s">
        <v>57</v>
      </c>
      <c r="C102" s="268"/>
      <c r="D102" s="150">
        <f>D93</f>
        <v>423.81630297791884</v>
      </c>
    </row>
    <row r="103" spans="1:4">
      <c r="A103" s="147" t="s">
        <v>21</v>
      </c>
      <c r="B103" s="268" t="s">
        <v>61</v>
      </c>
      <c r="C103" s="268"/>
      <c r="D103" s="150"/>
    </row>
    <row r="104" spans="1:4" ht="15.75" customHeight="1">
      <c r="A104" s="272" t="s">
        <v>93</v>
      </c>
      <c r="B104" s="269"/>
      <c r="C104" s="269"/>
      <c r="D104" s="151">
        <f>SUM(D102:D103)</f>
        <v>423.81630297791884</v>
      </c>
    </row>
    <row r="105" spans="1:4">
      <c r="A105" s="141"/>
      <c r="B105" s="142"/>
      <c r="C105" s="142"/>
      <c r="D105" s="129"/>
    </row>
    <row r="106" spans="1:4" ht="16" thickBot="1">
      <c r="A106" s="277" t="s">
        <v>66</v>
      </c>
      <c r="B106" s="278"/>
      <c r="C106" s="278"/>
      <c r="D106" s="279"/>
    </row>
    <row r="107" spans="1:4" ht="16" thickBot="1">
      <c r="A107" s="173">
        <v>5</v>
      </c>
      <c r="B107" s="269" t="s">
        <v>104</v>
      </c>
      <c r="C107" s="269"/>
      <c r="D107" s="144" t="s">
        <v>14</v>
      </c>
    </row>
    <row r="108" spans="1:4" ht="16" thickBot="1">
      <c r="A108" s="120" t="s">
        <v>1</v>
      </c>
      <c r="B108" s="268" t="s">
        <v>105</v>
      </c>
      <c r="C108" s="268"/>
      <c r="D108" s="146">
        <f>UNIFORMES!E46</f>
        <v>69.279166666666654</v>
      </c>
    </row>
    <row r="109" spans="1:4" ht="16" thickBot="1">
      <c r="A109" s="120" t="s">
        <v>3</v>
      </c>
      <c r="B109" s="268" t="s">
        <v>147</v>
      </c>
      <c r="C109" s="268"/>
      <c r="D109" s="146">
        <f>(0.47*220)</f>
        <v>103.39999999999999</v>
      </c>
    </row>
    <row r="110" spans="1:4" ht="16" thickBot="1">
      <c r="A110" s="120" t="s">
        <v>5</v>
      </c>
      <c r="B110" s="268" t="s">
        <v>148</v>
      </c>
      <c r="C110" s="268"/>
      <c r="D110" s="146">
        <f>(0.91*220)</f>
        <v>200.20000000000002</v>
      </c>
    </row>
    <row r="111" spans="1:4">
      <c r="A111" s="121" t="s">
        <v>7</v>
      </c>
      <c r="B111" s="268" t="s">
        <v>106</v>
      </c>
      <c r="C111" s="268"/>
      <c r="D111" s="146"/>
    </row>
    <row r="112" spans="1:4" ht="16.5" customHeight="1">
      <c r="A112" s="272" t="s">
        <v>97</v>
      </c>
      <c r="B112" s="269"/>
      <c r="C112" s="269"/>
      <c r="D112" s="148">
        <f>SUM(D108:D111)</f>
        <v>372.87916666666666</v>
      </c>
    </row>
    <row r="113" spans="1:4">
      <c r="A113" s="141"/>
      <c r="B113" s="142"/>
      <c r="C113" s="142"/>
      <c r="D113" s="129"/>
    </row>
    <row r="114" spans="1:4">
      <c r="A114" s="274" t="s">
        <v>213</v>
      </c>
      <c r="B114" s="275"/>
      <c r="C114" s="275"/>
      <c r="D114" s="276"/>
    </row>
    <row r="115" spans="1:4">
      <c r="A115" s="170">
        <v>6</v>
      </c>
      <c r="B115" s="171" t="s">
        <v>167</v>
      </c>
      <c r="C115" s="169" t="s">
        <v>37</v>
      </c>
      <c r="D115" s="144" t="s">
        <v>14</v>
      </c>
    </row>
    <row r="116" spans="1:4">
      <c r="A116" s="272" t="s">
        <v>97</v>
      </c>
      <c r="B116" s="269"/>
      <c r="C116" s="38">
        <v>0.23449999999999999</v>
      </c>
      <c r="D116" s="151">
        <f>C116*D125</f>
        <v>1412.1564265220973</v>
      </c>
    </row>
    <row r="117" spans="1:4">
      <c r="A117" s="141"/>
      <c r="B117" s="142"/>
      <c r="C117" s="142"/>
      <c r="D117" s="129"/>
    </row>
    <row r="118" spans="1:4">
      <c r="A118" s="277" t="s">
        <v>107</v>
      </c>
      <c r="B118" s="278"/>
      <c r="C118" s="278"/>
      <c r="D118" s="279"/>
    </row>
    <row r="119" spans="1:4">
      <c r="A119" s="170"/>
      <c r="B119" s="269" t="s">
        <v>64</v>
      </c>
      <c r="C119" s="269"/>
      <c r="D119" s="144" t="s">
        <v>14</v>
      </c>
    </row>
    <row r="120" spans="1:4">
      <c r="A120" s="170" t="s">
        <v>1</v>
      </c>
      <c r="B120" s="268" t="s">
        <v>25</v>
      </c>
      <c r="C120" s="268"/>
      <c r="D120" s="163">
        <f>D34</f>
        <v>2713.48</v>
      </c>
    </row>
    <row r="121" spans="1:4">
      <c r="A121" s="170" t="s">
        <v>3</v>
      </c>
      <c r="B121" s="268" t="s">
        <v>65</v>
      </c>
      <c r="C121" s="268"/>
      <c r="D121" s="163">
        <f>D70</f>
        <v>2143.8463200000001</v>
      </c>
    </row>
    <row r="122" spans="1:4">
      <c r="A122" s="170" t="s">
        <v>5</v>
      </c>
      <c r="B122" s="268" t="s">
        <v>49</v>
      </c>
      <c r="C122" s="268"/>
      <c r="D122" s="163">
        <f>D82</f>
        <v>367.96723603600003</v>
      </c>
    </row>
    <row r="123" spans="1:4">
      <c r="A123" s="170" t="s">
        <v>7</v>
      </c>
      <c r="B123" s="280" t="s">
        <v>55</v>
      </c>
      <c r="C123" s="280"/>
      <c r="D123" s="163">
        <f>D104</f>
        <v>423.81630297791884</v>
      </c>
    </row>
    <row r="124" spans="1:4">
      <c r="A124" s="164" t="s">
        <v>15</v>
      </c>
      <c r="B124" s="268" t="s">
        <v>66</v>
      </c>
      <c r="C124" s="268"/>
      <c r="D124" s="163">
        <f>D112</f>
        <v>372.87916666666666</v>
      </c>
    </row>
    <row r="125" spans="1:4" ht="15.75" customHeight="1">
      <c r="A125" s="272" t="s">
        <v>67</v>
      </c>
      <c r="B125" s="269"/>
      <c r="C125" s="269"/>
      <c r="D125" s="165">
        <f>SUM(D120:D124)</f>
        <v>6021.9890256805857</v>
      </c>
    </row>
    <row r="126" spans="1:4">
      <c r="A126" s="166" t="s">
        <v>16</v>
      </c>
      <c r="B126" s="273" t="s">
        <v>214</v>
      </c>
      <c r="C126" s="273"/>
      <c r="D126" s="165">
        <f>D116</f>
        <v>1412.1564265220973</v>
      </c>
    </row>
    <row r="127" spans="1:4" ht="16.5" customHeight="1" thickBot="1">
      <c r="A127" s="272" t="s">
        <v>108</v>
      </c>
      <c r="B127" s="269"/>
      <c r="C127" s="269"/>
      <c r="D127" s="167">
        <f>D125+D126</f>
        <v>7434.1454522026834</v>
      </c>
    </row>
    <row r="128" spans="1:4" ht="16" thickBot="1">
      <c r="A128" s="270" t="s">
        <v>782</v>
      </c>
      <c r="B128" s="271"/>
      <c r="C128" s="271"/>
      <c r="D128" s="123">
        <f>(D34+D70+D82)/220</f>
        <v>23.751334345618183</v>
      </c>
    </row>
    <row r="129" spans="3:3">
      <c r="C129" s="17"/>
    </row>
  </sheetData>
  <mergeCells count="103">
    <mergeCell ref="A1:D1"/>
    <mergeCell ref="A2:D2"/>
    <mergeCell ref="A4:D4"/>
    <mergeCell ref="A5:D5"/>
    <mergeCell ref="A6:D6"/>
    <mergeCell ref="A8:D8"/>
    <mergeCell ref="A16:B16"/>
    <mergeCell ref="A17:C17"/>
    <mergeCell ref="B19:C19"/>
    <mergeCell ref="B20:C20"/>
    <mergeCell ref="B21:C21"/>
    <mergeCell ref="C9:D9"/>
    <mergeCell ref="C10:D10"/>
    <mergeCell ref="C11:D11"/>
    <mergeCell ref="C12:D12"/>
    <mergeCell ref="A14:D14"/>
    <mergeCell ref="A15:B15"/>
    <mergeCell ref="B29:C29"/>
    <mergeCell ref="B30:C30"/>
    <mergeCell ref="B31:C31"/>
    <mergeCell ref="B32:C32"/>
    <mergeCell ref="B33:C33"/>
    <mergeCell ref="A34:C34"/>
    <mergeCell ref="B22:C22"/>
    <mergeCell ref="B23:C23"/>
    <mergeCell ref="A25:D25"/>
    <mergeCell ref="B26:C26"/>
    <mergeCell ref="B27:C27"/>
    <mergeCell ref="B28:C28"/>
    <mergeCell ref="A42:C42"/>
    <mergeCell ref="A44:D44"/>
    <mergeCell ref="A53:B53"/>
    <mergeCell ref="A55:B55"/>
    <mergeCell ref="A57:D57"/>
    <mergeCell ref="B58:C58"/>
    <mergeCell ref="A36:D36"/>
    <mergeCell ref="A37:D37"/>
    <mergeCell ref="B38:C38"/>
    <mergeCell ref="B39:C39"/>
    <mergeCell ref="B40:C40"/>
    <mergeCell ref="B41:C41"/>
    <mergeCell ref="A72:D72"/>
    <mergeCell ref="B73:C73"/>
    <mergeCell ref="B74:C74"/>
    <mergeCell ref="B75:C75"/>
    <mergeCell ref="B76:C76"/>
    <mergeCell ref="A77:C77"/>
    <mergeCell ref="A65:D65"/>
    <mergeCell ref="B66:C66"/>
    <mergeCell ref="B67:C67"/>
    <mergeCell ref="B68:C68"/>
    <mergeCell ref="B69:C69"/>
    <mergeCell ref="A70:C70"/>
    <mergeCell ref="A85:D85"/>
    <mergeCell ref="B86:C86"/>
    <mergeCell ref="B87:C87"/>
    <mergeCell ref="B88:C88"/>
    <mergeCell ref="B89:C89"/>
    <mergeCell ref="B90:C90"/>
    <mergeCell ref="B78:C78"/>
    <mergeCell ref="B79:C79"/>
    <mergeCell ref="B80:C80"/>
    <mergeCell ref="A81:C81"/>
    <mergeCell ref="A82:C82"/>
    <mergeCell ref="A84:D84"/>
    <mergeCell ref="B110:C110"/>
    <mergeCell ref="B111:C111"/>
    <mergeCell ref="A98:C98"/>
    <mergeCell ref="A100:D100"/>
    <mergeCell ref="B101:C101"/>
    <mergeCell ref="B102:C102"/>
    <mergeCell ref="B103:C103"/>
    <mergeCell ref="A104:C104"/>
    <mergeCell ref="B91:C91"/>
    <mergeCell ref="B92:C92"/>
    <mergeCell ref="A93:C93"/>
    <mergeCell ref="A95:D95"/>
    <mergeCell ref="B96:C96"/>
    <mergeCell ref="B97:C97"/>
    <mergeCell ref="A63:C63"/>
    <mergeCell ref="B62:C62"/>
    <mergeCell ref="B61:C61"/>
    <mergeCell ref="B60:C60"/>
    <mergeCell ref="B59:C59"/>
    <mergeCell ref="A18:D18"/>
    <mergeCell ref="A127:C127"/>
    <mergeCell ref="A128:C128"/>
    <mergeCell ref="B121:C121"/>
    <mergeCell ref="B122:C122"/>
    <mergeCell ref="B123:C123"/>
    <mergeCell ref="B124:C124"/>
    <mergeCell ref="A125:C125"/>
    <mergeCell ref="B126:C126"/>
    <mergeCell ref="A112:C112"/>
    <mergeCell ref="A114:D114"/>
    <mergeCell ref="A116:B116"/>
    <mergeCell ref="A118:D118"/>
    <mergeCell ref="B119:C119"/>
    <mergeCell ref="B120:C120"/>
    <mergeCell ref="A106:D106"/>
    <mergeCell ref="B107:C107"/>
    <mergeCell ref="B108:C108"/>
    <mergeCell ref="B109:C109"/>
  </mergeCells>
  <pageMargins left="0.511811024" right="0.511811024" top="0.78740157499999996" bottom="0.78740157499999996" header="0.31496062000000002" footer="0.31496062000000002"/>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20"/>
  <dimension ref="A1:F129"/>
  <sheetViews>
    <sheetView topLeftCell="A37" workbookViewId="0">
      <selection activeCell="D51" sqref="D51"/>
    </sheetView>
  </sheetViews>
  <sheetFormatPr defaultColWidth="9.1796875" defaultRowHeight="15.5"/>
  <cols>
    <col min="1" max="1" width="3.81640625" style="16" bestFit="1" customWidth="1"/>
    <col min="2" max="2" width="70.453125" style="16" bestFit="1" customWidth="1"/>
    <col min="3" max="3" width="22.1796875" style="16" bestFit="1" customWidth="1"/>
    <col min="4" max="4" width="21.453125" style="16" bestFit="1" customWidth="1"/>
    <col min="5" max="5" width="14.7265625" style="16" customWidth="1"/>
    <col min="6" max="6" width="12" style="16" customWidth="1"/>
    <col min="7" max="7" width="15.1796875" style="16" customWidth="1"/>
    <col min="8" max="16384" width="9.1796875" style="16"/>
  </cols>
  <sheetData>
    <row r="1" spans="1:4">
      <c r="A1" s="265" t="s">
        <v>852</v>
      </c>
      <c r="B1" s="266"/>
      <c r="C1" s="266"/>
      <c r="D1" s="267"/>
    </row>
    <row r="2" spans="1:4">
      <c r="A2" s="313" t="s">
        <v>113</v>
      </c>
      <c r="B2" s="314"/>
      <c r="C2" s="314"/>
      <c r="D2" s="315"/>
    </row>
    <row r="3" spans="1:4">
      <c r="A3" s="124"/>
      <c r="B3" s="125"/>
      <c r="C3" s="125"/>
      <c r="D3" s="126"/>
    </row>
    <row r="4" spans="1:4">
      <c r="A4" s="324" t="s">
        <v>109</v>
      </c>
      <c r="B4" s="325"/>
      <c r="C4" s="325"/>
      <c r="D4" s="326"/>
    </row>
    <row r="5" spans="1:4" ht="15.75" customHeight="1">
      <c r="A5" s="324" t="s">
        <v>826</v>
      </c>
      <c r="B5" s="325"/>
      <c r="C5" s="325"/>
      <c r="D5" s="326"/>
    </row>
    <row r="6" spans="1:4" ht="15.75" customHeight="1">
      <c r="A6" s="324" t="s">
        <v>824</v>
      </c>
      <c r="B6" s="325"/>
      <c r="C6" s="325"/>
      <c r="D6" s="326"/>
    </row>
    <row r="7" spans="1:4">
      <c r="A7" s="127"/>
      <c r="B7" s="28"/>
      <c r="C7" s="128"/>
      <c r="D7" s="129"/>
    </row>
    <row r="8" spans="1:4">
      <c r="A8" s="308" t="s">
        <v>0</v>
      </c>
      <c r="B8" s="309"/>
      <c r="C8" s="309"/>
      <c r="D8" s="310"/>
    </row>
    <row r="9" spans="1:4">
      <c r="A9" s="130" t="s">
        <v>1</v>
      </c>
      <c r="B9" s="119" t="s">
        <v>2</v>
      </c>
      <c r="C9" s="316" t="s">
        <v>823</v>
      </c>
      <c r="D9" s="317"/>
    </row>
    <row r="10" spans="1:4">
      <c r="A10" s="131" t="s">
        <v>3</v>
      </c>
      <c r="B10" s="118" t="s">
        <v>4</v>
      </c>
      <c r="C10" s="322" t="s">
        <v>789</v>
      </c>
      <c r="D10" s="323"/>
    </row>
    <row r="11" spans="1:4">
      <c r="A11" s="131" t="s">
        <v>5</v>
      </c>
      <c r="B11" s="118" t="s">
        <v>6</v>
      </c>
      <c r="C11" s="373" t="s">
        <v>114</v>
      </c>
      <c r="D11" s="374"/>
    </row>
    <row r="12" spans="1:4">
      <c r="A12" s="131" t="s">
        <v>7</v>
      </c>
      <c r="B12" s="118" t="s">
        <v>8</v>
      </c>
      <c r="C12" s="318">
        <v>12</v>
      </c>
      <c r="D12" s="319"/>
    </row>
    <row r="13" spans="1:4">
      <c r="A13" s="132"/>
      <c r="B13" s="29"/>
      <c r="C13" s="30"/>
      <c r="D13" s="129"/>
    </row>
    <row r="14" spans="1:4">
      <c r="A14" s="298" t="s">
        <v>28</v>
      </c>
      <c r="B14" s="299"/>
      <c r="C14" s="299"/>
      <c r="D14" s="300"/>
    </row>
    <row r="15" spans="1:4" ht="31.5" customHeight="1">
      <c r="A15" s="294" t="s">
        <v>774</v>
      </c>
      <c r="B15" s="295"/>
      <c r="C15" s="31" t="s">
        <v>29</v>
      </c>
      <c r="D15" s="133" t="s">
        <v>111</v>
      </c>
    </row>
    <row r="16" spans="1:4">
      <c r="A16" s="296" t="s">
        <v>135</v>
      </c>
      <c r="B16" s="297"/>
      <c r="C16" s="32" t="s">
        <v>781</v>
      </c>
      <c r="D16" s="134">
        <v>1</v>
      </c>
    </row>
    <row r="17" spans="1:4">
      <c r="A17" s="331"/>
      <c r="B17" s="332"/>
      <c r="C17" s="333"/>
      <c r="D17" s="129"/>
    </row>
    <row r="18" spans="1:4">
      <c r="A18" s="308" t="s">
        <v>9</v>
      </c>
      <c r="B18" s="309"/>
      <c r="C18" s="309"/>
      <c r="D18" s="310"/>
    </row>
    <row r="19" spans="1:4" ht="31">
      <c r="A19" s="135">
        <v>1</v>
      </c>
      <c r="B19" s="306" t="s">
        <v>10</v>
      </c>
      <c r="C19" s="306"/>
      <c r="D19" s="136" t="s">
        <v>136</v>
      </c>
    </row>
    <row r="20" spans="1:4">
      <c r="A20" s="135">
        <v>2</v>
      </c>
      <c r="B20" s="306" t="s">
        <v>30</v>
      </c>
      <c r="C20" s="306"/>
      <c r="D20" s="137" t="s">
        <v>134</v>
      </c>
    </row>
    <row r="21" spans="1:4">
      <c r="A21" s="135">
        <v>3</v>
      </c>
      <c r="B21" s="307" t="s">
        <v>818</v>
      </c>
      <c r="C21" s="307"/>
      <c r="D21" s="138">
        <v>1964.06</v>
      </c>
    </row>
    <row r="22" spans="1:4">
      <c r="A22" s="135">
        <v>4</v>
      </c>
      <c r="B22" s="306" t="s">
        <v>11</v>
      </c>
      <c r="C22" s="306"/>
      <c r="D22" s="139" t="str">
        <f>C11</f>
        <v>SEEAC/MT</v>
      </c>
    </row>
    <row r="23" spans="1:4">
      <c r="A23" s="135">
        <v>5</v>
      </c>
      <c r="B23" s="306" t="s">
        <v>12</v>
      </c>
      <c r="C23" s="306"/>
      <c r="D23" s="140">
        <v>43831</v>
      </c>
    </row>
    <row r="24" spans="1:4">
      <c r="A24" s="141"/>
      <c r="B24" s="142"/>
      <c r="C24" s="142"/>
      <c r="D24" s="129"/>
    </row>
    <row r="25" spans="1:4">
      <c r="A25" s="277" t="s">
        <v>25</v>
      </c>
      <c r="B25" s="278"/>
      <c r="C25" s="278"/>
      <c r="D25" s="279"/>
    </row>
    <row r="26" spans="1:4">
      <c r="A26" s="170">
        <v>1</v>
      </c>
      <c r="B26" s="269" t="s">
        <v>13</v>
      </c>
      <c r="C26" s="269"/>
      <c r="D26" s="144" t="s">
        <v>14</v>
      </c>
    </row>
    <row r="27" spans="1:4">
      <c r="A27" s="145" t="s">
        <v>1</v>
      </c>
      <c r="B27" s="268" t="s">
        <v>819</v>
      </c>
      <c r="C27" s="268"/>
      <c r="D27" s="146">
        <f>(D21/220)*220</f>
        <v>1964.06</v>
      </c>
    </row>
    <row r="28" spans="1:4">
      <c r="A28" s="145" t="s">
        <v>3</v>
      </c>
      <c r="B28" s="268" t="s">
        <v>89</v>
      </c>
      <c r="C28" s="268"/>
      <c r="D28" s="146"/>
    </row>
    <row r="29" spans="1:4">
      <c r="A29" s="145" t="s">
        <v>5</v>
      </c>
      <c r="B29" s="268" t="s">
        <v>90</v>
      </c>
      <c r="C29" s="268"/>
      <c r="D29" s="146"/>
    </row>
    <row r="30" spans="1:4">
      <c r="A30" s="145" t="s">
        <v>7</v>
      </c>
      <c r="B30" s="268" t="s">
        <v>91</v>
      </c>
      <c r="C30" s="268"/>
      <c r="D30" s="146"/>
    </row>
    <row r="31" spans="1:4">
      <c r="A31" s="145" t="s">
        <v>15</v>
      </c>
      <c r="B31" s="268" t="s">
        <v>92</v>
      </c>
      <c r="C31" s="268"/>
      <c r="D31" s="146"/>
    </row>
    <row r="32" spans="1:4">
      <c r="A32" s="145" t="s">
        <v>16</v>
      </c>
      <c r="B32" s="280" t="s">
        <v>127</v>
      </c>
      <c r="C32" s="280"/>
      <c r="D32" s="146"/>
    </row>
    <row r="33" spans="1:4">
      <c r="A33" s="147" t="s">
        <v>17</v>
      </c>
      <c r="B33" s="268" t="s">
        <v>784</v>
      </c>
      <c r="C33" s="268"/>
      <c r="D33" s="146"/>
    </row>
    <row r="34" spans="1:4">
      <c r="A34" s="272" t="s">
        <v>93</v>
      </c>
      <c r="B34" s="269"/>
      <c r="C34" s="269"/>
      <c r="D34" s="148">
        <f>SUM(D27:D33)</f>
        <v>1964.06</v>
      </c>
    </row>
    <row r="35" spans="1:4">
      <c r="A35" s="141"/>
      <c r="B35" s="142"/>
      <c r="C35" s="142"/>
      <c r="D35" s="129"/>
    </row>
    <row r="36" spans="1:4">
      <c r="A36" s="277" t="s">
        <v>65</v>
      </c>
      <c r="B36" s="278"/>
      <c r="C36" s="278"/>
      <c r="D36" s="279"/>
    </row>
    <row r="37" spans="1:4">
      <c r="A37" s="285" t="s">
        <v>31</v>
      </c>
      <c r="B37" s="286"/>
      <c r="C37" s="286"/>
      <c r="D37" s="287"/>
    </row>
    <row r="38" spans="1:4">
      <c r="A38" s="170" t="s">
        <v>32</v>
      </c>
      <c r="B38" s="311" t="s">
        <v>33</v>
      </c>
      <c r="C38" s="311"/>
      <c r="D38" s="144" t="s">
        <v>14</v>
      </c>
    </row>
    <row r="39" spans="1:4">
      <c r="A39" s="145" t="s">
        <v>1</v>
      </c>
      <c r="B39" s="312" t="s">
        <v>26</v>
      </c>
      <c r="C39" s="312"/>
      <c r="D39" s="146">
        <f>D34/12</f>
        <v>163.67166666666665</v>
      </c>
    </row>
    <row r="40" spans="1:4">
      <c r="A40" s="145" t="s">
        <v>3</v>
      </c>
      <c r="B40" s="330" t="s">
        <v>94</v>
      </c>
      <c r="C40" s="330"/>
      <c r="D40" s="146">
        <f>D34/12</f>
        <v>163.67166666666665</v>
      </c>
    </row>
    <row r="41" spans="1:4">
      <c r="A41" s="145" t="s">
        <v>5</v>
      </c>
      <c r="B41" s="312" t="s">
        <v>95</v>
      </c>
      <c r="C41" s="312"/>
      <c r="D41" s="146">
        <f>D40/3</f>
        <v>54.557222222222215</v>
      </c>
    </row>
    <row r="42" spans="1:4">
      <c r="A42" s="327" t="s">
        <v>93</v>
      </c>
      <c r="B42" s="328"/>
      <c r="C42" s="329"/>
      <c r="D42" s="148">
        <f>SUM(D39:D41)</f>
        <v>381.90055555555551</v>
      </c>
    </row>
    <row r="43" spans="1:4">
      <c r="A43" s="141"/>
      <c r="B43" s="142"/>
      <c r="C43" s="142"/>
      <c r="D43" s="129"/>
    </row>
    <row r="44" spans="1:4" ht="32.25" customHeight="1">
      <c r="A44" s="301" t="s">
        <v>34</v>
      </c>
      <c r="B44" s="302"/>
      <c r="C44" s="302"/>
      <c r="D44" s="303"/>
    </row>
    <row r="45" spans="1:4">
      <c r="A45" s="170" t="s">
        <v>35</v>
      </c>
      <c r="B45" s="169" t="s">
        <v>36</v>
      </c>
      <c r="C45" s="169" t="s">
        <v>37</v>
      </c>
      <c r="D45" s="144" t="s">
        <v>14</v>
      </c>
    </row>
    <row r="46" spans="1:4">
      <c r="A46" s="145" t="s">
        <v>1</v>
      </c>
      <c r="B46" s="34" t="s">
        <v>38</v>
      </c>
      <c r="C46" s="35">
        <v>0.2</v>
      </c>
      <c r="D46" s="146">
        <f>(D34+D42)*C46</f>
        <v>469.1921111111111</v>
      </c>
    </row>
    <row r="47" spans="1:4">
      <c r="A47" s="145" t="s">
        <v>3</v>
      </c>
      <c r="B47" s="34" t="s">
        <v>39</v>
      </c>
      <c r="C47" s="35">
        <v>2.5000000000000001E-2</v>
      </c>
      <c r="D47" s="146">
        <f>(D34+D42)*C47</f>
        <v>58.649013888888888</v>
      </c>
    </row>
    <row r="48" spans="1:4" ht="31">
      <c r="A48" s="145" t="s">
        <v>5</v>
      </c>
      <c r="B48" s="34" t="s">
        <v>124</v>
      </c>
      <c r="C48" s="36">
        <v>0.03</v>
      </c>
      <c r="D48" s="146">
        <f>(D34+D42)*C48</f>
        <v>70.378816666666665</v>
      </c>
    </row>
    <row r="49" spans="1:4">
      <c r="A49" s="145" t="s">
        <v>7</v>
      </c>
      <c r="B49" s="34" t="s">
        <v>40</v>
      </c>
      <c r="C49" s="35">
        <v>1.4999999999999999E-2</v>
      </c>
      <c r="D49" s="146">
        <f>(D34+D42)*C49</f>
        <v>35.189408333333333</v>
      </c>
    </row>
    <row r="50" spans="1:4">
      <c r="A50" s="145" t="s">
        <v>15</v>
      </c>
      <c r="B50" s="34" t="s">
        <v>41</v>
      </c>
      <c r="C50" s="35">
        <v>0.01</v>
      </c>
      <c r="D50" s="146">
        <f>(D34+D42)*C50</f>
        <v>23.459605555555555</v>
      </c>
    </row>
    <row r="51" spans="1:4">
      <c r="A51" s="145" t="s">
        <v>16</v>
      </c>
      <c r="B51" s="34" t="s">
        <v>42</v>
      </c>
      <c r="C51" s="35">
        <v>6.0000000000000001E-3</v>
      </c>
      <c r="D51" s="503">
        <f>(D34+D42)*C51</f>
        <v>14.075763333333333</v>
      </c>
    </row>
    <row r="52" spans="1:4">
      <c r="A52" s="145" t="s">
        <v>17</v>
      </c>
      <c r="B52" s="34" t="s">
        <v>43</v>
      </c>
      <c r="C52" s="35">
        <v>2E-3</v>
      </c>
      <c r="D52" s="146">
        <f>(D34+D42)*C52</f>
        <v>4.6919211111111112</v>
      </c>
    </row>
    <row r="53" spans="1:4">
      <c r="A53" s="304" t="s">
        <v>96</v>
      </c>
      <c r="B53" s="305"/>
      <c r="C53" s="37">
        <f>SUM(C46:C52)</f>
        <v>0.28800000000000003</v>
      </c>
      <c r="D53" s="149">
        <f>(D34+D42)*C53</f>
        <v>675.63664000000006</v>
      </c>
    </row>
    <row r="54" spans="1:4">
      <c r="A54" s="145" t="s">
        <v>18</v>
      </c>
      <c r="B54" s="34" t="s">
        <v>44</v>
      </c>
      <c r="C54" s="35">
        <v>0.08</v>
      </c>
      <c r="D54" s="146">
        <f>(D34+D42)*C54</f>
        <v>187.67684444444444</v>
      </c>
    </row>
    <row r="55" spans="1:4">
      <c r="A55" s="272" t="s">
        <v>97</v>
      </c>
      <c r="B55" s="269"/>
      <c r="C55" s="35">
        <f>SUM(C53:C54)</f>
        <v>0.36800000000000005</v>
      </c>
      <c r="D55" s="148">
        <f>SUM(D53:D54)</f>
        <v>863.3134844444445</v>
      </c>
    </row>
    <row r="56" spans="1:4">
      <c r="A56" s="141"/>
      <c r="B56" s="142"/>
      <c r="C56" s="142"/>
      <c r="D56" s="129"/>
    </row>
    <row r="57" spans="1:4">
      <c r="A57" s="282" t="s">
        <v>45</v>
      </c>
      <c r="B57" s="283"/>
      <c r="C57" s="283"/>
      <c r="D57" s="284"/>
    </row>
    <row r="58" spans="1:4">
      <c r="A58" s="170" t="s">
        <v>46</v>
      </c>
      <c r="B58" s="269" t="s">
        <v>19</v>
      </c>
      <c r="C58" s="269"/>
      <c r="D58" s="144" t="s">
        <v>14</v>
      </c>
    </row>
    <row r="59" spans="1:4">
      <c r="A59" s="145" t="s">
        <v>1</v>
      </c>
      <c r="B59" s="268" t="s">
        <v>847</v>
      </c>
      <c r="C59" s="268"/>
      <c r="D59" s="146">
        <f>(4.1*2*22)-(D21*6%)</f>
        <v>62.556399999999982</v>
      </c>
    </row>
    <row r="60" spans="1:4">
      <c r="A60" s="145" t="s">
        <v>3</v>
      </c>
      <c r="B60" s="268" t="s">
        <v>842</v>
      </c>
      <c r="C60" s="268"/>
      <c r="D60" s="146">
        <f>(15*22)-(15*22*5%)</f>
        <v>313.5</v>
      </c>
    </row>
    <row r="61" spans="1:4">
      <c r="A61" s="145" t="s">
        <v>5</v>
      </c>
      <c r="B61" s="268" t="s">
        <v>841</v>
      </c>
      <c r="C61" s="268"/>
      <c r="D61" s="146">
        <v>110</v>
      </c>
    </row>
    <row r="62" spans="1:4">
      <c r="A62" s="145" t="s">
        <v>7</v>
      </c>
      <c r="B62" s="268" t="s">
        <v>75</v>
      </c>
      <c r="C62" s="268"/>
      <c r="D62" s="146"/>
    </row>
    <row r="63" spans="1:4">
      <c r="A63" s="272" t="s">
        <v>93</v>
      </c>
      <c r="B63" s="269"/>
      <c r="C63" s="269"/>
      <c r="D63" s="148">
        <f>SUM(D59:D62)</f>
        <v>486.0564</v>
      </c>
    </row>
    <row r="64" spans="1:4">
      <c r="A64" s="141"/>
      <c r="B64" s="142"/>
      <c r="C64" s="142"/>
      <c r="D64" s="129"/>
    </row>
    <row r="65" spans="1:4">
      <c r="A65" s="282" t="s">
        <v>47</v>
      </c>
      <c r="B65" s="283"/>
      <c r="C65" s="283"/>
      <c r="D65" s="284"/>
    </row>
    <row r="66" spans="1:4">
      <c r="A66" s="170">
        <v>2</v>
      </c>
      <c r="B66" s="292" t="s">
        <v>48</v>
      </c>
      <c r="C66" s="293"/>
      <c r="D66" s="144" t="s">
        <v>14</v>
      </c>
    </row>
    <row r="67" spans="1:4">
      <c r="A67" s="145" t="s">
        <v>32</v>
      </c>
      <c r="B67" s="268" t="s">
        <v>33</v>
      </c>
      <c r="C67" s="268"/>
      <c r="D67" s="150">
        <f>D42</f>
        <v>381.90055555555551</v>
      </c>
    </row>
    <row r="68" spans="1:4">
      <c r="A68" s="145" t="s">
        <v>35</v>
      </c>
      <c r="B68" s="268" t="s">
        <v>36</v>
      </c>
      <c r="C68" s="268"/>
      <c r="D68" s="150">
        <f>D55</f>
        <v>863.3134844444445</v>
      </c>
    </row>
    <row r="69" spans="1:4">
      <c r="A69" s="147" t="s">
        <v>46</v>
      </c>
      <c r="B69" s="268" t="s">
        <v>19</v>
      </c>
      <c r="C69" s="268"/>
      <c r="D69" s="150">
        <f>D63</f>
        <v>486.0564</v>
      </c>
    </row>
    <row r="70" spans="1:4" ht="15.75" customHeight="1">
      <c r="A70" s="272" t="s">
        <v>93</v>
      </c>
      <c r="B70" s="269"/>
      <c r="C70" s="269"/>
      <c r="D70" s="151">
        <f>SUM(D67:D69)</f>
        <v>1731.27044</v>
      </c>
    </row>
    <row r="71" spans="1:4">
      <c r="A71" s="152"/>
      <c r="B71" s="142"/>
      <c r="C71" s="142"/>
      <c r="D71" s="129"/>
    </row>
    <row r="72" spans="1:4">
      <c r="A72" s="288" t="s">
        <v>49</v>
      </c>
      <c r="B72" s="289"/>
      <c r="C72" s="289"/>
      <c r="D72" s="290"/>
    </row>
    <row r="73" spans="1:4">
      <c r="A73" s="170">
        <v>3</v>
      </c>
      <c r="B73" s="269" t="s">
        <v>23</v>
      </c>
      <c r="C73" s="269"/>
      <c r="D73" s="144" t="s">
        <v>14</v>
      </c>
    </row>
    <row r="74" spans="1:4">
      <c r="A74" s="145" t="s">
        <v>1</v>
      </c>
      <c r="B74" s="280" t="s">
        <v>50</v>
      </c>
      <c r="C74" s="280"/>
      <c r="D74" s="146">
        <f>(D34+D70-D53)/12</f>
        <v>251.64114999999995</v>
      </c>
    </row>
    <row r="75" spans="1:4">
      <c r="A75" s="145" t="s">
        <v>3</v>
      </c>
      <c r="B75" s="268" t="s">
        <v>51</v>
      </c>
      <c r="C75" s="268"/>
      <c r="D75" s="153">
        <f>D74*8%</f>
        <v>20.131291999999998</v>
      </c>
    </row>
    <row r="76" spans="1:4">
      <c r="A76" s="145" t="s">
        <v>5</v>
      </c>
      <c r="B76" s="268" t="s">
        <v>52</v>
      </c>
      <c r="C76" s="268"/>
      <c r="D76" s="153">
        <f>(D54*50%)</f>
        <v>93.838422222222221</v>
      </c>
    </row>
    <row r="77" spans="1:4" ht="15.75" customHeight="1">
      <c r="A77" s="291" t="s">
        <v>99</v>
      </c>
      <c r="B77" s="281"/>
      <c r="C77" s="281"/>
      <c r="D77" s="148">
        <f>(D74+D76)*37.71%</f>
        <v>130.28034668499996</v>
      </c>
    </row>
    <row r="78" spans="1:4">
      <c r="A78" s="145" t="s">
        <v>7</v>
      </c>
      <c r="B78" s="280" t="s">
        <v>100</v>
      </c>
      <c r="C78" s="280"/>
      <c r="D78" s="153">
        <f>(D34+D70)/12</f>
        <v>307.94420333333329</v>
      </c>
    </row>
    <row r="79" spans="1:4" ht="31.5" customHeight="1">
      <c r="A79" s="145" t="s">
        <v>15</v>
      </c>
      <c r="B79" s="268" t="s">
        <v>53</v>
      </c>
      <c r="C79" s="268"/>
      <c r="D79" s="146">
        <f>(D78*C55)</f>
        <v>113.32346682666666</v>
      </c>
    </row>
    <row r="80" spans="1:4">
      <c r="A80" s="145" t="s">
        <v>16</v>
      </c>
      <c r="B80" s="268" t="s">
        <v>54</v>
      </c>
      <c r="C80" s="268"/>
      <c r="D80" s="146">
        <f>D76</f>
        <v>93.838422222222221</v>
      </c>
    </row>
    <row r="81" spans="1:6" ht="15.75" customHeight="1">
      <c r="A81" s="291" t="s">
        <v>101</v>
      </c>
      <c r="B81" s="281"/>
      <c r="C81" s="281"/>
      <c r="D81" s="148">
        <f>(D78+D80)*37.71%</f>
        <v>151.51222809699999</v>
      </c>
    </row>
    <row r="82" spans="1:6" ht="15.75" customHeight="1">
      <c r="A82" s="272" t="s">
        <v>93</v>
      </c>
      <c r="B82" s="269"/>
      <c r="C82" s="269"/>
      <c r="D82" s="154">
        <f>(D77+D81)-5.76</f>
        <v>276.03257478199998</v>
      </c>
    </row>
    <row r="83" spans="1:6">
      <c r="A83" s="141"/>
      <c r="B83" s="142"/>
      <c r="C83" s="142"/>
      <c r="D83" s="129"/>
    </row>
    <row r="84" spans="1:6">
      <c r="A84" s="288" t="s">
        <v>55</v>
      </c>
      <c r="B84" s="289"/>
      <c r="C84" s="289"/>
      <c r="D84" s="290"/>
    </row>
    <row r="85" spans="1:6">
      <c r="A85" s="282" t="s">
        <v>56</v>
      </c>
      <c r="B85" s="283"/>
      <c r="C85" s="283"/>
      <c r="D85" s="284"/>
    </row>
    <row r="86" spans="1:6">
      <c r="A86" s="170" t="s">
        <v>20</v>
      </c>
      <c r="B86" s="269" t="s">
        <v>57</v>
      </c>
      <c r="C86" s="269"/>
      <c r="D86" s="144" t="s">
        <v>14</v>
      </c>
      <c r="F86" s="33"/>
    </row>
    <row r="87" spans="1:6">
      <c r="A87" s="145" t="s">
        <v>1</v>
      </c>
      <c r="B87" s="268" t="s">
        <v>58</v>
      </c>
      <c r="C87" s="268"/>
      <c r="D87" s="155"/>
    </row>
    <row r="88" spans="1:6">
      <c r="A88" s="145" t="s">
        <v>3</v>
      </c>
      <c r="B88" s="268" t="s">
        <v>146</v>
      </c>
      <c r="C88" s="268"/>
      <c r="D88" s="156">
        <f>(D34+D70+D82)/30*29.1991/12</f>
        <v>322.11173834700304</v>
      </c>
    </row>
    <row r="89" spans="1:6">
      <c r="A89" s="145" t="s">
        <v>5</v>
      </c>
      <c r="B89" s="268" t="s">
        <v>59</v>
      </c>
      <c r="C89" s="268"/>
      <c r="D89" s="150"/>
    </row>
    <row r="90" spans="1:6">
      <c r="A90" s="145" t="s">
        <v>7</v>
      </c>
      <c r="B90" s="268" t="s">
        <v>27</v>
      </c>
      <c r="C90" s="268"/>
      <c r="D90" s="150"/>
    </row>
    <row r="91" spans="1:6">
      <c r="A91" s="145" t="s">
        <v>15</v>
      </c>
      <c r="B91" s="268" t="s">
        <v>102</v>
      </c>
      <c r="C91" s="268"/>
      <c r="D91" s="150"/>
    </row>
    <row r="92" spans="1:6">
      <c r="A92" s="147" t="s">
        <v>16</v>
      </c>
      <c r="B92" s="268" t="s">
        <v>24</v>
      </c>
      <c r="C92" s="268"/>
      <c r="D92" s="157"/>
    </row>
    <row r="93" spans="1:6" ht="15.75" customHeight="1">
      <c r="A93" s="272" t="s">
        <v>97</v>
      </c>
      <c r="B93" s="269"/>
      <c r="C93" s="269"/>
      <c r="D93" s="151">
        <f>SUM(D87:D92)</f>
        <v>322.11173834700304</v>
      </c>
    </row>
    <row r="94" spans="1:6">
      <c r="A94" s="141"/>
      <c r="B94" s="142"/>
      <c r="C94" s="142"/>
      <c r="D94" s="129"/>
    </row>
    <row r="95" spans="1:6">
      <c r="A95" s="282" t="s">
        <v>60</v>
      </c>
      <c r="B95" s="283"/>
      <c r="C95" s="283"/>
      <c r="D95" s="284"/>
    </row>
    <row r="96" spans="1:6">
      <c r="A96" s="172" t="s">
        <v>21</v>
      </c>
      <c r="B96" s="269" t="s">
        <v>61</v>
      </c>
      <c r="C96" s="269"/>
      <c r="D96" s="159" t="s">
        <v>14</v>
      </c>
    </row>
    <row r="97" spans="1:4">
      <c r="A97" s="160" t="s">
        <v>1</v>
      </c>
      <c r="B97" s="268" t="s">
        <v>103</v>
      </c>
      <c r="C97" s="268"/>
      <c r="D97" s="161"/>
    </row>
    <row r="98" spans="1:4" ht="15.75" customHeight="1">
      <c r="A98" s="272" t="s">
        <v>93</v>
      </c>
      <c r="B98" s="269"/>
      <c r="C98" s="269"/>
      <c r="D98" s="162">
        <v>0</v>
      </c>
    </row>
    <row r="99" spans="1:4">
      <c r="A99" s="141"/>
      <c r="B99" s="142"/>
      <c r="C99" s="142"/>
      <c r="D99" s="129"/>
    </row>
    <row r="100" spans="1:4">
      <c r="A100" s="285" t="s">
        <v>62</v>
      </c>
      <c r="B100" s="286"/>
      <c r="C100" s="286"/>
      <c r="D100" s="287"/>
    </row>
    <row r="101" spans="1:4">
      <c r="A101" s="170">
        <v>4</v>
      </c>
      <c r="B101" s="281" t="s">
        <v>63</v>
      </c>
      <c r="C101" s="281"/>
      <c r="D101" s="144" t="s">
        <v>14</v>
      </c>
    </row>
    <row r="102" spans="1:4">
      <c r="A102" s="145" t="s">
        <v>20</v>
      </c>
      <c r="B102" s="268" t="s">
        <v>57</v>
      </c>
      <c r="C102" s="268"/>
      <c r="D102" s="150">
        <f>D93</f>
        <v>322.11173834700304</v>
      </c>
    </row>
    <row r="103" spans="1:4">
      <c r="A103" s="147" t="s">
        <v>21</v>
      </c>
      <c r="B103" s="268" t="s">
        <v>61</v>
      </c>
      <c r="C103" s="268"/>
      <c r="D103" s="150"/>
    </row>
    <row r="104" spans="1:4" ht="15.75" customHeight="1">
      <c r="A104" s="272" t="s">
        <v>93</v>
      </c>
      <c r="B104" s="269"/>
      <c r="C104" s="269"/>
      <c r="D104" s="151">
        <f>SUM(D102:D103)</f>
        <v>322.11173834700304</v>
      </c>
    </row>
    <row r="105" spans="1:4">
      <c r="A105" s="141"/>
      <c r="B105" s="142"/>
      <c r="C105" s="142"/>
      <c r="D105" s="129"/>
    </row>
    <row r="106" spans="1:4" ht="16" thickBot="1">
      <c r="A106" s="277" t="s">
        <v>66</v>
      </c>
      <c r="B106" s="278"/>
      <c r="C106" s="278"/>
      <c r="D106" s="279"/>
    </row>
    <row r="107" spans="1:4" ht="16" thickBot="1">
      <c r="A107" s="173">
        <v>5</v>
      </c>
      <c r="B107" s="269" t="s">
        <v>104</v>
      </c>
      <c r="C107" s="269"/>
      <c r="D107" s="144" t="s">
        <v>14</v>
      </c>
    </row>
    <row r="108" spans="1:4" ht="16" thickBot="1">
      <c r="A108" s="120" t="s">
        <v>1</v>
      </c>
      <c r="B108" s="268" t="s">
        <v>105</v>
      </c>
      <c r="C108" s="268"/>
      <c r="D108" s="146">
        <f>UNIFORMES!E46</f>
        <v>69.279166666666654</v>
      </c>
    </row>
    <row r="109" spans="1:4" ht="16" thickBot="1">
      <c r="A109" s="120" t="s">
        <v>3</v>
      </c>
      <c r="B109" s="268" t="s">
        <v>147</v>
      </c>
      <c r="C109" s="268"/>
      <c r="D109" s="146">
        <f>(0.47*220)</f>
        <v>103.39999999999999</v>
      </c>
    </row>
    <row r="110" spans="1:4" ht="16" thickBot="1">
      <c r="A110" s="120" t="s">
        <v>5</v>
      </c>
      <c r="B110" s="268" t="s">
        <v>148</v>
      </c>
      <c r="C110" s="268"/>
      <c r="D110" s="146">
        <f>(0.91*220)</f>
        <v>200.20000000000002</v>
      </c>
    </row>
    <row r="111" spans="1:4">
      <c r="A111" s="121" t="s">
        <v>7</v>
      </c>
      <c r="B111" s="268" t="s">
        <v>106</v>
      </c>
      <c r="C111" s="268"/>
      <c r="D111" s="146"/>
    </row>
    <row r="112" spans="1:4" ht="16.5" customHeight="1">
      <c r="A112" s="272" t="s">
        <v>97</v>
      </c>
      <c r="B112" s="269"/>
      <c r="C112" s="269"/>
      <c r="D112" s="148">
        <f>SUM(D108:D111)</f>
        <v>372.87916666666666</v>
      </c>
    </row>
    <row r="113" spans="1:4">
      <c r="A113" s="141"/>
      <c r="B113" s="142"/>
      <c r="C113" s="142"/>
      <c r="D113" s="129"/>
    </row>
    <row r="114" spans="1:4">
      <c r="A114" s="274" t="s">
        <v>213</v>
      </c>
      <c r="B114" s="275"/>
      <c r="C114" s="275"/>
      <c r="D114" s="276"/>
    </row>
    <row r="115" spans="1:4">
      <c r="A115" s="170">
        <v>6</v>
      </c>
      <c r="B115" s="171" t="s">
        <v>167</v>
      </c>
      <c r="C115" s="169" t="s">
        <v>37</v>
      </c>
      <c r="D115" s="144" t="s">
        <v>14</v>
      </c>
    </row>
    <row r="116" spans="1:4">
      <c r="A116" s="272" t="s">
        <v>97</v>
      </c>
      <c r="B116" s="269"/>
      <c r="C116" s="38">
        <v>0.23449999999999999</v>
      </c>
      <c r="D116" s="151">
        <f>C116*D125</f>
        <v>1094.2599941920844</v>
      </c>
    </row>
    <row r="117" spans="1:4">
      <c r="A117" s="141"/>
      <c r="B117" s="142"/>
      <c r="C117" s="142"/>
      <c r="D117" s="129"/>
    </row>
    <row r="118" spans="1:4">
      <c r="A118" s="277" t="s">
        <v>107</v>
      </c>
      <c r="B118" s="278"/>
      <c r="C118" s="278"/>
      <c r="D118" s="279"/>
    </row>
    <row r="119" spans="1:4">
      <c r="A119" s="170"/>
      <c r="B119" s="269" t="s">
        <v>64</v>
      </c>
      <c r="C119" s="269"/>
      <c r="D119" s="144" t="s">
        <v>14</v>
      </c>
    </row>
    <row r="120" spans="1:4">
      <c r="A120" s="170" t="s">
        <v>1</v>
      </c>
      <c r="B120" s="268" t="s">
        <v>25</v>
      </c>
      <c r="C120" s="268"/>
      <c r="D120" s="163">
        <f>D34</f>
        <v>1964.06</v>
      </c>
    </row>
    <row r="121" spans="1:4">
      <c r="A121" s="170" t="s">
        <v>3</v>
      </c>
      <c r="B121" s="268" t="s">
        <v>65</v>
      </c>
      <c r="C121" s="268"/>
      <c r="D121" s="163">
        <f>D70</f>
        <v>1731.27044</v>
      </c>
    </row>
    <row r="122" spans="1:4">
      <c r="A122" s="170" t="s">
        <v>5</v>
      </c>
      <c r="B122" s="268" t="s">
        <v>49</v>
      </c>
      <c r="C122" s="268"/>
      <c r="D122" s="163">
        <f>D82</f>
        <v>276.03257478199998</v>
      </c>
    </row>
    <row r="123" spans="1:4">
      <c r="A123" s="170" t="s">
        <v>7</v>
      </c>
      <c r="B123" s="280" t="s">
        <v>55</v>
      </c>
      <c r="C123" s="280"/>
      <c r="D123" s="163">
        <f>D104</f>
        <v>322.11173834700304</v>
      </c>
    </row>
    <row r="124" spans="1:4">
      <c r="A124" s="164" t="s">
        <v>15</v>
      </c>
      <c r="B124" s="268" t="s">
        <v>66</v>
      </c>
      <c r="C124" s="268"/>
      <c r="D124" s="163">
        <f>D112</f>
        <v>372.87916666666666</v>
      </c>
    </row>
    <row r="125" spans="1:4" ht="15.75" customHeight="1">
      <c r="A125" s="272" t="s">
        <v>67</v>
      </c>
      <c r="B125" s="269"/>
      <c r="C125" s="269"/>
      <c r="D125" s="165">
        <f>SUM(D120:D124)</f>
        <v>4666.3539197956688</v>
      </c>
    </row>
    <row r="126" spans="1:4">
      <c r="A126" s="166" t="s">
        <v>16</v>
      </c>
      <c r="B126" s="273" t="s">
        <v>214</v>
      </c>
      <c r="C126" s="273"/>
      <c r="D126" s="165">
        <f>D116</f>
        <v>1094.2599941920844</v>
      </c>
    </row>
    <row r="127" spans="1:4" ht="16.5" customHeight="1" thickBot="1">
      <c r="A127" s="272" t="s">
        <v>108</v>
      </c>
      <c r="B127" s="269"/>
      <c r="C127" s="269"/>
      <c r="D127" s="167">
        <f>D125+D126</f>
        <v>5760.6139139877532</v>
      </c>
    </row>
    <row r="128" spans="1:4" ht="16" thickBot="1">
      <c r="A128" s="270" t="s">
        <v>782</v>
      </c>
      <c r="B128" s="271"/>
      <c r="C128" s="271"/>
      <c r="D128" s="123">
        <f>(D34+D70+D82)/220</f>
        <v>18.051650067190906</v>
      </c>
    </row>
    <row r="129" spans="3:3">
      <c r="C129" s="17"/>
    </row>
  </sheetData>
  <mergeCells count="103">
    <mergeCell ref="A1:D1"/>
    <mergeCell ref="A2:D2"/>
    <mergeCell ref="A4:D4"/>
    <mergeCell ref="A5:D5"/>
    <mergeCell ref="A6:D6"/>
    <mergeCell ref="A8:D8"/>
    <mergeCell ref="A16:B16"/>
    <mergeCell ref="A17:C17"/>
    <mergeCell ref="A18:D18"/>
    <mergeCell ref="B19:C19"/>
    <mergeCell ref="B20:C20"/>
    <mergeCell ref="B21:C21"/>
    <mergeCell ref="C9:D9"/>
    <mergeCell ref="C10:D10"/>
    <mergeCell ref="C11:D11"/>
    <mergeCell ref="C12:D12"/>
    <mergeCell ref="A14:D14"/>
    <mergeCell ref="A15:B15"/>
    <mergeCell ref="B29:C29"/>
    <mergeCell ref="B30:C30"/>
    <mergeCell ref="B31:C31"/>
    <mergeCell ref="B32:C32"/>
    <mergeCell ref="B33:C33"/>
    <mergeCell ref="A34:C34"/>
    <mergeCell ref="B22:C22"/>
    <mergeCell ref="B23:C23"/>
    <mergeCell ref="A25:D25"/>
    <mergeCell ref="B26:C26"/>
    <mergeCell ref="B27:C27"/>
    <mergeCell ref="B28:C28"/>
    <mergeCell ref="A42:C42"/>
    <mergeCell ref="A44:D44"/>
    <mergeCell ref="A53:B53"/>
    <mergeCell ref="A55:B55"/>
    <mergeCell ref="A57:D57"/>
    <mergeCell ref="B58:C58"/>
    <mergeCell ref="A36:D36"/>
    <mergeCell ref="A37:D37"/>
    <mergeCell ref="B38:C38"/>
    <mergeCell ref="B39:C39"/>
    <mergeCell ref="B40:C40"/>
    <mergeCell ref="B41:C41"/>
    <mergeCell ref="A65:D65"/>
    <mergeCell ref="B66:C66"/>
    <mergeCell ref="B67:C67"/>
    <mergeCell ref="B68:C68"/>
    <mergeCell ref="B69:C69"/>
    <mergeCell ref="A70:C70"/>
    <mergeCell ref="B59:C59"/>
    <mergeCell ref="B60:C60"/>
    <mergeCell ref="B61:C61"/>
    <mergeCell ref="B62:C62"/>
    <mergeCell ref="A63:C63"/>
    <mergeCell ref="B78:C78"/>
    <mergeCell ref="B79:C79"/>
    <mergeCell ref="B80:C80"/>
    <mergeCell ref="A81:C81"/>
    <mergeCell ref="A82:C82"/>
    <mergeCell ref="A84:D84"/>
    <mergeCell ref="A72:D72"/>
    <mergeCell ref="B73:C73"/>
    <mergeCell ref="B74:C74"/>
    <mergeCell ref="B75:C75"/>
    <mergeCell ref="B76:C76"/>
    <mergeCell ref="A77:C77"/>
    <mergeCell ref="B91:C91"/>
    <mergeCell ref="B92:C92"/>
    <mergeCell ref="A93:C93"/>
    <mergeCell ref="A95:D95"/>
    <mergeCell ref="B96:C96"/>
    <mergeCell ref="B97:C97"/>
    <mergeCell ref="A85:D85"/>
    <mergeCell ref="B86:C86"/>
    <mergeCell ref="B87:C87"/>
    <mergeCell ref="B88:C88"/>
    <mergeCell ref="B89:C89"/>
    <mergeCell ref="B90:C90"/>
    <mergeCell ref="A106:D106"/>
    <mergeCell ref="B107:C107"/>
    <mergeCell ref="B108:C108"/>
    <mergeCell ref="B109:C109"/>
    <mergeCell ref="B110:C110"/>
    <mergeCell ref="B111:C111"/>
    <mergeCell ref="A98:C98"/>
    <mergeCell ref="A100:D100"/>
    <mergeCell ref="B101:C101"/>
    <mergeCell ref="B102:C102"/>
    <mergeCell ref="B103:C103"/>
    <mergeCell ref="A104:C104"/>
    <mergeCell ref="A127:C127"/>
    <mergeCell ref="A128:C128"/>
    <mergeCell ref="B121:C121"/>
    <mergeCell ref="B122:C122"/>
    <mergeCell ref="B123:C123"/>
    <mergeCell ref="B124:C124"/>
    <mergeCell ref="A125:C125"/>
    <mergeCell ref="B126:C126"/>
    <mergeCell ref="A112:C112"/>
    <mergeCell ref="A114:D114"/>
    <mergeCell ref="A116:B116"/>
    <mergeCell ref="A118:D118"/>
    <mergeCell ref="B119:C119"/>
    <mergeCell ref="B120:C120"/>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18</vt:i4>
      </vt:variant>
      <vt:variant>
        <vt:lpstr>Intervalos Nomeados</vt:lpstr>
      </vt:variant>
      <vt:variant>
        <vt:i4>2</vt:i4>
      </vt:variant>
    </vt:vector>
  </HeadingPairs>
  <TitlesOfParts>
    <vt:vector size="20" baseType="lpstr">
      <vt:lpstr>Proposta RESUMO</vt:lpstr>
      <vt:lpstr>ENGENHEIROS</vt:lpstr>
      <vt:lpstr>TÉCNICO EM ELETROTÉCNICA </vt:lpstr>
      <vt:lpstr>OFICIAL CBA</vt:lpstr>
      <vt:lpstr>OFICIAL SIC</vt:lpstr>
      <vt:lpstr>OFICIAL BRG</vt:lpstr>
      <vt:lpstr>OFICIAL ROO</vt:lpstr>
      <vt:lpstr>OFICIAL CAE</vt:lpstr>
      <vt:lpstr>AUX MANUTENÇÃO PREDIAL</vt:lpstr>
      <vt:lpstr>ELETRICISTA</vt:lpstr>
      <vt:lpstr>MECÂNICO DE REFRIGERAÇÃO</vt:lpstr>
      <vt:lpstr>SERVIÇOS ESPECIALIZADOS</vt:lpstr>
      <vt:lpstr>SERVIÇOS EVENTUAIS</vt:lpstr>
      <vt:lpstr>MATERIAIS</vt:lpstr>
      <vt:lpstr>UNIFORMES</vt:lpstr>
      <vt:lpstr>HORA-EXTRA</vt:lpstr>
      <vt:lpstr>BDI</vt:lpstr>
      <vt:lpstr>BDI DIFERENCIADO</vt:lpstr>
      <vt:lpstr>ENGENHEIROS!Area_de_impressao</vt:lpstr>
      <vt:lpstr>'SERVIÇOS EVENTUAIS'!Area_de_impressao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Eliezer Gentil de Souza</dc:creator>
  <cp:lastModifiedBy>PF</cp:lastModifiedBy>
  <cp:lastPrinted>2020-02-06T14:13:48Z</cp:lastPrinted>
  <dcterms:created xsi:type="dcterms:W3CDTF">2015-02-20T16:21:26Z</dcterms:created>
  <dcterms:modified xsi:type="dcterms:W3CDTF">2020-04-20T15:04:22Z</dcterms:modified>
</cp:coreProperties>
</file>