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tabRatio="968" firstSheet="3" activeTab="3"/>
  </bookViews>
  <sheets>
    <sheet name="ENGENHEIRO" sheetId="2" state="hidden" r:id="rId1"/>
    <sheet name="MECANICO" sheetId="3" state="hidden" r:id="rId2"/>
    <sheet name="TECNICO" sheetId="4" state="hidden" r:id="rId3"/>
    <sheet name="Plan1" sheetId="10" r:id="rId4"/>
  </sheets>
  <definedNames>
    <definedName name="_xlnm.Print_Area" localSheetId="0">ENGENHEIRO!$A$1:$F$148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8" i="4" l="1"/>
  <c r="F117" i="4"/>
  <c r="E36" i="3"/>
  <c r="F36" i="4"/>
  <c r="F22" i="4"/>
  <c r="F30" i="4" s="1"/>
  <c r="F141" i="4"/>
  <c r="E125" i="4"/>
  <c r="F118" i="4"/>
  <c r="B112" i="4"/>
  <c r="B111" i="4"/>
  <c r="B110" i="4"/>
  <c r="C97" i="4"/>
  <c r="C92" i="4"/>
  <c r="C93" i="4" s="1"/>
  <c r="C81" i="4"/>
  <c r="C78" i="4"/>
  <c r="C83" i="4" s="1"/>
  <c r="C100" i="4" s="1"/>
  <c r="C67" i="4"/>
  <c r="C68" i="4" s="1"/>
  <c r="C62" i="4"/>
  <c r="C73" i="4" s="1"/>
  <c r="F48" i="4"/>
  <c r="D48" i="4"/>
  <c r="D41" i="4"/>
  <c r="F39" i="4"/>
  <c r="E39" i="4"/>
  <c r="E38" i="4"/>
  <c r="F37" i="4"/>
  <c r="E37" i="4"/>
  <c r="E36" i="4"/>
  <c r="F35" i="4"/>
  <c r="E22" i="4"/>
  <c r="E30" i="4" s="1"/>
  <c r="E90" i="4" s="1"/>
  <c r="L18" i="4"/>
  <c r="D30" i="4" s="1"/>
  <c r="K17" i="4"/>
  <c r="E125" i="3"/>
  <c r="F118" i="3"/>
  <c r="F117" i="3"/>
  <c r="B112" i="3"/>
  <c r="B111" i="3"/>
  <c r="B110" i="3"/>
  <c r="C97" i="3"/>
  <c r="C92" i="3"/>
  <c r="C78" i="3"/>
  <c r="E78" i="3" s="1"/>
  <c r="C73" i="3"/>
  <c r="C67" i="3"/>
  <c r="C62" i="3"/>
  <c r="C81" i="3" s="1"/>
  <c r="E48" i="3"/>
  <c r="D48" i="3"/>
  <c r="D41" i="3"/>
  <c r="F39" i="3"/>
  <c r="E39" i="3"/>
  <c r="E38" i="3"/>
  <c r="F37" i="3"/>
  <c r="E37" i="3"/>
  <c r="F41" i="3"/>
  <c r="E35" i="3"/>
  <c r="E30" i="3"/>
  <c r="E90" i="3" s="1"/>
  <c r="F22" i="3"/>
  <c r="F30" i="3" s="1"/>
  <c r="E22" i="3"/>
  <c r="K17" i="3"/>
  <c r="L18" i="3" s="1"/>
  <c r="D30" i="3" s="1"/>
  <c r="F119" i="4" l="1"/>
  <c r="F119" i="3"/>
  <c r="E41" i="4"/>
  <c r="F81" i="4"/>
  <c r="F91" i="4"/>
  <c r="F87" i="4"/>
  <c r="F79" i="4"/>
  <c r="F65" i="4"/>
  <c r="F58" i="4"/>
  <c r="F54" i="4"/>
  <c r="F88" i="4"/>
  <c r="F80" i="4"/>
  <c r="F66" i="4"/>
  <c r="F59" i="4"/>
  <c r="F55" i="4"/>
  <c r="F90" i="4"/>
  <c r="F86" i="4"/>
  <c r="F77" i="4"/>
  <c r="F89" i="4"/>
  <c r="F82" i="4"/>
  <c r="F72" i="4"/>
  <c r="F60" i="4"/>
  <c r="F56" i="4"/>
  <c r="F78" i="4"/>
  <c r="F61" i="4"/>
  <c r="F57" i="4"/>
  <c r="D89" i="4"/>
  <c r="D82" i="4"/>
  <c r="D72" i="4"/>
  <c r="D60" i="4"/>
  <c r="D56" i="4"/>
  <c r="D90" i="4"/>
  <c r="D86" i="4"/>
  <c r="D77" i="4"/>
  <c r="D61" i="4"/>
  <c r="D57" i="4"/>
  <c r="D88" i="4"/>
  <c r="D80" i="4"/>
  <c r="D66" i="4"/>
  <c r="D55" i="4"/>
  <c r="D91" i="4"/>
  <c r="D87" i="4"/>
  <c r="D79" i="4"/>
  <c r="D65" i="4"/>
  <c r="D58" i="4"/>
  <c r="D54" i="4"/>
  <c r="D81" i="4"/>
  <c r="D59" i="4"/>
  <c r="D73" i="4"/>
  <c r="C74" i="4"/>
  <c r="C99" i="4" s="1"/>
  <c r="F73" i="4"/>
  <c r="E73" i="4"/>
  <c r="F93" i="4"/>
  <c r="E93" i="4"/>
  <c r="D93" i="4"/>
  <c r="F41" i="4"/>
  <c r="C69" i="4"/>
  <c r="C98" i="4" s="1"/>
  <c r="F68" i="4"/>
  <c r="D68" i="4"/>
  <c r="E68" i="4"/>
  <c r="E89" i="4"/>
  <c r="C94" i="4"/>
  <c r="E55" i="4"/>
  <c r="E59" i="4"/>
  <c r="E66" i="4"/>
  <c r="E80" i="4"/>
  <c r="E81" i="4"/>
  <c r="E88" i="4"/>
  <c r="E56" i="4"/>
  <c r="E60" i="4"/>
  <c r="E72" i="4"/>
  <c r="E74" i="4" s="1"/>
  <c r="E99" i="4" s="1"/>
  <c r="E82" i="4"/>
  <c r="E54" i="4"/>
  <c r="E58" i="4"/>
  <c r="E65" i="4"/>
  <c r="D78" i="4"/>
  <c r="E79" i="4"/>
  <c r="E87" i="4"/>
  <c r="E91" i="4"/>
  <c r="E57" i="4"/>
  <c r="E61" i="4"/>
  <c r="E77" i="4"/>
  <c r="E78" i="4"/>
  <c r="E86" i="4"/>
  <c r="F91" i="3"/>
  <c r="F87" i="3"/>
  <c r="F79" i="3"/>
  <c r="F65" i="3"/>
  <c r="F58" i="3"/>
  <c r="F54" i="3"/>
  <c r="F88" i="3"/>
  <c r="F80" i="3"/>
  <c r="F59" i="3"/>
  <c r="F66" i="3"/>
  <c r="F55" i="3"/>
  <c r="F89" i="3"/>
  <c r="F82" i="3"/>
  <c r="F72" i="3"/>
  <c r="F60" i="3"/>
  <c r="F56" i="3"/>
  <c r="F90" i="3"/>
  <c r="F86" i="3"/>
  <c r="F78" i="3"/>
  <c r="F77" i="3"/>
  <c r="F61" i="3"/>
  <c r="F57" i="3"/>
  <c r="D73" i="3"/>
  <c r="D89" i="3"/>
  <c r="D82" i="3"/>
  <c r="D72" i="3"/>
  <c r="D60" i="3"/>
  <c r="D56" i="3"/>
  <c r="D90" i="3"/>
  <c r="D86" i="3"/>
  <c r="D78" i="3"/>
  <c r="D77" i="3"/>
  <c r="D61" i="3"/>
  <c r="D57" i="3"/>
  <c r="D59" i="3"/>
  <c r="D91" i="3"/>
  <c r="D87" i="3"/>
  <c r="D79" i="3"/>
  <c r="D65" i="3"/>
  <c r="D67" i="3" s="1"/>
  <c r="D58" i="3"/>
  <c r="D54" i="3"/>
  <c r="D88" i="3"/>
  <c r="D80" i="3"/>
  <c r="D66" i="3"/>
  <c r="D55" i="3"/>
  <c r="F81" i="3"/>
  <c r="C83" i="3"/>
  <c r="C100" i="3" s="1"/>
  <c r="E81" i="3"/>
  <c r="D81" i="3"/>
  <c r="C94" i="3"/>
  <c r="E41" i="3"/>
  <c r="E60" i="3"/>
  <c r="E72" i="3"/>
  <c r="E73" i="3"/>
  <c r="E82" i="3"/>
  <c r="E89" i="3"/>
  <c r="C93" i="3"/>
  <c r="E55" i="3"/>
  <c r="E59" i="3"/>
  <c r="E66" i="3"/>
  <c r="F73" i="3"/>
  <c r="E80" i="3"/>
  <c r="E88" i="3"/>
  <c r="E58" i="3"/>
  <c r="C74" i="3"/>
  <c r="C99" i="3" s="1"/>
  <c r="E79" i="3"/>
  <c r="E87" i="3"/>
  <c r="E91" i="3"/>
  <c r="E56" i="3"/>
  <c r="E54" i="3"/>
  <c r="E65" i="3"/>
  <c r="E67" i="3" s="1"/>
  <c r="E57" i="3"/>
  <c r="E61" i="3"/>
  <c r="C68" i="3"/>
  <c r="E77" i="3"/>
  <c r="E86" i="3"/>
  <c r="D12" i="2"/>
  <c r="K17" i="2"/>
  <c r="L18" i="2" s="1"/>
  <c r="D22" i="2" s="1"/>
  <c r="E22" i="2"/>
  <c r="E30" i="2" s="1"/>
  <c r="E37" i="2"/>
  <c r="E38" i="2"/>
  <c r="E39" i="2"/>
  <c r="E125" i="2"/>
  <c r="B111" i="2"/>
  <c r="F67" i="3" l="1"/>
  <c r="F83" i="4"/>
  <c r="F100" i="4" s="1"/>
  <c r="D83" i="4"/>
  <c r="D100" i="4" s="1"/>
  <c r="D67" i="4"/>
  <c r="D69" i="4" s="1"/>
  <c r="D98" i="4" s="1"/>
  <c r="E67" i="4"/>
  <c r="E69" i="4" s="1"/>
  <c r="E98" i="4" s="1"/>
  <c r="E83" i="4"/>
  <c r="E100" i="4" s="1"/>
  <c r="D92" i="4"/>
  <c r="D94" i="4" s="1"/>
  <c r="D101" i="4" s="1"/>
  <c r="D74" i="4"/>
  <c r="D99" i="4" s="1"/>
  <c r="F74" i="4"/>
  <c r="F99" i="4" s="1"/>
  <c r="F92" i="4"/>
  <c r="F94" i="4" s="1"/>
  <c r="F101" i="4" s="1"/>
  <c r="F62" i="4"/>
  <c r="F97" i="4" s="1"/>
  <c r="E62" i="4"/>
  <c r="E97" i="4" s="1"/>
  <c r="E92" i="4"/>
  <c r="E94" i="4" s="1"/>
  <c r="E101" i="4" s="1"/>
  <c r="C101" i="4"/>
  <c r="C103" i="4"/>
  <c r="D62" i="4"/>
  <c r="D97" i="4" s="1"/>
  <c r="D103" i="4" s="1"/>
  <c r="D104" i="4" s="1"/>
  <c r="E110" i="4" s="1"/>
  <c r="F110" i="4" s="1"/>
  <c r="F67" i="4"/>
  <c r="F69" i="4" s="1"/>
  <c r="F98" i="4" s="1"/>
  <c r="E92" i="3"/>
  <c r="F93" i="3"/>
  <c r="E93" i="3"/>
  <c r="D93" i="3"/>
  <c r="E74" i="3"/>
  <c r="E99" i="3" s="1"/>
  <c r="D92" i="3"/>
  <c r="D94" i="3" s="1"/>
  <c r="D101" i="3" s="1"/>
  <c r="D74" i="3"/>
  <c r="D99" i="3" s="1"/>
  <c r="F92" i="3"/>
  <c r="F74" i="3"/>
  <c r="F99" i="3" s="1"/>
  <c r="C101" i="3"/>
  <c r="E83" i="3"/>
  <c r="E100" i="3" s="1"/>
  <c r="D62" i="3"/>
  <c r="D97" i="3" s="1"/>
  <c r="F62" i="3"/>
  <c r="F97" i="3" s="1"/>
  <c r="C69" i="3"/>
  <c r="C98" i="3" s="1"/>
  <c r="F68" i="3"/>
  <c r="F69" i="3" s="1"/>
  <c r="F98" i="3" s="1"/>
  <c r="E68" i="3"/>
  <c r="E69" i="3" s="1"/>
  <c r="E98" i="3" s="1"/>
  <c r="D68" i="3"/>
  <c r="D69" i="3" s="1"/>
  <c r="D98" i="3" s="1"/>
  <c r="E62" i="3"/>
  <c r="E97" i="3" s="1"/>
  <c r="D83" i="3"/>
  <c r="D100" i="3" s="1"/>
  <c r="F83" i="3"/>
  <c r="F100" i="3" s="1"/>
  <c r="E57" i="2"/>
  <c r="E54" i="2"/>
  <c r="E58" i="2"/>
  <c r="E80" i="2"/>
  <c r="E86" i="2"/>
  <c r="E90" i="2"/>
  <c r="E66" i="2"/>
  <c r="E82" i="2"/>
  <c r="E55" i="2"/>
  <c r="E59" i="2"/>
  <c r="E65" i="2"/>
  <c r="E67" i="2" s="1"/>
  <c r="E77" i="2"/>
  <c r="E87" i="2"/>
  <c r="E91" i="2"/>
  <c r="E56" i="2"/>
  <c r="E60" i="2"/>
  <c r="E72" i="2"/>
  <c r="E88" i="2"/>
  <c r="E61" i="2"/>
  <c r="E79" i="2"/>
  <c r="E89" i="2"/>
  <c r="B112" i="2"/>
  <c r="B110" i="2"/>
  <c r="E36" i="2"/>
  <c r="F36" i="2" s="1"/>
  <c r="F118" i="2"/>
  <c r="C92" i="2"/>
  <c r="C78" i="2"/>
  <c r="E78" i="2" s="1"/>
  <c r="C67" i="2"/>
  <c r="C62" i="2"/>
  <c r="C97" i="2" s="1"/>
  <c r="D48" i="2"/>
  <c r="F39" i="2"/>
  <c r="F37" i="2"/>
  <c r="F22" i="2"/>
  <c r="F30" i="2" s="1"/>
  <c r="D30" i="2"/>
  <c r="F94" i="3" l="1"/>
  <c r="F101" i="3" s="1"/>
  <c r="E103" i="4"/>
  <c r="E104" i="4" s="1"/>
  <c r="E111" i="4" s="1"/>
  <c r="F111" i="4" s="1"/>
  <c r="F103" i="4"/>
  <c r="F104" i="4" s="1"/>
  <c r="E112" i="4" s="1"/>
  <c r="F112" i="4" s="1"/>
  <c r="F103" i="3"/>
  <c r="F104" i="3" s="1"/>
  <c r="E112" i="3" s="1"/>
  <c r="F112" i="3" s="1"/>
  <c r="C103" i="3"/>
  <c r="D103" i="3"/>
  <c r="D104" i="3" s="1"/>
  <c r="E110" i="3" s="1"/>
  <c r="F110" i="3" s="1"/>
  <c r="E94" i="3"/>
  <c r="E101" i="3" s="1"/>
  <c r="E103" i="3" s="1"/>
  <c r="E104" i="3" s="1"/>
  <c r="E111" i="3" s="1"/>
  <c r="F111" i="3" s="1"/>
  <c r="E41" i="2"/>
  <c r="E62" i="2"/>
  <c r="E97" i="2" s="1"/>
  <c r="E92" i="2"/>
  <c r="F41" i="2"/>
  <c r="D41" i="2"/>
  <c r="C68" i="2"/>
  <c r="C81" i="2"/>
  <c r="C73" i="2"/>
  <c r="F78" i="2"/>
  <c r="D90" i="2"/>
  <c r="D86" i="2"/>
  <c r="D78" i="2"/>
  <c r="D77" i="2"/>
  <c r="D61" i="2"/>
  <c r="D57" i="2"/>
  <c r="D82" i="2"/>
  <c r="D56" i="2"/>
  <c r="D91" i="2"/>
  <c r="D87" i="2"/>
  <c r="D79" i="2"/>
  <c r="D65" i="2"/>
  <c r="D58" i="2"/>
  <c r="D54" i="2"/>
  <c r="D60" i="2"/>
  <c r="D88" i="2"/>
  <c r="D80" i="2"/>
  <c r="D66" i="2"/>
  <c r="D59" i="2"/>
  <c r="D55" i="2"/>
  <c r="D89" i="2"/>
  <c r="D72" i="2"/>
  <c r="C69" i="2"/>
  <c r="C98" i="2" s="1"/>
  <c r="F54" i="2"/>
  <c r="F58" i="2"/>
  <c r="F79" i="2"/>
  <c r="F87" i="2"/>
  <c r="F91" i="2"/>
  <c r="F57" i="2"/>
  <c r="F61" i="2"/>
  <c r="F77" i="2"/>
  <c r="F86" i="2"/>
  <c r="F90" i="2"/>
  <c r="C93" i="2"/>
  <c r="E93" i="2" s="1"/>
  <c r="F65" i="2"/>
  <c r="F56" i="2"/>
  <c r="F60" i="2"/>
  <c r="F72" i="2"/>
  <c r="F82" i="2"/>
  <c r="F89" i="2"/>
  <c r="F55" i="2"/>
  <c r="F59" i="2"/>
  <c r="F66" i="2"/>
  <c r="F80" i="2"/>
  <c r="F88" i="2"/>
  <c r="F113" i="4" l="1"/>
  <c r="F123" i="4" s="1"/>
  <c r="F124" i="4" s="1"/>
  <c r="F113" i="3"/>
  <c r="C74" i="2"/>
  <c r="C99" i="2" s="1"/>
  <c r="E73" i="2"/>
  <c r="E74" i="2" s="1"/>
  <c r="E99" i="2" s="1"/>
  <c r="F73" i="2"/>
  <c r="F74" i="2" s="1"/>
  <c r="F99" i="2" s="1"/>
  <c r="C83" i="2"/>
  <c r="C100" i="2" s="1"/>
  <c r="E81" i="2"/>
  <c r="E83" i="2" s="1"/>
  <c r="E100" i="2" s="1"/>
  <c r="E94" i="2"/>
  <c r="E101" i="2" s="1"/>
  <c r="D68" i="2"/>
  <c r="E68" i="2"/>
  <c r="E69" i="2" s="1"/>
  <c r="E98" i="2" s="1"/>
  <c r="F68" i="2"/>
  <c r="D73" i="2"/>
  <c r="D74" i="2" s="1"/>
  <c r="D99" i="2" s="1"/>
  <c r="C94" i="2"/>
  <c r="C101" i="2" s="1"/>
  <c r="F81" i="2"/>
  <c r="F83" i="2" s="1"/>
  <c r="F100" i="2" s="1"/>
  <c r="D81" i="2"/>
  <c r="D83" i="2" s="1"/>
  <c r="D100" i="2" s="1"/>
  <c r="F67" i="2"/>
  <c r="D62" i="2"/>
  <c r="D97" i="2" s="1"/>
  <c r="D92" i="2"/>
  <c r="F92" i="2"/>
  <c r="D93" i="2"/>
  <c r="F93" i="2"/>
  <c r="F62" i="2"/>
  <c r="F97" i="2" s="1"/>
  <c r="D67" i="2"/>
  <c r="F125" i="4" l="1"/>
  <c r="F130" i="4" s="1"/>
  <c r="F133" i="4" s="1"/>
  <c r="F123" i="3"/>
  <c r="D69" i="2"/>
  <c r="D98" i="2" s="1"/>
  <c r="C103" i="2"/>
  <c r="F69" i="2"/>
  <c r="F98" i="2" s="1"/>
  <c r="E103" i="2"/>
  <c r="E104" i="2" s="1"/>
  <c r="E111" i="2" s="1"/>
  <c r="F111" i="2" s="1"/>
  <c r="F94" i="2"/>
  <c r="F101" i="2" s="1"/>
  <c r="F103" i="2" s="1"/>
  <c r="D94" i="2"/>
  <c r="D101" i="2" s="1"/>
  <c r="D103" i="2" s="1"/>
  <c r="D104" i="2" s="1"/>
  <c r="E110" i="2" s="1"/>
  <c r="F110" i="2" s="1"/>
  <c r="F134" i="4" l="1"/>
  <c r="G135" i="4"/>
  <c r="F124" i="3"/>
  <c r="F104" i="2"/>
  <c r="E112" i="2" s="1"/>
  <c r="F112" i="2" s="1"/>
  <c r="F125" i="3" l="1"/>
  <c r="F130" i="3" s="1"/>
  <c r="F133" i="3" s="1"/>
  <c r="F113" i="2"/>
  <c r="F117" i="2"/>
  <c r="F119" i="2" s="1"/>
  <c r="F134" i="3" l="1"/>
  <c r="G136" i="4"/>
  <c r="F123" i="2"/>
  <c r="F124" i="2" s="1"/>
  <c r="F125" i="2" l="1"/>
  <c r="F130" i="2" s="1"/>
  <c r="F133" i="2" s="1"/>
  <c r="F134" i="2" l="1"/>
  <c r="G137" i="4"/>
  <c r="G138" i="4" s="1"/>
  <c r="F142" i="4" s="1"/>
  <c r="F143" i="4" s="1"/>
</calcChain>
</file>

<file path=xl/sharedStrings.xml><?xml version="1.0" encoding="utf-8"?>
<sst xmlns="http://schemas.openxmlformats.org/spreadsheetml/2006/main" count="736" uniqueCount="270">
  <si>
    <t>Unidade</t>
  </si>
  <si>
    <t>Mês</t>
  </si>
  <si>
    <t>MÓDULO 1: COMPOSIÇÃO DA REMUNERAÇÃO</t>
  </si>
  <si>
    <t>ESPECIFICAÇÃO APÓS ANALISE</t>
  </si>
  <si>
    <t>ENGEAR Engenharia de Aquecimento e Refrigeração Ltda</t>
  </si>
  <si>
    <t>CNPJ: 00.976.914/0001-92 - Insc. Est.: 16.137.828-5</t>
  </si>
  <si>
    <t>Rua Cel. Estevão Dávila Lins, 780 - Cruz das Armas - João Pessoa/PB - CEP: 58.085-010</t>
  </si>
  <si>
    <t>Tele/Fax: (83) 3242-5879/3242-7499 - E-mail: engear@engearpb.com.br</t>
  </si>
  <si>
    <t>ANEXO II - PLANILHA DE CUSTOS E FORMAÇÃO DE PREÇOS - MANUTENÇÃO DE AR CONDICIONADO</t>
  </si>
  <si>
    <t>Salário Normativo da Categoria*:</t>
  </si>
  <si>
    <t>Data base da Cagegoria:</t>
  </si>
  <si>
    <t>Custos</t>
  </si>
  <si>
    <t>PERCENTUAIS E VALORES DE REFERÊNCIA</t>
  </si>
  <si>
    <t>CUSTO MENSAL DA MÃO-DE-OBRA</t>
  </si>
  <si>
    <t xml:space="preserve">1 - Composição da Remuneração </t>
  </si>
  <si>
    <t xml:space="preserve"> </t>
  </si>
  <si>
    <t xml:space="preserve">Valor (R$) </t>
  </si>
  <si>
    <t xml:space="preserve">    A - Salário Base</t>
  </si>
  <si>
    <t xml:space="preserve">    B - Adicional periculosidade</t>
  </si>
  <si>
    <t xml:space="preserve">    C - Adicional insalubridade</t>
  </si>
  <si>
    <t xml:space="preserve">    D - Adicional noturno</t>
  </si>
  <si>
    <t xml:space="preserve">    E - Hora noturna adicional</t>
  </si>
  <si>
    <t xml:space="preserve">    F - Adicional de Hora Extra</t>
  </si>
  <si>
    <t xml:space="preserve">    G - Intervalo intrajornada</t>
  </si>
  <si>
    <t xml:space="preserve">    H - Outros (especificar)</t>
  </si>
  <si>
    <t>TOTAL DA REMUNERAÇÃO</t>
  </si>
  <si>
    <t>MÓDULO 2: BENEFÍCIOS MENSAIS E DIÁRIOS</t>
  </si>
  <si>
    <t>2 - Benefícios Mensais e Diários</t>
  </si>
  <si>
    <t xml:space="preserve">    A - Transporte</t>
  </si>
  <si>
    <t xml:space="preserve">    B - Auxílio alimentação (Vales, cesta básica etc.)</t>
  </si>
  <si>
    <t xml:space="preserve">    C - Assistência médica e familiar/Auxílio Odontológico</t>
  </si>
  <si>
    <t xml:space="preserve">    D - Auxílio creche</t>
  </si>
  <si>
    <t xml:space="preserve">    E - Seguro de vida, invalidez e funeral</t>
  </si>
  <si>
    <t xml:space="preserve">    F - Outros (especificar)</t>
  </si>
  <si>
    <t>TOTAL DOS BENEFÍCIOS MENSAIS E DIÁRIOS</t>
  </si>
  <si>
    <t>MÓDULO 3: INSUMOS DIVERSOS DA MÃO-DE-OBRA</t>
  </si>
  <si>
    <t>3 - Insumos da Mão-de-obra</t>
  </si>
  <si>
    <t>TOTAL DOS INSUMOS DA MÃO-DE-OBRA</t>
  </si>
  <si>
    <t>MÓDULO 4: ENCARGOS SOCIAIS E TRABALHISTAS</t>
  </si>
  <si>
    <t>Submódulo 4.1 - Encargos previdenciários e FGTS</t>
  </si>
  <si>
    <t>4.1 - Encargos previdenciários e FGTS</t>
  </si>
  <si>
    <t xml:space="preserve">    A - INSS</t>
  </si>
  <si>
    <t xml:space="preserve">    B - SESI ou SESC</t>
  </si>
  <si>
    <t xml:space="preserve">    C - SENAI ou SENAC</t>
  </si>
  <si>
    <t xml:space="preserve">    D - INCRA</t>
  </si>
  <si>
    <t xml:space="preserve">    E - Salário Educação</t>
  </si>
  <si>
    <t xml:space="preserve">    F - FGTS</t>
  </si>
  <si>
    <t xml:space="preserve">    H - SEBRAE</t>
  </si>
  <si>
    <t>Total de Encargos previdenciários e FGTS</t>
  </si>
  <si>
    <t>Submódulo 4.2 - 13º Salário e Adicional de Férias</t>
  </si>
  <si>
    <t>4.2 - 13º Salário e Adicional de Férias</t>
  </si>
  <si>
    <t xml:space="preserve">    A - 13º salário</t>
  </si>
  <si>
    <t xml:space="preserve">    B - Adicional de Férias</t>
  </si>
  <si>
    <t>Subtotal</t>
  </si>
  <si>
    <t xml:space="preserve">    C - Incidência do Submódulo 4.1 sobre 13º Salário e Adicional de Férias</t>
  </si>
  <si>
    <t>Total de 13º Salário e Adicional de Férias</t>
  </si>
  <si>
    <t>Submódulo 4.3 - Afastamento Maternidade</t>
  </si>
  <si>
    <t>4.3 - Afastamento Maternidade</t>
  </si>
  <si>
    <t xml:space="preserve">    A - Afastamento maternidade </t>
  </si>
  <si>
    <t xml:space="preserve">    B - Incidência do Submódulo 4.1 sobre afastamento maternidade</t>
  </si>
  <si>
    <t>Total de afastamento maternidade</t>
  </si>
  <si>
    <t>Submódulo 4.4 - Provisão para Rescisão</t>
  </si>
  <si>
    <t>4.4 - Provisão para Rescisão</t>
  </si>
  <si>
    <t xml:space="preserve">    A - Aviso prévio indenizado</t>
  </si>
  <si>
    <t xml:space="preserve">    B - Incidência do FGTS sobre aviso prévio indenizado</t>
  </si>
  <si>
    <t xml:space="preserve">    C - Multa do FGTS do aviso prévio indenizado</t>
  </si>
  <si>
    <t xml:space="preserve">    E - Incidência do submódulo 4.1 sobre o aviso previo trabalhado</t>
  </si>
  <si>
    <t xml:space="preserve">    F - Multa do FGTS nas rescisões sem justa causa</t>
  </si>
  <si>
    <t>Total de provisão para Rescisão</t>
  </si>
  <si>
    <t>Submódulo 4.5 - Custo de Reposição do Profissional Ausente</t>
  </si>
  <si>
    <t>4.5 - Custo de Reposição do Profissional Ausente</t>
  </si>
  <si>
    <t xml:space="preserve">    A - Férias e Terço Constitucional de férias</t>
  </si>
  <si>
    <t xml:space="preserve">    B - Ausença por doença</t>
  </si>
  <si>
    <t xml:space="preserve">    C - Licença paternidade</t>
  </si>
  <si>
    <t xml:space="preserve">    D - Ausências legais</t>
  </si>
  <si>
    <t xml:space="preserve">    E - Ausência por acidente de trabalho</t>
  </si>
  <si>
    <t xml:space="preserve">    G - Incidência do submódulo 4.1 sobre o custo de reposição do profissional ausente</t>
  </si>
  <si>
    <t>Total dos custos de reposição do profissional ausente</t>
  </si>
  <si>
    <t>QUADRO RESUMO - MÓDULO 4 - Encargos socias e trabalhistas</t>
  </si>
  <si>
    <t>Módulo 4 - Encargos sociais e trabalhistas</t>
  </si>
  <si>
    <t xml:space="preserve">    4.1 - Encargos previdenciários e FGTS</t>
  </si>
  <si>
    <t xml:space="preserve">    4.2 - 13º Salário e adicional de férias</t>
  </si>
  <si>
    <t xml:space="preserve">    4.3 - Afastamento maternidade</t>
  </si>
  <si>
    <t xml:space="preserve">    4.4 - Custo de rescisão</t>
  </si>
  <si>
    <t xml:space="preserve">    4.5 - Custo de reposição do profissional ausente</t>
  </si>
  <si>
    <t xml:space="preserve">    4.6 - Outros (especificar)</t>
  </si>
  <si>
    <t>TOTAL DOS ENCARGOS SOCIAIS E TRABALHISTAS</t>
  </si>
  <si>
    <t>TOTAL DOS MÓDULOS 1, 2, 3 E 4</t>
  </si>
  <si>
    <t>TOTALIZAÇÃO</t>
  </si>
  <si>
    <t>MÓDULO 5: CUSTO MENSAL DA MÃO-DE-OBRA (TOTALIZAÇÃO DOS MÓDULOS ANTERIORES)</t>
  </si>
  <si>
    <t>5 - Categorias Profissionais e carga horária</t>
  </si>
  <si>
    <t>Quant.</t>
  </si>
  <si>
    <t>Valor Unitário</t>
  </si>
  <si>
    <t>Subtotal (R$)</t>
  </si>
  <si>
    <t>TOTAL DO CUSTO MENSAL DA MÃO-DE-OBRA</t>
  </si>
  <si>
    <t>MÓDULO 6: INSUMOS DIVERSOS</t>
  </si>
  <si>
    <t>6 - Insumos Diversos</t>
  </si>
  <si>
    <t>TOTAL DOS INSUMOS DIVERSOS</t>
  </si>
  <si>
    <t>MÓDULO 7: CUSTOS INDIRETOS, TRIBUTOS E LUCRO</t>
  </si>
  <si>
    <t xml:space="preserve">7 - Custos Indiretos, Tributos e Lucro </t>
  </si>
  <si>
    <t>% dos Tributos</t>
  </si>
  <si>
    <t>%                    Total</t>
  </si>
  <si>
    <t xml:space="preserve">    A - Custos Indiretos</t>
  </si>
  <si>
    <t xml:space="preserve">    B - Lucro</t>
  </si>
  <si>
    <t xml:space="preserve">    C - Tributos</t>
  </si>
  <si>
    <t xml:space="preserve">        C.1 - Tributos Federais (PIS e COFINS)</t>
  </si>
  <si>
    <t xml:space="preserve">        C.2 - Tributos Estaduais (especificar)</t>
  </si>
  <si>
    <t xml:space="preserve">        C.3 - Tributos Municipais (ISS)</t>
  </si>
  <si>
    <t xml:space="preserve">        C.4 - Outros Tributos (CONTRIBUIÇÃO PREVIDENCIARIA)</t>
  </si>
  <si>
    <t>TOTAL DOS CUSTOS INDIRETOS, TRIBUTOS E LUCRO</t>
  </si>
  <si>
    <t>QUADRO GERAL CONSOLIDADO</t>
  </si>
  <si>
    <t>MÊS</t>
  </si>
  <si>
    <r>
      <t xml:space="preserve">    D - Aviso prévio trabalhado </t>
    </r>
    <r>
      <rPr>
        <sz val="12"/>
        <color indexed="10"/>
        <rFont val="Arial"/>
        <family val="2"/>
      </rPr>
      <t>(Este item será excluido após o primeiro ano da contratação - Acórdão TCU nº 3006/2010 - Plenário)</t>
    </r>
  </si>
  <si>
    <t>JOÃO PESSOA-PB, 13 DE AGOSTO DE 2018.</t>
  </si>
  <si>
    <t>Engenheiro Mecânico (20hs)
- (CBO 2144-05)</t>
  </si>
  <si>
    <t>Mecânico de Refrigeração
(220hs) - (CBO 9112-05)</t>
  </si>
  <si>
    <t>Técnico de Sistemas
Automatizados (220hs) -
(CBO 3001-05)</t>
  </si>
  <si>
    <t>A - Materiais de Consumo, equipamentos
e ferramentas</t>
  </si>
  <si>
    <t>B - Transporte entre as unidades
operacionais</t>
  </si>
  <si>
    <t xml:space="preserve">SINDUSCON 2017/2018 </t>
  </si>
  <si>
    <t>(*) Salário da categoria ou atividade correlata, estabelecido conforme Acordo/Convenção/Dissídio Coletivo de Trabalho</t>
  </si>
  <si>
    <t>A - Uniformes e EPI</t>
  </si>
  <si>
    <t>B - Outros (especificar)</t>
  </si>
  <si>
    <t xml:space="preserve">VALOR MENSAL DOS SERVIÇOS:  </t>
  </si>
  <si>
    <t xml:space="preserve">VALOR GLOBAL (12 MESES): </t>
  </si>
  <si>
    <t xml:space="preserve">VALOR MENSAL DOS SERVIÇOS: </t>
  </si>
  <si>
    <t>Superintendência Regional da Policia Federal em Natal</t>
  </si>
  <si>
    <t>OBJETO:</t>
  </si>
  <si>
    <t>DISCRIMINAÇÃO DOS SERVIÇOS</t>
  </si>
  <si>
    <t>A</t>
  </si>
  <si>
    <t>Data da apresentação da proposta (dia/mês/ano)</t>
  </si>
  <si>
    <t>B</t>
  </si>
  <si>
    <t>Município/UF</t>
  </si>
  <si>
    <t>C</t>
  </si>
  <si>
    <t>Sindicato Vinculado</t>
  </si>
  <si>
    <t>D</t>
  </si>
  <si>
    <t>Ano acordo, convenção coletiva ou sentença normativa em dissídio coletivo</t>
  </si>
  <si>
    <t>E</t>
  </si>
  <si>
    <t>Número de Registro no Ministério do Trabalho e Emprego</t>
  </si>
  <si>
    <t>F</t>
  </si>
  <si>
    <t>N° de meses de execução contratual</t>
  </si>
  <si>
    <t>IDENTIFICAÇÃO DO SERVIÇO</t>
  </si>
  <si>
    <t>Tipo de serviço</t>
  </si>
  <si>
    <t>Unidade de medida</t>
  </si>
  <si>
    <t>Quantidade total a contratar(em função da unidade de medida)</t>
  </si>
  <si>
    <t>DADOS COMPLEMENTARES PARA COMPOSIÇÃO DOS CUSTOS REFERENTES A MÃO DE OBRA</t>
  </si>
  <si>
    <t>1</t>
  </si>
  <si>
    <t>2</t>
  </si>
  <si>
    <t>Salário normativo da categoria profissional</t>
  </si>
  <si>
    <t>3</t>
  </si>
  <si>
    <t>Categoria profissional (vinculada a execução contratual)</t>
  </si>
  <si>
    <t>4</t>
  </si>
  <si>
    <t>Data base da categoria (dia/mês/ano)</t>
  </si>
  <si>
    <t>MÓDULO 1 - COMPOSIÇÃO DA REMUNERAÇÃO</t>
  </si>
  <si>
    <t>I</t>
  </si>
  <si>
    <t>COMPOSIÇÃO DA REMUNERAÇÃO</t>
  </si>
  <si>
    <t>DADOS</t>
  </si>
  <si>
    <t>VALOR</t>
  </si>
  <si>
    <t>Adicional periculosidade</t>
  </si>
  <si>
    <t>G</t>
  </si>
  <si>
    <t>H</t>
  </si>
  <si>
    <t>Total da Remuneração</t>
  </si>
  <si>
    <t>II</t>
  </si>
  <si>
    <t>Transporte</t>
  </si>
  <si>
    <t>Assistência médica e familiar</t>
  </si>
  <si>
    <t>Outros (especificar)</t>
  </si>
  <si>
    <t>Materiais</t>
  </si>
  <si>
    <t>Equipamentos</t>
  </si>
  <si>
    <t>%</t>
  </si>
  <si>
    <t>INSS</t>
  </si>
  <si>
    <t>Salário Educação</t>
  </si>
  <si>
    <t>FGTS</t>
  </si>
  <si>
    <t>SEBRAE (0,3 OU 0,6%)</t>
  </si>
  <si>
    <t>Total</t>
  </si>
  <si>
    <t>Afastamento maternidade</t>
  </si>
  <si>
    <t>Férias</t>
  </si>
  <si>
    <t>Licença paternidade</t>
  </si>
  <si>
    <t>Ausências legais</t>
  </si>
  <si>
    <t>Ausência por acidente de trabalho</t>
  </si>
  <si>
    <t>Tributos</t>
  </si>
  <si>
    <t>Lucro</t>
  </si>
  <si>
    <t>Valor total por empregado</t>
  </si>
  <si>
    <t>Valor mensal do serviço</t>
  </si>
  <si>
    <t>VALOR GLOBAL DA PROPOSTA</t>
  </si>
  <si>
    <t>DESCRIÇÃO</t>
  </si>
  <si>
    <t xml:space="preserve">PLANILHA DE CUSTOS E DE FORMAÇÃO DE PREÇOS </t>
  </si>
  <si>
    <r>
      <rPr>
        <b/>
        <sz val="10"/>
        <rFont val="Arial"/>
        <family val="2"/>
      </rPr>
      <t xml:space="preserve">FUNÇÃO: </t>
    </r>
    <r>
      <rPr>
        <b/>
        <sz val="12"/>
        <rFont val="Arial"/>
        <family val="2"/>
      </rPr>
      <t xml:space="preserve">  Mecânico de Refrigeração (220hs) - (CBO 9112-05)
</t>
    </r>
  </si>
  <si>
    <t>N</t>
  </si>
  <si>
    <t>VALOR (R$)</t>
  </si>
  <si>
    <t xml:space="preserve">Salário base </t>
  </si>
  <si>
    <t>Adicional de Insalubridade</t>
  </si>
  <si>
    <t>Adicional Noturno</t>
  </si>
  <si>
    <t>Adicional de Hor noturna Reduzida</t>
  </si>
  <si>
    <t>Adicional de Hora Extra no Feriado trabalhado</t>
  </si>
  <si>
    <t>MÓDULO 2 - ENCARGOS E BENEFÍCIOS ANUAIS, MENSAIS E DIÁRIOS</t>
  </si>
  <si>
    <t>Submódulo 2.1. - 13.º salário, férias e adicional de férias</t>
  </si>
  <si>
    <t>13.º salário</t>
  </si>
  <si>
    <t>Férias e adicional de férias</t>
  </si>
  <si>
    <t>Submódulo 2.2. - Encargos previdenciários(GPS), Fundo de Garantia por Tempo de Serviço(FGTS) e outras contribuições</t>
  </si>
  <si>
    <t>2.2</t>
  </si>
  <si>
    <t>GPS, FGTS e outras contribuições</t>
  </si>
  <si>
    <t>Valor (R$)</t>
  </si>
  <si>
    <t>SAT</t>
  </si>
  <si>
    <t>SESC ou SESI</t>
  </si>
  <si>
    <t>SENAI-SENAC</t>
  </si>
  <si>
    <t>INCRA</t>
  </si>
  <si>
    <t>Submódulo 2.3. Benefícios mensais e Diários</t>
  </si>
  <si>
    <t>Auxílio refeição/Alimentação</t>
  </si>
  <si>
    <t>Quadro-resumo do módulo 2 - Encargos e benefícios anuais, mensais e diários</t>
  </si>
  <si>
    <t>Encargos e Benefícios Anuais, Mensais e Diários</t>
  </si>
  <si>
    <t>2.1.</t>
  </si>
  <si>
    <t>13.º salário, férias e adicional de férias</t>
  </si>
  <si>
    <t xml:space="preserve">2.2. </t>
  </si>
  <si>
    <t xml:space="preserve">2.3. </t>
  </si>
  <si>
    <t>GPS, FGTS e outra contribuições</t>
  </si>
  <si>
    <t>Benefícios mensais e diários</t>
  </si>
  <si>
    <t>2.3.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</si>
  <si>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</si>
  <si>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</si>
  <si>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</si>
  <si>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</si>
  <si>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</si>
  <si>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</si>
  <si>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2.2. sobre o aviso prévio trabalhado</t>
  </si>
  <si>
    <t>Multa do FGTS e contribuição social sobre o aviso prévio Trabalhado</t>
  </si>
  <si>
    <t>MÓDULO 4 - CUSTO DE REPOSIÇÃO DO PROFISSIONAL AUSENTE</t>
  </si>
  <si>
    <t>Submódulo 4.1. Ausências Legais</t>
  </si>
  <si>
    <t>4.1.</t>
  </si>
  <si>
    <t>Ausências Legais</t>
  </si>
  <si>
    <t>Submódulo 4.2. Intrajornada</t>
  </si>
  <si>
    <t>4.2.</t>
  </si>
  <si>
    <t>Intrajornada</t>
  </si>
  <si>
    <t>Intervalor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</si>
  <si>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</si>
  <si>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</si>
  <si>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</si>
  <si>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</si>
  <si>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</si>
  <si>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</si>
  <si>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</si>
  <si>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</si>
  <si>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C.1. Tributos federais</t>
  </si>
  <si>
    <t>C.2. Tributos Estaduais</t>
  </si>
  <si>
    <t>C.3. Tributos municipais</t>
  </si>
  <si>
    <t>QUADRO RESUMO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</si>
  <si>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</si>
  <si>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</si>
  <si>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</si>
  <si>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</si>
  <si>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</si>
  <si>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</si>
  <si>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(A+B+C+D+E)</t>
  </si>
  <si>
    <t>Módulo 6 - Custos indiretos, tributos e lucro</t>
  </si>
  <si>
    <t>QUADRO RESUMO DO VALOR MENSAL DOS SERVIÇOS</t>
  </si>
  <si>
    <t>Tipo de serviço (A)</t>
  </si>
  <si>
    <t>Serviço 1</t>
  </si>
  <si>
    <t>Serviço 2</t>
  </si>
  <si>
    <t>Serviço N</t>
  </si>
  <si>
    <t>Valor proposto por empregado (B)</t>
  </si>
  <si>
    <t>Qtde. de empregados por posto ( C )</t>
  </si>
  <si>
    <t>Valor proposto por posto (D) = (B x C)</t>
  </si>
  <si>
    <t>Qtde. de postos (E)</t>
  </si>
  <si>
    <t>Valor Total do serviço (F) = (D x E)</t>
  </si>
  <si>
    <t>Valor total dos serviços (I + II+ N)</t>
  </si>
  <si>
    <t>QUADRO DEMONSTRATIVO DO VALOR GLOBAL DA PROPOSTA</t>
  </si>
  <si>
    <t>Valor por unidade de medida</t>
  </si>
  <si>
    <t>Valor global da proposta (valor mensal x n.º de meses do contrato)</t>
  </si>
  <si>
    <t xml:space="preserve">Processo nº </t>
  </si>
  <si>
    <t xml:space="preserve">PREGÃO ELETRÔNICO Nº </t>
  </si>
  <si>
    <t xml:space="preserve">Data da sessão: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</si>
</sst>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\-&quot;R$&quot;\ #,##0.00"/>
    <numFmt numFmtId="165" formatCode="_(* #,##0.00_);_(* \(#,##0.00\);_(* &quot;-&quot;??_);_(@_)"/>
    <numFmt numFmtId="166" formatCode="&quot;R$ &quot;#,##0.00_);[Red]\(&quot;R$ &quot;#,##0.00\)"/>
    <numFmt numFmtId="167" formatCode="#,##0.00_);\(#,##0.00\)"/>
    <numFmt numFmtId="168" formatCode="dd/mm/yy;@"/>
    <numFmt numFmtId="169" formatCode="00"/>
    <numFmt numFmtId="170" formatCode="_(&quot;R$ &quot;* #,##0.00_);_(&quot;R$ &quot;* \(#,##0.00\);_(&quot;R$ &quot;* &quot;-&quot;??_);_(@_)"/>
    <numFmt numFmtId="171" formatCode="&quot;R$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18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Arial"/>
      <family val="2"/>
    </font>
    <font>
      <sz val="12"/>
      <color indexed="9"/>
      <name val="Arial"/>
      <family val="2"/>
    </font>
    <font>
      <sz val="12"/>
      <color indexed="57"/>
      <name val="Arial"/>
      <family val="2"/>
    </font>
    <font>
      <b/>
      <sz val="12"/>
      <color indexed="57"/>
      <name val="Arial"/>
      <family val="2"/>
    </font>
    <font>
      <sz val="12"/>
      <color theme="3" tint="-0.499984740745262"/>
      <name val="Arial"/>
      <family val="2"/>
    </font>
    <font>
      <b/>
      <sz val="12"/>
      <color indexed="18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2"/>
      <color indexed="63"/>
      <name val="Arial"/>
      <family val="2"/>
    </font>
    <font>
      <sz val="12"/>
      <color indexed="2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0000CC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3">
    <xf numFmtId="0" fontId="0" fillId="0" borderId="0" xfId="0"/>
    <xf numFmtId="0" fontId="2" fillId="4" borderId="8" xfId="0" applyFont="1" applyFill="1" applyBorder="1" applyAlignment="1">
      <alignment horizontal="center" vertical="center"/>
    </xf>
    <xf numFmtId="9" fontId="5" fillId="4" borderId="9" xfId="3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" fillId="6" borderId="8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9" fontId="3" fillId="3" borderId="6" xfId="2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9" fillId="2" borderId="0" xfId="0" applyNumberFormat="1" applyFont="1" applyFill="1" applyBorder="1" applyAlignment="1" applyProtection="1">
      <alignment horizontal="left" vertical="center"/>
      <protection hidden="1"/>
    </xf>
    <xf numFmtId="9" fontId="10" fillId="2" borderId="0" xfId="3" applyFont="1" applyFill="1" applyBorder="1" applyAlignment="1" applyProtection="1">
      <alignment horizontal="center" vertical="center"/>
      <protection hidden="1"/>
    </xf>
    <xf numFmtId="165" fontId="9" fillId="2" borderId="0" xfId="0" applyNumberFormat="1" applyFont="1" applyFill="1" applyBorder="1" applyAlignment="1" applyProtection="1">
      <alignment horizontal="center" vertical="center"/>
      <protection hidden="1"/>
    </xf>
    <xf numFmtId="9" fontId="5" fillId="2" borderId="0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9" fontId="11" fillId="6" borderId="10" xfId="3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 wrapText="1"/>
    </xf>
    <xf numFmtId="9" fontId="12" fillId="7" borderId="8" xfId="3" applyFont="1" applyFill="1" applyBorder="1" applyAlignment="1">
      <alignment horizontal="center" vertical="center"/>
    </xf>
    <xf numFmtId="43" fontId="2" fillId="7" borderId="9" xfId="2" applyFont="1" applyFill="1" applyBorder="1" applyAlignment="1">
      <alignment horizontal="center" vertical="center"/>
    </xf>
    <xf numFmtId="43" fontId="2" fillId="7" borderId="12" xfId="2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 wrapText="1"/>
    </xf>
    <xf numFmtId="166" fontId="5" fillId="4" borderId="14" xfId="3" applyNumberFormat="1" applyFont="1" applyFill="1" applyBorder="1" applyAlignment="1">
      <alignment horizontal="center" vertical="center"/>
    </xf>
    <xf numFmtId="43" fontId="3" fillId="4" borderId="14" xfId="2" applyFont="1" applyFill="1" applyBorder="1" applyAlignment="1">
      <alignment vertical="center"/>
    </xf>
    <xf numFmtId="43" fontId="3" fillId="4" borderId="15" xfId="2" applyFont="1" applyFill="1" applyBorder="1" applyAlignment="1">
      <alignment vertical="center"/>
    </xf>
    <xf numFmtId="9" fontId="11" fillId="4" borderId="14" xfId="3" applyFont="1" applyFill="1" applyBorder="1" applyAlignment="1">
      <alignment horizontal="center" vertical="center"/>
    </xf>
    <xf numFmtId="165" fontId="11" fillId="4" borderId="14" xfId="3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43" fontId="3" fillId="4" borderId="16" xfId="2" applyFont="1" applyFill="1" applyBorder="1" applyAlignment="1">
      <alignment vertical="center"/>
    </xf>
    <xf numFmtId="0" fontId="2" fillId="8" borderId="8" xfId="0" applyFont="1" applyFill="1" applyBorder="1" applyAlignment="1">
      <alignment vertical="center" wrapText="1"/>
    </xf>
    <xf numFmtId="0" fontId="11" fillId="8" borderId="9" xfId="0" applyFont="1" applyFill="1" applyBorder="1" applyAlignment="1">
      <alignment horizontal="center" vertical="center"/>
    </xf>
    <xf numFmtId="165" fontId="2" fillId="8" borderId="9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vertical="center"/>
    </xf>
    <xf numFmtId="0" fontId="2" fillId="7" borderId="17" xfId="0" applyFont="1" applyFill="1" applyBorder="1" applyAlignment="1">
      <alignment vertical="center" wrapText="1"/>
    </xf>
    <xf numFmtId="9" fontId="12" fillId="7" borderId="16" xfId="3" applyFont="1" applyFill="1" applyBorder="1" applyAlignment="1">
      <alignment horizontal="center" vertical="center"/>
    </xf>
    <xf numFmtId="43" fontId="2" fillId="7" borderId="16" xfId="2" applyFont="1" applyFill="1" applyBorder="1" applyAlignment="1">
      <alignment horizontal="center" vertical="center"/>
    </xf>
    <xf numFmtId="166" fontId="13" fillId="4" borderId="14" xfId="3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vertical="center" wrapText="1"/>
    </xf>
    <xf numFmtId="9" fontId="12" fillId="7" borderId="14" xfId="3" applyFont="1" applyFill="1" applyBorder="1" applyAlignment="1">
      <alignment horizontal="center" vertical="center"/>
    </xf>
    <xf numFmtId="43" fontId="2" fillId="7" borderId="14" xfId="2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6" fontId="5" fillId="4" borderId="1" xfId="3" applyNumberFormat="1" applyFont="1" applyFill="1" applyBorder="1" applyAlignment="1">
      <alignment horizontal="center" vertical="center"/>
    </xf>
    <xf numFmtId="43" fontId="3" fillId="4" borderId="1" xfId="2" applyFont="1" applyFill="1" applyBorder="1" applyAlignment="1">
      <alignment vertical="center"/>
    </xf>
    <xf numFmtId="0" fontId="2" fillId="8" borderId="17" xfId="0" applyFont="1" applyFill="1" applyBorder="1" applyAlignment="1">
      <alignment vertical="center" wrapText="1"/>
    </xf>
    <xf numFmtId="0" fontId="11" fillId="8" borderId="16" xfId="0" applyFont="1" applyFill="1" applyBorder="1" applyAlignment="1">
      <alignment horizontal="center" vertical="center"/>
    </xf>
    <xf numFmtId="165" fontId="2" fillId="8" borderId="16" xfId="0" applyNumberFormat="1" applyFont="1" applyFill="1" applyBorder="1" applyAlignment="1">
      <alignment vertical="center"/>
    </xf>
    <xf numFmtId="9" fontId="11" fillId="9" borderId="10" xfId="3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10" fontId="11" fillId="7" borderId="16" xfId="3" applyNumberFormat="1" applyFont="1" applyFill="1" applyBorder="1" applyAlignment="1">
      <alignment horizontal="center" vertical="center"/>
    </xf>
    <xf numFmtId="43" fontId="2" fillId="7" borderId="5" xfId="2" applyFont="1" applyFill="1" applyBorder="1" applyAlignment="1">
      <alignment horizontal="center" vertical="center"/>
    </xf>
    <xf numFmtId="10" fontId="5" fillId="4" borderId="14" xfId="3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 wrapText="1"/>
    </xf>
    <xf numFmtId="10" fontId="14" fillId="4" borderId="15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vertical="center" wrapText="1"/>
    </xf>
    <xf numFmtId="10" fontId="5" fillId="10" borderId="15" xfId="3" applyNumberFormat="1" applyFont="1" applyFill="1" applyBorder="1" applyAlignment="1" applyProtection="1">
      <alignment horizontal="center" vertical="center"/>
    </xf>
    <xf numFmtId="10" fontId="5" fillId="10" borderId="14" xfId="3" applyNumberFormat="1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>
      <alignment vertical="center" wrapText="1"/>
    </xf>
    <xf numFmtId="10" fontId="5" fillId="4" borderId="20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vertical="center"/>
    </xf>
    <xf numFmtId="10" fontId="15" fillId="10" borderId="14" xfId="3" applyNumberFormat="1" applyFont="1" applyFill="1" applyBorder="1" applyAlignment="1" applyProtection="1">
      <alignment horizontal="center" vertical="center"/>
    </xf>
    <xf numFmtId="43" fontId="15" fillId="4" borderId="15" xfId="2" applyFont="1" applyFill="1" applyBorder="1" applyAlignment="1">
      <alignment vertical="center"/>
    </xf>
    <xf numFmtId="43" fontId="15" fillId="4" borderId="14" xfId="2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10" fontId="14" fillId="4" borderId="9" xfId="0" applyNumberFormat="1" applyFont="1" applyFill="1" applyBorder="1" applyAlignment="1">
      <alignment horizontal="center" vertical="center"/>
    </xf>
    <xf numFmtId="165" fontId="2" fillId="4" borderId="9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4" fillId="10" borderId="21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10" fontId="14" fillId="8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3" fontId="2" fillId="7" borderId="22" xfId="2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167" fontId="2" fillId="4" borderId="24" xfId="0" applyNumberFormat="1" applyFont="1" applyFill="1" applyBorder="1" applyAlignment="1">
      <alignment horizontal="center" vertical="center"/>
    </xf>
    <xf numFmtId="39" fontId="2" fillId="4" borderId="25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39" fontId="2" fillId="4" borderId="1" xfId="0" applyNumberFormat="1" applyFont="1" applyFill="1" applyBorder="1" applyAlignment="1">
      <alignment horizontal="right" vertical="center"/>
    </xf>
    <xf numFmtId="0" fontId="2" fillId="7" borderId="18" xfId="0" applyFont="1" applyFill="1" applyBorder="1" applyAlignment="1">
      <alignment vertical="center" wrapText="1"/>
    </xf>
    <xf numFmtId="43" fontId="2" fillId="7" borderId="9" xfId="2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horizontal="center" vertical="center"/>
    </xf>
    <xf numFmtId="2" fontId="4" fillId="10" borderId="38" xfId="0" applyNumberFormat="1" applyFont="1" applyFill="1" applyBorder="1" applyAlignment="1">
      <alignment horizontal="center" vertical="center"/>
    </xf>
    <xf numFmtId="43" fontId="3" fillId="4" borderId="4" xfId="2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2" fontId="4" fillId="10" borderId="27" xfId="0" applyNumberFormat="1" applyFont="1" applyFill="1" applyBorder="1" applyAlignment="1">
      <alignment horizontal="center" vertical="center"/>
    </xf>
    <xf numFmtId="43" fontId="3" fillId="4" borderId="1" xfId="2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43" fontId="2" fillId="7" borderId="22" xfId="2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43" fontId="3" fillId="4" borderId="30" xfId="2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43" fontId="3" fillId="4" borderId="31" xfId="2" applyFont="1" applyFill="1" applyBorder="1" applyAlignment="1">
      <alignment horizontal="center" vertical="center"/>
    </xf>
    <xf numFmtId="10" fontId="4" fillId="4" borderId="0" xfId="3" applyNumberFormat="1" applyFont="1" applyFill="1" applyBorder="1" applyAlignment="1">
      <alignment horizontal="center" vertical="center" wrapText="1"/>
    </xf>
    <xf numFmtId="10" fontId="17" fillId="4" borderId="14" xfId="3" applyNumberFormat="1" applyFont="1" applyFill="1" applyBorder="1" applyAlignment="1">
      <alignment vertical="center" wrapText="1"/>
    </xf>
    <xf numFmtId="0" fontId="17" fillId="4" borderId="14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vertical="center" wrapText="1"/>
    </xf>
    <xf numFmtId="43" fontId="3" fillId="4" borderId="32" xfId="2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vertical="center" wrapText="1"/>
    </xf>
    <xf numFmtId="165" fontId="2" fillId="8" borderId="22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3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10" fontId="5" fillId="4" borderId="18" xfId="3" applyNumberFormat="1" applyFont="1" applyFill="1" applyBorder="1" applyAlignment="1">
      <alignment horizontal="center" vertical="center"/>
    </xf>
    <xf numFmtId="10" fontId="5" fillId="4" borderId="13" xfId="3" applyNumberFormat="1" applyFont="1" applyFill="1" applyBorder="1" applyAlignment="1">
      <alignment horizontal="center" vertical="center"/>
    </xf>
    <xf numFmtId="10" fontId="5" fillId="10" borderId="13" xfId="3" applyNumberFormat="1" applyFont="1" applyFill="1" applyBorder="1" applyAlignment="1" applyProtection="1">
      <alignment horizontal="center" vertical="center"/>
    </xf>
    <xf numFmtId="43" fontId="2" fillId="7" borderId="8" xfId="2" applyFont="1" applyFill="1" applyBorder="1" applyAlignment="1">
      <alignment horizontal="center" vertical="center" wrapText="1"/>
    </xf>
    <xf numFmtId="39" fontId="2" fillId="4" borderId="34" xfId="0" applyNumberFormat="1" applyFont="1" applyFill="1" applyBorder="1" applyAlignment="1">
      <alignment horizontal="center" vertical="center"/>
    </xf>
    <xf numFmtId="39" fontId="2" fillId="4" borderId="2" xfId="0" applyNumberFormat="1" applyFont="1" applyFill="1" applyBorder="1" applyAlignment="1">
      <alignment horizontal="center" vertical="center"/>
    </xf>
    <xf numFmtId="39" fontId="2" fillId="4" borderId="35" xfId="0" applyNumberFormat="1" applyFont="1" applyFill="1" applyBorder="1" applyAlignment="1">
      <alignment horizontal="center" vertical="center"/>
    </xf>
    <xf numFmtId="43" fontId="4" fillId="10" borderId="36" xfId="2" applyFont="1" applyFill="1" applyBorder="1" applyAlignment="1" applyProtection="1">
      <alignment horizontal="center" vertical="center"/>
    </xf>
    <xf numFmtId="43" fontId="4" fillId="10" borderId="37" xfId="2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44" fontId="6" fillId="0" borderId="0" xfId="1" applyFont="1" applyBorder="1" applyAlignment="1">
      <alignment vertical="center"/>
    </xf>
    <xf numFmtId="0" fontId="4" fillId="10" borderId="39" xfId="0" applyFont="1" applyFill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44" fontId="6" fillId="0" borderId="0" xfId="0" applyNumberFormat="1" applyFont="1" applyBorder="1" applyAlignment="1">
      <alignment vertical="center"/>
    </xf>
    <xf numFmtId="44" fontId="6" fillId="11" borderId="1" xfId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4" fontId="6" fillId="11" borderId="1" xfId="0" applyNumberFormat="1" applyFont="1" applyFill="1" applyBorder="1" applyAlignment="1">
      <alignment vertical="center"/>
    </xf>
    <xf numFmtId="0" fontId="22" fillId="0" borderId="42" xfId="0" applyFont="1" applyFill="1" applyBorder="1" applyAlignment="1" applyProtection="1">
      <alignment horizontal="center" vertical="center"/>
      <protection locked="0"/>
    </xf>
    <xf numFmtId="0" fontId="22" fillId="0" borderId="43" xfId="0" applyFont="1" applyFill="1" applyBorder="1" applyAlignment="1" applyProtection="1">
      <alignment horizontal="center" vertical="center"/>
      <protection locked="0"/>
    </xf>
    <xf numFmtId="49" fontId="20" fillId="0" borderId="13" xfId="0" applyNumberFormat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168" fontId="23" fillId="0" borderId="48" xfId="0" applyNumberFormat="1" applyFont="1" applyFill="1" applyBorder="1" applyAlignment="1" applyProtection="1">
      <alignment horizontal="center" vertical="center"/>
      <protection locked="0"/>
    </xf>
    <xf numFmtId="49" fontId="23" fillId="0" borderId="48" xfId="0" applyNumberFormat="1" applyFont="1" applyFill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49" fontId="23" fillId="0" borderId="51" xfId="0" applyNumberFormat="1" applyFont="1" applyFill="1" applyBorder="1" applyAlignment="1" applyProtection="1">
      <alignment horizontal="center" vertical="center"/>
      <protection locked="0"/>
    </xf>
    <xf numFmtId="169" fontId="23" fillId="0" borderId="48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" fontId="20" fillId="0" borderId="33" xfId="0" applyNumberFormat="1" applyFont="1" applyBorder="1" applyAlignment="1" applyProtection="1">
      <alignment horizontal="center" vertical="center"/>
      <protection locked="0"/>
    </xf>
    <xf numFmtId="49" fontId="20" fillId="0" borderId="4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49" fontId="20" fillId="0" borderId="33" xfId="0" applyNumberFormat="1" applyFont="1" applyBorder="1" applyAlignment="1" applyProtection="1">
      <alignment horizontal="center" vertical="center"/>
      <protection locked="0"/>
    </xf>
    <xf numFmtId="164" fontId="23" fillId="0" borderId="48" xfId="0" applyNumberFormat="1" applyFont="1" applyFill="1" applyBorder="1" applyAlignment="1" applyProtection="1">
      <alignment horizontal="center" vertical="center"/>
      <protection locked="0"/>
    </xf>
    <xf numFmtId="14" fontId="20" fillId="0" borderId="48" xfId="0" applyNumberFormat="1" applyFont="1" applyFill="1" applyBorder="1" applyAlignment="1" applyProtection="1">
      <alignment horizontal="center" vertical="center"/>
      <protection locked="0"/>
    </xf>
    <xf numFmtId="49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10" fontId="22" fillId="0" borderId="1" xfId="0" applyNumberFormat="1" applyFont="1" applyBorder="1" applyAlignment="1" applyProtection="1">
      <alignment horizontal="center" vertical="center"/>
      <protection locked="0"/>
    </xf>
    <xf numFmtId="170" fontId="22" fillId="0" borderId="48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170" fontId="20" fillId="0" borderId="48" xfId="0" applyNumberFormat="1" applyFont="1" applyFill="1" applyBorder="1" applyAlignment="1" applyProtection="1">
      <alignment vertical="center"/>
      <protection locked="0"/>
    </xf>
    <xf numFmtId="170" fontId="20" fillId="0" borderId="48" xfId="0" applyNumberFormat="1" applyFont="1" applyFill="1" applyBorder="1" applyAlignment="1" applyProtection="1">
      <alignment horizontal="center" vertical="center"/>
      <protection locked="0"/>
    </xf>
    <xf numFmtId="170" fontId="22" fillId="0" borderId="48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>
      <alignment horizontal="justify" vertical="center" wrapText="1"/>
    </xf>
    <xf numFmtId="10" fontId="20" fillId="0" borderId="1" xfId="0" applyNumberFormat="1" applyFont="1" applyBorder="1" applyAlignment="1" applyProtection="1">
      <alignment horizontal="center" vertical="center"/>
      <protection locked="0"/>
    </xf>
    <xf numFmtId="170" fontId="20" fillId="0" borderId="48" xfId="0" applyNumberFormat="1" applyFont="1" applyBorder="1" applyAlignment="1" applyProtection="1">
      <alignment vertical="center"/>
      <protection locked="0"/>
    </xf>
    <xf numFmtId="170" fontId="20" fillId="0" borderId="0" xfId="0" applyNumberFormat="1" applyFont="1" applyBorder="1" applyAlignment="1" applyProtection="1">
      <alignment vertical="center"/>
      <protection locked="0"/>
    </xf>
    <xf numFmtId="10" fontId="2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49" xfId="0" applyFont="1" applyBorder="1" applyAlignment="1" applyProtection="1">
      <alignment horizontal="left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justify" vertical="center" wrapText="1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70" fontId="22" fillId="0" borderId="0" xfId="0" applyNumberFormat="1" applyFont="1" applyBorder="1" applyAlignment="1" applyProtection="1">
      <alignment vertical="center"/>
      <protection locked="0"/>
    </xf>
    <xf numFmtId="44" fontId="22" fillId="0" borderId="1" xfId="1" applyFont="1" applyBorder="1" applyAlignment="1" applyProtection="1">
      <alignment vertical="center"/>
      <protection locked="0"/>
    </xf>
    <xf numFmtId="0" fontId="0" fillId="0" borderId="0" xfId="0" applyBorder="1"/>
    <xf numFmtId="170" fontId="22" fillId="0" borderId="1" xfId="0" applyNumberFormat="1" applyFont="1" applyBorder="1" applyAlignment="1" applyProtection="1">
      <alignment vertical="center"/>
      <protection locked="0"/>
    </xf>
    <xf numFmtId="170" fontId="22" fillId="0" borderId="1" xfId="0" applyNumberFormat="1" applyFont="1" applyBorder="1" applyAlignment="1" applyProtection="1">
      <alignment horizontal="center" vertical="center"/>
      <protection locked="0"/>
    </xf>
    <xf numFmtId="170" fontId="20" fillId="0" borderId="1" xfId="0" applyNumberFormat="1" applyFont="1" applyBorder="1" applyAlignment="1" applyProtection="1">
      <alignment vertical="center"/>
      <protection locked="0"/>
    </xf>
    <xf numFmtId="44" fontId="22" fillId="0" borderId="1" xfId="1" applyFont="1" applyBorder="1" applyAlignment="1" applyProtection="1">
      <alignment horizontal="center" vertical="center"/>
      <protection locked="0"/>
    </xf>
    <xf numFmtId="170" fontId="20" fillId="0" borderId="1" xfId="0" applyNumberFormat="1" applyFont="1" applyBorder="1" applyAlignment="1" applyProtection="1">
      <alignment horizontal="left" vertical="center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170" fontId="22" fillId="12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0" borderId="1" xfId="0" applyBorder="1" applyAlignme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64" fontId="0" fillId="0" borderId="0" xfId="0" applyNumberFormat="1"/>
    <xf numFmtId="44" fontId="20" fillId="0" borderId="48" xfId="1" applyFont="1" applyBorder="1" applyAlignment="1" applyProtection="1">
      <alignment vertical="center"/>
      <protection locked="0"/>
    </xf>
    <xf numFmtId="170" fontId="24" fillId="0" borderId="1" xfId="0" applyNumberFormat="1" applyFont="1" applyBorder="1"/>
    <xf numFmtId="170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6" fillId="0" borderId="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0" fontId="18" fillId="10" borderId="13" xfId="3" applyNumberFormat="1" applyFont="1" applyFill="1" applyBorder="1" applyAlignment="1" applyProtection="1">
      <alignment horizontal="center" vertical="center"/>
    </xf>
    <xf numFmtId="10" fontId="18" fillId="10" borderId="17" xfId="3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2" fillId="12" borderId="47" xfId="0" applyFont="1" applyFill="1" applyBorder="1" applyAlignment="1" applyProtection="1">
      <alignment horizontal="left" vertical="center"/>
      <protection locked="0"/>
    </xf>
    <xf numFmtId="0" fontId="22" fillId="12" borderId="1" xfId="0" applyFont="1" applyFill="1" applyBorder="1" applyAlignment="1" applyProtection="1">
      <alignment horizontal="left" vertical="center"/>
      <protection locked="0"/>
    </xf>
    <xf numFmtId="0" fontId="20" fillId="12" borderId="2" xfId="0" applyFont="1" applyFill="1" applyBorder="1" applyAlignment="1">
      <alignment horizontal="justify" vertical="center"/>
    </xf>
    <xf numFmtId="0" fontId="20" fillId="12" borderId="3" xfId="0" applyFont="1" applyFill="1" applyBorder="1" applyAlignment="1">
      <alignment horizontal="justify" vertical="center"/>
    </xf>
    <xf numFmtId="0" fontId="20" fillId="12" borderId="51" xfId="0" applyFont="1" applyFill="1" applyBorder="1" applyAlignment="1">
      <alignment horizontal="justify" vertical="center"/>
    </xf>
    <xf numFmtId="0" fontId="22" fillId="8" borderId="47" xfId="0" applyFont="1" applyFill="1" applyBorder="1" applyAlignment="1" applyProtection="1">
      <alignment horizontal="center" vertical="center"/>
      <protection locked="0"/>
    </xf>
    <xf numFmtId="0" fontId="22" fillId="8" borderId="1" xfId="0" applyFont="1" applyFill="1" applyBorder="1" applyAlignment="1" applyProtection="1">
      <alignment horizontal="center" vertical="center"/>
      <protection locked="0"/>
    </xf>
    <xf numFmtId="0" fontId="22" fillId="8" borderId="48" xfId="0" applyFont="1" applyFill="1" applyBorder="1" applyAlignment="1" applyProtection="1">
      <alignment horizontal="center" vertical="center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49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9" fillId="12" borderId="18" xfId="0" applyFont="1" applyFill="1" applyBorder="1" applyAlignment="1" applyProtection="1">
      <alignment horizontal="center" vertical="center"/>
      <protection locked="0"/>
    </xf>
    <xf numFmtId="0" fontId="19" fillId="12" borderId="29" xfId="0" applyFont="1" applyFill="1" applyBorder="1" applyAlignment="1" applyProtection="1">
      <alignment horizontal="center" vertical="center"/>
      <protection locked="0"/>
    </xf>
    <xf numFmtId="0" fontId="19" fillId="12" borderId="40" xfId="0" applyFont="1" applyFill="1" applyBorder="1" applyAlignment="1" applyProtection="1">
      <alignment horizontal="center" vertical="center"/>
      <protection locked="0"/>
    </xf>
    <xf numFmtId="0" fontId="21" fillId="12" borderId="41" xfId="0" applyFont="1" applyFill="1" applyBorder="1" applyAlignment="1">
      <alignment horizontal="center" vertical="top"/>
    </xf>
    <xf numFmtId="0" fontId="21" fillId="12" borderId="42" xfId="0" applyFont="1" applyFill="1" applyBorder="1" applyAlignment="1">
      <alignment horizontal="center" vertical="top"/>
    </xf>
    <xf numFmtId="0" fontId="21" fillId="12" borderId="43" xfId="0" applyFont="1" applyFill="1" applyBorder="1" applyAlignment="1">
      <alignment horizontal="center" vertical="top"/>
    </xf>
    <xf numFmtId="0" fontId="2" fillId="0" borderId="44" xfId="0" applyFont="1" applyBorder="1" applyAlignment="1">
      <alignment horizontal="left" wrapText="1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  <xf numFmtId="0" fontId="22" fillId="0" borderId="41" xfId="0" applyFont="1" applyFill="1" applyBorder="1" applyAlignment="1" applyProtection="1">
      <alignment vertical="center"/>
      <protection locked="0"/>
    </xf>
    <xf numFmtId="0" fontId="22" fillId="0" borderId="42" xfId="0" applyFont="1" applyFill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49" xfId="0" applyFont="1" applyBorder="1" applyAlignment="1" applyProtection="1">
      <alignment horizontal="left" vertical="center"/>
      <protection locked="0"/>
    </xf>
    <xf numFmtId="49" fontId="20" fillId="0" borderId="47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2" fillId="8" borderId="49" xfId="0" applyFont="1" applyFill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49" fontId="22" fillId="0" borderId="49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0" fontId="22" fillId="12" borderId="49" xfId="0" applyFont="1" applyFill="1" applyBorder="1" applyAlignment="1" applyProtection="1">
      <alignment horizontal="center" vertical="center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171" fontId="20" fillId="0" borderId="3" xfId="0" applyNumberFormat="1" applyFont="1" applyBorder="1" applyAlignment="1" applyProtection="1">
      <alignment horizontal="center" vertical="center"/>
      <protection locked="0"/>
    </xf>
    <xf numFmtId="171" fontId="20" fillId="0" borderId="49" xfId="0" applyNumberFormat="1" applyFont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/>
      <protection locked="0"/>
    </xf>
    <xf numFmtId="171" fontId="20" fillId="0" borderId="2" xfId="0" applyNumberFormat="1" applyFont="1" applyBorder="1" applyAlignment="1" applyProtection="1">
      <alignment horizontal="center" vertical="center"/>
      <protection locked="0"/>
    </xf>
    <xf numFmtId="171" fontId="20" fillId="0" borderId="51" xfId="0" applyNumberFormat="1" applyFont="1" applyBorder="1" applyAlignment="1" applyProtection="1">
      <alignment horizontal="center" vertical="center"/>
      <protection locked="0"/>
    </xf>
    <xf numFmtId="0" fontId="22" fillId="12" borderId="3" xfId="0" applyFont="1" applyFill="1" applyBorder="1" applyAlignment="1" applyProtection="1">
      <alignment horizontal="center" vertical="center"/>
      <protection locked="0"/>
    </xf>
    <xf numFmtId="0" fontId="22" fillId="12" borderId="51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13" borderId="3" xfId="0" applyFont="1" applyFill="1" applyBorder="1" applyAlignment="1" applyProtection="1">
      <alignment horizontal="center" vertical="center"/>
      <protection locked="0"/>
    </xf>
    <xf numFmtId="0" fontId="22" fillId="13" borderId="49" xfId="0" applyFont="1" applyFill="1" applyBorder="1" applyAlignment="1" applyProtection="1">
      <alignment horizontal="center" vertical="center"/>
      <protection locked="0"/>
    </xf>
    <xf numFmtId="49" fontId="22" fillId="0" borderId="45" xfId="0" applyNumberFormat="1" applyFont="1" applyBorder="1" applyAlignment="1" applyProtection="1">
      <alignment horizontal="center" vertical="center"/>
      <protection locked="0"/>
    </xf>
    <xf numFmtId="49" fontId="22" fillId="0" borderId="52" xfId="0" applyNumberFormat="1" applyFont="1" applyBorder="1" applyAlignment="1" applyProtection="1">
      <alignment horizontal="center" vertical="center"/>
      <protection locked="0"/>
    </xf>
    <xf numFmtId="49" fontId="22" fillId="12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12" borderId="5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49" fontId="22" fillId="0" borderId="49" xfId="0" applyNumberFormat="1" applyFont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171" fontId="20" fillId="0" borderId="45" xfId="0" applyNumberFormat="1" applyFont="1" applyBorder="1" applyAlignment="1" applyProtection="1">
      <alignment horizontal="center" vertical="center"/>
      <protection locked="0"/>
    </xf>
    <xf numFmtId="171" fontId="20" fillId="0" borderId="46" xfId="0" applyNumberFormat="1" applyFont="1" applyBorder="1" applyAlignment="1" applyProtection="1">
      <alignment horizontal="center" vertical="center"/>
      <protection locked="0"/>
    </xf>
    <xf numFmtId="0" fontId="22" fillId="14" borderId="49" xfId="0" applyFont="1" applyFill="1" applyBorder="1" applyAlignment="1" applyProtection="1">
      <alignment horizontal="center" vertical="center"/>
      <protection locked="0"/>
    </xf>
    <xf numFmtId="0" fontId="22" fillId="14" borderId="1" xfId="0" applyFont="1" applyFill="1" applyBorder="1" applyAlignment="1" applyProtection="1">
      <alignment horizontal="center" vertical="center"/>
      <protection locked="0"/>
    </xf>
    <xf numFmtId="0" fontId="24" fillId="1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9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43" fontId="0" fillId="0" borderId="2" xfId="0" applyNumberFormat="1" applyBorder="1" applyAlignment="1">
      <alignment horizontal="center"/>
    </xf>
    <xf numFmtId="0" fontId="24" fillId="12" borderId="1" xfId="0" applyFont="1" applyFill="1" applyBorder="1" applyAlignment="1">
      <alignment horizontal="center"/>
    </xf>
  </cellXfs>
  <cellStyles count="6">
    <cellStyle name="Moeda" xfId="1" builtinId="4"/>
    <cellStyle name="Moeda 2" xfId="4"/>
    <cellStyle name="Normal" xfId="0" builtinId="0"/>
    <cellStyle name="Porcentagem" xfId="3" builtinId="5"/>
    <cellStyle name="Vírgula" xfId="2" builtinId="3"/>
    <cellStyle name="Vírgula 2" xfId="5"/>
  </cellStyles>
  <dxfs count="0"/>
  <tableStyles count="0" defaultTableStyle="TableStyleMedium2" defaultPivotStyle="PivotStyleLight16"/>
  <colors>
    <mruColors>
      <color rgb="FFFFFF99"/>
      <color rgb="FFFFCC66"/>
      <color rgb="FFFF7C8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1552035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4179764"/>
          <a:ext cx="3480848" cy="1860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1552035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1274639"/>
          <a:ext cx="3480848" cy="1860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2009775</xdr:colOff>
          <xdr:row>4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3786187</xdr:colOff>
      <xdr:row>138</xdr:row>
      <xdr:rowOff>32639</xdr:rowOff>
    </xdr:from>
    <xdr:to>
      <xdr:col>3</xdr:col>
      <xdr:colOff>1048570</xdr:colOff>
      <xdr:row>147</xdr:row>
      <xdr:rowOff>178593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1274639"/>
          <a:ext cx="3480848" cy="1860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2"/>
  <sheetViews>
    <sheetView topLeftCell="A131" zoomScale="80" zoomScaleNormal="80" workbookViewId="0">
      <selection activeCell="H16" sqref="H16"/>
    </sheetView>
  </sheetViews>
  <sheetFormatPr defaultRowHeight="15" x14ac:dyDescent="0.25"/>
  <cols>
    <col min="1" max="1" width="11.85546875" style="5" customWidth="1"/>
    <col min="2" max="2" width="61.140625" style="5" customWidth="1"/>
    <col min="3" max="3" width="24.5703125" style="137" customWidth="1"/>
    <col min="4" max="4" width="24.28515625" style="5" customWidth="1"/>
    <col min="5" max="5" width="29.140625" style="5" customWidth="1"/>
    <col min="6" max="6" width="18" style="5" customWidth="1"/>
    <col min="7" max="8" width="9.140625" style="5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31" t="s">
        <v>9</v>
      </c>
      <c r="C12" s="232"/>
      <c r="D12" s="25">
        <f>I17</f>
        <v>8586</v>
      </c>
      <c r="E12" s="25"/>
      <c r="F12" s="25"/>
    </row>
    <row r="13" spans="1:6" ht="16.5" thickBot="1" x14ac:dyDescent="0.3">
      <c r="A13" s="4"/>
      <c r="B13" s="231" t="s">
        <v>10</v>
      </c>
      <c r="C13" s="232"/>
      <c r="D13" s="26">
        <v>43101</v>
      </c>
      <c r="E13" s="26"/>
      <c r="F13" s="26"/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48" thickBot="1" x14ac:dyDescent="0.3">
      <c r="A16" s="4"/>
      <c r="B16" s="1" t="s">
        <v>11</v>
      </c>
      <c r="C16" s="2" t="s">
        <v>12</v>
      </c>
      <c r="D16" s="3" t="s">
        <v>114</v>
      </c>
      <c r="E16" s="3"/>
      <c r="F16" s="3"/>
    </row>
    <row r="17" spans="1:12" ht="16.5" thickBot="1" x14ac:dyDescent="0.3">
      <c r="A17" s="4"/>
      <c r="B17" s="24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45" t="s">
        <v>13</v>
      </c>
      <c r="C18" s="246"/>
      <c r="D18" s="246"/>
      <c r="E18" s="246"/>
      <c r="F18" s="247"/>
      <c r="L18" s="158">
        <f>K17*L17</f>
        <v>780.5454545454545</v>
      </c>
    </row>
    <row r="19" spans="1:12" ht="16.5" thickBot="1" x14ac:dyDescent="0.3">
      <c r="A19" s="4"/>
      <c r="B19" s="24"/>
      <c r="C19" s="32"/>
      <c r="D19" s="33"/>
      <c r="E19" s="33"/>
      <c r="F19" s="33"/>
    </row>
    <row r="20" spans="1:12" ht="16.5" thickBot="1" x14ac:dyDescent="0.3">
      <c r="A20" s="4"/>
      <c r="B20" s="6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>
        <f>L18</f>
        <v>780.5454545454545</v>
      </c>
      <c r="E22" s="43">
        <f>E12</f>
        <v>0</v>
      </c>
      <c r="F22" s="42">
        <f>F12</f>
        <v>0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780.5454545454545</v>
      </c>
      <c r="E30" s="50">
        <f>SUM(E22:E29)</f>
        <v>0</v>
      </c>
      <c r="F30" s="50">
        <f>SUM(F22:F29)</f>
        <v>0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6" ht="16.5" thickBot="1" x14ac:dyDescent="0.3">
      <c r="A33" s="4"/>
      <c r="B33" s="6" t="s">
        <v>26</v>
      </c>
      <c r="C33" s="34"/>
      <c r="D33" s="35"/>
      <c r="E33" s="35"/>
      <c r="F33" s="35"/>
    </row>
    <row r="34" spans="1:6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6" ht="15.75" x14ac:dyDescent="0.25">
      <c r="A35" s="4"/>
      <c r="B35" s="40" t="s">
        <v>28</v>
      </c>
      <c r="C35" s="41">
        <v>3.5</v>
      </c>
      <c r="D35" s="42"/>
      <c r="E35" s="42"/>
      <c r="F35" s="42"/>
    </row>
    <row r="36" spans="1:6" ht="15.75" x14ac:dyDescent="0.25">
      <c r="A36" s="4"/>
      <c r="B36" s="40" t="s">
        <v>29</v>
      </c>
      <c r="C36" s="57">
        <v>12</v>
      </c>
      <c r="D36" s="42"/>
      <c r="E36" s="42">
        <f>D36</f>
        <v>0</v>
      </c>
      <c r="F36" s="42">
        <f>E36</f>
        <v>0</v>
      </c>
    </row>
    <row r="37" spans="1:6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6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6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6" ht="16.5" thickBot="1" x14ac:dyDescent="0.3">
      <c r="A40" s="4"/>
      <c r="B40" s="40" t="s">
        <v>33</v>
      </c>
      <c r="C40" s="41"/>
      <c r="D40" s="42"/>
      <c r="E40" s="42"/>
      <c r="F40" s="42"/>
    </row>
    <row r="41" spans="1:6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0</v>
      </c>
      <c r="F41" s="50">
        <f>SUM(F35:F40)</f>
        <v>0</v>
      </c>
    </row>
    <row r="42" spans="1:6" ht="15.75" x14ac:dyDescent="0.25">
      <c r="A42" s="4"/>
      <c r="B42" s="51"/>
      <c r="C42" s="52"/>
      <c r="D42" s="53"/>
      <c r="E42" s="53"/>
      <c r="F42" s="53"/>
    </row>
    <row r="43" spans="1:6" ht="16.5" thickBot="1" x14ac:dyDescent="0.3">
      <c r="A43" s="4"/>
      <c r="B43" s="51"/>
      <c r="C43" s="52"/>
      <c r="D43" s="53"/>
      <c r="E43" s="53"/>
      <c r="F43" s="53"/>
    </row>
    <row r="44" spans="1:6" ht="16.5" thickBot="1" x14ac:dyDescent="0.3">
      <c r="A44" s="4"/>
      <c r="B44" s="6" t="s">
        <v>35</v>
      </c>
      <c r="C44" s="34"/>
      <c r="D44" s="35"/>
      <c r="E44" s="35"/>
      <c r="F44" s="35"/>
    </row>
    <row r="45" spans="1:6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6" ht="15.75" x14ac:dyDescent="0.25">
      <c r="A46" s="4"/>
      <c r="B46" s="61" t="s">
        <v>121</v>
      </c>
      <c r="C46" s="62" t="s">
        <v>111</v>
      </c>
      <c r="D46" s="63"/>
      <c r="E46" s="63"/>
      <c r="F46" s="63"/>
    </row>
    <row r="47" spans="1:6" ht="15.75" x14ac:dyDescent="0.25">
      <c r="A47" s="4"/>
      <c r="B47" s="61" t="s">
        <v>122</v>
      </c>
      <c r="C47" s="62" t="s">
        <v>111</v>
      </c>
      <c r="D47" s="63"/>
      <c r="E47" s="63"/>
      <c r="F47" s="63"/>
    </row>
    <row r="48" spans="1:6" ht="16.5" thickBot="1" x14ac:dyDescent="0.3">
      <c r="A48" s="4"/>
      <c r="B48" s="64" t="s">
        <v>37</v>
      </c>
      <c r="C48" s="65"/>
      <c r="D48" s="66">
        <f>SUM(D46:D47)</f>
        <v>0</v>
      </c>
      <c r="E48" s="66"/>
      <c r="F48" s="66"/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6" t="s">
        <v>38</v>
      </c>
      <c r="C51" s="34"/>
      <c r="D51" s="35"/>
      <c r="E51" s="35"/>
      <c r="F51" s="35"/>
    </row>
    <row r="52" spans="1:6" ht="16.5" thickBot="1" x14ac:dyDescent="0.3">
      <c r="A52" s="4"/>
      <c r="B52" s="7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156.10909090909092</v>
      </c>
      <c r="E54" s="43">
        <f t="shared" si="0"/>
        <v>0</v>
      </c>
      <c r="F54" s="43">
        <f t="shared" si="0"/>
        <v>0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11.708181818181817</v>
      </c>
      <c r="E55" s="42">
        <f t="shared" si="0"/>
        <v>0</v>
      </c>
      <c r="F55" s="42">
        <f t="shared" si="0"/>
        <v>0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7.8054545454545456</v>
      </c>
      <c r="E56" s="42">
        <f t="shared" si="0"/>
        <v>0</v>
      </c>
      <c r="F56" s="42">
        <f t="shared" si="0"/>
        <v>0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1.5610909090909091</v>
      </c>
      <c r="E57" s="42">
        <f t="shared" si="0"/>
        <v>0</v>
      </c>
      <c r="F57" s="42">
        <f t="shared" si="0"/>
        <v>0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19.513636363636365</v>
      </c>
      <c r="E58" s="42">
        <f t="shared" si="0"/>
        <v>0</v>
      </c>
      <c r="F58" s="42">
        <f t="shared" si="0"/>
        <v>0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62.443636363636365</v>
      </c>
      <c r="E59" s="42">
        <f t="shared" si="0"/>
        <v>0</v>
      </c>
      <c r="F59" s="42">
        <f t="shared" si="0"/>
        <v>0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23.416363636363634</v>
      </c>
      <c r="E60" s="42">
        <f t="shared" si="0"/>
        <v>0</v>
      </c>
      <c r="F60" s="42">
        <f t="shared" si="0"/>
        <v>0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4.683272727272727</v>
      </c>
      <c r="E61" s="42">
        <f t="shared" si="0"/>
        <v>0</v>
      </c>
      <c r="F61" s="42">
        <f t="shared" si="0"/>
        <v>0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287.24072727272733</v>
      </c>
      <c r="E62" s="74">
        <f>SUM(E54:E61)</f>
        <v>0</v>
      </c>
      <c r="F62" s="74">
        <f>SUM(F54:F61)</f>
        <v>0</v>
      </c>
    </row>
    <row r="63" spans="1:6" ht="16.5" thickBot="1" x14ac:dyDescent="0.3">
      <c r="A63" s="4"/>
      <c r="B63" s="7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69.702709090909096</v>
      </c>
      <c r="E65" s="43">
        <f t="shared" si="1"/>
        <v>0</v>
      </c>
      <c r="F65" s="43">
        <f t="shared" si="1"/>
        <v>0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23.260254545454544</v>
      </c>
      <c r="E66" s="42">
        <f t="shared" si="1"/>
        <v>0</v>
      </c>
      <c r="F66" s="42">
        <f t="shared" si="1"/>
        <v>0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92.962963636363639</v>
      </c>
      <c r="E67" s="80">
        <f>SUM(E65:E66)</f>
        <v>0</v>
      </c>
      <c r="F67" s="80">
        <f>SUM(F65:F66)</f>
        <v>0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34.210370618181827</v>
      </c>
      <c r="E68" s="42">
        <f>$C68*E$30</f>
        <v>0</v>
      </c>
      <c r="F68" s="42">
        <f>$C68*F$30</f>
        <v>0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127.17333425454547</v>
      </c>
      <c r="E69" s="74">
        <f>SUM(E67:E68)</f>
        <v>0</v>
      </c>
      <c r="F69" s="74">
        <f>SUM(F67:F68)</f>
        <v>0</v>
      </c>
    </row>
    <row r="70" spans="1:6" ht="16.5" thickBot="1" x14ac:dyDescent="0.3">
      <c r="A70" s="4"/>
      <c r="B70" s="7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7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3.2782909090909089</v>
      </c>
      <c r="E77" s="43">
        <f>$C77*E$30</f>
        <v>0</v>
      </c>
      <c r="F77" s="43">
        <f>$C77*F$30</f>
        <v>0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0.26226327272727268</v>
      </c>
      <c r="E78" s="42">
        <f t="shared" ref="D78:F82" si="3">$C78*E$30</f>
        <v>0</v>
      </c>
      <c r="F78" s="42">
        <f t="shared" si="3"/>
        <v>0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0.15610909090909092</v>
      </c>
      <c r="E79" s="42">
        <f t="shared" si="3"/>
        <v>0</v>
      </c>
      <c r="F79" s="42">
        <f t="shared" si="3"/>
        <v>0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0.31221818181818184</v>
      </c>
      <c r="E80" s="42">
        <f t="shared" si="3"/>
        <v>0</v>
      </c>
      <c r="F80" s="42">
        <f t="shared" si="3"/>
        <v>0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0.11489629090909094</v>
      </c>
      <c r="E81" s="42">
        <f t="shared" si="3"/>
        <v>0</v>
      </c>
      <c r="F81" s="42">
        <f t="shared" si="3"/>
        <v>0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33.953727272727271</v>
      </c>
      <c r="E82" s="42">
        <f t="shared" si="3"/>
        <v>0</v>
      </c>
      <c r="F82" s="42">
        <f t="shared" si="3"/>
        <v>0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38.077505018181817</v>
      </c>
      <c r="E83" s="86">
        <f>SUM(E77:E82)</f>
        <v>0</v>
      </c>
      <c r="F83" s="86">
        <f>SUM(F77:F82)</f>
        <v>0</v>
      </c>
    </row>
    <row r="84" spans="1:6" ht="16.5" thickBot="1" x14ac:dyDescent="0.3">
      <c r="A84" s="4"/>
      <c r="B84" s="248" t="s">
        <v>69</v>
      </c>
      <c r="C84" s="249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92.962963636363625</v>
      </c>
      <c r="E86" s="43">
        <f>$C86*E$30</f>
        <v>0</v>
      </c>
      <c r="F86" s="43">
        <f>$C86*F$30</f>
        <v>0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12.957054545454545</v>
      </c>
      <c r="E87" s="42">
        <f t="shared" si="4"/>
        <v>0</v>
      </c>
      <c r="F87" s="42">
        <f t="shared" si="4"/>
        <v>0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0.15610909090909092</v>
      </c>
      <c r="E88" s="42">
        <f t="shared" si="4"/>
        <v>0</v>
      </c>
      <c r="F88" s="42">
        <f t="shared" si="4"/>
        <v>0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5.6979818181818178</v>
      </c>
      <c r="E89" s="42">
        <f t="shared" si="4"/>
        <v>0</v>
      </c>
      <c r="F89" s="42">
        <f t="shared" si="4"/>
        <v>0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0.23416363636363632</v>
      </c>
      <c r="E90" s="42">
        <f t="shared" si="4"/>
        <v>0</v>
      </c>
      <c r="F90" s="42">
        <f t="shared" si="4"/>
        <v>0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112.00827272727271</v>
      </c>
      <c r="E92" s="80">
        <f>SUM(E85:E91)</f>
        <v>0</v>
      </c>
      <c r="F92" s="80">
        <f>SUM(F85:F91)</f>
        <v>0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41.219044363636364</v>
      </c>
      <c r="E93" s="42">
        <f>$C93*E$30</f>
        <v>0</v>
      </c>
      <c r="F93" s="42">
        <f>$C93*F$30</f>
        <v>0</v>
      </c>
    </row>
    <row r="94" spans="1:6" ht="32.2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153.22731709090908</v>
      </c>
      <c r="E94" s="74">
        <f>SUM(E92:E93)</f>
        <v>0</v>
      </c>
      <c r="F94" s="74">
        <f>SUM(F92:F93)</f>
        <v>0</v>
      </c>
    </row>
    <row r="95" spans="1:6" ht="16.5" thickBot="1" x14ac:dyDescent="0.3">
      <c r="A95" s="4"/>
      <c r="B95" s="248" t="s">
        <v>78</v>
      </c>
      <c r="C95" s="249"/>
      <c r="D95" s="249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287.24072727272733</v>
      </c>
      <c r="E97" s="43">
        <f>E62</f>
        <v>0</v>
      </c>
      <c r="F97" s="43">
        <f>F62</f>
        <v>0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127.17333425454547</v>
      </c>
      <c r="E98" s="42">
        <f>E69</f>
        <v>0</v>
      </c>
      <c r="F98" s="42">
        <f>F69</f>
        <v>0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38.077505018181817</v>
      </c>
      <c r="E100" s="42">
        <f>E83</f>
        <v>0</v>
      </c>
      <c r="F100" s="42">
        <f>F83</f>
        <v>0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153.22731709090908</v>
      </c>
      <c r="E101" s="42">
        <f>E94</f>
        <v>0</v>
      </c>
      <c r="F101" s="42">
        <f>F94</f>
        <v>0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605.71888363636367</v>
      </c>
      <c r="E103" s="50">
        <f>SUM(E97:E102)</f>
        <v>0</v>
      </c>
      <c r="F103" s="50">
        <f>SUM(F97:F102)</f>
        <v>0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1386.2643381818182</v>
      </c>
      <c r="E104" s="86">
        <f>E30+E41+E48+E103</f>
        <v>0</v>
      </c>
      <c r="F104" s="86">
        <f>F30+F41+F48+F103</f>
        <v>0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45" t="s">
        <v>88</v>
      </c>
      <c r="C106" s="246"/>
      <c r="D106" s="246"/>
      <c r="E106" s="246"/>
      <c r="F106" s="247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38" t="s">
        <v>89</v>
      </c>
      <c r="C108" s="239"/>
      <c r="D108" s="239"/>
      <c r="E108" s="239"/>
      <c r="F108" s="250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6.5" thickBot="1" x14ac:dyDescent="0.3">
      <c r="A110" s="4"/>
      <c r="B110" s="93" t="str">
        <f>D16</f>
        <v>Engenheiro Mecânico (20hs)
- (CBO 2144-05)</v>
      </c>
      <c r="C110" s="94" t="s">
        <v>1</v>
      </c>
      <c r="D110" s="95">
        <v>1</v>
      </c>
      <c r="E110" s="143">
        <f>D104</f>
        <v>1386.2643381818182</v>
      </c>
      <c r="F110" s="96">
        <f>E110*D110</f>
        <v>1386.2643381818182</v>
      </c>
    </row>
    <row r="111" spans="1:6" ht="15.75" hidden="1" x14ac:dyDescent="0.25">
      <c r="A111" s="4"/>
      <c r="B111" s="93">
        <f>E16</f>
        <v>0</v>
      </c>
      <c r="C111" s="97" t="s">
        <v>1</v>
      </c>
      <c r="D111" s="98">
        <v>1</v>
      </c>
      <c r="E111" s="144">
        <f>E104</f>
        <v>0</v>
      </c>
      <c r="F111" s="99">
        <f>E111*D111</f>
        <v>0</v>
      </c>
    </row>
    <row r="112" spans="1:6" ht="16.5" hidden="1" thickBot="1" x14ac:dyDescent="0.3">
      <c r="A112" s="4"/>
      <c r="B112" s="93">
        <f>F16</f>
        <v>0</v>
      </c>
      <c r="C112" s="97" t="s">
        <v>1</v>
      </c>
      <c r="D112" s="98">
        <v>1</v>
      </c>
      <c r="E112" s="145">
        <f>F104</f>
        <v>0</v>
      </c>
      <c r="F112" s="99">
        <f>E112*D112</f>
        <v>0</v>
      </c>
    </row>
    <row r="113" spans="1:6" ht="16.5" thickBot="1" x14ac:dyDescent="0.3">
      <c r="A113" s="4"/>
      <c r="B113" s="236" t="s">
        <v>94</v>
      </c>
      <c r="C113" s="237"/>
      <c r="D113" s="237"/>
      <c r="E113" s="237"/>
      <c r="F113" s="50">
        <f>SUM(F110:F112)</f>
        <v>1386.2643381818182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38" t="s">
        <v>95</v>
      </c>
      <c r="C115" s="239"/>
      <c r="D115" s="239"/>
      <c r="E115" s="239"/>
      <c r="F115" s="240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/>
      <c r="F117" s="105">
        <f>E117</f>
        <v>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/>
      <c r="F118" s="108">
        <f>D118*E118</f>
        <v>0</v>
      </c>
    </row>
    <row r="119" spans="1:6" ht="16.5" thickBot="1" x14ac:dyDescent="0.3">
      <c r="A119" s="4"/>
      <c r="B119" s="241" t="s">
        <v>97</v>
      </c>
      <c r="C119" s="242"/>
      <c r="D119" s="242"/>
      <c r="E119" s="242"/>
      <c r="F119" s="66">
        <f>SUM(F117:F118)</f>
        <v>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43" t="s">
        <v>98</v>
      </c>
      <c r="C121" s="244"/>
      <c r="D121" s="244"/>
      <c r="E121" s="244"/>
      <c r="F121" s="8"/>
    </row>
    <row r="122" spans="1:6" ht="32.2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80.403331614545465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102.66673688574546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148.60145175479192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34"/>
      <c r="F126" s="119"/>
    </row>
    <row r="127" spans="1:6" ht="15.75" x14ac:dyDescent="0.25">
      <c r="A127" s="4"/>
      <c r="B127" s="116" t="s">
        <v>106</v>
      </c>
      <c r="C127" s="117"/>
      <c r="D127" s="122"/>
      <c r="E127" s="234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34"/>
      <c r="F128" s="119"/>
    </row>
    <row r="129" spans="1:6" ht="30.75" thickBot="1" x14ac:dyDescent="0.3">
      <c r="A129" s="4"/>
      <c r="B129" s="123" t="s">
        <v>108</v>
      </c>
      <c r="C129" s="124"/>
      <c r="D129" s="125">
        <v>0</v>
      </c>
      <c r="E129" s="235"/>
      <c r="F129" s="126"/>
    </row>
    <row r="130" spans="1:6" ht="32.25" thickBot="1" x14ac:dyDescent="0.3">
      <c r="A130" s="4"/>
      <c r="B130" s="48" t="s">
        <v>109</v>
      </c>
      <c r="C130" s="127"/>
      <c r="D130" s="128"/>
      <c r="E130" s="128"/>
      <c r="F130" s="129">
        <f>SUM(F123:F129)</f>
        <v>331.67152025508284</v>
      </c>
    </row>
    <row r="131" spans="1:6" ht="16.5" thickBot="1" x14ac:dyDescent="0.3">
      <c r="A131" s="4"/>
      <c r="B131" s="51"/>
      <c r="C131" s="52"/>
      <c r="D131" s="53"/>
      <c r="E131" s="53"/>
      <c r="F131" s="53"/>
    </row>
    <row r="132" spans="1:6" ht="16.5" thickBot="1" x14ac:dyDescent="0.3">
      <c r="A132" s="130"/>
      <c r="B132" s="131" t="s">
        <v>110</v>
      </c>
      <c r="C132" s="132"/>
      <c r="D132" s="132"/>
      <c r="E132" s="132"/>
      <c r="F132" s="133"/>
    </row>
    <row r="133" spans="1:6" ht="16.5" thickBot="1" x14ac:dyDescent="0.3">
      <c r="A133" s="9"/>
      <c r="B133" s="227" t="s">
        <v>123</v>
      </c>
      <c r="C133" s="228"/>
      <c r="D133" s="228"/>
      <c r="E133" s="228"/>
      <c r="F133" s="134">
        <f>F113+F119+F130</f>
        <v>1717.9358584369011</v>
      </c>
    </row>
    <row r="134" spans="1:6" ht="32.25" customHeight="1" thickBot="1" x14ac:dyDescent="0.3">
      <c r="A134" s="135"/>
      <c r="B134" s="229" t="s">
        <v>124</v>
      </c>
      <c r="C134" s="230"/>
      <c r="D134" s="230"/>
      <c r="E134" s="230"/>
      <c r="F134" s="136">
        <f>F133*12</f>
        <v>20615.230301242813</v>
      </c>
    </row>
    <row r="135" spans="1:6" ht="15.75" x14ac:dyDescent="0.25">
      <c r="A135" s="130"/>
      <c r="B135" s="9"/>
      <c r="C135" s="10"/>
      <c r="D135" s="9"/>
      <c r="E135" s="9"/>
      <c r="F135" s="9"/>
    </row>
    <row r="136" spans="1:6" ht="15.75" x14ac:dyDescent="0.25">
      <c r="A136" s="130"/>
      <c r="B136" s="9"/>
      <c r="C136" s="10"/>
      <c r="D136" s="9"/>
      <c r="E136" s="9"/>
      <c r="F136" s="9"/>
    </row>
    <row r="138" spans="1:6" x14ac:dyDescent="0.25">
      <c r="F138" s="155"/>
    </row>
    <row r="139" spans="1:6" x14ac:dyDescent="0.25">
      <c r="A139" s="233" t="s">
        <v>113</v>
      </c>
      <c r="B139" s="233"/>
      <c r="C139" s="233"/>
    </row>
    <row r="140" spans="1:6" x14ac:dyDescent="0.25">
      <c r="A140" s="226"/>
      <c r="B140" s="226"/>
      <c r="C140" s="226"/>
      <c r="F140" s="157"/>
    </row>
    <row r="141" spans="1:6" x14ac:dyDescent="0.25">
      <c r="A141" s="226"/>
      <c r="B141" s="226"/>
      <c r="C141" s="226"/>
      <c r="F141" s="158"/>
    </row>
    <row r="142" spans="1:6" x14ac:dyDescent="0.25">
      <c r="A142" s="226"/>
      <c r="B142" s="226"/>
      <c r="C142" s="226"/>
    </row>
  </sheetData>
  <mergeCells count="18">
    <mergeCell ref="B13:C13"/>
    <mergeCell ref="B12:C12"/>
    <mergeCell ref="A139:C139"/>
    <mergeCell ref="E126:E129"/>
    <mergeCell ref="B113:E113"/>
    <mergeCell ref="B115:F115"/>
    <mergeCell ref="B119:E119"/>
    <mergeCell ref="B121:E121"/>
    <mergeCell ref="B18:F18"/>
    <mergeCell ref="B84:C84"/>
    <mergeCell ref="B95:D95"/>
    <mergeCell ref="B106:F106"/>
    <mergeCell ref="B108:F108"/>
    <mergeCell ref="A140:C140"/>
    <mergeCell ref="A141:C141"/>
    <mergeCell ref="A142:C142"/>
    <mergeCell ref="B133:E133"/>
    <mergeCell ref="B134:E134"/>
  </mergeCells>
  <pageMargins left="0.511811024" right="0.511811024" top="0.78740157499999996" bottom="0.78740157499999996" header="0.31496062000000002" footer="0.31496062000000002"/>
  <pageSetup paperSize="9" scale="52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9" shapeId="307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2"/>
  <sheetViews>
    <sheetView topLeftCell="A13" zoomScale="70" zoomScaleNormal="70" workbookViewId="0">
      <selection activeCell="H16" sqref="H16"/>
    </sheetView>
  </sheetViews>
  <sheetFormatPr defaultRowHeight="15" x14ac:dyDescent="0.25"/>
  <cols>
    <col min="1" max="1" width="11.85546875" style="5" customWidth="1"/>
    <col min="2" max="2" width="61.140625" style="5" customWidth="1"/>
    <col min="3" max="3" width="24.5703125" style="148" customWidth="1"/>
    <col min="4" max="4" width="24.28515625" style="5" customWidth="1"/>
    <col min="5" max="5" width="29.140625" style="5" customWidth="1"/>
    <col min="6" max="6" width="18" style="5" customWidth="1"/>
    <col min="7" max="8" width="9.140625" style="5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31" t="s">
        <v>9</v>
      </c>
      <c r="C12" s="232"/>
      <c r="D12" s="25"/>
      <c r="E12" s="25">
        <v>1299.92</v>
      </c>
      <c r="F12" s="25"/>
    </row>
    <row r="13" spans="1:6" ht="16.5" thickBot="1" x14ac:dyDescent="0.3">
      <c r="A13" s="4"/>
      <c r="B13" s="231" t="s">
        <v>10</v>
      </c>
      <c r="C13" s="232"/>
      <c r="D13" s="26"/>
      <c r="E13" s="26">
        <v>43110</v>
      </c>
      <c r="F13" s="26"/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48" thickBot="1" x14ac:dyDescent="0.3">
      <c r="A16" s="4"/>
      <c r="B16" s="1" t="s">
        <v>11</v>
      </c>
      <c r="C16" s="2" t="s">
        <v>12</v>
      </c>
      <c r="D16" s="3"/>
      <c r="E16" s="3" t="s">
        <v>115</v>
      </c>
      <c r="F16" s="3"/>
    </row>
    <row r="17" spans="1:12" ht="16.5" thickBot="1" x14ac:dyDescent="0.3">
      <c r="A17" s="4"/>
      <c r="B17" s="150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45" t="s">
        <v>13</v>
      </c>
      <c r="C18" s="246"/>
      <c r="D18" s="246"/>
      <c r="E18" s="246"/>
      <c r="F18" s="247"/>
      <c r="L18" s="158">
        <f>K17*L17</f>
        <v>780.5454545454545</v>
      </c>
    </row>
    <row r="19" spans="1:12" ht="16.5" thickBot="1" x14ac:dyDescent="0.3">
      <c r="A19" s="4"/>
      <c r="B19" s="150"/>
      <c r="C19" s="32"/>
      <c r="D19" s="33"/>
      <c r="E19" s="33"/>
      <c r="F19" s="33"/>
    </row>
    <row r="20" spans="1:12" ht="16.5" thickBot="1" x14ac:dyDescent="0.3">
      <c r="A20" s="4"/>
      <c r="B20" s="152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/>
      <c r="E22" s="43">
        <f>E12</f>
        <v>1299.92</v>
      </c>
      <c r="F22" s="42">
        <f>F12</f>
        <v>0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0</v>
      </c>
      <c r="E30" s="50">
        <f>SUM(E22:E29)</f>
        <v>1299.92</v>
      </c>
      <c r="F30" s="50">
        <f>SUM(F22:F29)</f>
        <v>0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7" ht="16.5" thickBot="1" x14ac:dyDescent="0.3">
      <c r="A33" s="4"/>
      <c r="B33" s="152" t="s">
        <v>26</v>
      </c>
      <c r="C33" s="34"/>
      <c r="D33" s="35"/>
      <c r="E33" s="35"/>
      <c r="F33" s="35"/>
    </row>
    <row r="34" spans="1:7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7" ht="15.75" x14ac:dyDescent="0.25">
      <c r="A35" s="4"/>
      <c r="B35" s="40" t="s">
        <v>28</v>
      </c>
      <c r="C35" s="41">
        <v>3.65</v>
      </c>
      <c r="D35" s="42"/>
      <c r="E35" s="42">
        <f>IF(($C35*44-(0.06*E12))&gt;0,($C35*44-(0.06*E12)),0)</f>
        <v>82.604799999999997</v>
      </c>
      <c r="F35" s="42"/>
    </row>
    <row r="36" spans="1:7" ht="15.75" x14ac:dyDescent="0.25">
      <c r="A36" s="4"/>
      <c r="B36" s="40" t="s">
        <v>29</v>
      </c>
      <c r="C36" s="57">
        <v>12</v>
      </c>
      <c r="D36" s="42"/>
      <c r="E36" s="42">
        <f>C36*G36</f>
        <v>264</v>
      </c>
      <c r="F36" s="42"/>
      <c r="G36" s="5">
        <v>22</v>
      </c>
    </row>
    <row r="37" spans="1:7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7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7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7" ht="16.5" thickBot="1" x14ac:dyDescent="0.3">
      <c r="A40" s="4"/>
      <c r="B40" s="40" t="s">
        <v>33</v>
      </c>
      <c r="C40" s="41"/>
      <c r="D40" s="42"/>
      <c r="E40" s="42"/>
      <c r="F40" s="42"/>
    </row>
    <row r="41" spans="1:7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346.60480000000001</v>
      </c>
      <c r="F41" s="50">
        <f>SUM(F35:F40)</f>
        <v>0</v>
      </c>
    </row>
    <row r="42" spans="1:7" ht="15.75" x14ac:dyDescent="0.25">
      <c r="A42" s="4"/>
      <c r="B42" s="51"/>
      <c r="C42" s="52"/>
      <c r="D42" s="53"/>
      <c r="E42" s="53"/>
      <c r="F42" s="53"/>
    </row>
    <row r="43" spans="1:7" ht="16.5" thickBot="1" x14ac:dyDescent="0.3">
      <c r="A43" s="4"/>
      <c r="B43" s="51"/>
      <c r="C43" s="52"/>
      <c r="D43" s="53"/>
      <c r="E43" s="53"/>
      <c r="F43" s="53"/>
    </row>
    <row r="44" spans="1:7" ht="16.5" thickBot="1" x14ac:dyDescent="0.3">
      <c r="A44" s="4"/>
      <c r="B44" s="152" t="s">
        <v>35</v>
      </c>
      <c r="C44" s="34"/>
      <c r="D44" s="35"/>
      <c r="E44" s="35"/>
      <c r="F44" s="35"/>
    </row>
    <row r="45" spans="1:7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7" ht="15.75" x14ac:dyDescent="0.25">
      <c r="A46" s="4"/>
      <c r="B46" s="61" t="s">
        <v>121</v>
      </c>
      <c r="C46" s="62" t="s">
        <v>111</v>
      </c>
      <c r="D46" s="63"/>
      <c r="E46" s="63">
        <v>50</v>
      </c>
      <c r="F46" s="63"/>
    </row>
    <row r="47" spans="1:7" ht="15.75" x14ac:dyDescent="0.25">
      <c r="A47" s="4"/>
      <c r="B47" s="61" t="s">
        <v>122</v>
      </c>
      <c r="C47" s="62" t="s">
        <v>111</v>
      </c>
      <c r="D47" s="63"/>
      <c r="E47" s="63">
        <v>50</v>
      </c>
      <c r="F47" s="63"/>
    </row>
    <row r="48" spans="1:7" ht="16.5" thickBot="1" x14ac:dyDescent="0.3">
      <c r="A48" s="4"/>
      <c r="B48" s="64" t="s">
        <v>37</v>
      </c>
      <c r="C48" s="65"/>
      <c r="D48" s="66">
        <f>SUM(D46:D47)</f>
        <v>0</v>
      </c>
      <c r="E48" s="66">
        <f>SUM(E46:E47)</f>
        <v>100</v>
      </c>
      <c r="F48" s="66"/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152" t="s">
        <v>38</v>
      </c>
      <c r="C51" s="34"/>
      <c r="D51" s="35"/>
      <c r="E51" s="35"/>
      <c r="F51" s="35"/>
    </row>
    <row r="52" spans="1:6" ht="16.5" thickBot="1" x14ac:dyDescent="0.3">
      <c r="A52" s="4"/>
      <c r="B52" s="153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0</v>
      </c>
      <c r="E54" s="43">
        <f t="shared" si="0"/>
        <v>259.98400000000004</v>
      </c>
      <c r="F54" s="43">
        <f t="shared" si="0"/>
        <v>0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0</v>
      </c>
      <c r="E55" s="42">
        <f t="shared" si="0"/>
        <v>19.498799999999999</v>
      </c>
      <c r="F55" s="42">
        <f t="shared" si="0"/>
        <v>0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0</v>
      </c>
      <c r="E56" s="42">
        <f t="shared" si="0"/>
        <v>12.999200000000002</v>
      </c>
      <c r="F56" s="42">
        <f t="shared" si="0"/>
        <v>0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0</v>
      </c>
      <c r="E57" s="42">
        <f t="shared" si="0"/>
        <v>2.5998400000000004</v>
      </c>
      <c r="F57" s="42">
        <f t="shared" si="0"/>
        <v>0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0</v>
      </c>
      <c r="E58" s="42">
        <f t="shared" si="0"/>
        <v>32.498000000000005</v>
      </c>
      <c r="F58" s="42">
        <f t="shared" si="0"/>
        <v>0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0</v>
      </c>
      <c r="E59" s="42">
        <f t="shared" si="0"/>
        <v>103.99360000000001</v>
      </c>
      <c r="F59" s="42">
        <f t="shared" si="0"/>
        <v>0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0</v>
      </c>
      <c r="E60" s="42">
        <f t="shared" si="0"/>
        <v>38.997599999999998</v>
      </c>
      <c r="F60" s="42">
        <f t="shared" si="0"/>
        <v>0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0</v>
      </c>
      <c r="E61" s="42">
        <f t="shared" si="0"/>
        <v>7.7995200000000002</v>
      </c>
      <c r="F61" s="42">
        <f t="shared" si="0"/>
        <v>0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0</v>
      </c>
      <c r="E62" s="74">
        <f>SUM(E54:E61)</f>
        <v>478.37056000000001</v>
      </c>
      <c r="F62" s="74">
        <f>SUM(F54:F61)</f>
        <v>0</v>
      </c>
    </row>
    <row r="63" spans="1:6" ht="16.5" thickBot="1" x14ac:dyDescent="0.3">
      <c r="A63" s="4"/>
      <c r="B63" s="153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0</v>
      </c>
      <c r="E65" s="43">
        <f t="shared" si="1"/>
        <v>116.08285600000001</v>
      </c>
      <c r="F65" s="43">
        <f t="shared" si="1"/>
        <v>0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0</v>
      </c>
      <c r="E66" s="42">
        <f t="shared" si="1"/>
        <v>38.737616000000003</v>
      </c>
      <c r="F66" s="42">
        <f t="shared" si="1"/>
        <v>0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0</v>
      </c>
      <c r="E67" s="80">
        <f>SUM(E65:E66)</f>
        <v>154.820472</v>
      </c>
      <c r="F67" s="80">
        <f>SUM(F65:F66)</f>
        <v>0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0</v>
      </c>
      <c r="E68" s="42">
        <f>$C68*E$30</f>
        <v>56.973933696000024</v>
      </c>
      <c r="F68" s="42">
        <f>$C68*F$30</f>
        <v>0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0</v>
      </c>
      <c r="E69" s="74">
        <f>SUM(E67:E68)</f>
        <v>211.79440569600001</v>
      </c>
      <c r="F69" s="74">
        <f>SUM(F67:F68)</f>
        <v>0</v>
      </c>
    </row>
    <row r="70" spans="1:6" ht="16.5" thickBot="1" x14ac:dyDescent="0.3">
      <c r="A70" s="4"/>
      <c r="B70" s="153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153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0</v>
      </c>
      <c r="E77" s="43">
        <f>$C77*E$30</f>
        <v>5.4596640000000001</v>
      </c>
      <c r="F77" s="43">
        <f>$C77*F$30</f>
        <v>0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</v>
      </c>
      <c r="E78" s="42">
        <f t="shared" ref="D78:F82" si="3">$C78*E$30</f>
        <v>0.43677312000000001</v>
      </c>
      <c r="F78" s="42">
        <f t="shared" si="3"/>
        <v>0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</v>
      </c>
      <c r="E79" s="42">
        <f t="shared" si="3"/>
        <v>0.25998400000000005</v>
      </c>
      <c r="F79" s="42">
        <f t="shared" si="3"/>
        <v>0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</v>
      </c>
      <c r="E80" s="42">
        <f t="shared" si="3"/>
        <v>0.5199680000000001</v>
      </c>
      <c r="F80" s="42">
        <f t="shared" si="3"/>
        <v>0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</v>
      </c>
      <c r="E81" s="42">
        <f t="shared" si="3"/>
        <v>0.19134822400000009</v>
      </c>
      <c r="F81" s="42">
        <f t="shared" si="3"/>
        <v>0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0</v>
      </c>
      <c r="E82" s="42">
        <f t="shared" si="3"/>
        <v>56.546520000000001</v>
      </c>
      <c r="F82" s="42">
        <f t="shared" si="3"/>
        <v>0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0</v>
      </c>
      <c r="E83" s="86">
        <f>SUM(E77:E82)</f>
        <v>63.414257343999999</v>
      </c>
      <c r="F83" s="86">
        <f>SUM(F77:F82)</f>
        <v>0</v>
      </c>
    </row>
    <row r="84" spans="1:6" ht="16.5" thickBot="1" x14ac:dyDescent="0.3">
      <c r="A84" s="4"/>
      <c r="B84" s="248" t="s">
        <v>69</v>
      </c>
      <c r="C84" s="249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0</v>
      </c>
      <c r="E86" s="43">
        <f>$C86*E$30</f>
        <v>154.820472</v>
      </c>
      <c r="F86" s="43">
        <f>$C86*F$30</f>
        <v>0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0</v>
      </c>
      <c r="E87" s="42">
        <f t="shared" si="4"/>
        <v>21.578672000000001</v>
      </c>
      <c r="F87" s="42">
        <f t="shared" si="4"/>
        <v>0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</v>
      </c>
      <c r="E88" s="42">
        <f t="shared" si="4"/>
        <v>0.25998400000000005</v>
      </c>
      <c r="F88" s="42">
        <f t="shared" si="4"/>
        <v>0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0</v>
      </c>
      <c r="E89" s="42">
        <f t="shared" si="4"/>
        <v>9.4894160000000003</v>
      </c>
      <c r="F89" s="42">
        <f t="shared" si="4"/>
        <v>0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</v>
      </c>
      <c r="E90" s="42">
        <f t="shared" si="4"/>
        <v>0.38997599999999999</v>
      </c>
      <c r="F90" s="42">
        <f t="shared" si="4"/>
        <v>0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0</v>
      </c>
      <c r="E92" s="80">
        <f>SUM(E85:E91)</f>
        <v>186.53852000000001</v>
      </c>
      <c r="F92" s="80">
        <f>SUM(F85:F91)</f>
        <v>0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0</v>
      </c>
      <c r="E93" s="42">
        <f>$C93*E$30</f>
        <v>68.646175360000015</v>
      </c>
      <c r="F93" s="42">
        <f>$C93*F$30</f>
        <v>0</v>
      </c>
    </row>
    <row r="94" spans="1:6" ht="32.2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0</v>
      </c>
      <c r="E94" s="74">
        <f>SUM(E92:E93)</f>
        <v>255.18469536000003</v>
      </c>
      <c r="F94" s="74">
        <f>SUM(F92:F93)</f>
        <v>0</v>
      </c>
    </row>
    <row r="95" spans="1:6" ht="16.5" thickBot="1" x14ac:dyDescent="0.3">
      <c r="A95" s="4"/>
      <c r="B95" s="248" t="s">
        <v>78</v>
      </c>
      <c r="C95" s="249"/>
      <c r="D95" s="249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0</v>
      </c>
      <c r="E97" s="43">
        <f>E62</f>
        <v>478.37056000000001</v>
      </c>
      <c r="F97" s="43">
        <f>F62</f>
        <v>0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0</v>
      </c>
      <c r="E98" s="42">
        <f>E69</f>
        <v>211.79440569600001</v>
      </c>
      <c r="F98" s="42">
        <f>F69</f>
        <v>0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0</v>
      </c>
      <c r="E100" s="42">
        <f>E83</f>
        <v>63.414257343999999</v>
      </c>
      <c r="F100" s="42">
        <f>F83</f>
        <v>0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0</v>
      </c>
      <c r="E101" s="42">
        <f>E94</f>
        <v>255.18469536000003</v>
      </c>
      <c r="F101" s="42">
        <f>F94</f>
        <v>0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0</v>
      </c>
      <c r="E103" s="50">
        <f>SUM(E97:E102)</f>
        <v>1008.7639184000002</v>
      </c>
      <c r="F103" s="50">
        <f>SUM(F97:F102)</f>
        <v>0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0</v>
      </c>
      <c r="E104" s="86">
        <f>E30+E41+E48+E103</f>
        <v>2755.2887184000001</v>
      </c>
      <c r="F104" s="86">
        <f>F30+F41+F48+F103</f>
        <v>0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45" t="s">
        <v>88</v>
      </c>
      <c r="C106" s="246"/>
      <c r="D106" s="246"/>
      <c r="E106" s="246"/>
      <c r="F106" s="247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38" t="s">
        <v>89</v>
      </c>
      <c r="C108" s="239"/>
      <c r="D108" s="239"/>
      <c r="E108" s="239"/>
      <c r="F108" s="250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5.75" hidden="1" x14ac:dyDescent="0.25">
      <c r="A110" s="4"/>
      <c r="B110" s="93">
        <f>D16</f>
        <v>0</v>
      </c>
      <c r="C110" s="94" t="s">
        <v>1</v>
      </c>
      <c r="D110" s="95">
        <v>1</v>
      </c>
      <c r="E110" s="143">
        <f>D104</f>
        <v>0</v>
      </c>
      <c r="F110" s="96">
        <f>E110*D110</f>
        <v>0</v>
      </c>
    </row>
    <row r="111" spans="1:6" ht="16.5" thickBot="1" x14ac:dyDescent="0.3">
      <c r="A111" s="4"/>
      <c r="B111" s="93" t="str">
        <f>E16</f>
        <v>Mecânico de Refrigeração
(220hs) - (CBO 9112-05)</v>
      </c>
      <c r="C111" s="97" t="s">
        <v>1</v>
      </c>
      <c r="D111" s="98">
        <v>1</v>
      </c>
      <c r="E111" s="144">
        <f>E104</f>
        <v>2755.2887184000001</v>
      </c>
      <c r="F111" s="99">
        <f>E111*D111</f>
        <v>2755.2887184000001</v>
      </c>
    </row>
    <row r="112" spans="1:6" ht="16.5" hidden="1" thickBot="1" x14ac:dyDescent="0.3">
      <c r="A112" s="4"/>
      <c r="B112" s="93">
        <f>F16</f>
        <v>0</v>
      </c>
      <c r="C112" s="97" t="s">
        <v>1</v>
      </c>
      <c r="D112" s="98">
        <v>1</v>
      </c>
      <c r="E112" s="145">
        <f>F104</f>
        <v>0</v>
      </c>
      <c r="F112" s="99">
        <f>E112*D112</f>
        <v>0</v>
      </c>
    </row>
    <row r="113" spans="1:6" ht="16.5" thickBot="1" x14ac:dyDescent="0.3">
      <c r="A113" s="4"/>
      <c r="B113" s="236" t="s">
        <v>94</v>
      </c>
      <c r="C113" s="237"/>
      <c r="D113" s="237"/>
      <c r="E113" s="237"/>
      <c r="F113" s="50">
        <f>SUM(F110:F112)</f>
        <v>2755.2887184000001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38" t="s">
        <v>95</v>
      </c>
      <c r="C115" s="239"/>
      <c r="D115" s="239"/>
      <c r="E115" s="239"/>
      <c r="F115" s="240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>
        <v>2000</v>
      </c>
      <c r="F117" s="105">
        <f>E117</f>
        <v>2000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>
        <v>200</v>
      </c>
      <c r="F118" s="108">
        <f>D118*E118</f>
        <v>200</v>
      </c>
    </row>
    <row r="119" spans="1:6" ht="16.5" thickBot="1" x14ac:dyDescent="0.3">
      <c r="A119" s="4"/>
      <c r="B119" s="241" t="s">
        <v>97</v>
      </c>
      <c r="C119" s="242"/>
      <c r="D119" s="242"/>
      <c r="E119" s="242"/>
      <c r="F119" s="66">
        <f>SUM(F117:F118)</f>
        <v>2200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43" t="s">
        <v>98</v>
      </c>
      <c r="C121" s="244"/>
      <c r="D121" s="244"/>
      <c r="E121" s="244"/>
      <c r="F121" s="154"/>
    </row>
    <row r="122" spans="1:6" ht="16.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287.40674566720003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366.98868248470404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531.18519833250105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34"/>
      <c r="F126" s="119"/>
    </row>
    <row r="127" spans="1:6" ht="15.75" x14ac:dyDescent="0.25">
      <c r="A127" s="4"/>
      <c r="B127" s="116" t="s">
        <v>106</v>
      </c>
      <c r="C127" s="117"/>
      <c r="D127" s="122"/>
      <c r="E127" s="234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34"/>
      <c r="F128" s="119"/>
    </row>
    <row r="129" spans="1:6" ht="30.75" thickBot="1" x14ac:dyDescent="0.3">
      <c r="A129" s="4"/>
      <c r="B129" s="123" t="s">
        <v>108</v>
      </c>
      <c r="C129" s="124"/>
      <c r="D129" s="125">
        <v>0</v>
      </c>
      <c r="E129" s="235"/>
      <c r="F129" s="126"/>
    </row>
    <row r="130" spans="1:6" ht="32.25" thickBot="1" x14ac:dyDescent="0.3">
      <c r="A130" s="4"/>
      <c r="B130" s="48" t="s">
        <v>109</v>
      </c>
      <c r="C130" s="151"/>
      <c r="D130" s="128"/>
      <c r="E130" s="128"/>
      <c r="F130" s="129">
        <f>SUM(F123:F129)</f>
        <v>1185.580626484405</v>
      </c>
    </row>
    <row r="131" spans="1:6" ht="16.5" thickBot="1" x14ac:dyDescent="0.3">
      <c r="A131" s="4"/>
      <c r="B131" s="51"/>
      <c r="C131" s="52"/>
      <c r="D131" s="53"/>
      <c r="E131" s="53"/>
      <c r="F131" s="53"/>
    </row>
    <row r="132" spans="1:6" ht="16.5" thickBot="1" x14ac:dyDescent="0.3">
      <c r="A132" s="130"/>
      <c r="B132" s="149" t="s">
        <v>110</v>
      </c>
      <c r="C132" s="132"/>
      <c r="D132" s="132"/>
      <c r="E132" s="132"/>
      <c r="F132" s="133"/>
    </row>
    <row r="133" spans="1:6" ht="16.5" thickBot="1" x14ac:dyDescent="0.3">
      <c r="A133" s="9"/>
      <c r="B133" s="227" t="s">
        <v>125</v>
      </c>
      <c r="C133" s="228"/>
      <c r="D133" s="228"/>
      <c r="E133" s="228"/>
      <c r="F133" s="134">
        <f>F113+F119+F130</f>
        <v>6140.8693448844051</v>
      </c>
    </row>
    <row r="134" spans="1:6" ht="32.25" customHeight="1" thickBot="1" x14ac:dyDescent="0.3">
      <c r="A134" s="135"/>
      <c r="B134" s="229" t="s">
        <v>124</v>
      </c>
      <c r="C134" s="230"/>
      <c r="D134" s="230"/>
      <c r="E134" s="230"/>
      <c r="F134" s="136">
        <f>F133*12</f>
        <v>73690.432138612858</v>
      </c>
    </row>
    <row r="135" spans="1:6" ht="15.75" x14ac:dyDescent="0.25">
      <c r="A135" s="130"/>
      <c r="B135" s="9"/>
      <c r="C135" s="10"/>
      <c r="D135" s="9"/>
      <c r="E135" s="9"/>
      <c r="F135" s="9"/>
    </row>
    <row r="136" spans="1:6" ht="15.75" x14ac:dyDescent="0.25">
      <c r="A136" s="130"/>
      <c r="B136" s="9"/>
      <c r="C136" s="10"/>
      <c r="D136" s="9"/>
      <c r="E136" s="9"/>
      <c r="F136" s="9"/>
    </row>
    <row r="138" spans="1:6" x14ac:dyDescent="0.25">
      <c r="F138" s="155"/>
    </row>
    <row r="139" spans="1:6" x14ac:dyDescent="0.25">
      <c r="A139" s="233" t="s">
        <v>113</v>
      </c>
      <c r="B139" s="233"/>
      <c r="C139" s="233"/>
    </row>
    <row r="140" spans="1:6" x14ac:dyDescent="0.25">
      <c r="A140" s="226"/>
      <c r="B140" s="226"/>
      <c r="C140" s="226"/>
      <c r="F140" s="157"/>
    </row>
    <row r="141" spans="1:6" x14ac:dyDescent="0.25">
      <c r="A141" s="226"/>
      <c r="B141" s="226"/>
      <c r="C141" s="226"/>
      <c r="F141" s="158"/>
    </row>
    <row r="142" spans="1:6" x14ac:dyDescent="0.25">
      <c r="A142" s="226"/>
      <c r="B142" s="226"/>
      <c r="C142" s="226"/>
    </row>
  </sheetData>
  <mergeCells count="18">
    <mergeCell ref="B106:F106"/>
    <mergeCell ref="B12:C12"/>
    <mergeCell ref="B13:C13"/>
    <mergeCell ref="B18:F18"/>
    <mergeCell ref="B84:C84"/>
    <mergeCell ref="B95:D95"/>
    <mergeCell ref="A142:C142"/>
    <mergeCell ref="B108:F108"/>
    <mergeCell ref="B113:E113"/>
    <mergeCell ref="B115:F115"/>
    <mergeCell ref="B119:E119"/>
    <mergeCell ref="B121:E121"/>
    <mergeCell ref="E126:E129"/>
    <mergeCell ref="B133:E133"/>
    <mergeCell ref="B134:E134"/>
    <mergeCell ref="A139:C139"/>
    <mergeCell ref="A140:C140"/>
    <mergeCell ref="A141:C14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9" shapeId="4097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40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3"/>
  <sheetViews>
    <sheetView topLeftCell="A121" zoomScale="70" zoomScaleNormal="70" workbookViewId="0">
      <selection activeCell="F145" sqref="F145"/>
    </sheetView>
  </sheetViews>
  <sheetFormatPr defaultRowHeight="15" x14ac:dyDescent="0.25"/>
  <cols>
    <col min="1" max="1" width="11.85546875" style="5" customWidth="1"/>
    <col min="2" max="2" width="68.85546875" style="5" customWidth="1"/>
    <col min="3" max="3" width="24.5703125" style="148" customWidth="1"/>
    <col min="4" max="4" width="24.28515625" style="5" customWidth="1"/>
    <col min="5" max="5" width="29.140625" style="5" customWidth="1"/>
    <col min="6" max="6" width="24.5703125" style="5" customWidth="1"/>
    <col min="7" max="7" width="15.85546875" style="5" bestFit="1" customWidth="1"/>
    <col min="8" max="8" width="17.140625" style="5" bestFit="1" customWidth="1"/>
    <col min="9" max="9" width="14.5703125" style="155" bestFit="1" customWidth="1"/>
    <col min="10" max="10" width="9.140625" style="5"/>
    <col min="11" max="11" width="11.28515625" style="5" bestFit="1" customWidth="1"/>
    <col min="12" max="12" width="12.5703125" style="5" bestFit="1" customWidth="1"/>
    <col min="13" max="16384" width="9.140625" style="5"/>
  </cols>
  <sheetData>
    <row r="1" spans="1:6" ht="15.75" x14ac:dyDescent="0.25">
      <c r="A1" s="11"/>
      <c r="B1" s="11"/>
      <c r="C1" s="12" t="s">
        <v>4</v>
      </c>
      <c r="D1" s="13"/>
      <c r="E1" s="13"/>
      <c r="F1" s="13"/>
    </row>
    <row r="2" spans="1:6" ht="15.75" x14ac:dyDescent="0.25">
      <c r="A2" s="11"/>
      <c r="B2" s="11"/>
      <c r="C2" s="14" t="s">
        <v>5</v>
      </c>
      <c r="D2" s="15"/>
      <c r="E2" s="15"/>
      <c r="F2" s="15"/>
    </row>
    <row r="3" spans="1:6" ht="15.75" x14ac:dyDescent="0.25">
      <c r="A3" s="11"/>
      <c r="B3" s="11"/>
      <c r="C3" s="14" t="s">
        <v>6</v>
      </c>
      <c r="D3" s="15"/>
      <c r="E3" s="15"/>
      <c r="F3" s="15"/>
    </row>
    <row r="4" spans="1:6" ht="15.75" x14ac:dyDescent="0.25">
      <c r="A4" s="11"/>
      <c r="B4" s="11"/>
      <c r="C4" s="14" t="s">
        <v>7</v>
      </c>
      <c r="D4" s="15"/>
      <c r="E4" s="15"/>
      <c r="F4" s="15"/>
    </row>
    <row r="5" spans="1:6" ht="15.75" x14ac:dyDescent="0.25">
      <c r="A5" s="16"/>
      <c r="B5" s="17"/>
      <c r="C5" s="18"/>
      <c r="D5" s="19"/>
      <c r="E5" s="19"/>
      <c r="F5" s="19"/>
    </row>
    <row r="6" spans="1:6" ht="15.75" x14ac:dyDescent="0.25">
      <c r="A6" s="16"/>
      <c r="B6" s="17"/>
      <c r="C6" s="18"/>
      <c r="D6" s="19"/>
      <c r="E6" s="19"/>
      <c r="F6" s="19"/>
    </row>
    <row r="7" spans="1:6" ht="15.75" x14ac:dyDescent="0.25">
      <c r="A7" s="4"/>
      <c r="B7" s="20" t="s">
        <v>8</v>
      </c>
      <c r="C7" s="21"/>
      <c r="D7" s="20"/>
      <c r="E7" s="20"/>
      <c r="F7" s="20"/>
    </row>
    <row r="8" spans="1:6" ht="15.75" x14ac:dyDescent="0.25">
      <c r="A8" s="4"/>
      <c r="B8" s="20"/>
      <c r="C8" s="21"/>
      <c r="D8" s="21"/>
      <c r="E8" s="21"/>
      <c r="F8" s="21"/>
    </row>
    <row r="9" spans="1:6" ht="15.75" x14ac:dyDescent="0.25">
      <c r="A9" s="4"/>
      <c r="B9" s="20"/>
      <c r="C9" s="21"/>
      <c r="D9" s="21"/>
      <c r="E9" s="21"/>
      <c r="F9" s="21"/>
    </row>
    <row r="10" spans="1:6" ht="15.75" x14ac:dyDescent="0.25">
      <c r="A10" s="4"/>
      <c r="B10" s="20"/>
      <c r="C10" s="21"/>
      <c r="D10" s="21"/>
      <c r="E10" s="21"/>
      <c r="F10" s="21"/>
    </row>
    <row r="11" spans="1:6" ht="16.5" thickBot="1" x14ac:dyDescent="0.3">
      <c r="A11" s="4"/>
      <c r="B11" s="22"/>
      <c r="C11" s="10"/>
      <c r="D11" s="21"/>
      <c r="E11" s="21"/>
      <c r="F11" s="21"/>
    </row>
    <row r="12" spans="1:6" ht="15.75" x14ac:dyDescent="0.25">
      <c r="A12" s="4"/>
      <c r="B12" s="231" t="s">
        <v>9</v>
      </c>
      <c r="C12" s="232"/>
      <c r="D12" s="25">
        <v>0</v>
      </c>
      <c r="E12" s="25">
        <v>0</v>
      </c>
      <c r="F12" s="25">
        <v>2099.96</v>
      </c>
    </row>
    <row r="13" spans="1:6" ht="16.5" thickBot="1" x14ac:dyDescent="0.3">
      <c r="A13" s="4"/>
      <c r="B13" s="231" t="s">
        <v>10</v>
      </c>
      <c r="C13" s="232"/>
      <c r="D13" s="26">
        <v>43101</v>
      </c>
      <c r="E13" s="26">
        <v>43110</v>
      </c>
      <c r="F13" s="26">
        <v>43110</v>
      </c>
    </row>
    <row r="14" spans="1:6" ht="15.75" x14ac:dyDescent="0.25">
      <c r="A14" s="4"/>
      <c r="B14" s="27" t="s">
        <v>120</v>
      </c>
      <c r="C14" s="28"/>
      <c r="D14" s="27"/>
      <c r="E14" s="27"/>
      <c r="F14" s="29"/>
    </row>
    <row r="15" spans="1:6" ht="16.5" thickBot="1" x14ac:dyDescent="0.3">
      <c r="A15" s="4"/>
      <c r="B15" s="27" t="s">
        <v>119</v>
      </c>
      <c r="C15" s="30"/>
      <c r="D15" s="31"/>
      <c r="E15" s="31"/>
      <c r="F15" s="31"/>
    </row>
    <row r="16" spans="1:6" ht="63.75" thickBot="1" x14ac:dyDescent="0.3">
      <c r="A16" s="4"/>
      <c r="B16" s="1" t="s">
        <v>11</v>
      </c>
      <c r="C16" s="2" t="s">
        <v>12</v>
      </c>
      <c r="D16" s="3" t="s">
        <v>114</v>
      </c>
      <c r="E16" s="3" t="s">
        <v>115</v>
      </c>
      <c r="F16" s="3" t="s">
        <v>116</v>
      </c>
    </row>
    <row r="17" spans="1:12" ht="16.5" thickBot="1" x14ac:dyDescent="0.3">
      <c r="A17" s="4"/>
      <c r="B17" s="150"/>
      <c r="C17" s="32"/>
      <c r="D17" s="33"/>
      <c r="E17" s="33"/>
      <c r="F17" s="33"/>
      <c r="I17" s="155">
        <v>8586</v>
      </c>
      <c r="J17" s="5">
        <v>220</v>
      </c>
      <c r="K17" s="158">
        <f>I17/J17</f>
        <v>39.027272727272724</v>
      </c>
      <c r="L17" s="5">
        <v>20</v>
      </c>
    </row>
    <row r="18" spans="1:12" ht="16.5" thickBot="1" x14ac:dyDescent="0.3">
      <c r="A18" s="4"/>
      <c r="B18" s="245" t="s">
        <v>13</v>
      </c>
      <c r="C18" s="246"/>
      <c r="D18" s="246"/>
      <c r="E18" s="246"/>
      <c r="F18" s="247"/>
      <c r="L18" s="158">
        <f>K17*L17</f>
        <v>780.5454545454545</v>
      </c>
    </row>
    <row r="19" spans="1:12" ht="16.5" thickBot="1" x14ac:dyDescent="0.3">
      <c r="A19" s="4"/>
      <c r="B19" s="150"/>
      <c r="C19" s="32"/>
      <c r="D19" s="33"/>
      <c r="E19" s="33"/>
      <c r="F19" s="33"/>
    </row>
    <row r="20" spans="1:12" ht="16.5" thickBot="1" x14ac:dyDescent="0.3">
      <c r="A20" s="4"/>
      <c r="B20" s="152" t="s">
        <v>2</v>
      </c>
      <c r="C20" s="34"/>
      <c r="D20" s="35"/>
      <c r="E20" s="35"/>
      <c r="F20" s="35"/>
    </row>
    <row r="21" spans="1:12" ht="16.5" thickBot="1" x14ac:dyDescent="0.3">
      <c r="A21" s="4"/>
      <c r="B21" s="36" t="s">
        <v>14</v>
      </c>
      <c r="C21" s="37" t="s">
        <v>15</v>
      </c>
      <c r="D21" s="38" t="s">
        <v>16</v>
      </c>
      <c r="E21" s="39" t="s">
        <v>16</v>
      </c>
      <c r="F21" s="39" t="s">
        <v>16</v>
      </c>
    </row>
    <row r="22" spans="1:12" ht="15.75" x14ac:dyDescent="0.25">
      <c r="A22" s="4"/>
      <c r="B22" s="40" t="s">
        <v>17</v>
      </c>
      <c r="C22" s="41"/>
      <c r="D22" s="42">
        <v>0</v>
      </c>
      <c r="E22" s="43">
        <f>E12</f>
        <v>0</v>
      </c>
      <c r="F22" s="42">
        <f>F12</f>
        <v>2099.96</v>
      </c>
    </row>
    <row r="23" spans="1:12" ht="15.75" x14ac:dyDescent="0.25">
      <c r="A23" s="4"/>
      <c r="B23" s="40" t="s">
        <v>18</v>
      </c>
      <c r="C23" s="41"/>
      <c r="D23" s="42"/>
      <c r="E23" s="42"/>
      <c r="F23" s="42"/>
    </row>
    <row r="24" spans="1:12" ht="15.75" x14ac:dyDescent="0.25">
      <c r="A24" s="4"/>
      <c r="B24" s="40" t="s">
        <v>19</v>
      </c>
      <c r="C24" s="41"/>
      <c r="D24" s="42"/>
      <c r="E24" s="42"/>
      <c r="F24" s="42"/>
    </row>
    <row r="25" spans="1:12" ht="15.75" x14ac:dyDescent="0.25">
      <c r="A25" s="4"/>
      <c r="B25" s="40" t="s">
        <v>20</v>
      </c>
      <c r="C25" s="44"/>
      <c r="D25" s="42"/>
      <c r="E25" s="42"/>
      <c r="F25" s="42"/>
    </row>
    <row r="26" spans="1:12" ht="15.75" x14ac:dyDescent="0.25">
      <c r="A26" s="4"/>
      <c r="B26" s="40" t="s">
        <v>21</v>
      </c>
      <c r="C26" s="45"/>
      <c r="D26" s="42"/>
      <c r="E26" s="42"/>
      <c r="F26" s="42"/>
    </row>
    <row r="27" spans="1:12" ht="15.75" x14ac:dyDescent="0.25">
      <c r="A27" s="4"/>
      <c r="B27" s="40" t="s">
        <v>22</v>
      </c>
      <c r="C27" s="45"/>
      <c r="D27" s="42"/>
      <c r="E27" s="42"/>
      <c r="F27" s="42"/>
    </row>
    <row r="28" spans="1:12" ht="15.75" x14ac:dyDescent="0.25">
      <c r="A28" s="4"/>
      <c r="B28" s="40" t="s">
        <v>23</v>
      </c>
      <c r="C28" s="45"/>
      <c r="D28" s="42"/>
      <c r="E28" s="42"/>
      <c r="F28" s="42"/>
    </row>
    <row r="29" spans="1:12" ht="16.5" thickBot="1" x14ac:dyDescent="0.3">
      <c r="A29" s="4"/>
      <c r="B29" s="40" t="s">
        <v>24</v>
      </c>
      <c r="C29" s="46"/>
      <c r="D29" s="47"/>
      <c r="E29" s="47"/>
      <c r="F29" s="47"/>
    </row>
    <row r="30" spans="1:12" ht="16.5" thickBot="1" x14ac:dyDescent="0.3">
      <c r="A30" s="4"/>
      <c r="B30" s="48" t="s">
        <v>25</v>
      </c>
      <c r="C30" s="49"/>
      <c r="D30" s="50">
        <f>SUM(D22:D29)</f>
        <v>0</v>
      </c>
      <c r="E30" s="50">
        <f>SUM(E22:E29)</f>
        <v>0</v>
      </c>
      <c r="F30" s="50">
        <f>SUM(F22:F29)</f>
        <v>2099.96</v>
      </c>
    </row>
    <row r="31" spans="1:12" ht="15.75" x14ac:dyDescent="0.25">
      <c r="A31" s="4"/>
      <c r="B31" s="51"/>
      <c r="C31" s="52"/>
      <c r="D31" s="53"/>
      <c r="E31" s="53"/>
      <c r="F31" s="53"/>
    </row>
    <row r="32" spans="1:12" ht="16.5" thickBot="1" x14ac:dyDescent="0.3">
      <c r="A32" s="4"/>
      <c r="B32" s="51"/>
      <c r="C32" s="52"/>
      <c r="D32" s="53"/>
      <c r="E32" s="53"/>
      <c r="F32" s="53"/>
    </row>
    <row r="33" spans="1:7" ht="16.5" thickBot="1" x14ac:dyDescent="0.3">
      <c r="A33" s="4"/>
      <c r="B33" s="152" t="s">
        <v>26</v>
      </c>
      <c r="C33" s="34"/>
      <c r="D33" s="35"/>
      <c r="E33" s="35"/>
      <c r="F33" s="35"/>
    </row>
    <row r="34" spans="1:7" ht="16.5" thickBot="1" x14ac:dyDescent="0.3">
      <c r="A34" s="4"/>
      <c r="B34" s="54" t="s">
        <v>27</v>
      </c>
      <c r="C34" s="55" t="s">
        <v>15</v>
      </c>
      <c r="D34" s="56" t="s">
        <v>16</v>
      </c>
      <c r="E34" s="56" t="s">
        <v>16</v>
      </c>
      <c r="F34" s="56" t="s">
        <v>16</v>
      </c>
    </row>
    <row r="35" spans="1:7" ht="15.75" x14ac:dyDescent="0.25">
      <c r="A35" s="4"/>
      <c r="B35" s="40" t="s">
        <v>28</v>
      </c>
      <c r="C35" s="41">
        <v>3.65</v>
      </c>
      <c r="D35" s="42"/>
      <c r="E35" s="42"/>
      <c r="F35" s="42">
        <f>IF(($C35*44-(0.06*F12))&gt;0,($C35*44-(0.06*F12)),0)</f>
        <v>34.602400000000003</v>
      </c>
    </row>
    <row r="36" spans="1:7" ht="15.75" x14ac:dyDescent="0.25">
      <c r="A36" s="4"/>
      <c r="B36" s="40" t="s">
        <v>29</v>
      </c>
      <c r="C36" s="57">
        <v>12</v>
      </c>
      <c r="D36" s="42"/>
      <c r="E36" s="42">
        <f>D36</f>
        <v>0</v>
      </c>
      <c r="F36" s="42">
        <f>C36*G36</f>
        <v>264</v>
      </c>
      <c r="G36" s="5">
        <v>22</v>
      </c>
    </row>
    <row r="37" spans="1:7" ht="15.75" x14ac:dyDescent="0.25">
      <c r="A37" s="4"/>
      <c r="B37" s="40" t="s">
        <v>30</v>
      </c>
      <c r="C37" s="41">
        <v>0</v>
      </c>
      <c r="D37" s="42">
        <v>0</v>
      </c>
      <c r="E37" s="42">
        <f>$C$37</f>
        <v>0</v>
      </c>
      <c r="F37" s="42">
        <f>$C$37</f>
        <v>0</v>
      </c>
    </row>
    <row r="38" spans="1:7" ht="15.75" x14ac:dyDescent="0.25">
      <c r="A38" s="4"/>
      <c r="B38" s="40" t="s">
        <v>31</v>
      </c>
      <c r="C38" s="41">
        <v>0</v>
      </c>
      <c r="D38" s="42">
        <v>0</v>
      </c>
      <c r="E38" s="42">
        <f>D38</f>
        <v>0</v>
      </c>
      <c r="F38" s="42">
        <v>0</v>
      </c>
    </row>
    <row r="39" spans="1:7" ht="15.75" x14ac:dyDescent="0.25">
      <c r="A39" s="4"/>
      <c r="B39" s="40" t="s">
        <v>32</v>
      </c>
      <c r="C39" s="41">
        <v>0</v>
      </c>
      <c r="D39" s="42">
        <v>0</v>
      </c>
      <c r="E39" s="42">
        <f>$C$39</f>
        <v>0</v>
      </c>
      <c r="F39" s="42">
        <f>$C$39</f>
        <v>0</v>
      </c>
    </row>
    <row r="40" spans="1:7" ht="16.5" thickBot="1" x14ac:dyDescent="0.3">
      <c r="A40" s="4"/>
      <c r="B40" s="40" t="s">
        <v>33</v>
      </c>
      <c r="C40" s="41"/>
      <c r="D40" s="42"/>
      <c r="E40" s="42"/>
      <c r="F40" s="42"/>
    </row>
    <row r="41" spans="1:7" ht="16.5" thickBot="1" x14ac:dyDescent="0.3">
      <c r="A41" s="4"/>
      <c r="B41" s="48" t="s">
        <v>34</v>
      </c>
      <c r="C41" s="49"/>
      <c r="D41" s="50">
        <f>SUM(D35:D40)</f>
        <v>0</v>
      </c>
      <c r="E41" s="50">
        <f>SUM(E35:E40)</f>
        <v>0</v>
      </c>
      <c r="F41" s="50">
        <f>SUM(F35:F40)</f>
        <v>298.60239999999999</v>
      </c>
    </row>
    <row r="42" spans="1:7" ht="15.75" x14ac:dyDescent="0.25">
      <c r="A42" s="4"/>
      <c r="B42" s="51"/>
      <c r="C42" s="52"/>
      <c r="D42" s="53"/>
      <c r="E42" s="53"/>
      <c r="F42" s="53"/>
    </row>
    <row r="43" spans="1:7" ht="16.5" thickBot="1" x14ac:dyDescent="0.3">
      <c r="A43" s="4"/>
      <c r="B43" s="51"/>
      <c r="C43" s="52"/>
      <c r="D43" s="53"/>
      <c r="E43" s="53"/>
      <c r="F43" s="53"/>
    </row>
    <row r="44" spans="1:7" ht="16.5" thickBot="1" x14ac:dyDescent="0.3">
      <c r="A44" s="4"/>
      <c r="B44" s="152" t="s">
        <v>35</v>
      </c>
      <c r="C44" s="34"/>
      <c r="D44" s="35"/>
      <c r="E44" s="35"/>
      <c r="F44" s="35"/>
    </row>
    <row r="45" spans="1:7" ht="15.75" x14ac:dyDescent="0.25">
      <c r="A45" s="4"/>
      <c r="B45" s="58" t="s">
        <v>36</v>
      </c>
      <c r="C45" s="59" t="s">
        <v>15</v>
      </c>
      <c r="D45" s="60" t="s">
        <v>16</v>
      </c>
      <c r="E45" s="60" t="s">
        <v>16</v>
      </c>
      <c r="F45" s="60" t="s">
        <v>16</v>
      </c>
    </row>
    <row r="46" spans="1:7" ht="15.75" x14ac:dyDescent="0.25">
      <c r="A46" s="4"/>
      <c r="B46" s="61" t="s">
        <v>121</v>
      </c>
      <c r="C46" s="62" t="s">
        <v>111</v>
      </c>
      <c r="D46" s="63"/>
      <c r="E46" s="63"/>
      <c r="F46" s="63">
        <v>50</v>
      </c>
    </row>
    <row r="47" spans="1:7" ht="15.75" x14ac:dyDescent="0.25">
      <c r="A47" s="4"/>
      <c r="B47" s="61" t="s">
        <v>122</v>
      </c>
      <c r="C47" s="62" t="s">
        <v>111</v>
      </c>
      <c r="D47" s="63"/>
      <c r="E47" s="63"/>
      <c r="F47" s="63">
        <v>50</v>
      </c>
    </row>
    <row r="48" spans="1:7" ht="16.5" thickBot="1" x14ac:dyDescent="0.3">
      <c r="A48" s="4"/>
      <c r="B48" s="64" t="s">
        <v>37</v>
      </c>
      <c r="C48" s="65"/>
      <c r="D48" s="66">
        <f>SUM(D46:D47)</f>
        <v>0</v>
      </c>
      <c r="E48" s="66"/>
      <c r="F48" s="66">
        <f>SUM(F46:F47)</f>
        <v>100</v>
      </c>
    </row>
    <row r="49" spans="1:6" ht="15.75" x14ac:dyDescent="0.25">
      <c r="A49" s="4"/>
      <c r="B49" s="51"/>
      <c r="C49" s="52"/>
      <c r="D49" s="53"/>
      <c r="E49" s="53"/>
      <c r="F49" s="53"/>
    </row>
    <row r="50" spans="1:6" ht="16.5" thickBot="1" x14ac:dyDescent="0.3">
      <c r="A50" s="4"/>
      <c r="B50" s="51"/>
      <c r="C50" s="52"/>
      <c r="D50" s="53"/>
      <c r="E50" s="53"/>
      <c r="F50" s="53"/>
    </row>
    <row r="51" spans="1:6" ht="16.5" thickBot="1" x14ac:dyDescent="0.3">
      <c r="A51" s="4"/>
      <c r="B51" s="152" t="s">
        <v>38</v>
      </c>
      <c r="C51" s="34"/>
      <c r="D51" s="35"/>
      <c r="E51" s="35"/>
      <c r="F51" s="35"/>
    </row>
    <row r="52" spans="1:6" ht="16.5" thickBot="1" x14ac:dyDescent="0.3">
      <c r="A52" s="4"/>
      <c r="B52" s="153" t="s">
        <v>39</v>
      </c>
      <c r="C52" s="67"/>
      <c r="D52" s="68"/>
      <c r="E52" s="68"/>
      <c r="F52" s="68"/>
    </row>
    <row r="53" spans="1:6" ht="16.5" thickBot="1" x14ac:dyDescent="0.3">
      <c r="A53" s="4"/>
      <c r="B53" s="54" t="s">
        <v>40</v>
      </c>
      <c r="C53" s="69" t="s">
        <v>15</v>
      </c>
      <c r="D53" s="70" t="s">
        <v>16</v>
      </c>
      <c r="E53" s="56" t="s">
        <v>16</v>
      </c>
      <c r="F53" s="56" t="s">
        <v>16</v>
      </c>
    </row>
    <row r="54" spans="1:6" x14ac:dyDescent="0.25">
      <c r="A54" s="23"/>
      <c r="B54" s="40" t="s">
        <v>41</v>
      </c>
      <c r="C54" s="71">
        <v>0.2</v>
      </c>
      <c r="D54" s="43">
        <f t="shared" ref="D54:F61" si="0">$C54*D$30</f>
        <v>0</v>
      </c>
      <c r="E54" s="43">
        <f t="shared" si="0"/>
        <v>0</v>
      </c>
      <c r="F54" s="43">
        <f t="shared" si="0"/>
        <v>419.99200000000002</v>
      </c>
    </row>
    <row r="55" spans="1:6" x14ac:dyDescent="0.25">
      <c r="A55" s="23"/>
      <c r="B55" s="40" t="s">
        <v>42</v>
      </c>
      <c r="C55" s="71">
        <v>1.4999999999999999E-2</v>
      </c>
      <c r="D55" s="42">
        <f t="shared" si="0"/>
        <v>0</v>
      </c>
      <c r="E55" s="42">
        <f t="shared" si="0"/>
        <v>0</v>
      </c>
      <c r="F55" s="42">
        <f t="shared" si="0"/>
        <v>31.499399999999998</v>
      </c>
    </row>
    <row r="56" spans="1:6" x14ac:dyDescent="0.25">
      <c r="A56" s="23"/>
      <c r="B56" s="40" t="s">
        <v>43</v>
      </c>
      <c r="C56" s="71">
        <v>0.01</v>
      </c>
      <c r="D56" s="42">
        <f t="shared" si="0"/>
        <v>0</v>
      </c>
      <c r="E56" s="42">
        <f t="shared" si="0"/>
        <v>0</v>
      </c>
      <c r="F56" s="42">
        <f t="shared" si="0"/>
        <v>20.999600000000001</v>
      </c>
    </row>
    <row r="57" spans="1:6" x14ac:dyDescent="0.25">
      <c r="A57" s="23"/>
      <c r="B57" s="40" t="s">
        <v>44</v>
      </c>
      <c r="C57" s="71">
        <v>2E-3</v>
      </c>
      <c r="D57" s="42">
        <f t="shared" si="0"/>
        <v>0</v>
      </c>
      <c r="E57" s="42">
        <f t="shared" si="0"/>
        <v>0</v>
      </c>
      <c r="F57" s="42">
        <f t="shared" si="0"/>
        <v>4.1999200000000005</v>
      </c>
    </row>
    <row r="58" spans="1:6" x14ac:dyDescent="0.25">
      <c r="A58" s="23"/>
      <c r="B58" s="40" t="s">
        <v>45</v>
      </c>
      <c r="C58" s="71">
        <v>2.5000000000000001E-2</v>
      </c>
      <c r="D58" s="42">
        <f t="shared" si="0"/>
        <v>0</v>
      </c>
      <c r="E58" s="42">
        <f t="shared" si="0"/>
        <v>0</v>
      </c>
      <c r="F58" s="42">
        <f t="shared" si="0"/>
        <v>52.499000000000002</v>
      </c>
    </row>
    <row r="59" spans="1:6" x14ac:dyDescent="0.25">
      <c r="A59" s="23"/>
      <c r="B59" s="40" t="s">
        <v>46</v>
      </c>
      <c r="C59" s="71">
        <v>0.08</v>
      </c>
      <c r="D59" s="42">
        <f t="shared" si="0"/>
        <v>0</v>
      </c>
      <c r="E59" s="42">
        <f t="shared" si="0"/>
        <v>0</v>
      </c>
      <c r="F59" s="42">
        <f t="shared" si="0"/>
        <v>167.99680000000001</v>
      </c>
    </row>
    <row r="60" spans="1:6" x14ac:dyDescent="0.25">
      <c r="A60" s="23"/>
      <c r="B60" s="40" t="s">
        <v>3</v>
      </c>
      <c r="C60" s="71">
        <v>0.03</v>
      </c>
      <c r="D60" s="42">
        <f>$C60*D$30</f>
        <v>0</v>
      </c>
      <c r="E60" s="42">
        <f t="shared" si="0"/>
        <v>0</v>
      </c>
      <c r="F60" s="42">
        <f t="shared" si="0"/>
        <v>62.998799999999996</v>
      </c>
    </row>
    <row r="61" spans="1:6" ht="15.75" thickBot="1" x14ac:dyDescent="0.3">
      <c r="A61" s="23"/>
      <c r="B61" s="40" t="s">
        <v>47</v>
      </c>
      <c r="C61" s="71">
        <v>6.0000000000000001E-3</v>
      </c>
      <c r="D61" s="42">
        <f t="shared" si="0"/>
        <v>0</v>
      </c>
      <c r="E61" s="42">
        <f t="shared" si="0"/>
        <v>0</v>
      </c>
      <c r="F61" s="42">
        <f t="shared" si="0"/>
        <v>12.59976</v>
      </c>
    </row>
    <row r="62" spans="1:6" ht="16.5" thickBot="1" x14ac:dyDescent="0.3">
      <c r="A62" s="23"/>
      <c r="B62" s="72" t="s">
        <v>48</v>
      </c>
      <c r="C62" s="73">
        <f>SUM(C54:C61)</f>
        <v>0.3680000000000001</v>
      </c>
      <c r="D62" s="74">
        <f>SUM(D54:D61)</f>
        <v>0</v>
      </c>
      <c r="E62" s="74">
        <f>SUM(E54:E61)</f>
        <v>0</v>
      </c>
      <c r="F62" s="74">
        <f>SUM(F54:F61)</f>
        <v>772.78527999999994</v>
      </c>
    </row>
    <row r="63" spans="1:6" ht="16.5" thickBot="1" x14ac:dyDescent="0.3">
      <c r="A63" s="4"/>
      <c r="B63" s="153" t="s">
        <v>49</v>
      </c>
      <c r="C63" s="67"/>
      <c r="D63" s="68"/>
      <c r="E63" s="68"/>
      <c r="F63" s="68"/>
    </row>
    <row r="64" spans="1:6" ht="16.5" thickBot="1" x14ac:dyDescent="0.3">
      <c r="A64" s="4"/>
      <c r="B64" s="54" t="s">
        <v>50</v>
      </c>
      <c r="C64" s="69" t="s">
        <v>15</v>
      </c>
      <c r="D64" s="56" t="s">
        <v>16</v>
      </c>
      <c r="E64" s="56" t="s">
        <v>16</v>
      </c>
      <c r="F64" s="56" t="s">
        <v>16</v>
      </c>
    </row>
    <row r="65" spans="1:6" x14ac:dyDescent="0.25">
      <c r="A65" s="23"/>
      <c r="B65" s="75" t="s">
        <v>51</v>
      </c>
      <c r="C65" s="76">
        <v>8.9300000000000004E-2</v>
      </c>
      <c r="D65" s="43">
        <f t="shared" ref="D65:F66" si="1">$C65*D$30</f>
        <v>0</v>
      </c>
      <c r="E65" s="43">
        <f t="shared" si="1"/>
        <v>0</v>
      </c>
      <c r="F65" s="43">
        <f t="shared" si="1"/>
        <v>187.52642800000001</v>
      </c>
    </row>
    <row r="66" spans="1:6" x14ac:dyDescent="0.25">
      <c r="A66" s="23"/>
      <c r="B66" s="40" t="s">
        <v>52</v>
      </c>
      <c r="C66" s="77">
        <v>2.98E-2</v>
      </c>
      <c r="D66" s="42">
        <f t="shared" si="1"/>
        <v>0</v>
      </c>
      <c r="E66" s="42">
        <f t="shared" si="1"/>
        <v>0</v>
      </c>
      <c r="F66" s="42">
        <f t="shared" si="1"/>
        <v>62.578808000000002</v>
      </c>
    </row>
    <row r="67" spans="1:6" x14ac:dyDescent="0.25">
      <c r="A67" s="23"/>
      <c r="B67" s="78" t="s">
        <v>53</v>
      </c>
      <c r="C67" s="79">
        <f>SUM(C65:C66)</f>
        <v>0.11910000000000001</v>
      </c>
      <c r="D67" s="80">
        <f>SUM(D65:D66)</f>
        <v>0</v>
      </c>
      <c r="E67" s="80">
        <f>SUM(E65:E66)</f>
        <v>0</v>
      </c>
      <c r="F67" s="80">
        <f>SUM(F65:F66)</f>
        <v>250.10523600000002</v>
      </c>
    </row>
    <row r="68" spans="1:6" ht="30.75" thickBot="1" x14ac:dyDescent="0.3">
      <c r="A68" s="23"/>
      <c r="B68" s="40" t="s">
        <v>54</v>
      </c>
      <c r="C68" s="77">
        <f>C62*C67</f>
        <v>4.3828800000000015E-2</v>
      </c>
      <c r="D68" s="42">
        <f>$C68*D$30</f>
        <v>0</v>
      </c>
      <c r="E68" s="42">
        <f>$C68*E$30</f>
        <v>0</v>
      </c>
      <c r="F68" s="42">
        <f>$C68*F$30</f>
        <v>92.038726848000039</v>
      </c>
    </row>
    <row r="69" spans="1:6" ht="16.5" thickBot="1" x14ac:dyDescent="0.3">
      <c r="A69" s="23"/>
      <c r="B69" s="72" t="s">
        <v>55</v>
      </c>
      <c r="C69" s="73">
        <f>C68+C67</f>
        <v>0.16292880000000004</v>
      </c>
      <c r="D69" s="74">
        <f>SUM(D67:D68)</f>
        <v>0</v>
      </c>
      <c r="E69" s="74">
        <f>SUM(E67:E68)</f>
        <v>0</v>
      </c>
      <c r="F69" s="74">
        <f>SUM(F67:F68)</f>
        <v>342.14396284800006</v>
      </c>
    </row>
    <row r="70" spans="1:6" ht="16.5" thickBot="1" x14ac:dyDescent="0.3">
      <c r="A70" s="4"/>
      <c r="B70" s="153" t="s">
        <v>56</v>
      </c>
      <c r="C70" s="67"/>
      <c r="D70" s="68"/>
      <c r="E70" s="68"/>
      <c r="F70" s="68"/>
    </row>
    <row r="71" spans="1:6" ht="16.5" thickBot="1" x14ac:dyDescent="0.3">
      <c r="A71" s="4"/>
      <c r="B71" s="54" t="s">
        <v>57</v>
      </c>
      <c r="C71" s="69" t="s">
        <v>15</v>
      </c>
      <c r="D71" s="70" t="s">
        <v>16</v>
      </c>
      <c r="E71" s="56" t="s">
        <v>16</v>
      </c>
      <c r="F71" s="56" t="s">
        <v>16</v>
      </c>
    </row>
    <row r="72" spans="1:6" x14ac:dyDescent="0.25">
      <c r="A72" s="23"/>
      <c r="B72" s="40" t="s">
        <v>58</v>
      </c>
      <c r="C72" s="81">
        <v>0</v>
      </c>
      <c r="D72" s="82">
        <f t="shared" ref="D72:F73" si="2">$C72*D$30</f>
        <v>0</v>
      </c>
      <c r="E72" s="82">
        <f t="shared" si="2"/>
        <v>0</v>
      </c>
      <c r="F72" s="82">
        <f t="shared" si="2"/>
        <v>0</v>
      </c>
    </row>
    <row r="73" spans="1:6" ht="30.75" thickBot="1" x14ac:dyDescent="0.3">
      <c r="A73" s="23"/>
      <c r="B73" s="40" t="s">
        <v>59</v>
      </c>
      <c r="C73" s="81">
        <f>C62*C72</f>
        <v>0</v>
      </c>
      <c r="D73" s="83">
        <f t="shared" si="2"/>
        <v>0</v>
      </c>
      <c r="E73" s="83">
        <f t="shared" si="2"/>
        <v>0</v>
      </c>
      <c r="F73" s="83">
        <f t="shared" si="2"/>
        <v>0</v>
      </c>
    </row>
    <row r="74" spans="1:6" ht="16.5" thickBot="1" x14ac:dyDescent="0.3">
      <c r="A74" s="23"/>
      <c r="B74" s="84" t="s">
        <v>60</v>
      </c>
      <c r="C74" s="85">
        <f>C73+C72</f>
        <v>0</v>
      </c>
      <c r="D74" s="86">
        <f>SUM(D72:D73)</f>
        <v>0</v>
      </c>
      <c r="E74" s="86">
        <f>SUM(E72:E73)</f>
        <v>0</v>
      </c>
      <c r="F74" s="86">
        <f>SUM(F72:F73)</f>
        <v>0</v>
      </c>
    </row>
    <row r="75" spans="1:6" ht="16.5" thickBot="1" x14ac:dyDescent="0.3">
      <c r="A75" s="4"/>
      <c r="B75" s="153" t="s">
        <v>61</v>
      </c>
      <c r="C75" s="67"/>
      <c r="D75" s="68"/>
      <c r="E75" s="68"/>
      <c r="F75" s="68"/>
    </row>
    <row r="76" spans="1:6" ht="16.5" thickBot="1" x14ac:dyDescent="0.3">
      <c r="A76" s="4"/>
      <c r="B76" s="54" t="s">
        <v>62</v>
      </c>
      <c r="C76" s="69" t="s">
        <v>15</v>
      </c>
      <c r="D76" s="56" t="s">
        <v>16</v>
      </c>
      <c r="E76" s="56" t="s">
        <v>16</v>
      </c>
      <c r="F76" s="56" t="s">
        <v>16</v>
      </c>
    </row>
    <row r="77" spans="1:6" x14ac:dyDescent="0.25">
      <c r="A77" s="23"/>
      <c r="B77" s="40" t="s">
        <v>63</v>
      </c>
      <c r="C77" s="71">
        <v>4.1999999999999997E-3</v>
      </c>
      <c r="D77" s="43">
        <f>$C77*D$30</f>
        <v>0</v>
      </c>
      <c r="E77" s="43">
        <f>$C77*E$30</f>
        <v>0</v>
      </c>
      <c r="F77" s="43">
        <f>$C77*F$30</f>
        <v>8.8198319999999999</v>
      </c>
    </row>
    <row r="78" spans="1:6" x14ac:dyDescent="0.25">
      <c r="A78" s="23"/>
      <c r="B78" s="87" t="s">
        <v>64</v>
      </c>
      <c r="C78" s="77">
        <f>C59*C77</f>
        <v>3.3599999999999998E-4</v>
      </c>
      <c r="D78" s="42">
        <f>$C78*D$30</f>
        <v>0</v>
      </c>
      <c r="E78" s="42">
        <f t="shared" ref="D78:F82" si="3">$C78*E$30</f>
        <v>0</v>
      </c>
      <c r="F78" s="42">
        <f t="shared" si="3"/>
        <v>0.70558655999999997</v>
      </c>
    </row>
    <row r="79" spans="1:6" x14ac:dyDescent="0.25">
      <c r="A79" s="23"/>
      <c r="B79" s="40" t="s">
        <v>65</v>
      </c>
      <c r="C79" s="77">
        <v>2.0000000000000001E-4</v>
      </c>
      <c r="D79" s="42">
        <f t="shared" si="3"/>
        <v>0</v>
      </c>
      <c r="E79" s="42">
        <f t="shared" si="3"/>
        <v>0</v>
      </c>
      <c r="F79" s="42">
        <f t="shared" si="3"/>
        <v>0.41999200000000003</v>
      </c>
    </row>
    <row r="80" spans="1:6" ht="45" x14ac:dyDescent="0.25">
      <c r="A80" s="23"/>
      <c r="B80" s="40" t="s">
        <v>112</v>
      </c>
      <c r="C80" s="77">
        <v>4.0000000000000002E-4</v>
      </c>
      <c r="D80" s="42">
        <f t="shared" si="3"/>
        <v>0</v>
      </c>
      <c r="E80" s="42">
        <f t="shared" si="3"/>
        <v>0</v>
      </c>
      <c r="F80" s="42">
        <f t="shared" si="3"/>
        <v>0.83998400000000006</v>
      </c>
    </row>
    <row r="81" spans="1:6" ht="30" x14ac:dyDescent="0.25">
      <c r="A81" s="23"/>
      <c r="B81" s="40" t="s">
        <v>66</v>
      </c>
      <c r="C81" s="77">
        <f>C62*C80</f>
        <v>1.4720000000000005E-4</v>
      </c>
      <c r="D81" s="42">
        <f>$C81*D$30</f>
        <v>0</v>
      </c>
      <c r="E81" s="42">
        <f t="shared" si="3"/>
        <v>0</v>
      </c>
      <c r="F81" s="42">
        <f t="shared" si="3"/>
        <v>0.30911411200000011</v>
      </c>
    </row>
    <row r="82" spans="1:6" ht="15.75" thickBot="1" x14ac:dyDescent="0.3">
      <c r="A82" s="23"/>
      <c r="B82" s="40" t="s">
        <v>67</v>
      </c>
      <c r="C82" s="77">
        <v>4.3499999999999997E-2</v>
      </c>
      <c r="D82" s="42">
        <f>$C82*D$30</f>
        <v>0</v>
      </c>
      <c r="E82" s="42">
        <f t="shared" si="3"/>
        <v>0</v>
      </c>
      <c r="F82" s="42">
        <f t="shared" si="3"/>
        <v>91.348259999999996</v>
      </c>
    </row>
    <row r="83" spans="1:6" ht="16.5" thickBot="1" x14ac:dyDescent="0.3">
      <c r="A83" s="23"/>
      <c r="B83" s="84" t="s">
        <v>68</v>
      </c>
      <c r="C83" s="85">
        <f>SUM(C77:C82)</f>
        <v>4.8783199999999999E-2</v>
      </c>
      <c r="D83" s="86">
        <f>SUM(D77:D82)</f>
        <v>0</v>
      </c>
      <c r="E83" s="86">
        <f>SUM(E77:E82)</f>
        <v>0</v>
      </c>
      <c r="F83" s="86">
        <f>SUM(F77:F82)</f>
        <v>102.442768672</v>
      </c>
    </row>
    <row r="84" spans="1:6" ht="16.5" thickBot="1" x14ac:dyDescent="0.3">
      <c r="A84" s="4"/>
      <c r="B84" s="248" t="s">
        <v>69</v>
      </c>
      <c r="C84" s="249"/>
      <c r="D84" s="68"/>
      <c r="E84" s="68"/>
      <c r="F84" s="68"/>
    </row>
    <row r="85" spans="1:6" ht="16.5" thickBot="1" x14ac:dyDescent="0.3">
      <c r="A85" s="4"/>
      <c r="B85" s="54" t="s">
        <v>70</v>
      </c>
      <c r="C85" s="69" t="s">
        <v>15</v>
      </c>
      <c r="D85" s="56" t="s">
        <v>16</v>
      </c>
      <c r="E85" s="56" t="s">
        <v>16</v>
      </c>
      <c r="F85" s="56" t="s">
        <v>16</v>
      </c>
    </row>
    <row r="86" spans="1:6" x14ac:dyDescent="0.25">
      <c r="A86" s="23"/>
      <c r="B86" s="40" t="s">
        <v>71</v>
      </c>
      <c r="C86" s="71">
        <v>0.1191</v>
      </c>
      <c r="D86" s="43">
        <f>$C86*D$30</f>
        <v>0</v>
      </c>
      <c r="E86" s="43">
        <f>$C86*E$30</f>
        <v>0</v>
      </c>
      <c r="F86" s="43">
        <f>$C86*F$30</f>
        <v>250.10523599999999</v>
      </c>
    </row>
    <row r="87" spans="1:6" x14ac:dyDescent="0.25">
      <c r="A87" s="23"/>
      <c r="B87" s="40" t="s">
        <v>72</v>
      </c>
      <c r="C87" s="71">
        <v>1.66E-2</v>
      </c>
      <c r="D87" s="42">
        <f t="shared" ref="D87:F91" si="4">$C87*D$30</f>
        <v>0</v>
      </c>
      <c r="E87" s="42">
        <f t="shared" si="4"/>
        <v>0</v>
      </c>
      <c r="F87" s="42">
        <f t="shared" si="4"/>
        <v>34.859335999999999</v>
      </c>
    </row>
    <row r="88" spans="1:6" x14ac:dyDescent="0.25">
      <c r="A88" s="23"/>
      <c r="B88" s="40" t="s">
        <v>73</v>
      </c>
      <c r="C88" s="71">
        <v>2.0000000000000001E-4</v>
      </c>
      <c r="D88" s="42">
        <f t="shared" si="4"/>
        <v>0</v>
      </c>
      <c r="E88" s="42">
        <f t="shared" si="4"/>
        <v>0</v>
      </c>
      <c r="F88" s="42">
        <f t="shared" si="4"/>
        <v>0.41999200000000003</v>
      </c>
    </row>
    <row r="89" spans="1:6" x14ac:dyDescent="0.25">
      <c r="A89" s="23"/>
      <c r="B89" s="40" t="s">
        <v>74</v>
      </c>
      <c r="C89" s="71">
        <v>7.3000000000000001E-3</v>
      </c>
      <c r="D89" s="42">
        <f t="shared" si="4"/>
        <v>0</v>
      </c>
      <c r="E89" s="42">
        <f t="shared" si="4"/>
        <v>0</v>
      </c>
      <c r="F89" s="42">
        <f t="shared" si="4"/>
        <v>15.329708</v>
      </c>
    </row>
    <row r="90" spans="1:6" x14ac:dyDescent="0.25">
      <c r="A90" s="23"/>
      <c r="B90" s="40" t="s">
        <v>75</v>
      </c>
      <c r="C90" s="71">
        <v>2.9999999999999997E-4</v>
      </c>
      <c r="D90" s="42">
        <f t="shared" si="4"/>
        <v>0</v>
      </c>
      <c r="E90" s="42">
        <f t="shared" si="4"/>
        <v>0</v>
      </c>
      <c r="F90" s="42">
        <f t="shared" si="4"/>
        <v>0.62998799999999999</v>
      </c>
    </row>
    <row r="91" spans="1:6" x14ac:dyDescent="0.25">
      <c r="A91" s="23"/>
      <c r="B91" s="40" t="s">
        <v>33</v>
      </c>
      <c r="C91" s="71">
        <v>0</v>
      </c>
      <c r="D91" s="42">
        <f t="shared" si="4"/>
        <v>0</v>
      </c>
      <c r="E91" s="42">
        <f t="shared" si="4"/>
        <v>0</v>
      </c>
      <c r="F91" s="42">
        <f t="shared" si="4"/>
        <v>0</v>
      </c>
    </row>
    <row r="92" spans="1:6" x14ac:dyDescent="0.25">
      <c r="A92" s="23"/>
      <c r="B92" s="78" t="s">
        <v>53</v>
      </c>
      <c r="C92" s="79">
        <f>SUM(C86:C91)</f>
        <v>0.14349999999999999</v>
      </c>
      <c r="D92" s="80">
        <f>SUM(D85:D91)</f>
        <v>0</v>
      </c>
      <c r="E92" s="80">
        <f>SUM(E85:E91)</f>
        <v>0</v>
      </c>
      <c r="F92" s="80">
        <f>SUM(F85:F91)</f>
        <v>301.34425999999996</v>
      </c>
    </row>
    <row r="93" spans="1:6" ht="30.75" thickBot="1" x14ac:dyDescent="0.3">
      <c r="A93" s="23"/>
      <c r="B93" s="40" t="s">
        <v>76</v>
      </c>
      <c r="C93" s="71">
        <f>C62*C92</f>
        <v>5.2808000000000008E-2</v>
      </c>
      <c r="D93" s="42">
        <f>$C93*D$30</f>
        <v>0</v>
      </c>
      <c r="E93" s="42">
        <f>$C93*E$30</f>
        <v>0</v>
      </c>
      <c r="F93" s="42">
        <f>$C93*F$30</f>
        <v>110.89468768000002</v>
      </c>
    </row>
    <row r="94" spans="1:6" ht="16.5" thickBot="1" x14ac:dyDescent="0.3">
      <c r="A94" s="23"/>
      <c r="B94" s="72" t="s">
        <v>77</v>
      </c>
      <c r="C94" s="73">
        <f>SUM(C92:C93)</f>
        <v>0.19630799999999998</v>
      </c>
      <c r="D94" s="74">
        <f>SUM(D92:D93)</f>
        <v>0</v>
      </c>
      <c r="E94" s="74">
        <f>SUM(E92:E93)</f>
        <v>0</v>
      </c>
      <c r="F94" s="74">
        <f>SUM(F92:F93)</f>
        <v>412.23894767999997</v>
      </c>
    </row>
    <row r="95" spans="1:6" ht="16.5" thickBot="1" x14ac:dyDescent="0.3">
      <c r="A95" s="4"/>
      <c r="B95" s="248" t="s">
        <v>78</v>
      </c>
      <c r="C95" s="249"/>
      <c r="D95" s="249"/>
      <c r="E95" s="68"/>
      <c r="F95" s="68"/>
    </row>
    <row r="96" spans="1:6" ht="16.5" thickBot="1" x14ac:dyDescent="0.3">
      <c r="A96" s="4"/>
      <c r="B96" s="54" t="s">
        <v>79</v>
      </c>
      <c r="C96" s="69" t="s">
        <v>15</v>
      </c>
      <c r="D96" s="56" t="s">
        <v>16</v>
      </c>
      <c r="E96" s="56" t="s">
        <v>16</v>
      </c>
      <c r="F96" s="56" t="s">
        <v>16</v>
      </c>
    </row>
    <row r="97" spans="1:6" ht="15.75" x14ac:dyDescent="0.25">
      <c r="A97" s="23"/>
      <c r="B97" s="88" t="s">
        <v>80</v>
      </c>
      <c r="C97" s="71">
        <f>C62</f>
        <v>0.3680000000000001</v>
      </c>
      <c r="D97" s="43">
        <f>D62</f>
        <v>0</v>
      </c>
      <c r="E97" s="43">
        <f>E62</f>
        <v>0</v>
      </c>
      <c r="F97" s="43">
        <f>F62</f>
        <v>772.78527999999994</v>
      </c>
    </row>
    <row r="98" spans="1:6" ht="15.75" x14ac:dyDescent="0.25">
      <c r="A98" s="23"/>
      <c r="B98" s="88" t="s">
        <v>81</v>
      </c>
      <c r="C98" s="71">
        <f>C69</f>
        <v>0.16292880000000004</v>
      </c>
      <c r="D98" s="42">
        <f>D69</f>
        <v>0</v>
      </c>
      <c r="E98" s="42">
        <f>E69</f>
        <v>0</v>
      </c>
      <c r="F98" s="42">
        <f>F69</f>
        <v>342.14396284800006</v>
      </c>
    </row>
    <row r="99" spans="1:6" x14ac:dyDescent="0.25">
      <c r="A99" s="23"/>
      <c r="B99" s="40" t="s">
        <v>82</v>
      </c>
      <c r="C99" s="71">
        <f>C74</f>
        <v>0</v>
      </c>
      <c r="D99" s="42">
        <f>D74</f>
        <v>0</v>
      </c>
      <c r="E99" s="42">
        <f>E74</f>
        <v>0</v>
      </c>
      <c r="F99" s="42">
        <f>F74</f>
        <v>0</v>
      </c>
    </row>
    <row r="100" spans="1:6" x14ac:dyDescent="0.25">
      <c r="A100" s="23"/>
      <c r="B100" s="89" t="s">
        <v>83</v>
      </c>
      <c r="C100" s="71">
        <f>C83</f>
        <v>4.8783199999999999E-2</v>
      </c>
      <c r="D100" s="42">
        <f>D83</f>
        <v>0</v>
      </c>
      <c r="E100" s="42">
        <f>E83</f>
        <v>0</v>
      </c>
      <c r="F100" s="42">
        <f>F83</f>
        <v>102.442768672</v>
      </c>
    </row>
    <row r="101" spans="1:6" x14ac:dyDescent="0.25">
      <c r="A101" s="23"/>
      <c r="B101" s="89" t="s">
        <v>84</v>
      </c>
      <c r="C101" s="71">
        <f>C94</f>
        <v>0.19630799999999998</v>
      </c>
      <c r="D101" s="42">
        <f>D94</f>
        <v>0</v>
      </c>
      <c r="E101" s="42">
        <f>E94</f>
        <v>0</v>
      </c>
      <c r="F101" s="42">
        <f>F94</f>
        <v>412.23894767999997</v>
      </c>
    </row>
    <row r="102" spans="1:6" ht="15.75" thickBot="1" x14ac:dyDescent="0.3">
      <c r="A102" s="23"/>
      <c r="B102" s="40" t="s">
        <v>85</v>
      </c>
      <c r="C102" s="71"/>
      <c r="D102" s="47">
        <v>0</v>
      </c>
      <c r="E102" s="47">
        <v>0</v>
      </c>
      <c r="F102" s="47">
        <v>0</v>
      </c>
    </row>
    <row r="103" spans="1:6" ht="16.5" thickBot="1" x14ac:dyDescent="0.3">
      <c r="A103" s="4"/>
      <c r="B103" s="48" t="s">
        <v>86</v>
      </c>
      <c r="C103" s="90">
        <f>C94+C83+C74+C69+C62</f>
        <v>0.77602000000000015</v>
      </c>
      <c r="D103" s="50">
        <f>SUM(D97:D102)</f>
        <v>0</v>
      </c>
      <c r="E103" s="50">
        <f>SUM(E97:E102)</f>
        <v>0</v>
      </c>
      <c r="F103" s="50">
        <f>SUM(F97:F102)</f>
        <v>1629.6109592</v>
      </c>
    </row>
    <row r="104" spans="1:6" ht="16.5" thickBot="1" x14ac:dyDescent="0.3">
      <c r="A104" s="4"/>
      <c r="B104" s="84" t="s">
        <v>87</v>
      </c>
      <c r="C104" s="91"/>
      <c r="D104" s="86">
        <f>D30+D41+D48+D103</f>
        <v>0</v>
      </c>
      <c r="E104" s="86">
        <f>E30+E41+E48+E103</f>
        <v>0</v>
      </c>
      <c r="F104" s="86">
        <f>F30+F41+F48+F103</f>
        <v>4128.1733592</v>
      </c>
    </row>
    <row r="105" spans="1:6" ht="16.5" thickBot="1" x14ac:dyDescent="0.3">
      <c r="A105" s="4"/>
      <c r="B105" s="51"/>
      <c r="C105" s="52"/>
      <c r="D105" s="53"/>
      <c r="E105" s="53"/>
      <c r="F105" s="53"/>
    </row>
    <row r="106" spans="1:6" ht="16.5" thickBot="1" x14ac:dyDescent="0.3">
      <c r="A106" s="4"/>
      <c r="B106" s="245" t="s">
        <v>88</v>
      </c>
      <c r="C106" s="246"/>
      <c r="D106" s="246"/>
      <c r="E106" s="246"/>
      <c r="F106" s="247"/>
    </row>
    <row r="107" spans="1:6" ht="16.5" thickBot="1" x14ac:dyDescent="0.3">
      <c r="A107" s="4"/>
      <c r="B107" s="51"/>
      <c r="C107" s="52"/>
      <c r="D107" s="53"/>
      <c r="E107" s="53"/>
      <c r="F107" s="53"/>
    </row>
    <row r="108" spans="1:6" ht="16.5" thickBot="1" x14ac:dyDescent="0.3">
      <c r="A108" s="4"/>
      <c r="B108" s="238" t="s">
        <v>89</v>
      </c>
      <c r="C108" s="239"/>
      <c r="D108" s="239"/>
      <c r="E108" s="239"/>
      <c r="F108" s="250"/>
    </row>
    <row r="109" spans="1:6" ht="16.5" thickBot="1" x14ac:dyDescent="0.3">
      <c r="A109" s="4"/>
      <c r="B109" s="36" t="s">
        <v>90</v>
      </c>
      <c r="C109" s="38" t="s">
        <v>0</v>
      </c>
      <c r="D109" s="38" t="s">
        <v>91</v>
      </c>
      <c r="E109" s="142" t="s">
        <v>92</v>
      </c>
      <c r="F109" s="92" t="s">
        <v>93</v>
      </c>
    </row>
    <row r="110" spans="1:6" ht="15.75" hidden="1" x14ac:dyDescent="0.25">
      <c r="A110" s="4"/>
      <c r="B110" s="93" t="str">
        <f>D16</f>
        <v>Engenheiro Mecânico (20hs)
- (CBO 2144-05)</v>
      </c>
      <c r="C110" s="94" t="s">
        <v>1</v>
      </c>
      <c r="D110" s="95">
        <v>1</v>
      </c>
      <c r="E110" s="143">
        <f>D104</f>
        <v>0</v>
      </c>
      <c r="F110" s="96">
        <f>E110*D110</f>
        <v>0</v>
      </c>
    </row>
    <row r="111" spans="1:6" ht="15.75" hidden="1" x14ac:dyDescent="0.25">
      <c r="A111" s="4"/>
      <c r="B111" s="93" t="str">
        <f>E16</f>
        <v>Mecânico de Refrigeração
(220hs) - (CBO 9112-05)</v>
      </c>
      <c r="C111" s="97" t="s">
        <v>1</v>
      </c>
      <c r="D111" s="98">
        <v>1</v>
      </c>
      <c r="E111" s="144">
        <f>E104</f>
        <v>0</v>
      </c>
      <c r="F111" s="99">
        <f>E111*D111</f>
        <v>0</v>
      </c>
    </row>
    <row r="112" spans="1:6" ht="16.5" thickBot="1" x14ac:dyDescent="0.3">
      <c r="A112" s="4"/>
      <c r="B112" s="93" t="str">
        <f>F16</f>
        <v>Técnico de Sistemas
Automatizados (220hs) -
(CBO 3001-05)</v>
      </c>
      <c r="C112" s="97" t="s">
        <v>1</v>
      </c>
      <c r="D112" s="98">
        <v>1</v>
      </c>
      <c r="E112" s="145">
        <f>F104</f>
        <v>4128.1733592</v>
      </c>
      <c r="F112" s="99">
        <f>E112*D112</f>
        <v>4128.1733592</v>
      </c>
    </row>
    <row r="113" spans="1:6" ht="16.5" thickBot="1" x14ac:dyDescent="0.3">
      <c r="A113" s="4"/>
      <c r="B113" s="236" t="s">
        <v>94</v>
      </c>
      <c r="C113" s="237"/>
      <c r="D113" s="237"/>
      <c r="E113" s="237"/>
      <c r="F113" s="50">
        <f>SUM(F110:F112)</f>
        <v>4128.1733592</v>
      </c>
    </row>
    <row r="114" spans="1:6" ht="16.5" thickBot="1" x14ac:dyDescent="0.3">
      <c r="A114" s="4"/>
      <c r="B114" s="51"/>
      <c r="C114" s="52"/>
      <c r="D114" s="53"/>
      <c r="E114" s="53"/>
      <c r="F114" s="53"/>
    </row>
    <row r="115" spans="1:6" ht="16.5" thickBot="1" x14ac:dyDescent="0.3">
      <c r="A115" s="4"/>
      <c r="B115" s="238" t="s">
        <v>95</v>
      </c>
      <c r="C115" s="239"/>
      <c r="D115" s="239"/>
      <c r="E115" s="239"/>
      <c r="F115" s="240"/>
    </row>
    <row r="116" spans="1:6" ht="16.5" thickBot="1" x14ac:dyDescent="0.3">
      <c r="A116" s="4"/>
      <c r="B116" s="100" t="s">
        <v>96</v>
      </c>
      <c r="C116" s="38" t="s">
        <v>0</v>
      </c>
      <c r="D116" s="38" t="s">
        <v>91</v>
      </c>
      <c r="E116" s="142" t="s">
        <v>92</v>
      </c>
      <c r="F116" s="101" t="s">
        <v>93</v>
      </c>
    </row>
    <row r="117" spans="1:6" ht="31.5" x14ac:dyDescent="0.25">
      <c r="A117" s="4"/>
      <c r="B117" s="102" t="s">
        <v>117</v>
      </c>
      <c r="C117" s="103" t="s">
        <v>1</v>
      </c>
      <c r="D117" s="104">
        <v>1</v>
      </c>
      <c r="E117" s="146">
        <v>2000</v>
      </c>
      <c r="F117" s="105">
        <f>E117*D117</f>
        <v>2000</v>
      </c>
    </row>
    <row r="118" spans="1:6" ht="32.25" thickBot="1" x14ac:dyDescent="0.3">
      <c r="A118" s="4"/>
      <c r="B118" s="156" t="s">
        <v>118</v>
      </c>
      <c r="C118" s="106" t="s">
        <v>1</v>
      </c>
      <c r="D118" s="107">
        <v>1</v>
      </c>
      <c r="E118" s="147">
        <v>200</v>
      </c>
      <c r="F118" s="108">
        <f>D118*E118</f>
        <v>200</v>
      </c>
    </row>
    <row r="119" spans="1:6" ht="16.5" thickBot="1" x14ac:dyDescent="0.3">
      <c r="A119" s="4"/>
      <c r="B119" s="241" t="s">
        <v>97</v>
      </c>
      <c r="C119" s="242"/>
      <c r="D119" s="242"/>
      <c r="E119" s="242"/>
      <c r="F119" s="66">
        <f>SUM(F117:F118)</f>
        <v>2200</v>
      </c>
    </row>
    <row r="120" spans="1:6" ht="16.5" thickBot="1" x14ac:dyDescent="0.3">
      <c r="A120" s="4"/>
      <c r="B120" s="51"/>
      <c r="C120" s="52"/>
      <c r="D120" s="53"/>
      <c r="E120" s="53"/>
      <c r="F120" s="53"/>
    </row>
    <row r="121" spans="1:6" ht="16.5" thickBot="1" x14ac:dyDescent="0.3">
      <c r="A121" s="4"/>
      <c r="B121" s="243" t="s">
        <v>98</v>
      </c>
      <c r="C121" s="244"/>
      <c r="D121" s="244"/>
      <c r="E121" s="244"/>
      <c r="F121" s="154"/>
    </row>
    <row r="122" spans="1:6" ht="16.5" thickBot="1" x14ac:dyDescent="0.3">
      <c r="A122" s="4"/>
      <c r="B122" s="36" t="s">
        <v>99</v>
      </c>
      <c r="C122" s="109" t="s">
        <v>15</v>
      </c>
      <c r="D122" s="110" t="s">
        <v>100</v>
      </c>
      <c r="E122" s="138" t="s">
        <v>101</v>
      </c>
      <c r="F122" s="111" t="s">
        <v>16</v>
      </c>
    </row>
    <row r="123" spans="1:6" ht="15.75" x14ac:dyDescent="0.25">
      <c r="A123" s="4"/>
      <c r="B123" s="112" t="s">
        <v>102</v>
      </c>
      <c r="C123" s="113"/>
      <c r="D123" s="114"/>
      <c r="E123" s="139">
        <v>5.8000000000000003E-2</v>
      </c>
      <c r="F123" s="115">
        <f>E123*(F113+F119)</f>
        <v>367.03405483360001</v>
      </c>
    </row>
    <row r="124" spans="1:6" ht="15.75" x14ac:dyDescent="0.25">
      <c r="A124" s="4"/>
      <c r="B124" s="116" t="s">
        <v>103</v>
      </c>
      <c r="C124" s="117"/>
      <c r="D124" s="118"/>
      <c r="E124" s="140">
        <v>7.0000000000000007E-2</v>
      </c>
      <c r="F124" s="119">
        <f>E124*(F113+F119+F123)</f>
        <v>468.66451898235204</v>
      </c>
    </row>
    <row r="125" spans="1:6" ht="15.75" x14ac:dyDescent="0.25">
      <c r="A125" s="4"/>
      <c r="B125" s="116" t="s">
        <v>104</v>
      </c>
      <c r="C125" s="117"/>
      <c r="D125" s="118"/>
      <c r="E125" s="141">
        <f>SUM(D126:D129)</f>
        <v>8.6499999999999994E-2</v>
      </c>
      <c r="F125" s="119">
        <f>((F113+F119+F123+F124)/(1-($E125)))*$E125</f>
        <v>678.3524052609522</v>
      </c>
    </row>
    <row r="126" spans="1:6" ht="15.75" x14ac:dyDescent="0.25">
      <c r="A126" s="4"/>
      <c r="B126" s="116" t="s">
        <v>105</v>
      </c>
      <c r="C126" s="120"/>
      <c r="D126" s="121">
        <v>3.6499999999999998E-2</v>
      </c>
      <c r="E126" s="234"/>
      <c r="F126" s="119"/>
    </row>
    <row r="127" spans="1:6" ht="15.75" x14ac:dyDescent="0.25">
      <c r="A127" s="4"/>
      <c r="B127" s="116" t="s">
        <v>106</v>
      </c>
      <c r="C127" s="117"/>
      <c r="D127" s="122"/>
      <c r="E127" s="234"/>
      <c r="F127" s="119"/>
    </row>
    <row r="128" spans="1:6" ht="15.75" x14ac:dyDescent="0.25">
      <c r="A128" s="4"/>
      <c r="B128" s="116" t="s">
        <v>107</v>
      </c>
      <c r="C128" s="120"/>
      <c r="D128" s="121">
        <v>0.05</v>
      </c>
      <c r="E128" s="234"/>
      <c r="F128" s="119"/>
    </row>
    <row r="129" spans="1:8" ht="16.5" thickBot="1" x14ac:dyDescent="0.3">
      <c r="A129" s="4"/>
      <c r="B129" s="123" t="s">
        <v>108</v>
      </c>
      <c r="C129" s="124"/>
      <c r="D129" s="125">
        <v>0</v>
      </c>
      <c r="E129" s="235"/>
      <c r="F129" s="126"/>
    </row>
    <row r="130" spans="1:8" ht="32.25" thickBot="1" x14ac:dyDescent="0.3">
      <c r="A130" s="4"/>
      <c r="B130" s="48" t="s">
        <v>109</v>
      </c>
      <c r="C130" s="151"/>
      <c r="D130" s="128"/>
      <c r="E130" s="128"/>
      <c r="F130" s="129">
        <f>SUM(F123:F129)</f>
        <v>1514.0509790769042</v>
      </c>
    </row>
    <row r="131" spans="1:8" ht="16.5" thickBot="1" x14ac:dyDescent="0.3">
      <c r="A131" s="4"/>
      <c r="B131" s="51"/>
      <c r="C131" s="52"/>
      <c r="D131" s="53"/>
      <c r="E131" s="53"/>
      <c r="F131" s="53"/>
    </row>
    <row r="132" spans="1:8" ht="16.5" thickBot="1" x14ac:dyDescent="0.3">
      <c r="A132" s="130"/>
      <c r="B132" s="149" t="s">
        <v>110</v>
      </c>
      <c r="C132" s="132"/>
      <c r="D132" s="132"/>
      <c r="E132" s="132"/>
      <c r="F132" s="133"/>
    </row>
    <row r="133" spans="1:8" ht="16.5" thickBot="1" x14ac:dyDescent="0.3">
      <c r="A133" s="9"/>
      <c r="B133" s="227" t="s">
        <v>123</v>
      </c>
      <c r="C133" s="228"/>
      <c r="D133" s="228"/>
      <c r="E133" s="228"/>
      <c r="F133" s="134">
        <f>F113+F119+F130</f>
        <v>7842.2243382769047</v>
      </c>
    </row>
    <row r="134" spans="1:8" ht="32.25" customHeight="1" thickBot="1" x14ac:dyDescent="0.3">
      <c r="A134" s="135"/>
      <c r="B134" s="229" t="s">
        <v>124</v>
      </c>
      <c r="C134" s="230"/>
      <c r="D134" s="230"/>
      <c r="E134" s="230"/>
      <c r="F134" s="136">
        <f>F133*12</f>
        <v>94106.692059322857</v>
      </c>
    </row>
    <row r="135" spans="1:8" ht="15.75" x14ac:dyDescent="0.25">
      <c r="A135" s="130"/>
      <c r="B135" s="9"/>
      <c r="C135" s="10"/>
      <c r="D135" s="9"/>
      <c r="E135" s="9"/>
      <c r="F135" s="9"/>
      <c r="G135" s="159">
        <f>F133</f>
        <v>7842.2243382769047</v>
      </c>
      <c r="H135" s="160"/>
    </row>
    <row r="136" spans="1:8" ht="15.75" x14ac:dyDescent="0.25">
      <c r="A136" s="130"/>
      <c r="B136" s="9"/>
      <c r="C136" s="10"/>
      <c r="D136" s="9"/>
      <c r="E136" s="9"/>
      <c r="F136" s="9"/>
      <c r="G136" s="159">
        <f>MECANICO!F133</f>
        <v>6140.8693448844051</v>
      </c>
      <c r="H136" s="160"/>
    </row>
    <row r="137" spans="1:8" x14ac:dyDescent="0.25">
      <c r="G137" s="159">
        <f>ENGENHEIRO!$F$133</f>
        <v>1717.9358584369011</v>
      </c>
      <c r="H137" s="160"/>
    </row>
    <row r="138" spans="1:8" x14ac:dyDescent="0.25">
      <c r="F138" s="155">
        <v>208000</v>
      </c>
      <c r="G138" s="161">
        <f>SUM(G135:G137)</f>
        <v>15701.029541598211</v>
      </c>
      <c r="H138" s="161">
        <f>G138*12</f>
        <v>188412.35449917853</v>
      </c>
    </row>
    <row r="139" spans="1:8" x14ac:dyDescent="0.25">
      <c r="A139" s="233" t="s">
        <v>113</v>
      </c>
      <c r="B139" s="233"/>
      <c r="C139" s="233"/>
    </row>
    <row r="140" spans="1:8" x14ac:dyDescent="0.25">
      <c r="A140" s="226"/>
      <c r="B140" s="226"/>
      <c r="C140" s="226"/>
      <c r="F140" s="157">
        <v>19369.32</v>
      </c>
    </row>
    <row r="141" spans="1:8" x14ac:dyDescent="0.25">
      <c r="A141" s="226"/>
      <c r="B141" s="226"/>
      <c r="C141" s="226"/>
      <c r="F141" s="158">
        <f>F138-F140</f>
        <v>188630.68</v>
      </c>
    </row>
    <row r="142" spans="1:8" x14ac:dyDescent="0.25">
      <c r="A142" s="226"/>
      <c r="B142" s="226"/>
      <c r="C142" s="226"/>
      <c r="F142" s="158">
        <f>H138</f>
        <v>188412.35449917853</v>
      </c>
    </row>
    <row r="143" spans="1:8" x14ac:dyDescent="0.25">
      <c r="F143" s="158">
        <f>F141-F142</f>
        <v>218.3255008214619</v>
      </c>
    </row>
  </sheetData>
  <mergeCells count="18">
    <mergeCell ref="B106:F106"/>
    <mergeCell ref="B12:C12"/>
    <mergeCell ref="B13:C13"/>
    <mergeCell ref="B18:F18"/>
    <mergeCell ref="B84:C84"/>
    <mergeCell ref="B95:D95"/>
    <mergeCell ref="A142:C142"/>
    <mergeCell ref="B108:F108"/>
    <mergeCell ref="B113:E113"/>
    <mergeCell ref="B115:F115"/>
    <mergeCell ref="B119:E119"/>
    <mergeCell ref="B121:E121"/>
    <mergeCell ref="E126:E129"/>
    <mergeCell ref="B133:E133"/>
    <mergeCell ref="B134:E134"/>
    <mergeCell ref="A139:C139"/>
    <mergeCell ref="A140:C140"/>
    <mergeCell ref="A141:C14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9" shapeId="5121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2009775</xdr:colOff>
                <xdr:row>4</xdr:row>
                <xdr:rowOff>76200</xdr:rowOff>
              </to>
            </anchor>
          </objectPr>
        </oleObject>
      </mc:Choice>
      <mc:Fallback>
        <oleObject progId="CorelDraw.Graphic.9" shapeId="512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tabSelected="1" workbookViewId="0">
      <selection activeCell="D47" sqref="D47:D55"/>
    </sheetView>
  </sheetViews>
  <sheetFormatPr defaultRowHeight="15" x14ac:dyDescent="0.25"/>
  <cols>
    <col min="3" max="3" width="49.5703125" bestFit="1" customWidth="1"/>
    <col min="4" max="4" width="7.5703125" bestFit="1" customWidth="1"/>
    <col min="5" max="5" width="27.7109375" customWidth="1"/>
    <col min="6" max="6" width="19.85546875" customWidth="1"/>
  </cols>
  <sheetData>
    <row r="1" spans="1:5" ht="18" x14ac:dyDescent="0.25">
      <c r="A1" s="263" t="s">
        <v>185</v>
      </c>
      <c r="B1" s="264"/>
      <c r="C1" s="264"/>
      <c r="D1" s="264"/>
      <c r="E1" s="265"/>
    </row>
    <row r="2" spans="1:5" x14ac:dyDescent="0.25">
      <c r="A2" s="266" t="s">
        <v>126</v>
      </c>
      <c r="B2" s="267"/>
      <c r="C2" s="267"/>
      <c r="D2" s="267"/>
      <c r="E2" s="268"/>
    </row>
    <row r="3" spans="1:5" ht="15.75" x14ac:dyDescent="0.25">
      <c r="A3" s="269" t="s">
        <v>186</v>
      </c>
      <c r="B3" s="270"/>
      <c r="C3" s="270"/>
      <c r="D3" s="270"/>
      <c r="E3" s="271"/>
    </row>
    <row r="4" spans="1:5" x14ac:dyDescent="0.25">
      <c r="A4" s="272" t="s">
        <v>267</v>
      </c>
      <c r="B4" s="273"/>
      <c r="C4" s="273"/>
      <c r="D4" s="273"/>
      <c r="E4" s="274"/>
    </row>
    <row r="5" spans="1:5" x14ac:dyDescent="0.25">
      <c r="A5" s="272" t="s">
        <v>268</v>
      </c>
      <c r="B5" s="273"/>
      <c r="C5" s="273"/>
      <c r="D5" s="273"/>
      <c r="E5" s="274"/>
    </row>
    <row r="6" spans="1:5" x14ac:dyDescent="0.25">
      <c r="A6" s="275" t="s">
        <v>269</v>
      </c>
      <c r="B6" s="276"/>
      <c r="C6" s="276"/>
      <c r="D6" s="162"/>
      <c r="E6" s="163"/>
    </row>
    <row r="7" spans="1:5" ht="84.75" customHeight="1" x14ac:dyDescent="0.25">
      <c r="A7" s="252" t="s">
        <v>127</v>
      </c>
      <c r="B7" s="253"/>
      <c r="C7" s="254"/>
      <c r="D7" s="255"/>
      <c r="E7" s="256"/>
    </row>
    <row r="8" spans="1:5" x14ac:dyDescent="0.25">
      <c r="A8" s="164"/>
      <c r="B8" s="165"/>
      <c r="C8" s="166"/>
      <c r="D8" s="166"/>
      <c r="E8" s="167"/>
    </row>
    <row r="9" spans="1:5" x14ac:dyDescent="0.25">
      <c r="A9" s="257" t="s">
        <v>128</v>
      </c>
      <c r="B9" s="258"/>
      <c r="C9" s="258"/>
      <c r="D9" s="258"/>
      <c r="E9" s="259"/>
    </row>
    <row r="10" spans="1:5" x14ac:dyDescent="0.25">
      <c r="A10" s="260" t="s">
        <v>129</v>
      </c>
      <c r="B10" s="261"/>
      <c r="C10" s="262" t="s">
        <v>130</v>
      </c>
      <c r="D10" s="262"/>
      <c r="E10" s="168"/>
    </row>
    <row r="11" spans="1:5" x14ac:dyDescent="0.25">
      <c r="A11" s="260" t="s">
        <v>131</v>
      </c>
      <c r="B11" s="261"/>
      <c r="C11" s="262" t="s">
        <v>132</v>
      </c>
      <c r="D11" s="262"/>
      <c r="E11" s="169"/>
    </row>
    <row r="12" spans="1:5" x14ac:dyDescent="0.25">
      <c r="A12" s="260" t="s">
        <v>133</v>
      </c>
      <c r="B12" s="261"/>
      <c r="C12" s="277" t="s">
        <v>134</v>
      </c>
      <c r="D12" s="278"/>
      <c r="E12" s="169"/>
    </row>
    <row r="13" spans="1:5" x14ac:dyDescent="0.25">
      <c r="A13" s="279" t="s">
        <v>135</v>
      </c>
      <c r="B13" s="280"/>
      <c r="C13" s="281" t="s">
        <v>136</v>
      </c>
      <c r="D13" s="281"/>
      <c r="E13" s="170"/>
    </row>
    <row r="14" spans="1:5" x14ac:dyDescent="0.25">
      <c r="A14" s="260" t="s">
        <v>137</v>
      </c>
      <c r="B14" s="261"/>
      <c r="C14" s="197" t="s">
        <v>138</v>
      </c>
      <c r="D14" s="198"/>
      <c r="E14" s="171"/>
    </row>
    <row r="15" spans="1:5" x14ac:dyDescent="0.25">
      <c r="A15" s="260" t="s">
        <v>139</v>
      </c>
      <c r="B15" s="261"/>
      <c r="C15" s="282" t="s">
        <v>140</v>
      </c>
      <c r="D15" s="282"/>
      <c r="E15" s="172"/>
    </row>
    <row r="16" spans="1:5" x14ac:dyDescent="0.25">
      <c r="A16" s="164"/>
      <c r="B16" s="165"/>
      <c r="C16" s="173"/>
      <c r="D16" s="173"/>
      <c r="E16" s="174"/>
    </row>
    <row r="17" spans="1:7" x14ac:dyDescent="0.25">
      <c r="A17" s="257" t="s">
        <v>141</v>
      </c>
      <c r="B17" s="258"/>
      <c r="C17" s="258"/>
      <c r="D17" s="258"/>
      <c r="E17" s="259"/>
    </row>
    <row r="18" spans="1:7" x14ac:dyDescent="0.25">
      <c r="A18" s="260" t="s">
        <v>129</v>
      </c>
      <c r="B18" s="261"/>
      <c r="C18" s="262" t="s">
        <v>142</v>
      </c>
      <c r="D18" s="262"/>
      <c r="E18" s="175"/>
    </row>
    <row r="19" spans="1:7" x14ac:dyDescent="0.25">
      <c r="A19" s="260" t="s">
        <v>131</v>
      </c>
      <c r="B19" s="261"/>
      <c r="C19" s="262" t="s">
        <v>143</v>
      </c>
      <c r="D19" s="262"/>
      <c r="E19" s="175"/>
    </row>
    <row r="20" spans="1:7" x14ac:dyDescent="0.25">
      <c r="A20" s="260" t="s">
        <v>133</v>
      </c>
      <c r="B20" s="261"/>
      <c r="C20" s="262" t="s">
        <v>144</v>
      </c>
      <c r="D20" s="262"/>
      <c r="E20" s="175"/>
    </row>
    <row r="21" spans="1:7" x14ac:dyDescent="0.25">
      <c r="A21" s="164"/>
      <c r="B21" s="165"/>
      <c r="C21" s="176"/>
      <c r="D21" s="176"/>
      <c r="E21" s="177"/>
    </row>
    <row r="22" spans="1:7" x14ac:dyDescent="0.25">
      <c r="A22" s="257" t="s">
        <v>145</v>
      </c>
      <c r="B22" s="258"/>
      <c r="C22" s="258"/>
      <c r="D22" s="258"/>
      <c r="E22" s="259"/>
    </row>
    <row r="23" spans="1:7" x14ac:dyDescent="0.25">
      <c r="A23" s="260" t="s">
        <v>146</v>
      </c>
      <c r="B23" s="261"/>
      <c r="C23" s="262" t="s">
        <v>142</v>
      </c>
      <c r="D23" s="262"/>
      <c r="E23" s="175"/>
    </row>
    <row r="24" spans="1:7" x14ac:dyDescent="0.25">
      <c r="A24" s="260" t="s">
        <v>147</v>
      </c>
      <c r="B24" s="261"/>
      <c r="C24" s="262" t="s">
        <v>148</v>
      </c>
      <c r="D24" s="262"/>
      <c r="E24" s="178"/>
      <c r="F24" s="220"/>
      <c r="G24" s="220"/>
    </row>
    <row r="25" spans="1:7" x14ac:dyDescent="0.25">
      <c r="A25" s="260" t="s">
        <v>149</v>
      </c>
      <c r="B25" s="261"/>
      <c r="C25" s="262" t="s">
        <v>150</v>
      </c>
      <c r="D25" s="262"/>
      <c r="E25" s="175"/>
    </row>
    <row r="26" spans="1:7" x14ac:dyDescent="0.25">
      <c r="A26" s="260" t="s">
        <v>151</v>
      </c>
      <c r="B26" s="261"/>
      <c r="C26" s="262" t="s">
        <v>152</v>
      </c>
      <c r="D26" s="262"/>
      <c r="E26" s="179"/>
    </row>
    <row r="27" spans="1:7" x14ac:dyDescent="0.25">
      <c r="A27" s="164"/>
      <c r="B27" s="165"/>
      <c r="C27" s="176"/>
      <c r="D27" s="176"/>
      <c r="E27" s="180"/>
    </row>
    <row r="28" spans="1:7" ht="15" customHeight="1" x14ac:dyDescent="0.25">
      <c r="A28" s="283" t="s">
        <v>153</v>
      </c>
      <c r="B28" s="258"/>
      <c r="C28" s="258"/>
      <c r="D28" s="258"/>
      <c r="E28" s="259"/>
    </row>
    <row r="29" spans="1:7" x14ac:dyDescent="0.25">
      <c r="A29" s="284" t="s">
        <v>154</v>
      </c>
      <c r="B29" s="285"/>
      <c r="C29" s="181" t="s">
        <v>155</v>
      </c>
      <c r="D29" s="182" t="s">
        <v>156</v>
      </c>
      <c r="E29" s="183" t="s">
        <v>157</v>
      </c>
    </row>
    <row r="30" spans="1:7" x14ac:dyDescent="0.25">
      <c r="A30" s="286" t="s">
        <v>129</v>
      </c>
      <c r="B30" s="261"/>
      <c r="C30" s="184" t="s">
        <v>189</v>
      </c>
      <c r="D30" s="185"/>
      <c r="E30" s="186"/>
    </row>
    <row r="31" spans="1:7" x14ac:dyDescent="0.25">
      <c r="A31" s="286" t="s">
        <v>131</v>
      </c>
      <c r="B31" s="261"/>
      <c r="C31" s="184" t="s">
        <v>158</v>
      </c>
      <c r="D31" s="185">
        <v>0.3</v>
      </c>
      <c r="E31" s="186"/>
    </row>
    <row r="32" spans="1:7" x14ac:dyDescent="0.25">
      <c r="A32" s="286" t="s">
        <v>133</v>
      </c>
      <c r="B32" s="261"/>
      <c r="C32" s="184" t="s">
        <v>190</v>
      </c>
      <c r="D32" s="185"/>
      <c r="E32" s="186"/>
    </row>
    <row r="33" spans="1:6" x14ac:dyDescent="0.25">
      <c r="A33" s="286" t="s">
        <v>135</v>
      </c>
      <c r="B33" s="261"/>
      <c r="C33" s="184" t="s">
        <v>191</v>
      </c>
      <c r="D33" s="185"/>
      <c r="E33" s="187"/>
    </row>
    <row r="34" spans="1:6" x14ac:dyDescent="0.25">
      <c r="A34" s="286" t="s">
        <v>137</v>
      </c>
      <c r="B34" s="261"/>
      <c r="C34" s="184" t="s">
        <v>192</v>
      </c>
      <c r="D34" s="185"/>
      <c r="E34" s="186"/>
    </row>
    <row r="35" spans="1:6" x14ac:dyDescent="0.25">
      <c r="A35" s="286" t="s">
        <v>139</v>
      </c>
      <c r="B35" s="261"/>
      <c r="C35" s="184" t="s">
        <v>193</v>
      </c>
      <c r="D35" s="185"/>
      <c r="E35" s="186"/>
    </row>
    <row r="36" spans="1:6" x14ac:dyDescent="0.25">
      <c r="A36" s="286" t="s">
        <v>159</v>
      </c>
      <c r="B36" s="261"/>
      <c r="C36" s="184" t="s">
        <v>165</v>
      </c>
      <c r="D36" s="185"/>
      <c r="E36" s="186"/>
    </row>
    <row r="37" spans="1:6" x14ac:dyDescent="0.25">
      <c r="A37" s="289" t="s">
        <v>161</v>
      </c>
      <c r="B37" s="289"/>
      <c r="C37" s="289"/>
      <c r="D37" s="289"/>
      <c r="E37" s="208"/>
    </row>
    <row r="38" spans="1:6" x14ac:dyDescent="0.25">
      <c r="A38" s="176"/>
      <c r="B38" s="176"/>
      <c r="C38" s="176"/>
      <c r="D38" s="176"/>
      <c r="E38" s="192"/>
      <c r="F38" s="207"/>
    </row>
    <row r="39" spans="1:6" ht="15" customHeight="1" x14ac:dyDescent="0.25">
      <c r="A39" s="283" t="s">
        <v>194</v>
      </c>
      <c r="B39" s="258"/>
      <c r="C39" s="294"/>
      <c r="D39" s="294"/>
      <c r="E39" s="294"/>
    </row>
    <row r="40" spans="1:6" x14ac:dyDescent="0.25">
      <c r="A40" s="297" t="s">
        <v>195</v>
      </c>
      <c r="B40" s="297"/>
      <c r="C40" s="297"/>
      <c r="D40" s="297"/>
      <c r="E40" s="298"/>
    </row>
    <row r="41" spans="1:6" x14ac:dyDescent="0.25">
      <c r="A41" s="286" t="s">
        <v>129</v>
      </c>
      <c r="B41" s="261"/>
      <c r="C41" s="189" t="s">
        <v>196</v>
      </c>
      <c r="D41" s="295"/>
      <c r="E41" s="296"/>
    </row>
    <row r="42" spans="1:6" x14ac:dyDescent="0.25">
      <c r="A42" s="286" t="s">
        <v>131</v>
      </c>
      <c r="B42" s="261"/>
      <c r="C42" s="189" t="s">
        <v>197</v>
      </c>
      <c r="D42" s="292"/>
      <c r="E42" s="296"/>
    </row>
    <row r="43" spans="1:6" x14ac:dyDescent="0.25">
      <c r="A43" s="303" t="s">
        <v>173</v>
      </c>
      <c r="B43" s="303"/>
      <c r="C43" s="304"/>
      <c r="D43" s="310"/>
      <c r="E43" s="311"/>
    </row>
    <row r="44" spans="1:6" x14ac:dyDescent="0.25">
      <c r="A44" s="286"/>
      <c r="B44" s="286"/>
      <c r="C44" s="202"/>
      <c r="D44" s="292"/>
      <c r="E44" s="293"/>
    </row>
    <row r="45" spans="1:6" ht="35.25" customHeight="1" x14ac:dyDescent="0.25">
      <c r="A45" s="305" t="s">
        <v>198</v>
      </c>
      <c r="B45" s="305"/>
      <c r="C45" s="305"/>
      <c r="D45" s="305"/>
      <c r="E45" s="306"/>
    </row>
    <row r="46" spans="1:6" s="194" customFormat="1" x14ac:dyDescent="0.25">
      <c r="A46" s="308" t="s">
        <v>199</v>
      </c>
      <c r="B46" s="309"/>
      <c r="C46" s="203" t="s">
        <v>200</v>
      </c>
      <c r="D46" s="203" t="s">
        <v>168</v>
      </c>
      <c r="E46" s="203" t="s">
        <v>201</v>
      </c>
    </row>
    <row r="47" spans="1:6" x14ac:dyDescent="0.25">
      <c r="A47" s="286" t="s">
        <v>129</v>
      </c>
      <c r="B47" s="261"/>
      <c r="C47" s="184" t="s">
        <v>169</v>
      </c>
      <c r="D47" s="190"/>
      <c r="E47" s="191"/>
    </row>
    <row r="48" spans="1:6" x14ac:dyDescent="0.25">
      <c r="A48" s="286" t="s">
        <v>131</v>
      </c>
      <c r="B48" s="261"/>
      <c r="C48" s="184" t="s">
        <v>170</v>
      </c>
      <c r="D48" s="190"/>
      <c r="E48" s="191"/>
    </row>
    <row r="49" spans="1:5" x14ac:dyDescent="0.25">
      <c r="A49" s="286" t="s">
        <v>133</v>
      </c>
      <c r="B49" s="261"/>
      <c r="C49" s="184" t="s">
        <v>202</v>
      </c>
      <c r="D49" s="190"/>
      <c r="E49" s="191"/>
    </row>
    <row r="50" spans="1:5" x14ac:dyDescent="0.25">
      <c r="A50" s="286" t="s">
        <v>135</v>
      </c>
      <c r="B50" s="261"/>
      <c r="C50" s="184" t="s">
        <v>203</v>
      </c>
      <c r="D50" s="185"/>
      <c r="E50" s="191"/>
    </row>
    <row r="51" spans="1:5" x14ac:dyDescent="0.25">
      <c r="A51" s="286" t="s">
        <v>137</v>
      </c>
      <c r="B51" s="261"/>
      <c r="C51" s="184" t="s">
        <v>204</v>
      </c>
      <c r="D51" s="185"/>
      <c r="E51" s="191"/>
    </row>
    <row r="52" spans="1:5" x14ac:dyDescent="0.25">
      <c r="A52" s="286" t="s">
        <v>139</v>
      </c>
      <c r="B52" s="261"/>
      <c r="C52" s="184" t="s">
        <v>172</v>
      </c>
      <c r="D52" s="185"/>
      <c r="E52" s="191"/>
    </row>
    <row r="53" spans="1:5" x14ac:dyDescent="0.25">
      <c r="A53" s="286" t="s">
        <v>159</v>
      </c>
      <c r="B53" s="261"/>
      <c r="C53" s="184" t="s">
        <v>205</v>
      </c>
      <c r="D53" s="185"/>
      <c r="E53" s="191"/>
    </row>
    <row r="54" spans="1:5" x14ac:dyDescent="0.25">
      <c r="A54" s="286" t="s">
        <v>160</v>
      </c>
      <c r="B54" s="261"/>
      <c r="C54" s="184" t="s">
        <v>171</v>
      </c>
      <c r="D54" s="185"/>
      <c r="E54" s="191"/>
    </row>
    <row r="55" spans="1:5" x14ac:dyDescent="0.25">
      <c r="A55" s="300" t="s">
        <v>173</v>
      </c>
      <c r="B55" s="300"/>
      <c r="C55" s="291"/>
      <c r="D55" s="190"/>
      <c r="E55" s="188"/>
    </row>
    <row r="56" spans="1:5" s="194" customFormat="1" x14ac:dyDescent="0.25">
      <c r="A56" s="300"/>
      <c r="B56" s="300"/>
      <c r="C56" s="300"/>
      <c r="D56" s="300"/>
      <c r="E56" s="307"/>
    </row>
    <row r="57" spans="1:5" s="194" customFormat="1" x14ac:dyDescent="0.25">
      <c r="A57" s="297" t="s">
        <v>206</v>
      </c>
      <c r="B57" s="297"/>
      <c r="C57" s="297"/>
      <c r="D57" s="297"/>
      <c r="E57" s="298"/>
    </row>
    <row r="58" spans="1:5" s="194" customFormat="1" x14ac:dyDescent="0.25">
      <c r="A58" s="199" t="s">
        <v>216</v>
      </c>
      <c r="B58" s="299" t="s">
        <v>215</v>
      </c>
      <c r="C58" s="300"/>
      <c r="D58" s="300"/>
      <c r="E58" s="211" t="s">
        <v>201</v>
      </c>
    </row>
    <row r="59" spans="1:5" s="194" customFormat="1" x14ac:dyDescent="0.25">
      <c r="A59" s="200" t="s">
        <v>129</v>
      </c>
      <c r="B59" s="277" t="s">
        <v>163</v>
      </c>
      <c r="C59" s="290"/>
      <c r="D59" s="278"/>
      <c r="E59" s="221"/>
    </row>
    <row r="60" spans="1:5" s="194" customFormat="1" x14ac:dyDescent="0.25">
      <c r="A60" s="200" t="s">
        <v>131</v>
      </c>
      <c r="B60" s="277" t="s">
        <v>207</v>
      </c>
      <c r="C60" s="290"/>
      <c r="D60" s="278"/>
      <c r="E60" s="221"/>
    </row>
    <row r="61" spans="1:5" s="194" customFormat="1" x14ac:dyDescent="0.25">
      <c r="A61" s="200" t="s">
        <v>133</v>
      </c>
      <c r="B61" s="277" t="s">
        <v>164</v>
      </c>
      <c r="C61" s="290"/>
      <c r="D61" s="278"/>
      <c r="E61" s="221"/>
    </row>
    <row r="62" spans="1:5" s="194" customFormat="1" x14ac:dyDescent="0.25">
      <c r="A62" s="200" t="s">
        <v>135</v>
      </c>
      <c r="B62" s="277" t="s">
        <v>165</v>
      </c>
      <c r="C62" s="290"/>
      <c r="D62" s="278"/>
      <c r="E62" s="221"/>
    </row>
    <row r="63" spans="1:5" s="194" customFormat="1" x14ac:dyDescent="0.25">
      <c r="A63" s="291" t="s">
        <v>173</v>
      </c>
      <c r="B63" s="289"/>
      <c r="C63" s="289"/>
      <c r="D63" s="289"/>
      <c r="E63" s="206"/>
    </row>
    <row r="64" spans="1:5" s="194" customFormat="1" x14ac:dyDescent="0.25">
      <c r="A64" s="166"/>
      <c r="B64" s="166"/>
      <c r="C64" s="166"/>
      <c r="D64" s="193"/>
      <c r="E64" s="205"/>
    </row>
    <row r="65" spans="1:5" s="194" customFormat="1" x14ac:dyDescent="0.25">
      <c r="A65" s="301" t="s">
        <v>208</v>
      </c>
      <c r="B65" s="301"/>
      <c r="C65" s="301"/>
      <c r="D65" s="301"/>
      <c r="E65" s="302"/>
    </row>
    <row r="66" spans="1:5" s="194" customFormat="1" x14ac:dyDescent="0.25">
      <c r="A66" s="199">
        <v>2</v>
      </c>
      <c r="B66" s="299" t="s">
        <v>209</v>
      </c>
      <c r="C66" s="300"/>
      <c r="D66" s="291"/>
      <c r="E66" s="209" t="s">
        <v>201</v>
      </c>
    </row>
    <row r="67" spans="1:5" s="194" customFormat="1" x14ac:dyDescent="0.25">
      <c r="A67" s="200" t="s">
        <v>210</v>
      </c>
      <c r="B67" s="277" t="s">
        <v>211</v>
      </c>
      <c r="C67" s="290"/>
      <c r="D67" s="278"/>
      <c r="E67" s="210"/>
    </row>
    <row r="68" spans="1:5" s="194" customFormat="1" x14ac:dyDescent="0.25">
      <c r="A68" s="200" t="s">
        <v>212</v>
      </c>
      <c r="B68" s="277" t="s">
        <v>214</v>
      </c>
      <c r="C68" s="290"/>
      <c r="D68" s="278"/>
      <c r="E68" s="210"/>
    </row>
    <row r="69" spans="1:5" s="194" customFormat="1" x14ac:dyDescent="0.25">
      <c r="A69" s="200" t="s">
        <v>213</v>
      </c>
      <c r="B69" s="277" t="s">
        <v>215</v>
      </c>
      <c r="C69" s="290"/>
      <c r="D69" s="278"/>
      <c r="E69" s="210"/>
    </row>
    <row r="70" spans="1:5" s="194" customFormat="1" x14ac:dyDescent="0.25">
      <c r="A70" s="291" t="s">
        <v>173</v>
      </c>
      <c r="B70" s="289"/>
      <c r="C70" s="289"/>
      <c r="D70" s="289"/>
      <c r="E70" s="208"/>
    </row>
    <row r="71" spans="1:5" s="194" customFormat="1" x14ac:dyDescent="0.25">
      <c r="A71" s="166"/>
      <c r="B71" s="166"/>
      <c r="C71" s="166"/>
      <c r="D71" s="193"/>
      <c r="E71" s="205"/>
    </row>
    <row r="72" spans="1:5" s="194" customFormat="1" ht="15" customHeight="1" x14ac:dyDescent="0.25">
      <c r="A72" s="313" t="s">
        <v>217</v>
      </c>
      <c r="B72" s="313"/>
      <c r="C72" s="313"/>
      <c r="D72" s="313"/>
      <c r="E72" s="313"/>
    </row>
    <row r="73" spans="1:5" s="194" customFormat="1" x14ac:dyDescent="0.25">
      <c r="A73" s="201">
        <v>3</v>
      </c>
      <c r="B73" s="289" t="s">
        <v>218</v>
      </c>
      <c r="C73" s="289"/>
      <c r="D73" s="289"/>
      <c r="E73" s="209" t="s">
        <v>201</v>
      </c>
    </row>
    <row r="74" spans="1:5" s="194" customFormat="1" x14ac:dyDescent="0.25">
      <c r="A74" s="204" t="s">
        <v>129</v>
      </c>
      <c r="B74" s="262" t="s">
        <v>219</v>
      </c>
      <c r="C74" s="262"/>
      <c r="D74" s="262"/>
      <c r="E74" s="212"/>
    </row>
    <row r="75" spans="1:5" s="194" customFormat="1" x14ac:dyDescent="0.25">
      <c r="A75" s="204" t="s">
        <v>131</v>
      </c>
      <c r="B75" s="262" t="s">
        <v>220</v>
      </c>
      <c r="C75" s="262"/>
      <c r="D75" s="262"/>
      <c r="E75" s="212"/>
    </row>
    <row r="76" spans="1:5" s="194" customFormat="1" x14ac:dyDescent="0.25">
      <c r="A76" s="204" t="s">
        <v>133</v>
      </c>
      <c r="B76" s="262" t="s">
        <v>221</v>
      </c>
      <c r="C76" s="262"/>
      <c r="D76" s="262"/>
      <c r="E76" s="212"/>
    </row>
    <row r="77" spans="1:5" s="194" customFormat="1" x14ac:dyDescent="0.25">
      <c r="A77" s="204" t="s">
        <v>135</v>
      </c>
      <c r="B77" s="262" t="s">
        <v>222</v>
      </c>
      <c r="C77" s="262"/>
      <c r="D77" s="262"/>
      <c r="E77" s="212"/>
    </row>
    <row r="78" spans="1:5" s="194" customFormat="1" x14ac:dyDescent="0.25">
      <c r="A78" s="204" t="s">
        <v>137</v>
      </c>
      <c r="B78" s="262" t="s">
        <v>223</v>
      </c>
      <c r="C78" s="262"/>
      <c r="D78" s="262"/>
      <c r="E78" s="212"/>
    </row>
    <row r="79" spans="1:5" s="194" customFormat="1" x14ac:dyDescent="0.25">
      <c r="A79" s="204" t="s">
        <v>139</v>
      </c>
      <c r="B79" s="262" t="s">
        <v>224</v>
      </c>
      <c r="C79" s="262"/>
      <c r="D79" s="262"/>
      <c r="E79" s="212"/>
    </row>
    <row r="80" spans="1:5" s="194" customFormat="1" x14ac:dyDescent="0.25">
      <c r="A80" s="299" t="s">
        <v>173</v>
      </c>
      <c r="B80" s="300"/>
      <c r="C80" s="300"/>
      <c r="D80" s="291"/>
      <c r="E80" s="208"/>
    </row>
    <row r="81" spans="1:5" s="194" customFormat="1" x14ac:dyDescent="0.25">
      <c r="A81" s="166"/>
      <c r="B81" s="166"/>
      <c r="C81" s="166"/>
      <c r="D81" s="193"/>
      <c r="E81" s="205"/>
    </row>
    <row r="82" spans="1:5" s="194" customFormat="1" ht="15" customHeight="1" x14ac:dyDescent="0.25">
      <c r="A82" s="312" t="s">
        <v>225</v>
      </c>
      <c r="B82" s="313"/>
      <c r="C82" s="313"/>
      <c r="D82" s="313"/>
      <c r="E82" s="313"/>
    </row>
    <row r="83" spans="1:5" s="194" customFormat="1" x14ac:dyDescent="0.25">
      <c r="A83" s="287" t="s">
        <v>226</v>
      </c>
      <c r="B83" s="288"/>
      <c r="C83" s="288"/>
      <c r="D83" s="288"/>
      <c r="E83" s="288"/>
    </row>
    <row r="84" spans="1:5" s="194" customFormat="1" x14ac:dyDescent="0.25">
      <c r="A84" s="199" t="s">
        <v>227</v>
      </c>
      <c r="B84" s="289" t="s">
        <v>228</v>
      </c>
      <c r="C84" s="289"/>
      <c r="D84" s="289"/>
      <c r="E84" s="209" t="s">
        <v>201</v>
      </c>
    </row>
    <row r="85" spans="1:5" s="194" customFormat="1" x14ac:dyDescent="0.25">
      <c r="A85" s="200" t="s">
        <v>129</v>
      </c>
      <c r="B85" s="262" t="s">
        <v>175</v>
      </c>
      <c r="C85" s="262"/>
      <c r="D85" s="262"/>
      <c r="E85" s="212"/>
    </row>
    <row r="86" spans="1:5" s="194" customFormat="1" x14ac:dyDescent="0.25">
      <c r="A86" s="200" t="s">
        <v>131</v>
      </c>
      <c r="B86" s="262" t="s">
        <v>228</v>
      </c>
      <c r="C86" s="262"/>
      <c r="D86" s="262"/>
      <c r="E86" s="212"/>
    </row>
    <row r="87" spans="1:5" s="194" customFormat="1" x14ac:dyDescent="0.25">
      <c r="A87" s="200" t="s">
        <v>133</v>
      </c>
      <c r="B87" s="262" t="s">
        <v>176</v>
      </c>
      <c r="C87" s="262"/>
      <c r="D87" s="262"/>
      <c r="E87" s="212"/>
    </row>
    <row r="88" spans="1:5" s="194" customFormat="1" x14ac:dyDescent="0.25">
      <c r="A88" s="200" t="s">
        <v>135</v>
      </c>
      <c r="B88" s="262" t="s">
        <v>178</v>
      </c>
      <c r="C88" s="262"/>
      <c r="D88" s="262"/>
      <c r="E88" s="212"/>
    </row>
    <row r="89" spans="1:5" s="194" customFormat="1" x14ac:dyDescent="0.25">
      <c r="A89" s="200" t="s">
        <v>137</v>
      </c>
      <c r="B89" s="262" t="s">
        <v>174</v>
      </c>
      <c r="C89" s="262"/>
      <c r="D89" s="262"/>
      <c r="E89" s="212"/>
    </row>
    <row r="90" spans="1:5" s="194" customFormat="1" x14ac:dyDescent="0.25">
      <c r="A90" s="200" t="s">
        <v>139</v>
      </c>
      <c r="B90" s="262" t="s">
        <v>165</v>
      </c>
      <c r="C90" s="262"/>
      <c r="D90" s="262"/>
      <c r="E90" s="212"/>
    </row>
    <row r="91" spans="1:5" s="194" customFormat="1" x14ac:dyDescent="0.25">
      <c r="A91" s="291" t="s">
        <v>173</v>
      </c>
      <c r="B91" s="289"/>
      <c r="C91" s="289"/>
      <c r="D91" s="289"/>
      <c r="E91" s="208"/>
    </row>
    <row r="92" spans="1:5" s="194" customFormat="1" x14ac:dyDescent="0.25">
      <c r="A92" s="166"/>
      <c r="B92" s="166"/>
      <c r="C92" s="166"/>
      <c r="D92" s="193"/>
      <c r="E92" s="205"/>
    </row>
    <row r="93" spans="1:5" s="194" customFormat="1" x14ac:dyDescent="0.25">
      <c r="A93" s="287" t="s">
        <v>229</v>
      </c>
      <c r="B93" s="288"/>
      <c r="C93" s="288"/>
      <c r="D93" s="288"/>
      <c r="E93" s="288"/>
    </row>
    <row r="94" spans="1:5" s="194" customFormat="1" x14ac:dyDescent="0.25">
      <c r="A94" s="199" t="s">
        <v>230</v>
      </c>
      <c r="B94" s="289" t="s">
        <v>231</v>
      </c>
      <c r="C94" s="289"/>
      <c r="D94" s="289"/>
      <c r="E94" s="208" t="s">
        <v>201</v>
      </c>
    </row>
    <row r="95" spans="1:5" s="194" customFormat="1" x14ac:dyDescent="0.25">
      <c r="A95" s="200" t="s">
        <v>129</v>
      </c>
      <c r="B95" s="277" t="s">
        <v>232</v>
      </c>
      <c r="C95" s="290"/>
      <c r="D95" s="278"/>
      <c r="E95" s="210"/>
    </row>
    <row r="96" spans="1:5" s="194" customFormat="1" x14ac:dyDescent="0.25">
      <c r="A96" s="291" t="s">
        <v>173</v>
      </c>
      <c r="B96" s="289"/>
      <c r="C96" s="289"/>
      <c r="D96" s="289"/>
      <c r="E96" s="208"/>
    </row>
    <row r="97" spans="1:5" s="194" customFormat="1" x14ac:dyDescent="0.25">
      <c r="A97" s="166"/>
      <c r="B97" s="166"/>
      <c r="C97" s="166"/>
      <c r="D97" s="193"/>
      <c r="E97" s="205"/>
    </row>
    <row r="98" spans="1:5" s="194" customFormat="1" x14ac:dyDescent="0.25">
      <c r="A98" s="287" t="s">
        <v>233</v>
      </c>
      <c r="B98" s="288"/>
      <c r="C98" s="288"/>
      <c r="D98" s="288"/>
      <c r="E98" s="288"/>
    </row>
    <row r="99" spans="1:5" s="194" customFormat="1" x14ac:dyDescent="0.25">
      <c r="A99" s="199">
        <v>4</v>
      </c>
      <c r="B99" s="289" t="s">
        <v>234</v>
      </c>
      <c r="C99" s="289"/>
      <c r="D99" s="289"/>
      <c r="E99" s="208" t="s">
        <v>201</v>
      </c>
    </row>
    <row r="100" spans="1:5" s="194" customFormat="1" x14ac:dyDescent="0.25">
      <c r="A100" s="200" t="s">
        <v>227</v>
      </c>
      <c r="B100" s="277" t="s">
        <v>177</v>
      </c>
      <c r="C100" s="290"/>
      <c r="D100" s="278"/>
      <c r="E100" s="210"/>
    </row>
    <row r="101" spans="1:5" s="194" customFormat="1" x14ac:dyDescent="0.25">
      <c r="A101" s="200" t="s">
        <v>230</v>
      </c>
      <c r="B101" s="277" t="s">
        <v>231</v>
      </c>
      <c r="C101" s="290"/>
      <c r="D101" s="278"/>
      <c r="E101" s="210"/>
    </row>
    <row r="102" spans="1:5" s="194" customFormat="1" x14ac:dyDescent="0.25">
      <c r="A102" s="291" t="s">
        <v>173</v>
      </c>
      <c r="B102" s="289"/>
      <c r="C102" s="289"/>
      <c r="D102" s="289"/>
      <c r="E102" s="208"/>
    </row>
    <row r="103" spans="1:5" s="194" customFormat="1" x14ac:dyDescent="0.25">
      <c r="A103" s="166"/>
      <c r="B103" s="166"/>
      <c r="C103" s="166"/>
      <c r="D103" s="193"/>
      <c r="E103" s="205"/>
    </row>
    <row r="104" spans="1:5" s="194" customFormat="1" ht="15" customHeight="1" x14ac:dyDescent="0.25">
      <c r="A104" s="313" t="s">
        <v>235</v>
      </c>
      <c r="B104" s="313"/>
      <c r="C104" s="313"/>
      <c r="D104" s="313"/>
      <c r="E104" s="313"/>
    </row>
    <row r="105" spans="1:5" s="194" customFormat="1" x14ac:dyDescent="0.25">
      <c r="A105" s="213">
        <v>5</v>
      </c>
      <c r="B105" s="288" t="s">
        <v>236</v>
      </c>
      <c r="C105" s="288"/>
      <c r="D105" s="288"/>
      <c r="E105" s="214" t="s">
        <v>201</v>
      </c>
    </row>
    <row r="106" spans="1:5" s="194" customFormat="1" x14ac:dyDescent="0.25">
      <c r="A106" s="204" t="s">
        <v>129</v>
      </c>
      <c r="B106" s="262" t="s">
        <v>237</v>
      </c>
      <c r="C106" s="262"/>
      <c r="D106" s="262"/>
      <c r="E106" s="212"/>
    </row>
    <row r="107" spans="1:5" s="194" customFormat="1" x14ac:dyDescent="0.25">
      <c r="A107" s="204" t="s">
        <v>131</v>
      </c>
      <c r="B107" s="262" t="s">
        <v>166</v>
      </c>
      <c r="C107" s="262"/>
      <c r="D107" s="262"/>
      <c r="E107" s="212"/>
    </row>
    <row r="108" spans="1:5" s="194" customFormat="1" x14ac:dyDescent="0.25">
      <c r="A108" s="204" t="s">
        <v>133</v>
      </c>
      <c r="B108" s="262" t="s">
        <v>167</v>
      </c>
      <c r="C108" s="262"/>
      <c r="D108" s="262"/>
      <c r="E108" s="212"/>
    </row>
    <row r="109" spans="1:5" s="194" customFormat="1" x14ac:dyDescent="0.25">
      <c r="A109" s="204" t="s">
        <v>135</v>
      </c>
      <c r="B109" s="262" t="s">
        <v>165</v>
      </c>
      <c r="C109" s="262"/>
      <c r="D109" s="262"/>
      <c r="E109" s="212"/>
    </row>
    <row r="110" spans="1:5" s="194" customFormat="1" x14ac:dyDescent="0.25">
      <c r="A110" s="289" t="s">
        <v>173</v>
      </c>
      <c r="B110" s="289"/>
      <c r="C110" s="289"/>
      <c r="D110" s="289"/>
      <c r="E110" s="208"/>
    </row>
    <row r="111" spans="1:5" s="194" customFormat="1" x14ac:dyDescent="0.25">
      <c r="A111" s="176"/>
      <c r="B111" s="176"/>
      <c r="C111" s="176"/>
      <c r="D111" s="193"/>
      <c r="E111" s="192"/>
    </row>
    <row r="112" spans="1:5" s="194" customFormat="1" ht="15" customHeight="1" x14ac:dyDescent="0.25">
      <c r="A112" s="313" t="s">
        <v>238</v>
      </c>
      <c r="B112" s="313"/>
      <c r="C112" s="313"/>
      <c r="D112" s="313"/>
      <c r="E112" s="313"/>
    </row>
    <row r="113" spans="1:10" s="194" customFormat="1" x14ac:dyDescent="0.25">
      <c r="A113" s="201">
        <v>6</v>
      </c>
      <c r="B113" s="289" t="s">
        <v>239</v>
      </c>
      <c r="C113" s="289"/>
      <c r="D113" s="201" t="s">
        <v>168</v>
      </c>
      <c r="E113" s="209" t="s">
        <v>201</v>
      </c>
    </row>
    <row r="114" spans="1:10" s="194" customFormat="1" x14ac:dyDescent="0.25">
      <c r="A114" s="204" t="s">
        <v>129</v>
      </c>
      <c r="B114" s="262" t="s">
        <v>240</v>
      </c>
      <c r="C114" s="262"/>
      <c r="D114" s="190"/>
      <c r="E114" s="210"/>
      <c r="G114" s="207"/>
      <c r="H114" s="207"/>
      <c r="I114" s="207"/>
      <c r="J114" s="207"/>
    </row>
    <row r="115" spans="1:10" s="194" customFormat="1" x14ac:dyDescent="0.25">
      <c r="A115" s="204" t="s">
        <v>131</v>
      </c>
      <c r="B115" s="262" t="s">
        <v>180</v>
      </c>
      <c r="C115" s="262"/>
      <c r="D115" s="190"/>
      <c r="E115" s="210"/>
      <c r="G115" s="207"/>
      <c r="H115" s="207"/>
      <c r="I115" s="207"/>
      <c r="J115" s="207"/>
    </row>
    <row r="116" spans="1:10" s="194" customFormat="1" x14ac:dyDescent="0.25">
      <c r="A116" s="204" t="s">
        <v>133</v>
      </c>
      <c r="B116" s="262" t="s">
        <v>179</v>
      </c>
      <c r="C116" s="262"/>
      <c r="D116" s="190"/>
      <c r="E116" s="210"/>
      <c r="G116" s="207"/>
      <c r="H116" s="207"/>
      <c r="I116" s="207"/>
      <c r="J116" s="207"/>
    </row>
    <row r="117" spans="1:10" s="194" customFormat="1" x14ac:dyDescent="0.25">
      <c r="A117" s="204"/>
      <c r="B117" s="262" t="s">
        <v>241</v>
      </c>
      <c r="C117" s="262"/>
      <c r="D117" s="190"/>
      <c r="E117" s="210"/>
      <c r="G117" s="251"/>
      <c r="H117" s="251"/>
      <c r="I117" s="251"/>
      <c r="J117" s="207"/>
    </row>
    <row r="118" spans="1:10" s="194" customFormat="1" x14ac:dyDescent="0.25">
      <c r="A118" s="204"/>
      <c r="B118" s="262" t="s">
        <v>242</v>
      </c>
      <c r="C118" s="262"/>
      <c r="D118" s="190"/>
      <c r="E118" s="210"/>
      <c r="G118" s="207"/>
      <c r="H118" s="207"/>
      <c r="I118" s="207"/>
      <c r="J118" s="207"/>
    </row>
    <row r="119" spans="1:10" s="194" customFormat="1" x14ac:dyDescent="0.25">
      <c r="A119" s="204"/>
      <c r="B119" s="262" t="s">
        <v>243</v>
      </c>
      <c r="C119" s="262"/>
      <c r="D119" s="190"/>
      <c r="E119" s="210"/>
      <c r="G119" s="207"/>
      <c r="H119" s="207"/>
      <c r="I119" s="207"/>
      <c r="J119" s="207"/>
    </row>
    <row r="120" spans="1:10" s="194" customFormat="1" x14ac:dyDescent="0.25">
      <c r="A120" s="289" t="s">
        <v>173</v>
      </c>
      <c r="B120" s="289"/>
      <c r="C120" s="289"/>
      <c r="D120" s="181"/>
      <c r="E120" s="208"/>
    </row>
    <row r="121" spans="1:10" s="194" customFormat="1" x14ac:dyDescent="0.25">
      <c r="A121" s="166"/>
      <c r="B121" s="166"/>
      <c r="C121" s="166"/>
      <c r="D121" s="193"/>
      <c r="E121" s="205"/>
    </row>
    <row r="122" spans="1:10" s="194" customFormat="1" ht="15" customHeight="1" x14ac:dyDescent="0.25">
      <c r="A122" s="313" t="s">
        <v>244</v>
      </c>
      <c r="B122" s="313"/>
      <c r="C122" s="313"/>
      <c r="D122" s="313"/>
      <c r="E122" s="313"/>
    </row>
    <row r="123" spans="1:10" s="195" customFormat="1" x14ac:dyDescent="0.25">
      <c r="A123" s="201"/>
      <c r="B123" s="289" t="s">
        <v>245</v>
      </c>
      <c r="C123" s="289"/>
      <c r="D123" s="289"/>
      <c r="E123" s="209" t="s">
        <v>201</v>
      </c>
    </row>
    <row r="124" spans="1:10" s="194" customFormat="1" x14ac:dyDescent="0.25">
      <c r="A124" s="204" t="s">
        <v>129</v>
      </c>
      <c r="B124" s="262" t="s">
        <v>246</v>
      </c>
      <c r="C124" s="262"/>
      <c r="D124" s="262"/>
      <c r="E124" s="210"/>
    </row>
    <row r="125" spans="1:10" s="194" customFormat="1" x14ac:dyDescent="0.25">
      <c r="A125" s="204" t="s">
        <v>131</v>
      </c>
      <c r="B125" s="262" t="s">
        <v>247</v>
      </c>
      <c r="C125" s="262"/>
      <c r="D125" s="262"/>
      <c r="E125" s="210"/>
    </row>
    <row r="126" spans="1:10" s="194" customFormat="1" x14ac:dyDescent="0.25">
      <c r="A126" s="204" t="s">
        <v>133</v>
      </c>
      <c r="B126" s="262" t="s">
        <v>248</v>
      </c>
      <c r="C126" s="262"/>
      <c r="D126" s="262"/>
      <c r="E126" s="210"/>
    </row>
    <row r="127" spans="1:10" s="194" customFormat="1" x14ac:dyDescent="0.25">
      <c r="A127" s="204" t="s">
        <v>135</v>
      </c>
      <c r="B127" s="262" t="s">
        <v>249</v>
      </c>
      <c r="C127" s="262"/>
      <c r="D127" s="262"/>
      <c r="E127" s="210"/>
    </row>
    <row r="128" spans="1:10" s="194" customFormat="1" x14ac:dyDescent="0.25">
      <c r="A128" s="204" t="s">
        <v>137</v>
      </c>
      <c r="B128" s="262" t="s">
        <v>250</v>
      </c>
      <c r="C128" s="262"/>
      <c r="D128" s="262"/>
      <c r="E128" s="210"/>
    </row>
    <row r="129" spans="1:10" s="194" customFormat="1" x14ac:dyDescent="0.25">
      <c r="A129" s="289" t="s">
        <v>251</v>
      </c>
      <c r="B129" s="289"/>
      <c r="C129" s="289"/>
      <c r="D129" s="289"/>
      <c r="E129" s="208"/>
    </row>
    <row r="130" spans="1:10" s="194" customFormat="1" x14ac:dyDescent="0.25">
      <c r="A130" s="204" t="s">
        <v>139</v>
      </c>
      <c r="B130" s="277" t="s">
        <v>252</v>
      </c>
      <c r="C130" s="290"/>
      <c r="D130" s="278"/>
      <c r="E130" s="210"/>
    </row>
    <row r="131" spans="1:10" x14ac:dyDescent="0.25">
      <c r="A131" s="317" t="s">
        <v>181</v>
      </c>
      <c r="B131" s="317"/>
      <c r="C131" s="317"/>
      <c r="D131" s="317"/>
      <c r="E131" s="222"/>
    </row>
    <row r="133" spans="1:10" x14ac:dyDescent="0.25">
      <c r="A133" s="314" t="s">
        <v>253</v>
      </c>
      <c r="B133" s="314"/>
      <c r="C133" s="314"/>
      <c r="D133" s="314"/>
      <c r="E133" s="314"/>
      <c r="F133" s="314"/>
      <c r="G133" s="314"/>
      <c r="H133" s="314"/>
      <c r="I133" s="314"/>
      <c r="J133" s="314"/>
    </row>
    <row r="134" spans="1:10" ht="30" x14ac:dyDescent="0.25">
      <c r="A134" s="318" t="s">
        <v>254</v>
      </c>
      <c r="B134" s="318"/>
      <c r="C134" s="218" t="s">
        <v>258</v>
      </c>
      <c r="D134" s="318" t="s">
        <v>259</v>
      </c>
      <c r="E134" s="318"/>
      <c r="F134" s="219" t="s">
        <v>260</v>
      </c>
      <c r="G134" s="318" t="s">
        <v>261</v>
      </c>
      <c r="H134" s="318"/>
      <c r="I134" s="320" t="s">
        <v>262</v>
      </c>
      <c r="J134" s="320"/>
    </row>
    <row r="135" spans="1:10" x14ac:dyDescent="0.25">
      <c r="A135" s="215" t="s">
        <v>154</v>
      </c>
      <c r="B135" s="215" t="s">
        <v>255</v>
      </c>
      <c r="C135" s="223"/>
      <c r="D135" s="315"/>
      <c r="E135" s="316"/>
      <c r="F135" s="224"/>
      <c r="G135" s="315"/>
      <c r="H135" s="316"/>
      <c r="I135" s="321"/>
      <c r="J135" s="316"/>
    </row>
    <row r="136" spans="1:10" x14ac:dyDescent="0.25">
      <c r="A136" s="215" t="s">
        <v>162</v>
      </c>
      <c r="B136" s="215" t="s">
        <v>256</v>
      </c>
      <c r="C136" s="216"/>
      <c r="D136" s="315"/>
      <c r="E136" s="316"/>
      <c r="F136" s="215"/>
      <c r="G136" s="315"/>
      <c r="H136" s="316"/>
      <c r="I136" s="315"/>
      <c r="J136" s="316"/>
    </row>
    <row r="137" spans="1:10" x14ac:dyDescent="0.25">
      <c r="A137" s="215" t="s">
        <v>187</v>
      </c>
      <c r="B137" s="215" t="s">
        <v>257</v>
      </c>
      <c r="C137" s="216"/>
      <c r="D137" s="315"/>
      <c r="E137" s="316"/>
      <c r="F137" s="215"/>
      <c r="G137" s="315"/>
      <c r="H137" s="316"/>
      <c r="I137" s="315"/>
      <c r="J137" s="316"/>
    </row>
    <row r="138" spans="1:10" x14ac:dyDescent="0.25">
      <c r="A138" s="317" t="s">
        <v>263</v>
      </c>
      <c r="B138" s="317"/>
      <c r="C138" s="317"/>
      <c r="D138" s="317"/>
      <c r="E138" s="317"/>
      <c r="F138" s="317"/>
      <c r="G138" s="317"/>
      <c r="H138" s="317"/>
      <c r="I138" s="317"/>
      <c r="J138" s="317"/>
    </row>
    <row r="140" spans="1:10" x14ac:dyDescent="0.25">
      <c r="A140" s="314" t="s">
        <v>264</v>
      </c>
      <c r="B140" s="314"/>
      <c r="C140" s="314"/>
      <c r="D140" s="314"/>
      <c r="E140" s="314"/>
    </row>
    <row r="141" spans="1:10" x14ac:dyDescent="0.25">
      <c r="A141" s="322" t="s">
        <v>183</v>
      </c>
      <c r="B141" s="322"/>
      <c r="C141" s="322"/>
      <c r="D141" s="322"/>
      <c r="E141" s="322"/>
    </row>
    <row r="142" spans="1:10" x14ac:dyDescent="0.25">
      <c r="A142" s="215"/>
      <c r="B142" s="317" t="s">
        <v>184</v>
      </c>
      <c r="C142" s="317"/>
      <c r="D142" s="317"/>
      <c r="E142" s="217" t="s">
        <v>188</v>
      </c>
    </row>
    <row r="143" spans="1:10" x14ac:dyDescent="0.25">
      <c r="A143" s="196" t="s">
        <v>129</v>
      </c>
      <c r="B143" s="319" t="s">
        <v>265</v>
      </c>
      <c r="C143" s="319"/>
      <c r="D143" s="319"/>
      <c r="E143" s="225"/>
    </row>
    <row r="144" spans="1:10" x14ac:dyDescent="0.25">
      <c r="A144" s="196" t="s">
        <v>131</v>
      </c>
      <c r="B144" s="319" t="s">
        <v>182</v>
      </c>
      <c r="C144" s="319"/>
      <c r="D144" s="319"/>
      <c r="E144" s="225"/>
    </row>
    <row r="145" spans="1:5" x14ac:dyDescent="0.25">
      <c r="A145" s="196" t="s">
        <v>133</v>
      </c>
      <c r="B145" s="319" t="s">
        <v>266</v>
      </c>
      <c r="C145" s="319"/>
      <c r="D145" s="319"/>
      <c r="E145" s="225"/>
    </row>
  </sheetData>
  <mergeCells count="158">
    <mergeCell ref="B142:D142"/>
    <mergeCell ref="B143:D143"/>
    <mergeCell ref="B144:D144"/>
    <mergeCell ref="B145:D145"/>
    <mergeCell ref="G137:H137"/>
    <mergeCell ref="I134:J134"/>
    <mergeCell ref="I135:J135"/>
    <mergeCell ref="I136:J136"/>
    <mergeCell ref="I137:J137"/>
    <mergeCell ref="A138:H138"/>
    <mergeCell ref="I138:J138"/>
    <mergeCell ref="G134:H134"/>
    <mergeCell ref="D137:E137"/>
    <mergeCell ref="A140:E140"/>
    <mergeCell ref="A141:E141"/>
    <mergeCell ref="A133:J133"/>
    <mergeCell ref="D135:E135"/>
    <mergeCell ref="D136:E136"/>
    <mergeCell ref="G135:H135"/>
    <mergeCell ref="G136:H136"/>
    <mergeCell ref="B128:D128"/>
    <mergeCell ref="A129:D129"/>
    <mergeCell ref="B130:D130"/>
    <mergeCell ref="A131:D131"/>
    <mergeCell ref="A134:B134"/>
    <mergeCell ref="D134:E134"/>
    <mergeCell ref="A122:E122"/>
    <mergeCell ref="B123:D123"/>
    <mergeCell ref="B124:D124"/>
    <mergeCell ref="B125:D125"/>
    <mergeCell ref="B126:D126"/>
    <mergeCell ref="B127:D127"/>
    <mergeCell ref="B115:C115"/>
    <mergeCell ref="B116:C116"/>
    <mergeCell ref="B117:C117"/>
    <mergeCell ref="B118:C118"/>
    <mergeCell ref="B119:C119"/>
    <mergeCell ref="A120:C120"/>
    <mergeCell ref="A112:E112"/>
    <mergeCell ref="B113:C113"/>
    <mergeCell ref="B114:C114"/>
    <mergeCell ref="A104:E104"/>
    <mergeCell ref="B105:D105"/>
    <mergeCell ref="B106:D106"/>
    <mergeCell ref="B107:D107"/>
    <mergeCell ref="B108:D108"/>
    <mergeCell ref="B109:D109"/>
    <mergeCell ref="A82:E82"/>
    <mergeCell ref="A83:E83"/>
    <mergeCell ref="A72:E72"/>
    <mergeCell ref="B73:D73"/>
    <mergeCell ref="B74:D74"/>
    <mergeCell ref="B75:D75"/>
    <mergeCell ref="B76:D76"/>
    <mergeCell ref="B77:D77"/>
    <mergeCell ref="B90:D90"/>
    <mergeCell ref="A80:D80"/>
    <mergeCell ref="A91:D91"/>
    <mergeCell ref="A93:E93"/>
    <mergeCell ref="B94:D94"/>
    <mergeCell ref="A96:D96"/>
    <mergeCell ref="B95:D95"/>
    <mergeCell ref="B84:D84"/>
    <mergeCell ref="B85:D85"/>
    <mergeCell ref="B86:D86"/>
    <mergeCell ref="B87:D87"/>
    <mergeCell ref="B88:D88"/>
    <mergeCell ref="B89:D89"/>
    <mergeCell ref="A40:E40"/>
    <mergeCell ref="A43:C43"/>
    <mergeCell ref="A45:E45"/>
    <mergeCell ref="A56:E56"/>
    <mergeCell ref="B59:D59"/>
    <mergeCell ref="A47:B47"/>
    <mergeCell ref="A48:B48"/>
    <mergeCell ref="A49:B49"/>
    <mergeCell ref="A50:B50"/>
    <mergeCell ref="A46:B46"/>
    <mergeCell ref="A42:B42"/>
    <mergeCell ref="D42:E42"/>
    <mergeCell ref="D43:E43"/>
    <mergeCell ref="A44:B44"/>
    <mergeCell ref="A51:B51"/>
    <mergeCell ref="A52:B52"/>
    <mergeCell ref="A53:B53"/>
    <mergeCell ref="A54:B54"/>
    <mergeCell ref="A55:C55"/>
    <mergeCell ref="B61:D61"/>
    <mergeCell ref="B62:D62"/>
    <mergeCell ref="A57:E57"/>
    <mergeCell ref="B68:D68"/>
    <mergeCell ref="B69:D69"/>
    <mergeCell ref="B58:D58"/>
    <mergeCell ref="A70:D70"/>
    <mergeCell ref="B78:D78"/>
    <mergeCell ref="B79:D79"/>
    <mergeCell ref="A63:D63"/>
    <mergeCell ref="A65:E65"/>
    <mergeCell ref="B66:D66"/>
    <mergeCell ref="B67:D67"/>
    <mergeCell ref="B60:D60"/>
    <mergeCell ref="A98:E98"/>
    <mergeCell ref="B99:D99"/>
    <mergeCell ref="B100:D100"/>
    <mergeCell ref="B101:D101"/>
    <mergeCell ref="A102:D102"/>
    <mergeCell ref="A110:D110"/>
    <mergeCell ref="A31:B31"/>
    <mergeCell ref="A22:E22"/>
    <mergeCell ref="A23:B23"/>
    <mergeCell ref="C23:D23"/>
    <mergeCell ref="A24:B24"/>
    <mergeCell ref="C24:D24"/>
    <mergeCell ref="A25:B25"/>
    <mergeCell ref="C25:D25"/>
    <mergeCell ref="D44:E44"/>
    <mergeCell ref="A37:D37"/>
    <mergeCell ref="A39:E39"/>
    <mergeCell ref="A41:B41"/>
    <mergeCell ref="D41:E41"/>
    <mergeCell ref="A32:B32"/>
    <mergeCell ref="A33:B33"/>
    <mergeCell ref="A34:B34"/>
    <mergeCell ref="A35:B35"/>
    <mergeCell ref="A36:B36"/>
    <mergeCell ref="C13:D13"/>
    <mergeCell ref="A14:B14"/>
    <mergeCell ref="A15:B15"/>
    <mergeCell ref="C15:D15"/>
    <mergeCell ref="A26:B26"/>
    <mergeCell ref="C26:D26"/>
    <mergeCell ref="A28:E28"/>
    <mergeCell ref="A29:B29"/>
    <mergeCell ref="A30:B30"/>
    <mergeCell ref="G117:I117"/>
    <mergeCell ref="A7:B7"/>
    <mergeCell ref="C7:E7"/>
    <mergeCell ref="A9:E9"/>
    <mergeCell ref="A10:B10"/>
    <mergeCell ref="C10:D10"/>
    <mergeCell ref="A11:B11"/>
    <mergeCell ref="C11:D11"/>
    <mergeCell ref="A1:E1"/>
    <mergeCell ref="A2:E2"/>
    <mergeCell ref="A3:E3"/>
    <mergeCell ref="A4:E4"/>
    <mergeCell ref="A5:E5"/>
    <mergeCell ref="A6:C6"/>
    <mergeCell ref="A17:E17"/>
    <mergeCell ref="A18:B18"/>
    <mergeCell ref="C18:D18"/>
    <mergeCell ref="A19:B19"/>
    <mergeCell ref="C19:D19"/>
    <mergeCell ref="A20:B20"/>
    <mergeCell ref="C20:D20"/>
    <mergeCell ref="A12:B12"/>
    <mergeCell ref="C12:D12"/>
    <mergeCell ref="A13:B13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ENGENHEIRO</vt:lpstr>
      <vt:lpstr>MECANICO</vt:lpstr>
      <vt:lpstr>TECNICO</vt:lpstr>
      <vt:lpstr>Plan1</vt:lpstr>
      <vt:lpstr>ENGENHEIRO!Area_de_impressao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2019-02-04T14:32:07Z</dcterms:modified>
</cp:coreProperties>
</file>