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gab\Desktop\"/>
    </mc:Choice>
  </mc:AlternateContent>
  <xr:revisionPtr revIDLastSave="0" documentId="8_{B8A4AC3C-DD10-41FB-9A73-912494B3550C}" xr6:coauthVersionLast="47" xr6:coauthVersionMax="47" xr10:uidLastSave="{00000000-0000-0000-0000-000000000000}"/>
  <bookViews>
    <workbookView xWindow="28680" yWindow="1590" windowWidth="21840" windowHeight="13140" activeTab="1" xr2:uid="{767EA071-F730-4E4F-9436-11043DD19870}"/>
  </bookViews>
  <sheets>
    <sheet name="Serviços de XXX" sheetId="22" r:id="rId1"/>
    <sheet name="Resumo" sheetId="25" r:id="rId2"/>
    <sheet name="Retroativo_SJDR" sheetId="3" state="hidden" r:id="rId3"/>
    <sheet name="Retroativo_Sabará" sheetId="6" state="hidden" r:id="rId4"/>
    <sheet name="Retroativo_Diamantina" sheetId="10" state="hidden" r:id="rId5"/>
  </sheets>
  <definedNames>
    <definedName name="_xlnm.Print_Area" localSheetId="4">Retroativo_Diamantina!$A$1:$N$33</definedName>
    <definedName name="_xlnm.Print_Area" localSheetId="3">Retroativo_Sabará!$A$1:$N$33</definedName>
    <definedName name="_xlnm.Print_Area" localSheetId="2">Retroativo_SJDR!$A$1:$N$33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2" i="22" l="1"/>
  <c r="J62" i="22"/>
  <c r="J32" i="22"/>
  <c r="J33" i="22" s="1"/>
  <c r="N116" i="22"/>
  <c r="J116" i="22"/>
  <c r="M107" i="22"/>
  <c r="I107" i="22"/>
  <c r="J63" i="22"/>
  <c r="J70" i="22" s="1"/>
  <c r="N63" i="22"/>
  <c r="N70" i="22" s="1"/>
  <c r="M122" i="22"/>
  <c r="M129" i="22" s="1"/>
  <c r="I82" i="22"/>
  <c r="M82" i="22"/>
  <c r="C107" i="22"/>
  <c r="C106" i="22"/>
  <c r="C105" i="22"/>
  <c r="C76" i="22"/>
  <c r="C75" i="22"/>
  <c r="C74" i="22"/>
  <c r="M145" i="22"/>
  <c r="M144" i="22"/>
  <c r="N139" i="22"/>
  <c r="M98" i="22"/>
  <c r="M106" i="22" s="1"/>
  <c r="M59" i="22"/>
  <c r="M46" i="22"/>
  <c r="N32" i="22"/>
  <c r="M29" i="22"/>
  <c r="I145" i="22"/>
  <c r="I144" i="22"/>
  <c r="I122" i="22"/>
  <c r="I129" i="22" s="1"/>
  <c r="J139" i="22"/>
  <c r="I98" i="22"/>
  <c r="I106" i="22" s="1"/>
  <c r="I59" i="22"/>
  <c r="I46" i="22"/>
  <c r="I29" i="22"/>
  <c r="N33" i="22" l="1"/>
  <c r="N40" i="22"/>
  <c r="I47" i="22"/>
  <c r="I48" i="22" s="1"/>
  <c r="I74" i="22" s="1"/>
  <c r="M85" i="22"/>
  <c r="M47" i="22"/>
  <c r="M48" i="22" s="1"/>
  <c r="M74" i="22" s="1"/>
  <c r="N76" i="22"/>
  <c r="I85" i="22"/>
  <c r="I87" i="22" s="1"/>
  <c r="I75" i="22"/>
  <c r="I126" i="22"/>
  <c r="M75" i="22"/>
  <c r="M87" i="22"/>
  <c r="M126" i="22"/>
  <c r="J40" i="22"/>
  <c r="J76" i="22"/>
  <c r="N97" i="22" l="1"/>
  <c r="N96" i="22"/>
  <c r="N101" i="22"/>
  <c r="N102" i="22" s="1"/>
  <c r="N107" i="22" s="1"/>
  <c r="J101" i="22"/>
  <c r="J102" i="22" s="1"/>
  <c r="J107" i="22" s="1"/>
  <c r="J97" i="22"/>
  <c r="J96" i="22"/>
  <c r="N58" i="22"/>
  <c r="N57" i="22"/>
  <c r="N56" i="22"/>
  <c r="N55" i="22"/>
  <c r="N54" i="22"/>
  <c r="N53" i="22"/>
  <c r="N52" i="22"/>
  <c r="N51" i="22"/>
  <c r="N45" i="22"/>
  <c r="N44" i="22"/>
  <c r="J93" i="22"/>
  <c r="J86" i="22"/>
  <c r="J135" i="22"/>
  <c r="J95" i="22"/>
  <c r="J92" i="22"/>
  <c r="J94" i="22"/>
  <c r="J91" i="22"/>
  <c r="J98" i="22" s="1"/>
  <c r="J106" i="22" s="1"/>
  <c r="J108" i="22" s="1"/>
  <c r="J84" i="22"/>
  <c r="J82" i="22"/>
  <c r="J81" i="22"/>
  <c r="N95" i="22"/>
  <c r="N81" i="22"/>
  <c r="N135" i="22"/>
  <c r="N94" i="22"/>
  <c r="N93" i="22"/>
  <c r="N92" i="22"/>
  <c r="N91" i="22"/>
  <c r="N98" i="22" s="1"/>
  <c r="N83" i="22"/>
  <c r="N82" i="22"/>
  <c r="N84" i="22"/>
  <c r="N86" i="22"/>
  <c r="N85" i="22"/>
  <c r="J85" i="22"/>
  <c r="N59" i="22" l="1"/>
  <c r="N87" i="22"/>
  <c r="N46" i="22"/>
  <c r="J58" i="22"/>
  <c r="J57" i="22"/>
  <c r="J56" i="22"/>
  <c r="J55" i="22"/>
  <c r="J54" i="22"/>
  <c r="J53" i="22"/>
  <c r="J52" i="22"/>
  <c r="J51" i="22"/>
  <c r="J59" i="22" s="1"/>
  <c r="N106" i="22"/>
  <c r="N108" i="22" s="1" a="1"/>
  <c r="N108" i="22" s="1"/>
  <c r="N138" i="22" s="1"/>
  <c r="J83" i="22"/>
  <c r="J87" i="22" s="1"/>
  <c r="J44" i="22"/>
  <c r="J45" i="22"/>
  <c r="J137" i="22"/>
  <c r="N137" i="22"/>
  <c r="N47" i="22" l="1"/>
  <c r="N48" i="22" s="1"/>
  <c r="J46" i="22"/>
  <c r="J138" i="22"/>
  <c r="J47" i="22" l="1"/>
  <c r="J48" i="22" s="1"/>
  <c r="N75" i="22"/>
  <c r="N74" i="22"/>
  <c r="N77" i="22" l="1"/>
  <c r="N136" i="22"/>
  <c r="N140" i="22" s="1"/>
  <c r="J75" i="22"/>
  <c r="J74" i="22"/>
  <c r="J77" i="22" s="1"/>
  <c r="N120" i="22" l="1"/>
  <c r="J136" i="22"/>
  <c r="J140" i="22" s="1"/>
  <c r="N121" i="22" l="1"/>
  <c r="J120" i="22"/>
  <c r="J121" i="22" s="1"/>
  <c r="J130" i="22"/>
  <c r="J131" i="22" s="1"/>
  <c r="N130" i="22" l="1"/>
  <c r="N131" i="22" s="1"/>
  <c r="J123" i="22"/>
  <c r="J132" i="22"/>
  <c r="J124" i="22"/>
  <c r="J122" i="22" s="1"/>
  <c r="J125" i="22"/>
  <c r="N132" i="22" l="1"/>
  <c r="N123" i="22"/>
  <c r="N125" i="22"/>
  <c r="N124" i="22"/>
  <c r="J126" i="22"/>
  <c r="J141" i="22" s="1"/>
  <c r="J142" i="22" s="1"/>
  <c r="J151" i="22" s="1"/>
  <c r="I147" i="22"/>
  <c r="G4" i="25" s="1"/>
  <c r="H4" i="25" s="1"/>
  <c r="K4" i="25" s="1"/>
  <c r="L4" i="25" s="1"/>
  <c r="N122" i="22" l="1"/>
  <c r="N126" i="22" s="1"/>
  <c r="N141" i="22" s="1"/>
  <c r="N142" i="22" s="1"/>
  <c r="J150" i="22"/>
  <c r="J148" i="22"/>
  <c r="J149" i="22" s="1"/>
  <c r="M147" i="22" l="1"/>
  <c r="N151" i="22"/>
  <c r="N148" i="22" l="1"/>
  <c r="N149" i="22" s="1"/>
  <c r="G5" i="25"/>
  <c r="H5" i="25" s="1"/>
  <c r="K5" i="25" s="1"/>
  <c r="L5" i="25" s="1"/>
  <c r="N150" i="22"/>
  <c r="E29" i="10" l="1"/>
  <c r="E28" i="10"/>
  <c r="E27" i="10"/>
  <c r="E26" i="10"/>
  <c r="E24" i="10"/>
  <c r="E23" i="10"/>
  <c r="H31" i="10" l="1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I11" i="10"/>
  <c r="H7" i="10"/>
  <c r="H6" i="10"/>
  <c r="H5" i="10"/>
  <c r="H4" i="10"/>
  <c r="H3" i="10"/>
  <c r="H2" i="10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I11" i="6"/>
  <c r="H7" i="6"/>
  <c r="H6" i="6"/>
  <c r="H5" i="6"/>
  <c r="H4" i="6"/>
  <c r="H3" i="6"/>
  <c r="H2" i="6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I11" i="3"/>
  <c r="H7" i="3"/>
  <c r="H6" i="3"/>
  <c r="H5" i="3"/>
  <c r="H4" i="3"/>
  <c r="H3" i="3"/>
  <c r="H2" i="3"/>
  <c r="M20" i="3" l="1"/>
  <c r="M15" i="3"/>
  <c r="M16" i="3"/>
  <c r="M13" i="3" l="1"/>
  <c r="E13" i="3" s="1"/>
  <c r="F13" i="3" s="1"/>
  <c r="M17" i="3"/>
  <c r="E17" i="3" s="1"/>
  <c r="F17" i="3" s="1"/>
  <c r="M12" i="3"/>
  <c r="E12" i="3" s="1"/>
  <c r="F12" i="3" s="1"/>
  <c r="M19" i="3"/>
  <c r="E19" i="3" s="1"/>
  <c r="F19" i="3" s="1"/>
  <c r="E15" i="3"/>
  <c r="F15" i="3" s="1"/>
  <c r="M14" i="3"/>
  <c r="E14" i="3" s="1"/>
  <c r="F14" i="3" s="1"/>
  <c r="M21" i="3"/>
  <c r="E21" i="3" s="1"/>
  <c r="F21" i="3" s="1"/>
  <c r="M18" i="3"/>
  <c r="E18" i="3" s="1"/>
  <c r="F18" i="3" s="1"/>
  <c r="E20" i="3"/>
  <c r="F20" i="3" s="1"/>
  <c r="M20" i="6"/>
  <c r="M18" i="6"/>
  <c r="M16" i="6"/>
  <c r="M14" i="6"/>
  <c r="M12" i="6"/>
  <c r="M21" i="6"/>
  <c r="M17" i="6"/>
  <c r="M13" i="6"/>
  <c r="M19" i="6"/>
  <c r="M15" i="6"/>
  <c r="M23" i="6"/>
  <c r="M24" i="6"/>
  <c r="M30" i="6"/>
  <c r="M28" i="6"/>
  <c r="M26" i="6"/>
  <c r="M31" i="6"/>
  <c r="M27" i="6"/>
  <c r="M29" i="6"/>
  <c r="E30" i="6"/>
  <c r="E16" i="3"/>
  <c r="F16" i="3" s="1"/>
  <c r="M24" i="3"/>
  <c r="M23" i="3"/>
  <c r="L6" i="25" l="1"/>
  <c r="E23" i="6"/>
  <c r="E26" i="6"/>
  <c r="E31" i="6"/>
  <c r="E29" i="6"/>
  <c r="E24" i="6"/>
  <c r="E28" i="6"/>
  <c r="E19" i="6"/>
  <c r="E15" i="6"/>
  <c r="E20" i="6"/>
  <c r="E17" i="6"/>
  <c r="M21" i="10"/>
  <c r="M19" i="10"/>
  <c r="M17" i="10"/>
  <c r="M15" i="10"/>
  <c r="M13" i="10"/>
  <c r="M16" i="10"/>
  <c r="M20" i="10"/>
  <c r="M14" i="10"/>
  <c r="M18" i="10"/>
  <c r="M12" i="10"/>
  <c r="M31" i="3"/>
  <c r="M29" i="3"/>
  <c r="M27" i="3"/>
  <c r="M30" i="3"/>
  <c r="M28" i="3"/>
  <c r="M26" i="3"/>
  <c r="E21" i="6"/>
  <c r="E16" i="10"/>
  <c r="F16" i="10" s="1"/>
  <c r="E14" i="10"/>
  <c r="F14" i="10" s="1"/>
  <c r="E14" i="6"/>
  <c r="E23" i="3"/>
  <c r="M24" i="10"/>
  <c r="M23" i="10"/>
  <c r="E12" i="6"/>
  <c r="E16" i="6"/>
  <c r="M31" i="10"/>
  <c r="M29" i="10"/>
  <c r="M27" i="10"/>
  <c r="M28" i="10"/>
  <c r="M30" i="10"/>
  <c r="M26" i="10"/>
  <c r="E27" i="6"/>
  <c r="E13" i="6"/>
  <c r="E18" i="6"/>
  <c r="E24" i="3"/>
  <c r="E19" i="10" l="1"/>
  <c r="F19" i="10" s="1"/>
  <c r="E12" i="10"/>
  <c r="F12" i="10" s="1"/>
  <c r="E18" i="10"/>
  <c r="F18" i="10" s="1"/>
  <c r="E21" i="10"/>
  <c r="F21" i="10" s="1"/>
  <c r="F24" i="10"/>
  <c r="E20" i="10"/>
  <c r="F20" i="10" s="1"/>
  <c r="F31" i="6"/>
  <c r="F12" i="6"/>
  <c r="F16" i="6"/>
  <c r="F14" i="6"/>
  <c r="F24" i="3"/>
  <c r="F23" i="3"/>
  <c r="E30" i="3"/>
  <c r="E27" i="3"/>
  <c r="F20" i="6"/>
  <c r="F30" i="6"/>
  <c r="F23" i="6"/>
  <c r="F30" i="10"/>
  <c r="E31" i="3"/>
  <c r="F15" i="6"/>
  <c r="F13" i="6"/>
  <c r="F28" i="6"/>
  <c r="F27" i="10"/>
  <c r="F26" i="6"/>
  <c r="E13" i="10"/>
  <c r="F13" i="10" s="1"/>
  <c r="E29" i="3"/>
  <c r="F19" i="6"/>
  <c r="F17" i="6"/>
  <c r="F29" i="10"/>
  <c r="F18" i="6"/>
  <c r="E15" i="10"/>
  <c r="F15" i="10" s="1"/>
  <c r="E26" i="3"/>
  <c r="F26" i="3" s="1"/>
  <c r="F24" i="6"/>
  <c r="F21" i="6"/>
  <c r="F31" i="10"/>
  <c r="F28" i="10"/>
  <c r="F26" i="10"/>
  <c r="E17" i="10"/>
  <c r="F17" i="10" s="1"/>
  <c r="E28" i="3"/>
  <c r="F29" i="6"/>
  <c r="F27" i="6"/>
  <c r="F23" i="10"/>
  <c r="F32" i="10" l="1"/>
  <c r="F28" i="3"/>
  <c r="F30" i="3"/>
  <c r="F27" i="3"/>
  <c r="F29" i="3"/>
  <c r="F32" i="3" s="1"/>
  <c r="F31" i="3"/>
  <c r="F32" i="6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<sst xmlns="http://schemas.openxmlformats.org/spreadsheetml/2006/main" count="340" uniqueCount="177">
  <si>
    <t xml:space="preserve">PLANILHA DE CUSTOS E FORMAÇÃO DE PREÇOS </t>
  </si>
  <si>
    <t>INFORMAÇÕES DO PROCESSO DE LICITAÇÃO</t>
  </si>
  <si>
    <t xml:space="preserve">Processo </t>
  </si>
  <si>
    <t>IDENTIFICAÇÃO DO SERVIÇO</t>
  </si>
  <si>
    <t>Museu da Inconfidência</t>
  </si>
  <si>
    <t>DISCRIMINAÇÃO DOS SERVIÇOS (DADOS REFERENTES À CONTRATAÇÃO)</t>
  </si>
  <si>
    <t xml:space="preserve">A </t>
  </si>
  <si>
    <t xml:space="preserve">Data da apresentação da proposta </t>
  </si>
  <si>
    <t>B</t>
  </si>
  <si>
    <t>Município/UF</t>
  </si>
  <si>
    <t>C</t>
  </si>
  <si>
    <t>Convenção coletiva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</si>
  <si>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</si>
  <si>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</si>
  <si>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</si>
  <si>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</si>
  <si>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</si>
  <si>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</si>
  <si>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</si>
  <si>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</si>
  <si>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</si>
  <si>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Classificação Brasileira de Ocupações - CBO</t>
  </si>
  <si>
    <t>Salário Normativo da Cotegoria Profissional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</si>
  <si>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</si>
  <si>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</si>
  <si>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</si>
  <si>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</si>
  <si>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</si>
  <si>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</si>
  <si>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</si>
  <si>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</si>
  <si>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</si>
  <si>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</si>
  <si>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</si>
  <si>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</si>
  <si>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</si>
  <si>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</si>
  <si>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G</t>
  </si>
  <si>
    <t>Intervalo Intrajornada</t>
  </si>
  <si>
    <t>Total</t>
  </si>
  <si>
    <t>Módulo 2</t>
  </si>
  <si>
    <t>Encargos e Benefícios Anuais, Mensais e Diários</t>
  </si>
  <si>
    <t>Submódulo 2.1</t>
  </si>
  <si>
    <t>13º Salário, Férias e Adicional de Férias</t>
  </si>
  <si>
    <t>13º (Décimo terceiro) Salário  = (remuneração/12)</t>
  </si>
  <si>
    <t>Férias + Adicional de Férias = (Rem/3/12) 12,10%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</si>
  <si>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</si>
  <si>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</si>
  <si>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</si>
  <si>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>INSS = (rem+2.1)</t>
  </si>
  <si>
    <t>Salário Educação</t>
  </si>
  <si>
    <t>RAT x FAP = SAT</t>
  </si>
  <si>
    <t>SESC ou SESI</t>
  </si>
  <si>
    <t>SENAC ou SENAI</t>
  </si>
  <si>
    <t>SEBRAE</t>
  </si>
  <si>
    <t>INCRA</t>
  </si>
  <si>
    <t>H</t>
  </si>
  <si>
    <t>FGTS</t>
  </si>
  <si>
    <t xml:space="preserve">Total </t>
  </si>
  <si>
    <t>Submódulo 2.3</t>
  </si>
  <si>
    <t>Benefícios Mensais e Diários</t>
  </si>
  <si>
    <t>Unitário</t>
  </si>
  <si>
    <t xml:space="preserve">Valor R$ </t>
  </si>
  <si>
    <t>Transporte (2 * R$ VT * Qtd. dias) - (6% * Salário Base)</t>
  </si>
  <si>
    <t>Auxílio Refeição (Valor * R$ VA * (desconto%))</t>
  </si>
  <si>
    <t>Assistencia Familiar (Saúde)</t>
  </si>
  <si>
    <t>Auxílio Creche</t>
  </si>
  <si>
    <t xml:space="preserve">E </t>
  </si>
  <si>
    <t>Seguro de Vida, Invalidez e funeral</t>
  </si>
  <si>
    <t>Plano Odontológico</t>
  </si>
  <si>
    <t>Intrajornada Idenizatória</t>
  </si>
  <si>
    <t>Quadro-Resumo do Módulo 2 - Encargos e Benefícios Anuais, Mensais e Diários</t>
  </si>
  <si>
    <t>2.1</t>
  </si>
  <si>
    <t>2.2</t>
  </si>
  <si>
    <t>2.3</t>
  </si>
  <si>
    <t>Módulo 3</t>
  </si>
  <si>
    <t xml:space="preserve">Provisão para Rescisão </t>
  </si>
  <si>
    <t>Provisão para Rescisão</t>
  </si>
  <si>
    <t xml:space="preserve">Aviso Prévio Indenizado </t>
  </si>
  <si>
    <t>Incidência do FGTS sobre o Aviso Prévio Indenizado</t>
  </si>
  <si>
    <t>Multa do FGTS sobre o Aviso Prévio Indenizado</t>
  </si>
  <si>
    <t>Aviso Prévio Trabalhado</t>
  </si>
  <si>
    <t>Incidência do submódulo 2.2 sobre Aviso Prévio Trabalhado</t>
  </si>
  <si>
    <t>Multa do FGTS sobre o Aviso Prévio trabalhado</t>
  </si>
  <si>
    <t>Módulo 4</t>
  </si>
  <si>
    <t>Custo de Reposição do Profissional Ausente</t>
  </si>
  <si>
    <t>Submódulo 4.1</t>
  </si>
  <si>
    <t>Substituto nas Ausências Legais (Redação data pela Instrução Normativa nº 7 de 2018)</t>
  </si>
  <si>
    <t xml:space="preserve">Substituto na cobertura de Férias 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</si>
  <si>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</si>
  <si>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</si>
  <si>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</si>
  <si>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</si>
  <si>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Outros (especifiar)</t>
  </si>
  <si>
    <t>Submódulo 4.2</t>
  </si>
  <si>
    <t>Intervalo Intrajornada*</t>
  </si>
  <si>
    <t>Valor R$</t>
  </si>
  <si>
    <t>Intervalo para repouso ou alimentação</t>
  </si>
  <si>
    <t>*módulo adaptado à CCT 2023</t>
  </si>
  <si>
    <t>Quadro-Resumo do Módulo 4 - Custo de Reposição do Profissional Ausente</t>
  </si>
  <si>
    <t>4.1</t>
  </si>
  <si>
    <t>4.2</t>
  </si>
  <si>
    <t>Módulo 5</t>
  </si>
  <si>
    <t>Insumos Diversos</t>
  </si>
  <si>
    <t>Uniforme</t>
  </si>
  <si>
    <t xml:space="preserve">Equipamentos de Proteção Individual (EPI's) </t>
  </si>
  <si>
    <t>Outros (cassetete por posto e armamento para posto armado) / PPRA e PCSMSO</t>
  </si>
  <si>
    <t>Materiais</t>
  </si>
  <si>
    <t>Módulo 6</t>
  </si>
  <si>
    <t>Custos Indiretos, Tributos e Lucro</t>
  </si>
  <si>
    <t>Custos Indiretos</t>
  </si>
  <si>
    <t xml:space="preserve">Lucro </t>
  </si>
  <si>
    <t>Tributos</t>
  </si>
  <si>
    <t>Tributo Federal - PIS</t>
  </si>
  <si>
    <t>Tributo Federal - COFINS</t>
  </si>
  <si>
    <t>Tributo Municipal - ISS</t>
  </si>
  <si>
    <t>CÁLCULO DOS TRIBUTOS</t>
  </si>
  <si>
    <t>Percentuais totais dos tributos</t>
  </si>
  <si>
    <t>Total dos Módulos (1 a 5) + Custos Indiretos (6.A) + Lucro (6.B)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</si>
  <si>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</si>
  <si>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</si>
  <si>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</si>
  <si>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</si>
  <si>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</si>
  <si>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</si>
  <si>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</si>
  <si>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</si>
  <si>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(A+B+C+D)</t>
  </si>
  <si>
    <t>Módulo 6 - Custos Indiretos, Tributos e Lucro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</si>
  <si>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</si>
  <si>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</si>
  <si>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</si>
  <si>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</si>
  <si>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</si>
  <si>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I</t>
  </si>
  <si>
    <t>Valor Mensal dos Serviços</t>
  </si>
  <si>
    <t>Postos</t>
  </si>
  <si>
    <t>Valor Anual dos Serviços</t>
  </si>
  <si>
    <t>Custo diário por posto de empregado</t>
  </si>
  <si>
    <t>Fator K</t>
  </si>
  <si>
    <t>Resumo - Pregão XX/202X</t>
  </si>
  <si>
    <t>Item</t>
  </si>
  <si>
    <t>Unidade</t>
  </si>
  <si>
    <t>Tipo</t>
  </si>
  <si>
    <t>Qtd. Postos</t>
  </si>
  <si>
    <t>Empregado por posto</t>
  </si>
  <si>
    <t>Valor Empregado</t>
  </si>
  <si>
    <t>Valor do posto</t>
  </si>
  <si>
    <t>R$ Mensal Unidade</t>
  </si>
  <si>
    <t>R$ Anual Unidade</t>
  </si>
  <si>
    <t>Total Geral</t>
  </si>
  <si>
    <t>INSTITUTO BRASILEIRO DE MUSEUS</t>
  </si>
  <si>
    <t>ER-MGES - Escritório de Representação Regional - Minas Gerais e Espírito Santo</t>
  </si>
  <si>
    <t>Vigia 44 horas semanais</t>
  </si>
  <si>
    <t>Contrato nº 004/2018</t>
  </si>
  <si>
    <t>Cálculo da Diferença a Pagar</t>
  </si>
  <si>
    <t>MUSEU REGIONAL DE SÃO JOÃO DEL-REI</t>
  </si>
  <si>
    <t>REPACTUAÇÃO</t>
  </si>
  <si>
    <t>CÁLCULOS DAS GLOSAS DO PERÍODO</t>
  </si>
  <si>
    <t>Competência</t>
  </si>
  <si>
    <t>Valor Vigente</t>
  </si>
  <si>
    <t>PAGO</t>
  </si>
  <si>
    <t>Valor Repactuado</t>
  </si>
  <si>
    <t>Reflexo da Glosa 
(R$ devido)</t>
  </si>
  <si>
    <t>Diferença a pagar</t>
  </si>
  <si>
    <t>R$ Glosado</t>
  </si>
  <si>
    <t>Custo diário por posto vigente</t>
  </si>
  <si>
    <t>Qtd Faltas</t>
  </si>
  <si>
    <t>Custo diário por posto repactuado</t>
  </si>
  <si>
    <t>R$ a ser Glosado</t>
  </si>
  <si>
    <t xml:space="preserve">O fiscal precisa verificar os valores efetivamente pagos e  glosados e o quantitativo de falta para cada competência. (colunas "PAGO", "R$ efetivamente Glosado" e "Qtd Faltas")
Após o lançamento destes itens nesta planilha será calculado o total do retroativo a pagar para a empresa. </t>
  </si>
  <si>
    <t>MUSEU DO OURO</t>
  </si>
  <si>
    <t>MUSEU DO DIAMANTE</t>
  </si>
  <si>
    <t>Recepcionista bilíngue (português/inglês)</t>
  </si>
  <si>
    <t>Recepcionista bilíngue (português/libras)</t>
  </si>
  <si>
    <t>Serviços de Recepção</t>
  </si>
  <si>
    <t>01436.000215/2019-91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</si>
</sst>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[$R$-416]&quot; &quot;#,##0.00"/>
    <numFmt numFmtId="169" formatCode="&quot; &quot;#,##0&quot; &quot;;&quot;-&quot;#,##0&quot; &quot;;&quot; -&quot;00&quot; &quot;;&quot; &quot;@&quot; &quot;"/>
    <numFmt numFmtId="170" formatCode="#,##0.00\ ;&quot; (&quot;#,##0.00\);&quot; -&quot;00\ ;@\ "/>
    <numFmt numFmtId="171" formatCode="_-[$R$-416]\ * #,##0.00_-;\-[$R$-416]\ * #,##0.00_-;_-[$R$-416]\ * &quot;-&quot;??_-;_-@_-"/>
  </numFmts>
  <fonts count="5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Arial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FFE699"/>
        <bgColor rgb="FFFFE699"/>
      </patternFill>
    </fill>
    <fill>
      <patternFill patternType="solid">
        <fgColor rgb="FFAEAAAA"/>
        <bgColor rgb="FFAEAAAA"/>
      </patternFill>
    </fill>
    <fill>
      <patternFill patternType="solid">
        <fgColor rgb="FFC6E0B4"/>
        <bgColor rgb="FFC6E0B4"/>
      </patternFill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rgb="FFD0CECE"/>
      </patternFill>
    </fill>
    <fill>
      <patternFill patternType="solid">
        <fgColor theme="4" tint="-0.499984740745262"/>
        <bgColor rgb="FFA9D08E"/>
      </patternFill>
    </fill>
    <fill>
      <patternFill patternType="solid">
        <fgColor theme="2"/>
        <bgColor rgb="FFAEAAAA"/>
      </patternFill>
    </fill>
    <fill>
      <patternFill patternType="solid">
        <fgColor theme="8" tint="0.79998168889431442"/>
        <bgColor rgb="FFC6E0B4"/>
      </patternFill>
    </fill>
    <fill>
      <patternFill patternType="solid">
        <fgColor theme="8" tint="0.39997558519241921"/>
        <bgColor rgb="FFC6E0B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rgb="FFFEF2CB"/>
        <bgColor rgb="FFFCE4D6"/>
      </patternFill>
    </fill>
    <fill>
      <patternFill patternType="solid">
        <fgColor rgb="FFAEAAAA"/>
        <bgColor rgb="FF9BC2E6"/>
      </patternFill>
    </fill>
    <fill>
      <patternFill patternType="solid">
        <fgColor rgb="FFFCE4D6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rgb="FFC6E0B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51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8" applyFont="1" applyFill="1" applyAlignment="1">
      <alignment vertical="center"/>
    </xf>
    <xf numFmtId="0" fontId="0" fillId="2" borderId="0" xfId="8" applyFont="1" applyFill="1" applyAlignment="1">
      <alignment horizontal="center" vertical="center"/>
    </xf>
    <xf numFmtId="0" fontId="9" fillId="2" borderId="0" xfId="8" applyFont="1" applyFill="1" applyAlignment="1">
      <alignment vertical="center"/>
    </xf>
    <xf numFmtId="0" fontId="10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vertical="center"/>
    </xf>
    <xf numFmtId="0" fontId="11" fillId="2" borderId="0" xfId="8" applyFont="1" applyFill="1" applyAlignment="1">
      <alignment vertical="center"/>
    </xf>
    <xf numFmtId="0" fontId="10" fillId="2" borderId="12" xfId="8" applyFont="1" applyFill="1" applyBorder="1" applyAlignment="1">
      <alignment horizontal="center" vertical="center" wrapText="1"/>
    </xf>
    <xf numFmtId="0" fontId="10" fillId="6" borderId="12" xfId="8" applyFont="1" applyFill="1" applyBorder="1" applyAlignment="1">
      <alignment horizontal="center" vertical="center" wrapText="1"/>
    </xf>
    <xf numFmtId="0" fontId="10" fillId="2" borderId="0" xfId="8" applyFont="1" applyFill="1" applyAlignment="1">
      <alignment horizontal="center" vertical="center" wrapText="1"/>
    </xf>
    <xf numFmtId="0" fontId="0" fillId="2" borderId="0" xfId="8" applyFont="1" applyFill="1" applyAlignment="1">
      <alignment horizontal="center" vertical="center" wrapText="1"/>
    </xf>
    <xf numFmtId="0" fontId="9" fillId="0" borderId="20" xfId="8" applyFont="1" applyBorder="1" applyAlignment="1">
      <alignment horizontal="center" vertical="center" wrapText="1"/>
    </xf>
    <xf numFmtId="0" fontId="9" fillId="0" borderId="21" xfId="8" applyFont="1" applyBorder="1" applyAlignment="1">
      <alignment horizontal="center" vertical="center" wrapText="1"/>
    </xf>
    <xf numFmtId="0" fontId="9" fillId="2" borderId="21" xfId="8" applyFont="1" applyFill="1" applyBorder="1" applyAlignment="1">
      <alignment horizontal="center" vertical="center" wrapText="1"/>
    </xf>
    <xf numFmtId="0" fontId="9" fillId="0" borderId="22" xfId="8" applyFont="1" applyBorder="1" applyAlignment="1">
      <alignment horizontal="center" vertical="center" wrapText="1"/>
    </xf>
    <xf numFmtId="0" fontId="10" fillId="7" borderId="17" xfId="8" applyFont="1" applyFill="1" applyBorder="1" applyAlignment="1">
      <alignment vertical="center"/>
    </xf>
    <xf numFmtId="49" fontId="11" fillId="2" borderId="23" xfId="8" applyNumberFormat="1" applyFont="1" applyFill="1" applyBorder="1" applyAlignment="1">
      <alignment horizontal="center" vertical="center"/>
    </xf>
    <xf numFmtId="166" fontId="11" fillId="2" borderId="24" xfId="1" applyFont="1" applyFill="1" applyBorder="1" applyAlignment="1">
      <alignment vertical="center"/>
    </xf>
    <xf numFmtId="166" fontId="12" fillId="4" borderId="24" xfId="1" applyFont="1" applyFill="1" applyBorder="1" applyAlignment="1">
      <alignment vertical="center"/>
    </xf>
    <xf numFmtId="166" fontId="11" fillId="6" borderId="24" xfId="1" applyFont="1" applyFill="1" applyBorder="1" applyAlignment="1">
      <alignment vertical="center"/>
    </xf>
    <xf numFmtId="166" fontId="11" fillId="2" borderId="25" xfId="1" applyFont="1" applyFill="1" applyBorder="1" applyAlignment="1">
      <alignment vertical="center"/>
    </xf>
    <xf numFmtId="164" fontId="11" fillId="2" borderId="0" xfId="5" applyFont="1" applyFill="1" applyAlignment="1">
      <alignment vertical="center"/>
    </xf>
    <xf numFmtId="166" fontId="13" fillId="4" borderId="24" xfId="1" applyFont="1" applyFill="1" applyBorder="1" applyAlignment="1">
      <alignment vertical="center"/>
    </xf>
    <xf numFmtId="166" fontId="2" fillId="0" borderId="24" xfId="1" applyBorder="1" applyAlignment="1">
      <alignment vertical="center"/>
    </xf>
    <xf numFmtId="166" fontId="13" fillId="4" borderId="24" xfId="1" applyFont="1" applyFill="1" applyBorder="1" applyAlignment="1">
      <alignment horizontal="center" vertical="center"/>
    </xf>
    <xf numFmtId="166" fontId="2" fillId="0" borderId="24" xfId="1" applyFill="1" applyBorder="1" applyAlignment="1">
      <alignment vertical="center"/>
    </xf>
    <xf numFmtId="166" fontId="2" fillId="0" borderId="25" xfId="1" applyFill="1" applyBorder="1" applyAlignment="1">
      <alignment vertical="center"/>
    </xf>
    <xf numFmtId="49" fontId="11" fillId="2" borderId="1" xfId="8" applyNumberFormat="1" applyFont="1" applyFill="1" applyBorder="1" applyAlignment="1">
      <alignment horizontal="center" vertical="center"/>
    </xf>
    <xf numFmtId="166" fontId="11" fillId="2" borderId="26" xfId="1" applyFont="1" applyFill="1" applyBorder="1" applyAlignment="1">
      <alignment vertical="center"/>
    </xf>
    <xf numFmtId="166" fontId="12" fillId="4" borderId="26" xfId="1" applyFont="1" applyFill="1" applyBorder="1" applyAlignment="1">
      <alignment vertical="center"/>
    </xf>
    <xf numFmtId="166" fontId="11" fillId="6" borderId="26" xfId="1" applyFont="1" applyFill="1" applyBorder="1" applyAlignment="1">
      <alignment vertical="center"/>
    </xf>
    <xf numFmtId="166" fontId="11" fillId="2" borderId="2" xfId="1" applyFont="1" applyFill="1" applyBorder="1" applyAlignment="1">
      <alignment vertical="center"/>
    </xf>
    <xf numFmtId="166" fontId="13" fillId="4" borderId="26" xfId="1" applyFont="1" applyFill="1" applyBorder="1" applyAlignment="1">
      <alignment vertical="center"/>
    </xf>
    <xf numFmtId="166" fontId="2" fillId="0" borderId="26" xfId="1" applyBorder="1" applyAlignment="1">
      <alignment vertical="center"/>
    </xf>
    <xf numFmtId="166" fontId="13" fillId="4" borderId="26" xfId="1" applyFont="1" applyFill="1" applyBorder="1" applyAlignment="1">
      <alignment horizontal="center" vertical="center"/>
    </xf>
    <xf numFmtId="166" fontId="2" fillId="0" borderId="26" xfId="1" applyFill="1" applyBorder="1" applyAlignment="1">
      <alignment vertical="center"/>
    </xf>
    <xf numFmtId="166" fontId="2" fillId="0" borderId="2" xfId="1" applyFill="1" applyBorder="1" applyAlignment="1">
      <alignment vertical="center"/>
    </xf>
    <xf numFmtId="49" fontId="11" fillId="2" borderId="3" xfId="8" applyNumberFormat="1" applyFont="1" applyFill="1" applyBorder="1" applyAlignment="1">
      <alignment horizontal="center" vertical="center"/>
    </xf>
    <xf numFmtId="166" fontId="11" fillId="2" borderId="27" xfId="1" applyFont="1" applyFill="1" applyBorder="1" applyAlignment="1">
      <alignment vertical="center"/>
    </xf>
    <xf numFmtId="166" fontId="12" fillId="4" borderId="27" xfId="1" applyFont="1" applyFill="1" applyBorder="1" applyAlignment="1">
      <alignment vertical="center"/>
    </xf>
    <xf numFmtId="166" fontId="11" fillId="6" borderId="27" xfId="1" applyFont="1" applyFill="1" applyBorder="1" applyAlignment="1">
      <alignment vertical="center"/>
    </xf>
    <xf numFmtId="166" fontId="11" fillId="2" borderId="4" xfId="1" applyFont="1" applyFill="1" applyBorder="1" applyAlignment="1">
      <alignment vertical="center"/>
    </xf>
    <xf numFmtId="166" fontId="13" fillId="4" borderId="27" xfId="1" applyFont="1" applyFill="1" applyBorder="1" applyAlignment="1">
      <alignment vertical="center"/>
    </xf>
    <xf numFmtId="166" fontId="2" fillId="0" borderId="27" xfId="1" applyBorder="1" applyAlignment="1">
      <alignment vertical="center"/>
    </xf>
    <xf numFmtId="166" fontId="13" fillId="4" borderId="27" xfId="1" applyFont="1" applyFill="1" applyBorder="1" applyAlignment="1">
      <alignment horizontal="center" vertical="center"/>
    </xf>
    <xf numFmtId="166" fontId="2" fillId="0" borderId="27" xfId="1" applyFill="1" applyBorder="1" applyAlignment="1">
      <alignment vertical="center"/>
    </xf>
    <xf numFmtId="166" fontId="2" fillId="0" borderId="4" xfId="1" applyFill="1" applyBorder="1" applyAlignment="1">
      <alignment vertical="center"/>
    </xf>
    <xf numFmtId="0" fontId="10" fillId="7" borderId="14" xfId="8" applyFont="1" applyFill="1" applyBorder="1" applyAlignment="1">
      <alignment vertical="center"/>
    </xf>
    <xf numFmtId="0" fontId="10" fillId="7" borderId="19" xfId="8" applyFont="1" applyFill="1" applyBorder="1" applyAlignment="1">
      <alignment horizontal="center" vertical="center"/>
    </xf>
    <xf numFmtId="49" fontId="11" fillId="2" borderId="28" xfId="8" applyNumberFormat="1" applyFont="1" applyFill="1" applyBorder="1" applyAlignment="1">
      <alignment horizontal="center" vertical="center"/>
    </xf>
    <xf numFmtId="166" fontId="7" fillId="2" borderId="15" xfId="1" applyFont="1" applyFill="1" applyBorder="1" applyAlignment="1">
      <alignment vertical="center"/>
    </xf>
    <xf numFmtId="168" fontId="7" fillId="2" borderId="0" xfId="5" applyNumberFormat="1" applyFont="1" applyFill="1" applyAlignment="1">
      <alignment vertical="center"/>
    </xf>
    <xf numFmtId="0" fontId="14" fillId="2" borderId="0" xfId="8" applyFont="1" applyFill="1" applyAlignment="1">
      <alignment vertical="center"/>
    </xf>
    <xf numFmtId="169" fontId="14" fillId="2" borderId="0" xfId="8" applyNumberFormat="1" applyFont="1" applyFill="1" applyAlignment="1">
      <alignment horizontal="center" vertical="center"/>
    </xf>
    <xf numFmtId="168" fontId="0" fillId="2" borderId="0" xfId="8" applyNumberFormat="1" applyFont="1" applyFill="1" applyAlignment="1">
      <alignment vertical="center"/>
    </xf>
    <xf numFmtId="166" fontId="0" fillId="2" borderId="0" xfId="8" applyNumberFormat="1" applyFont="1" applyFill="1" applyAlignment="1">
      <alignment vertical="center"/>
    </xf>
    <xf numFmtId="4" fontId="0" fillId="2" borderId="0" xfId="8" applyNumberFormat="1" applyFont="1" applyFill="1" applyAlignment="1">
      <alignment vertical="center"/>
    </xf>
    <xf numFmtId="166" fontId="11" fillId="2" borderId="29" xfId="1" applyFont="1" applyFill="1" applyBorder="1" applyAlignment="1">
      <alignment vertical="center"/>
    </xf>
    <xf numFmtId="166" fontId="12" fillId="4" borderId="30" xfId="1" applyFont="1" applyFill="1" applyBorder="1" applyAlignment="1">
      <alignment vertical="center"/>
    </xf>
    <xf numFmtId="166" fontId="11" fillId="6" borderId="31" xfId="1" applyFont="1" applyFill="1" applyBorder="1" applyAlignment="1">
      <alignment vertical="center"/>
    </xf>
    <xf numFmtId="166" fontId="11" fillId="2" borderId="32" xfId="1" applyFont="1" applyFill="1" applyBorder="1" applyAlignment="1">
      <alignment vertical="center"/>
    </xf>
    <xf numFmtId="166" fontId="12" fillId="4" borderId="33" xfId="1" applyFont="1" applyFill="1" applyBorder="1" applyAlignment="1">
      <alignment vertical="center"/>
    </xf>
    <xf numFmtId="166" fontId="11" fillId="6" borderId="34" xfId="1" applyFont="1" applyFill="1" applyBorder="1" applyAlignment="1">
      <alignment vertical="center"/>
    </xf>
    <xf numFmtId="166" fontId="11" fillId="2" borderId="35" xfId="1" applyFont="1" applyFill="1" applyBorder="1" applyAlignment="1">
      <alignment vertical="center"/>
    </xf>
    <xf numFmtId="166" fontId="12" fillId="4" borderId="36" xfId="1" applyFont="1" applyFill="1" applyBorder="1" applyAlignment="1">
      <alignment vertical="center"/>
    </xf>
    <xf numFmtId="166" fontId="11" fillId="6" borderId="37" xfId="1" applyFont="1" applyFill="1" applyBorder="1" applyAlignment="1">
      <alignment vertical="center"/>
    </xf>
    <xf numFmtId="166" fontId="0" fillId="0" borderId="24" xfId="1" applyFont="1" applyBorder="1" applyAlignment="1">
      <alignment vertical="center"/>
    </xf>
    <xf numFmtId="166" fontId="0" fillId="0" borderId="24" xfId="1" applyFont="1" applyFill="1" applyBorder="1" applyAlignment="1">
      <alignment vertical="center"/>
    </xf>
    <xf numFmtId="166" fontId="0" fillId="0" borderId="25" xfId="1" applyFont="1" applyFill="1" applyBorder="1" applyAlignment="1">
      <alignment vertical="center"/>
    </xf>
    <xf numFmtId="166" fontId="0" fillId="0" borderId="26" xfId="1" applyFont="1" applyBorder="1" applyAlignment="1">
      <alignment vertical="center"/>
    </xf>
    <xf numFmtId="166" fontId="0" fillId="0" borderId="26" xfId="1" applyFont="1" applyFill="1" applyBorder="1" applyAlignment="1">
      <alignment vertical="center"/>
    </xf>
    <xf numFmtId="166" fontId="0" fillId="0" borderId="2" xfId="1" applyFont="1" applyFill="1" applyBorder="1" applyAlignment="1">
      <alignment vertical="center"/>
    </xf>
    <xf numFmtId="166" fontId="0" fillId="0" borderId="27" xfId="1" applyFont="1" applyBorder="1" applyAlignment="1">
      <alignment vertical="center"/>
    </xf>
    <xf numFmtId="166" fontId="0" fillId="0" borderId="27" xfId="1" applyFont="1" applyFill="1" applyBorder="1" applyAlignment="1">
      <alignment vertical="center"/>
    </xf>
    <xf numFmtId="166" fontId="0" fillId="0" borderId="4" xfId="1" applyFont="1" applyFill="1" applyBorder="1" applyAlignment="1">
      <alignment vertical="center"/>
    </xf>
    <xf numFmtId="0" fontId="15" fillId="11" borderId="0" xfId="0" applyFont="1" applyFill="1" applyAlignment="1">
      <alignment vertical="center"/>
    </xf>
    <xf numFmtId="0" fontId="15" fillId="11" borderId="0" xfId="0" applyFont="1" applyFill="1" applyAlignment="1">
      <alignment horizontal="center" vertical="center"/>
    </xf>
    <xf numFmtId="0" fontId="4" fillId="10" borderId="0" xfId="6" applyFont="1" applyFill="1" applyAlignment="1">
      <alignment vertical="center"/>
    </xf>
    <xf numFmtId="0" fontId="6" fillId="10" borderId="0" xfId="6" applyFont="1" applyFill="1" applyAlignment="1">
      <alignment vertical="center"/>
    </xf>
    <xf numFmtId="0" fontId="6" fillId="10" borderId="0" xfId="6" applyFont="1" applyFill="1" applyAlignment="1">
      <alignment horizontal="center" vertical="center"/>
    </xf>
    <xf numFmtId="0" fontId="4" fillId="10" borderId="0" xfId="6" applyFont="1" applyFill="1" applyAlignment="1">
      <alignment horizontal="center" vertical="center"/>
    </xf>
    <xf numFmtId="0" fontId="17" fillId="10" borderId="0" xfId="6" applyFont="1" applyFill="1" applyBorder="1" applyAlignment="1" applyProtection="1">
      <alignment horizontal="center" vertical="center"/>
    </xf>
    <xf numFmtId="0" fontId="4" fillId="10" borderId="0" xfId="6" applyFont="1" applyFill="1" applyAlignment="1">
      <alignment vertical="center" wrapText="1"/>
    </xf>
    <xf numFmtId="0" fontId="4" fillId="10" borderId="0" xfId="6" applyFont="1" applyFill="1" applyAlignment="1">
      <alignment horizontal="center" vertical="center" wrapText="1"/>
    </xf>
    <xf numFmtId="0" fontId="18" fillId="10" borderId="0" xfId="6" applyFont="1" applyFill="1" applyAlignment="1">
      <alignment vertical="center"/>
    </xf>
    <xf numFmtId="0" fontId="19" fillId="10" borderId="0" xfId="6" applyFont="1" applyFill="1" applyAlignment="1">
      <alignment vertical="center" wrapText="1"/>
    </xf>
    <xf numFmtId="0" fontId="23" fillId="10" borderId="0" xfId="6" applyFont="1" applyFill="1" applyAlignment="1">
      <alignment vertical="center"/>
    </xf>
    <xf numFmtId="0" fontId="24" fillId="10" borderId="43" xfId="6" applyFont="1" applyFill="1" applyBorder="1" applyAlignment="1">
      <alignment horizontal="center" vertical="center"/>
    </xf>
    <xf numFmtId="0" fontId="23" fillId="10" borderId="44" xfId="6" applyFont="1" applyFill="1" applyBorder="1" applyAlignment="1">
      <alignment vertical="center"/>
    </xf>
    <xf numFmtId="0" fontId="24" fillId="10" borderId="0" xfId="6" applyFont="1" applyFill="1" applyAlignment="1">
      <alignment horizontal="center" vertical="center"/>
    </xf>
    <xf numFmtId="0" fontId="25" fillId="3" borderId="46" xfId="6" applyFont="1" applyFill="1" applyBorder="1" applyAlignment="1" applyProtection="1">
      <alignment horizontal="left" vertical="center"/>
    </xf>
    <xf numFmtId="0" fontId="25" fillId="3" borderId="47" xfId="6" applyFont="1" applyFill="1" applyBorder="1" applyAlignment="1" applyProtection="1">
      <alignment horizontal="left" vertical="center"/>
    </xf>
    <xf numFmtId="0" fontId="27" fillId="10" borderId="39" xfId="6" applyFont="1" applyFill="1" applyBorder="1" applyAlignment="1">
      <alignment horizontal="center" vertical="center"/>
    </xf>
    <xf numFmtId="0" fontId="28" fillId="10" borderId="40" xfId="6" applyFont="1" applyFill="1" applyBorder="1" applyAlignment="1">
      <alignment vertical="center"/>
    </xf>
    <xf numFmtId="0" fontId="29" fillId="3" borderId="45" xfId="6" applyFont="1" applyFill="1" applyBorder="1" applyAlignment="1" applyProtection="1">
      <alignment horizontal="left" vertical="center"/>
    </xf>
    <xf numFmtId="0" fontId="27" fillId="10" borderId="13" xfId="6" applyFont="1" applyFill="1" applyBorder="1" applyAlignment="1">
      <alignment horizontal="center" vertical="center"/>
    </xf>
    <xf numFmtId="0" fontId="27" fillId="10" borderId="0" xfId="6" applyFont="1" applyFill="1" applyAlignment="1">
      <alignment vertical="center"/>
    </xf>
    <xf numFmtId="0" fontId="28" fillId="10" borderId="0" xfId="6" applyFont="1" applyFill="1" applyAlignment="1">
      <alignment vertical="center"/>
    </xf>
    <xf numFmtId="0" fontId="28" fillId="10" borderId="14" xfId="6" applyFont="1" applyFill="1" applyBorder="1" applyAlignment="1">
      <alignment vertical="center"/>
    </xf>
    <xf numFmtId="0" fontId="27" fillId="10" borderId="10" xfId="6" applyFont="1" applyFill="1" applyBorder="1" applyAlignment="1">
      <alignment horizontal="center" vertical="center"/>
    </xf>
    <xf numFmtId="0" fontId="27" fillId="10" borderId="8" xfId="6" applyFont="1" applyFill="1" applyBorder="1" applyAlignment="1">
      <alignment vertical="center"/>
    </xf>
    <xf numFmtId="0" fontId="28" fillId="10" borderId="8" xfId="6" applyFont="1" applyFill="1" applyBorder="1" applyAlignment="1">
      <alignment vertical="center"/>
    </xf>
    <xf numFmtId="0" fontId="28" fillId="10" borderId="11" xfId="6" applyFont="1" applyFill="1" applyBorder="1" applyAlignment="1">
      <alignment vertical="center"/>
    </xf>
    <xf numFmtId="0" fontId="5" fillId="14" borderId="53" xfId="6" applyFont="1" applyFill="1" applyBorder="1" applyAlignment="1" applyProtection="1">
      <alignment vertical="center"/>
    </xf>
    <xf numFmtId="0" fontId="33" fillId="12" borderId="16" xfId="6" applyFont="1" applyFill="1" applyBorder="1" applyAlignment="1">
      <alignment vertical="center"/>
    </xf>
    <xf numFmtId="0" fontId="33" fillId="12" borderId="18" xfId="6" applyFont="1" applyFill="1" applyBorder="1" applyAlignment="1">
      <alignment vertical="center"/>
    </xf>
    <xf numFmtId="0" fontId="33" fillId="12" borderId="17" xfId="6" applyFont="1" applyFill="1" applyBorder="1" applyAlignment="1">
      <alignment vertical="center"/>
    </xf>
    <xf numFmtId="0" fontId="34" fillId="10" borderId="16" xfId="6" applyFont="1" applyFill="1" applyBorder="1" applyAlignment="1">
      <alignment horizontal="left" vertical="center"/>
    </xf>
    <xf numFmtId="0" fontId="34" fillId="10" borderId="18" xfId="6" applyFont="1" applyFill="1" applyBorder="1" applyAlignment="1">
      <alignment vertical="center"/>
    </xf>
    <xf numFmtId="0" fontId="34" fillId="10" borderId="17" xfId="6" applyFont="1" applyFill="1" applyBorder="1" applyAlignment="1">
      <alignment vertical="center"/>
    </xf>
    <xf numFmtId="0" fontId="34" fillId="10" borderId="10" xfId="6" applyFont="1" applyFill="1" applyBorder="1" applyAlignment="1">
      <alignment horizontal="left" vertical="center"/>
    </xf>
    <xf numFmtId="0" fontId="34" fillId="10" borderId="8" xfId="6" applyFont="1" applyFill="1" applyBorder="1" applyAlignment="1">
      <alignment vertical="center"/>
    </xf>
    <xf numFmtId="0" fontId="34" fillId="10" borderId="11" xfId="6" applyFont="1" applyFill="1" applyBorder="1" applyAlignment="1">
      <alignment vertical="center"/>
    </xf>
    <xf numFmtId="0" fontId="34" fillId="10" borderId="19" xfId="6" applyFont="1" applyFill="1" applyBorder="1" applyAlignment="1">
      <alignment horizontal="center" vertical="center"/>
    </xf>
    <xf numFmtId="0" fontId="34" fillId="10" borderId="13" xfId="6" applyFont="1" applyFill="1" applyBorder="1" applyAlignment="1">
      <alignment vertical="center"/>
    </xf>
    <xf numFmtId="0" fontId="34" fillId="10" borderId="0" xfId="6" applyFont="1" applyFill="1" applyAlignment="1">
      <alignment vertical="center"/>
    </xf>
    <xf numFmtId="0" fontId="34" fillId="10" borderId="14" xfId="6" applyFont="1" applyFill="1" applyBorder="1" applyAlignment="1">
      <alignment vertical="center"/>
    </xf>
    <xf numFmtId="167" fontId="34" fillId="10" borderId="0" xfId="12" applyFont="1" applyFill="1" applyAlignment="1">
      <alignment vertical="center"/>
    </xf>
    <xf numFmtId="0" fontId="34" fillId="10" borderId="15" xfId="6" applyFont="1" applyFill="1" applyBorder="1" applyAlignment="1">
      <alignment horizontal="center" vertical="center"/>
    </xf>
    <xf numFmtId="0" fontId="34" fillId="10" borderId="10" xfId="6" applyFont="1" applyFill="1" applyBorder="1" applyAlignment="1">
      <alignment vertical="center"/>
    </xf>
    <xf numFmtId="14" fontId="34" fillId="10" borderId="8" xfId="6" applyNumberFormat="1" applyFont="1" applyFill="1" applyBorder="1" applyAlignment="1">
      <alignment vertical="center"/>
    </xf>
    <xf numFmtId="0" fontId="32" fillId="10" borderId="0" xfId="6" applyFont="1" applyFill="1" applyAlignment="1">
      <alignment horizontal="center" vertical="center"/>
    </xf>
    <xf numFmtId="0" fontId="32" fillId="10" borderId="0" xfId="6" applyFont="1" applyFill="1" applyAlignment="1">
      <alignment vertical="center"/>
    </xf>
    <xf numFmtId="14" fontId="32" fillId="10" borderId="0" xfId="6" applyNumberFormat="1" applyFont="1" applyFill="1" applyAlignment="1">
      <alignment vertical="center"/>
    </xf>
    <xf numFmtId="0" fontId="35" fillId="12" borderId="5" xfId="6" applyFont="1" applyFill="1" applyBorder="1" applyAlignment="1">
      <alignment horizontal="center" vertical="center"/>
    </xf>
    <xf numFmtId="0" fontId="35" fillId="12" borderId="6" xfId="6" applyFont="1" applyFill="1" applyBorder="1" applyAlignment="1">
      <alignment vertical="center"/>
    </xf>
    <xf numFmtId="0" fontId="36" fillId="12" borderId="6" xfId="6" applyFont="1" applyFill="1" applyBorder="1" applyAlignment="1">
      <alignment vertical="center"/>
    </xf>
    <xf numFmtId="0" fontId="32" fillId="12" borderId="7" xfId="6" applyFont="1" applyFill="1" applyBorder="1" applyAlignment="1">
      <alignment vertical="center"/>
    </xf>
    <xf numFmtId="0" fontId="32" fillId="10" borderId="0" xfId="6" applyFont="1" applyFill="1" applyAlignment="1">
      <alignment horizontal="center" vertical="center" wrapText="1"/>
    </xf>
    <xf numFmtId="0" fontId="32" fillId="10" borderId="0" xfId="6" applyFont="1" applyFill="1" applyAlignment="1">
      <alignment vertical="center" wrapText="1"/>
    </xf>
    <xf numFmtId="14" fontId="32" fillId="10" borderId="0" xfId="6" applyNumberFormat="1" applyFont="1" applyFill="1" applyAlignment="1">
      <alignment vertical="center" wrapText="1"/>
    </xf>
    <xf numFmtId="0" fontId="37" fillId="10" borderId="0" xfId="6" applyFont="1" applyFill="1" applyBorder="1" applyAlignment="1">
      <alignment horizontal="center" vertical="center"/>
    </xf>
    <xf numFmtId="0" fontId="34" fillId="10" borderId="16" xfId="6" applyFont="1" applyFill="1" applyBorder="1" applyAlignment="1">
      <alignment horizontal="center" vertical="center"/>
    </xf>
    <xf numFmtId="0" fontId="34" fillId="10" borderId="16" xfId="6" applyFont="1" applyFill="1" applyBorder="1" applyAlignment="1">
      <alignment vertical="center"/>
    </xf>
    <xf numFmtId="0" fontId="32" fillId="10" borderId="18" xfId="6" applyFont="1" applyFill="1" applyBorder="1" applyAlignment="1">
      <alignment vertical="center"/>
    </xf>
    <xf numFmtId="0" fontId="32" fillId="10" borderId="17" xfId="6" applyFont="1" applyFill="1" applyBorder="1" applyAlignment="1">
      <alignment vertical="center"/>
    </xf>
    <xf numFmtId="0" fontId="34" fillId="10" borderId="13" xfId="6" applyFont="1" applyFill="1" applyBorder="1" applyAlignment="1">
      <alignment horizontal="center" vertical="center"/>
    </xf>
    <xf numFmtId="0" fontId="32" fillId="10" borderId="14" xfId="6" applyFont="1" applyFill="1" applyBorder="1" applyAlignment="1">
      <alignment horizontal="center" vertical="center"/>
    </xf>
    <xf numFmtId="9" fontId="32" fillId="10" borderId="0" xfId="6" applyNumberFormat="1" applyFont="1" applyFill="1" applyAlignment="1">
      <alignment vertical="center"/>
    </xf>
    <xf numFmtId="167" fontId="32" fillId="10" borderId="14" xfId="12" applyFont="1" applyFill="1" applyBorder="1" applyAlignment="1">
      <alignment vertical="center"/>
    </xf>
    <xf numFmtId="0" fontId="32" fillId="10" borderId="14" xfId="6" applyFont="1" applyFill="1" applyBorder="1" applyAlignment="1">
      <alignment vertical="center"/>
    </xf>
    <xf numFmtId="0" fontId="34" fillId="10" borderId="10" xfId="6" applyFont="1" applyFill="1" applyBorder="1" applyAlignment="1">
      <alignment horizontal="center" vertical="center"/>
    </xf>
    <xf numFmtId="0" fontId="32" fillId="10" borderId="8" xfId="6" applyFont="1" applyFill="1" applyBorder="1" applyAlignment="1">
      <alignment vertical="center"/>
    </xf>
    <xf numFmtId="167" fontId="32" fillId="10" borderId="11" xfId="6" applyNumberFormat="1" applyFont="1" applyFill="1" applyBorder="1" applyAlignment="1">
      <alignment vertical="center"/>
    </xf>
    <xf numFmtId="0" fontId="37" fillId="10" borderId="10" xfId="6" applyFont="1" applyFill="1" applyBorder="1" applyAlignment="1">
      <alignment horizontal="center" vertical="center"/>
    </xf>
    <xf numFmtId="0" fontId="37" fillId="10" borderId="8" xfId="6" applyFont="1" applyFill="1" applyBorder="1" applyAlignment="1">
      <alignment vertical="center"/>
    </xf>
    <xf numFmtId="0" fontId="37" fillId="10" borderId="11" xfId="6" applyFont="1" applyFill="1" applyBorder="1" applyAlignment="1">
      <alignment vertical="center"/>
    </xf>
    <xf numFmtId="0" fontId="37" fillId="10" borderId="0" xfId="6" applyFont="1" applyFill="1" applyBorder="1" applyAlignment="1">
      <alignment vertical="center"/>
    </xf>
    <xf numFmtId="0" fontId="38" fillId="26" borderId="45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vertical="center"/>
    </xf>
    <xf numFmtId="0" fontId="3" fillId="26" borderId="52" xfId="0" applyFont="1" applyFill="1" applyBorder="1" applyAlignment="1">
      <alignment vertical="center"/>
    </xf>
    <xf numFmtId="0" fontId="3" fillId="26" borderId="40" xfId="0" applyFont="1" applyFill="1" applyBorder="1" applyAlignment="1">
      <alignment vertical="center"/>
    </xf>
    <xf numFmtId="0" fontId="39" fillId="27" borderId="45" xfId="0" applyFont="1" applyFill="1" applyBorder="1" applyAlignment="1">
      <alignment horizontal="center" vertical="center"/>
    </xf>
    <xf numFmtId="0" fontId="39" fillId="27" borderId="45" xfId="0" applyFont="1" applyFill="1" applyBorder="1" applyAlignment="1">
      <alignment vertical="center"/>
    </xf>
    <xf numFmtId="0" fontId="39" fillId="27" borderId="46" xfId="0" applyFont="1" applyFill="1" applyBorder="1" applyAlignment="1">
      <alignment vertical="center"/>
    </xf>
    <xf numFmtId="0" fontId="39" fillId="27" borderId="47" xfId="0" applyFont="1" applyFill="1" applyBorder="1" applyAlignment="1">
      <alignment vertical="center"/>
    </xf>
    <xf numFmtId="0" fontId="40" fillId="28" borderId="39" xfId="0" applyFont="1" applyFill="1" applyBorder="1" applyAlignment="1">
      <alignment horizontal="center" vertical="center"/>
    </xf>
    <xf numFmtId="0" fontId="40" fillId="28" borderId="39" xfId="0" applyFont="1" applyFill="1" applyBorder="1" applyAlignment="1">
      <alignment vertical="center"/>
    </xf>
    <xf numFmtId="0" fontId="3" fillId="28" borderId="52" xfId="0" applyFont="1" applyFill="1" applyBorder="1" applyAlignment="1">
      <alignment horizontal="left" vertical="center"/>
    </xf>
    <xf numFmtId="0" fontId="3" fillId="28" borderId="52" xfId="0" applyFont="1" applyFill="1" applyBorder="1" applyAlignment="1">
      <alignment horizontal="center" vertical="center"/>
    </xf>
    <xf numFmtId="170" fontId="3" fillId="28" borderId="40" xfId="0" applyNumberFormat="1" applyFont="1" applyFill="1" applyBorder="1" applyAlignment="1">
      <alignment vertical="center"/>
    </xf>
    <xf numFmtId="0" fontId="40" fillId="28" borderId="41" xfId="0" applyFont="1" applyFill="1" applyBorder="1" applyAlignment="1">
      <alignment horizontal="center" vertical="center"/>
    </xf>
    <xf numFmtId="0" fontId="40" fillId="28" borderId="41" xfId="0" applyFont="1" applyFill="1" applyBorder="1" applyAlignment="1">
      <alignment vertical="center"/>
    </xf>
    <xf numFmtId="0" fontId="3" fillId="28" borderId="0" xfId="0" applyFont="1" applyFill="1" applyAlignment="1">
      <alignment horizontal="center" vertical="center"/>
    </xf>
    <xf numFmtId="170" fontId="3" fillId="28" borderId="42" xfId="0" applyNumberFormat="1" applyFont="1" applyFill="1" applyBorder="1" applyAlignment="1">
      <alignment vertical="center"/>
    </xf>
    <xf numFmtId="0" fontId="39" fillId="28" borderId="45" xfId="0" applyFont="1" applyFill="1" applyBorder="1" applyAlignment="1">
      <alignment horizontal="center" vertical="center"/>
    </xf>
    <xf numFmtId="0" fontId="39" fillId="28" borderId="46" xfId="0" applyFont="1" applyFill="1" applyBorder="1" applyAlignment="1">
      <alignment vertical="center"/>
    </xf>
    <xf numFmtId="0" fontId="39" fillId="28" borderId="47" xfId="0" applyFont="1" applyFill="1" applyBorder="1" applyAlignment="1">
      <alignment vertical="center"/>
    </xf>
    <xf numFmtId="0" fontId="40" fillId="0" borderId="45" xfId="0" applyFont="1" applyBorder="1" applyAlignment="1">
      <alignment horizontal="center" vertical="center"/>
    </xf>
    <xf numFmtId="0" fontId="40" fillId="28" borderId="45" xfId="0" applyFont="1" applyFill="1" applyBorder="1" applyAlignment="1">
      <alignment vertical="center"/>
    </xf>
    <xf numFmtId="0" fontId="3" fillId="28" borderId="46" xfId="0" applyFont="1" applyFill="1" applyBorder="1" applyAlignment="1">
      <alignment vertical="center"/>
    </xf>
    <xf numFmtId="0" fontId="3" fillId="28" borderId="47" xfId="0" applyFont="1" applyFill="1" applyBorder="1" applyAlignment="1">
      <alignment vertical="center"/>
    </xf>
    <xf numFmtId="0" fontId="40" fillId="27" borderId="45" xfId="0" applyFont="1" applyFill="1" applyBorder="1" applyAlignment="1">
      <alignment vertical="center"/>
    </xf>
    <xf numFmtId="0" fontId="40" fillId="28" borderId="56" xfId="0" applyFont="1" applyFill="1" applyBorder="1" applyAlignment="1">
      <alignment horizontal="center" vertical="center"/>
    </xf>
    <xf numFmtId="0" fontId="40" fillId="28" borderId="0" xfId="0" applyFont="1" applyFill="1" applyAlignment="1">
      <alignment vertical="center"/>
    </xf>
    <xf numFmtId="0" fontId="3" fillId="28" borderId="0" xfId="0" applyFont="1" applyFill="1" applyAlignment="1">
      <alignment vertical="center"/>
    </xf>
    <xf numFmtId="0" fontId="3" fillId="28" borderId="42" xfId="0" applyFont="1" applyFill="1" applyBorder="1" applyAlignment="1">
      <alignment vertical="center"/>
    </xf>
    <xf numFmtId="0" fontId="39" fillId="28" borderId="45" xfId="0" applyFont="1" applyFill="1" applyBorder="1" applyAlignment="1">
      <alignment vertical="center"/>
    </xf>
    <xf numFmtId="167" fontId="37" fillId="20" borderId="9" xfId="12" applyFont="1" applyFill="1" applyBorder="1" applyAlignment="1">
      <alignment vertical="center"/>
    </xf>
    <xf numFmtId="0" fontId="39" fillId="28" borderId="0" xfId="0" applyFont="1" applyFill="1" applyAlignment="1">
      <alignment horizontal="center" vertical="center"/>
    </xf>
    <xf numFmtId="0" fontId="39" fillId="28" borderId="0" xfId="0" applyFont="1" applyFill="1" applyAlignment="1">
      <alignment vertical="center"/>
    </xf>
    <xf numFmtId="0" fontId="39" fillId="29" borderId="0" xfId="0" applyFont="1" applyFill="1" applyAlignment="1">
      <alignment horizontal="center" vertical="center"/>
    </xf>
    <xf numFmtId="0" fontId="39" fillId="29" borderId="0" xfId="0" applyFont="1" applyFill="1" applyAlignment="1">
      <alignment vertical="center"/>
    </xf>
    <xf numFmtId="0" fontId="39" fillId="27" borderId="52" xfId="0" applyFont="1" applyFill="1" applyBorder="1" applyAlignment="1">
      <alignment vertical="center"/>
    </xf>
    <xf numFmtId="0" fontId="39" fillId="27" borderId="40" xfId="0" applyFont="1" applyFill="1" applyBorder="1" applyAlignment="1">
      <alignment vertical="center"/>
    </xf>
    <xf numFmtId="0" fontId="39" fillId="30" borderId="0" xfId="0" applyFont="1" applyFill="1" applyAlignment="1">
      <alignment horizontal="right" vertical="center"/>
    </xf>
    <xf numFmtId="0" fontId="3" fillId="30" borderId="0" xfId="0" applyFont="1" applyFill="1" applyAlignment="1">
      <alignment horizontal="center" vertical="center"/>
    </xf>
    <xf numFmtId="0" fontId="3" fillId="30" borderId="42" xfId="0" applyFont="1" applyFill="1" applyBorder="1" applyAlignment="1">
      <alignment horizontal="center" vertical="center"/>
    </xf>
    <xf numFmtId="0" fontId="3" fillId="28" borderId="53" xfId="0" applyFont="1" applyFill="1" applyBorder="1" applyAlignment="1">
      <alignment vertical="center"/>
    </xf>
    <xf numFmtId="0" fontId="3" fillId="28" borderId="44" xfId="0" applyFont="1" applyFill="1" applyBorder="1" applyAlignment="1">
      <alignment vertical="center"/>
    </xf>
    <xf numFmtId="0" fontId="20" fillId="11" borderId="0" xfId="0" applyFont="1" applyFill="1" applyAlignment="1">
      <alignment vertical="center"/>
    </xf>
    <xf numFmtId="0" fontId="3" fillId="28" borderId="40" xfId="0" applyFont="1" applyFill="1" applyBorder="1" applyAlignment="1">
      <alignment vertical="center"/>
    </xf>
    <xf numFmtId="0" fontId="3" fillId="28" borderId="52" xfId="0" applyFont="1" applyFill="1" applyBorder="1" applyAlignment="1">
      <alignment vertical="center"/>
    </xf>
    <xf numFmtId="0" fontId="40" fillId="28" borderId="52" xfId="0" applyFont="1" applyFill="1" applyBorder="1" applyAlignment="1">
      <alignment vertical="center"/>
    </xf>
    <xf numFmtId="0" fontId="40" fillId="28" borderId="54" xfId="0" applyFont="1" applyFill="1" applyBorder="1" applyAlignment="1">
      <alignment horizontal="center" vertical="center"/>
    </xf>
    <xf numFmtId="0" fontId="39" fillId="27" borderId="54" xfId="0" applyFont="1" applyFill="1" applyBorder="1" applyAlignment="1">
      <alignment horizontal="center" vertical="center"/>
    </xf>
    <xf numFmtId="0" fontId="39" fillId="31" borderId="47" xfId="0" applyFont="1" applyFill="1" applyBorder="1" applyAlignment="1">
      <alignment vertical="center"/>
    </xf>
    <xf numFmtId="0" fontId="39" fillId="31" borderId="46" xfId="0" applyFont="1" applyFill="1" applyBorder="1" applyAlignment="1">
      <alignment vertical="center"/>
    </xf>
    <xf numFmtId="0" fontId="39" fillId="31" borderId="45" xfId="0" applyFont="1" applyFill="1" applyBorder="1" applyAlignment="1">
      <alignment vertical="center"/>
    </xf>
    <xf numFmtId="0" fontId="38" fillId="26" borderId="45" xfId="0" applyFont="1" applyFill="1" applyBorder="1" applyAlignment="1">
      <alignment vertical="center"/>
    </xf>
    <xf numFmtId="0" fontId="38" fillId="26" borderId="46" xfId="0" applyFont="1" applyFill="1" applyBorder="1" applyAlignment="1">
      <alignment vertical="center"/>
    </xf>
    <xf numFmtId="0" fontId="38" fillId="26" borderId="47" xfId="0" applyFont="1" applyFill="1" applyBorder="1" applyAlignment="1">
      <alignment vertical="center"/>
    </xf>
    <xf numFmtId="0" fontId="39" fillId="27" borderId="38" xfId="0" applyFont="1" applyFill="1" applyBorder="1" applyAlignment="1">
      <alignment horizontal="center" vertical="center"/>
    </xf>
    <xf numFmtId="0" fontId="40" fillId="28" borderId="55" xfId="0" applyFont="1" applyFill="1" applyBorder="1" applyAlignment="1">
      <alignment horizontal="center" vertical="center"/>
    </xf>
    <xf numFmtId="0" fontId="40" fillId="28" borderId="53" xfId="0" applyFont="1" applyFill="1" applyBorder="1" applyAlignment="1">
      <alignment vertical="center"/>
    </xf>
    <xf numFmtId="0" fontId="3" fillId="26" borderId="46" xfId="0" applyFont="1" applyFill="1" applyBorder="1" applyAlignment="1">
      <alignment vertical="center"/>
    </xf>
    <xf numFmtId="0" fontId="3" fillId="26" borderId="47" xfId="0" applyFont="1" applyFill="1" applyBorder="1" applyAlignment="1">
      <alignment vertical="center"/>
    </xf>
    <xf numFmtId="0" fontId="3" fillId="28" borderId="0" xfId="0" applyFont="1" applyFill="1" applyAlignment="1">
      <alignment horizontal="right" vertical="center"/>
    </xf>
    <xf numFmtId="0" fontId="40" fillId="28" borderId="41" xfId="0" applyFont="1" applyFill="1" applyBorder="1" applyAlignment="1">
      <alignment horizontal="left" vertical="center"/>
    </xf>
    <xf numFmtId="0" fontId="39" fillId="32" borderId="45" xfId="0" applyFont="1" applyFill="1" applyBorder="1" applyAlignment="1">
      <alignment horizontal="left" vertical="center"/>
    </xf>
    <xf numFmtId="0" fontId="39" fillId="32" borderId="52" xfId="0" applyFont="1" applyFill="1" applyBorder="1" applyAlignment="1">
      <alignment vertical="center"/>
    </xf>
    <xf numFmtId="0" fontId="39" fillId="32" borderId="40" xfId="0" applyFont="1" applyFill="1" applyBorder="1" applyAlignment="1">
      <alignment vertical="center"/>
    </xf>
    <xf numFmtId="0" fontId="0" fillId="32" borderId="39" xfId="0" applyFill="1" applyBorder="1" applyAlignment="1">
      <alignment horizontal="center" vertical="center"/>
    </xf>
    <xf numFmtId="0" fontId="0" fillId="32" borderId="39" xfId="0" applyFill="1" applyBorder="1" applyAlignment="1">
      <alignment vertical="center"/>
    </xf>
    <xf numFmtId="0" fontId="0" fillId="32" borderId="52" xfId="0" applyFill="1" applyBorder="1" applyAlignment="1">
      <alignment vertical="center"/>
    </xf>
    <xf numFmtId="0" fontId="0" fillId="32" borderId="40" xfId="0" applyFill="1" applyBorder="1" applyAlignment="1">
      <alignment vertical="center"/>
    </xf>
    <xf numFmtId="0" fontId="0" fillId="32" borderId="41" xfId="0" applyFill="1" applyBorder="1" applyAlignment="1">
      <alignment horizontal="center" vertical="center"/>
    </xf>
    <xf numFmtId="0" fontId="0" fillId="32" borderId="41" xfId="0" applyFill="1" applyBorder="1" applyAlignment="1">
      <alignment vertical="center"/>
    </xf>
    <xf numFmtId="0" fontId="0" fillId="32" borderId="0" xfId="0" applyFill="1" applyAlignment="1">
      <alignment vertical="center"/>
    </xf>
    <xf numFmtId="0" fontId="0" fillId="32" borderId="42" xfId="0" applyFill="1" applyBorder="1" applyAlignment="1">
      <alignment vertical="center"/>
    </xf>
    <xf numFmtId="0" fontId="39" fillId="32" borderId="45" xfId="0" applyFont="1" applyFill="1" applyBorder="1" applyAlignment="1">
      <alignment horizontal="center" vertical="center"/>
    </xf>
    <xf numFmtId="0" fontId="39" fillId="32" borderId="46" xfId="0" applyFont="1" applyFill="1" applyBorder="1" applyAlignment="1">
      <alignment vertical="center"/>
    </xf>
    <xf numFmtId="0" fontId="39" fillId="32" borderId="47" xfId="0" applyFont="1" applyFill="1" applyBorder="1" applyAlignment="1">
      <alignment vertical="center"/>
    </xf>
    <xf numFmtId="0" fontId="40" fillId="28" borderId="38" xfId="0" applyFont="1" applyFill="1" applyBorder="1" applyAlignment="1">
      <alignment horizontal="center" vertical="center"/>
    </xf>
    <xf numFmtId="0" fontId="40" fillId="28" borderId="46" xfId="0" applyFont="1" applyFill="1" applyBorder="1" applyAlignment="1">
      <alignment vertical="center"/>
    </xf>
    <xf numFmtId="0" fontId="29" fillId="20" borderId="5" xfId="6" applyFont="1" applyFill="1" applyBorder="1" applyAlignment="1">
      <alignment horizontal="center" vertical="center" wrapText="1"/>
    </xf>
    <xf numFmtId="0" fontId="29" fillId="20" borderId="12" xfId="6" applyFont="1" applyFill="1" applyBorder="1" applyAlignment="1">
      <alignment horizontal="center" vertical="center" wrapText="1"/>
    </xf>
    <xf numFmtId="167" fontId="28" fillId="20" borderId="12" xfId="6" applyNumberFormat="1" applyFont="1" applyFill="1" applyBorder="1" applyAlignment="1">
      <alignment vertical="center"/>
    </xf>
    <xf numFmtId="166" fontId="28" fillId="20" borderId="12" xfId="6" applyNumberFormat="1" applyFont="1" applyFill="1" applyBorder="1" applyAlignment="1">
      <alignment vertical="center"/>
    </xf>
    <xf numFmtId="0" fontId="27" fillId="23" borderId="12" xfId="6" applyFont="1" applyFill="1" applyBorder="1" applyAlignment="1">
      <alignment horizontal="center" vertical="center"/>
    </xf>
    <xf numFmtId="0" fontId="27" fillId="23" borderId="15" xfId="6" applyFont="1" applyFill="1" applyBorder="1" applyAlignment="1">
      <alignment horizontal="center" vertical="center"/>
    </xf>
    <xf numFmtId="0" fontId="43" fillId="20" borderId="10" xfId="6" applyFont="1" applyFill="1" applyBorder="1" applyAlignment="1">
      <alignment vertical="center"/>
    </xf>
    <xf numFmtId="0" fontId="35" fillId="12" borderId="16" xfId="6" applyFont="1" applyFill="1" applyBorder="1" applyAlignment="1">
      <alignment horizontal="center" vertical="center"/>
    </xf>
    <xf numFmtId="0" fontId="35" fillId="12" borderId="18" xfId="6" applyFont="1" applyFill="1" applyBorder="1" applyAlignment="1">
      <alignment vertical="center"/>
    </xf>
    <xf numFmtId="0" fontId="36" fillId="12" borderId="18" xfId="6" applyFont="1" applyFill="1" applyBorder="1" applyAlignment="1">
      <alignment vertical="center"/>
    </xf>
    <xf numFmtId="0" fontId="32" fillId="12" borderId="17" xfId="6" applyFont="1" applyFill="1" applyBorder="1" applyAlignment="1">
      <alignment vertical="center"/>
    </xf>
    <xf numFmtId="0" fontId="44" fillId="14" borderId="5" xfId="6" applyFont="1" applyFill="1" applyBorder="1" applyAlignment="1">
      <alignment horizontal="center" vertical="center" wrapText="1"/>
    </xf>
    <xf numFmtId="0" fontId="44" fillId="14" borderId="6" xfId="6" applyFont="1" applyFill="1" applyBorder="1" applyAlignment="1">
      <alignment vertical="center" wrapText="1"/>
    </xf>
    <xf numFmtId="0" fontId="34" fillId="15" borderId="5" xfId="6" applyFont="1" applyFill="1" applyBorder="1" applyAlignment="1">
      <alignment vertical="center"/>
    </xf>
    <xf numFmtId="0" fontId="34" fillId="15" borderId="6" xfId="6" applyFont="1" applyFill="1" applyBorder="1" applyAlignment="1">
      <alignment vertical="center"/>
    </xf>
    <xf numFmtId="0" fontId="34" fillId="15" borderId="7" xfId="6" applyFont="1" applyFill="1" applyBorder="1" applyAlignment="1">
      <alignment vertical="center"/>
    </xf>
    <xf numFmtId="0" fontId="37" fillId="10" borderId="5" xfId="6" applyFont="1" applyFill="1" applyBorder="1" applyAlignment="1">
      <alignment horizontal="center" vertical="center"/>
    </xf>
    <xf numFmtId="0" fontId="37" fillId="15" borderId="10" xfId="6" applyFont="1" applyFill="1" applyBorder="1" applyAlignment="1">
      <alignment vertical="center"/>
    </xf>
    <xf numFmtId="0" fontId="37" fillId="15" borderId="8" xfId="6" applyFont="1" applyFill="1" applyBorder="1" applyAlignment="1">
      <alignment vertical="center"/>
    </xf>
    <xf numFmtId="0" fontId="37" fillId="15" borderId="8" xfId="6" applyFont="1" applyFill="1" applyBorder="1" applyAlignment="1">
      <alignment horizontal="center" vertical="center"/>
    </xf>
    <xf numFmtId="166" fontId="37" fillId="15" borderId="11" xfId="6" applyNumberFormat="1" applyFont="1" applyFill="1" applyBorder="1" applyAlignment="1">
      <alignment vertical="center"/>
    </xf>
    <xf numFmtId="0" fontId="16" fillId="10" borderId="5" xfId="6" applyFont="1" applyFill="1" applyBorder="1" applyAlignment="1">
      <alignment horizontal="center" vertical="center"/>
    </xf>
    <xf numFmtId="0" fontId="16" fillId="15" borderId="10" xfId="6" applyFont="1" applyFill="1" applyBorder="1" applyAlignment="1">
      <alignment vertical="center"/>
    </xf>
    <xf numFmtId="0" fontId="16" fillId="15" borderId="8" xfId="6" applyFont="1" applyFill="1" applyBorder="1" applyAlignment="1">
      <alignment vertical="center"/>
    </xf>
    <xf numFmtId="0" fontId="16" fillId="15" borderId="8" xfId="6" applyFont="1" applyFill="1" applyBorder="1" applyAlignment="1">
      <alignment horizontal="center" vertical="center"/>
    </xf>
    <xf numFmtId="166" fontId="45" fillId="15" borderId="11" xfId="6" applyNumberFormat="1" applyFont="1" applyFill="1" applyBorder="1" applyAlignment="1">
      <alignment vertical="center"/>
    </xf>
    <xf numFmtId="0" fontId="28" fillId="10" borderId="0" xfId="6" applyFont="1" applyFill="1" applyBorder="1" applyAlignment="1">
      <alignment vertical="center"/>
    </xf>
    <xf numFmtId="0" fontId="33" fillId="12" borderId="0" xfId="6" applyFont="1" applyFill="1" applyBorder="1" applyAlignment="1">
      <alignment vertical="center"/>
    </xf>
    <xf numFmtId="0" fontId="34" fillId="10" borderId="0" xfId="6" applyFont="1" applyFill="1" applyBorder="1" applyAlignment="1">
      <alignment vertical="center"/>
    </xf>
    <xf numFmtId="0" fontId="32" fillId="12" borderId="0" xfId="6" applyFont="1" applyFill="1" applyBorder="1" applyAlignment="1">
      <alignment vertical="center"/>
    </xf>
    <xf numFmtId="0" fontId="32" fillId="10" borderId="0" xfId="6" applyFont="1" applyFill="1" applyBorder="1" applyAlignment="1">
      <alignment vertical="center"/>
    </xf>
    <xf numFmtId="0" fontId="32" fillId="10" borderId="0" xfId="6" applyFont="1" applyFill="1" applyBorder="1" applyAlignment="1">
      <alignment horizontal="center" vertical="center"/>
    </xf>
    <xf numFmtId="167" fontId="32" fillId="10" borderId="0" xfId="12" applyFont="1" applyFill="1" applyBorder="1" applyAlignment="1">
      <alignment vertical="center"/>
    </xf>
    <xf numFmtId="167" fontId="32" fillId="10" borderId="0" xfId="6" applyNumberFormat="1" applyFont="1" applyFill="1" applyBorder="1" applyAlignment="1">
      <alignment vertical="center"/>
    </xf>
    <xf numFmtId="0" fontId="20" fillId="14" borderId="0" xfId="0" applyFont="1" applyFill="1" applyAlignment="1">
      <alignment vertical="center"/>
    </xf>
    <xf numFmtId="0" fontId="37" fillId="10" borderId="0" xfId="6" applyFont="1" applyFill="1" applyBorder="1" applyAlignment="1">
      <alignment horizontal="left" vertical="center"/>
    </xf>
    <xf numFmtId="0" fontId="34" fillId="15" borderId="0" xfId="6" applyFont="1" applyFill="1" applyBorder="1" applyAlignment="1">
      <alignment vertical="center"/>
    </xf>
    <xf numFmtId="166" fontId="37" fillId="15" borderId="0" xfId="6" applyNumberFormat="1" applyFont="1" applyFill="1" applyBorder="1" applyAlignment="1">
      <alignment vertical="center"/>
    </xf>
    <xf numFmtId="166" fontId="45" fillId="15" borderId="0" xfId="6" applyNumberFormat="1" applyFont="1" applyFill="1" applyBorder="1" applyAlignment="1">
      <alignment vertical="center"/>
    </xf>
    <xf numFmtId="0" fontId="21" fillId="10" borderId="0" xfId="6" applyFont="1" applyFill="1" applyBorder="1" applyAlignment="1" applyProtection="1">
      <alignment horizontal="center" vertical="center"/>
    </xf>
    <xf numFmtId="0" fontId="25" fillId="33" borderId="0" xfId="6" applyFont="1" applyFill="1" applyBorder="1" applyAlignment="1" applyProtection="1">
      <alignment horizontal="left" vertical="center"/>
    </xf>
    <xf numFmtId="0" fontId="26" fillId="10" borderId="0" xfId="6" applyFont="1" applyFill="1" applyBorder="1" applyAlignment="1" applyProtection="1">
      <alignment horizontal="center" vertical="center"/>
    </xf>
    <xf numFmtId="0" fontId="30" fillId="12" borderId="0" xfId="6" applyFont="1" applyFill="1" applyBorder="1" applyAlignment="1">
      <alignment horizontal="center" vertical="center"/>
    </xf>
    <xf numFmtId="0" fontId="3" fillId="34" borderId="0" xfId="0" applyFont="1" applyFill="1" applyAlignment="1">
      <alignment vertical="center"/>
    </xf>
    <xf numFmtId="0" fontId="39" fillId="35" borderId="0" xfId="0" applyFont="1" applyFill="1" applyAlignment="1">
      <alignment vertical="center"/>
    </xf>
    <xf numFmtId="170" fontId="3" fillId="29" borderId="0" xfId="0" applyNumberFormat="1" applyFont="1" applyFill="1" applyAlignment="1">
      <alignment vertical="center"/>
    </xf>
    <xf numFmtId="0" fontId="3" fillId="29" borderId="0" xfId="0" applyFont="1" applyFill="1" applyAlignment="1">
      <alignment vertical="center"/>
    </xf>
    <xf numFmtId="0" fontId="3" fillId="13" borderId="42" xfId="0" applyFont="1" applyFill="1" applyBorder="1" applyAlignment="1">
      <alignment horizontal="center" vertical="center"/>
    </xf>
    <xf numFmtId="0" fontId="39" fillId="14" borderId="0" xfId="0" applyFont="1" applyFill="1" applyAlignment="1">
      <alignment vertical="center"/>
    </xf>
    <xf numFmtId="0" fontId="38" fillId="34" borderId="0" xfId="0" applyFont="1" applyFill="1" applyAlignment="1">
      <alignment vertical="center"/>
    </xf>
    <xf numFmtId="0" fontId="0" fillId="29" borderId="0" xfId="0" applyFill="1" applyAlignment="1">
      <alignment vertical="center"/>
    </xf>
    <xf numFmtId="10" fontId="6" fillId="25" borderId="0" xfId="6" applyNumberFormat="1" applyFont="1" applyFill="1" applyBorder="1" applyAlignment="1">
      <alignment vertical="center"/>
    </xf>
    <xf numFmtId="167" fontId="6" fillId="25" borderId="0" xfId="12" applyFont="1" applyFill="1" applyBorder="1" applyAlignment="1">
      <alignment vertical="center"/>
    </xf>
    <xf numFmtId="0" fontId="6" fillId="25" borderId="0" xfId="6" applyFont="1" applyFill="1" applyBorder="1" applyAlignment="1">
      <alignment vertical="center"/>
    </xf>
    <xf numFmtId="4" fontId="6" fillId="25" borderId="0" xfId="6" applyNumberFormat="1" applyFont="1" applyFill="1" applyBorder="1" applyAlignment="1">
      <alignment horizontal="right" vertical="center"/>
    </xf>
    <xf numFmtId="0" fontId="6" fillId="2" borderId="0" xfId="6" applyFont="1" applyFill="1" applyAlignment="1">
      <alignment vertical="center"/>
    </xf>
    <xf numFmtId="0" fontId="46" fillId="11" borderId="0" xfId="0" applyFont="1" applyFill="1" applyAlignment="1">
      <alignment vertical="center"/>
    </xf>
    <xf numFmtId="10" fontId="29" fillId="25" borderId="0" xfId="6" applyNumberFormat="1" applyFont="1" applyFill="1" applyBorder="1" applyAlignment="1">
      <alignment vertical="center"/>
    </xf>
    <xf numFmtId="167" fontId="29" fillId="25" borderId="0" xfId="12" applyFont="1" applyFill="1" applyBorder="1" applyAlignment="1">
      <alignment vertical="center"/>
    </xf>
    <xf numFmtId="0" fontId="29" fillId="20" borderId="9" xfId="6" applyFont="1" applyFill="1" applyBorder="1" applyAlignment="1">
      <alignment horizontal="center" vertical="center" wrapText="1"/>
    </xf>
    <xf numFmtId="0" fontId="29" fillId="20" borderId="7" xfId="6" applyFont="1" applyFill="1" applyBorder="1" applyAlignment="1">
      <alignment horizontal="center" vertical="center"/>
    </xf>
    <xf numFmtId="10" fontId="28" fillId="20" borderId="19" xfId="3" applyNumberFormat="1" applyFont="1" applyFill="1" applyBorder="1" applyAlignment="1">
      <alignment horizontal="right" vertical="center"/>
    </xf>
    <xf numFmtId="10" fontId="28" fillId="20" borderId="19" xfId="6" applyNumberFormat="1" applyFont="1" applyFill="1" applyBorder="1" applyAlignment="1">
      <alignment vertical="center"/>
    </xf>
    <xf numFmtId="0" fontId="29" fillId="20" borderId="9" xfId="6" applyFont="1" applyFill="1" applyBorder="1" applyAlignment="1">
      <alignment vertical="center"/>
    </xf>
    <xf numFmtId="167" fontId="29" fillId="20" borderId="7" xfId="12" applyFont="1" applyFill="1" applyBorder="1" applyAlignment="1">
      <alignment vertical="center"/>
    </xf>
    <xf numFmtId="0" fontId="29" fillId="25" borderId="0" xfId="6" applyFont="1" applyFill="1" applyBorder="1" applyAlignment="1">
      <alignment vertical="center"/>
    </xf>
    <xf numFmtId="4" fontId="29" fillId="25" borderId="0" xfId="6" applyNumberFormat="1" applyFont="1" applyFill="1" applyBorder="1" applyAlignment="1">
      <alignment horizontal="right" vertical="center"/>
    </xf>
    <xf numFmtId="0" fontId="29" fillId="20" borderId="9" xfId="6" applyFont="1" applyFill="1" applyBorder="1" applyAlignment="1">
      <alignment horizontal="center" vertical="center"/>
    </xf>
    <xf numFmtId="10" fontId="28" fillId="20" borderId="12" xfId="10" applyNumberFormat="1" applyFont="1" applyFill="1" applyBorder="1" applyAlignment="1">
      <alignment vertical="center"/>
    </xf>
    <xf numFmtId="167" fontId="28" fillId="20" borderId="12" xfId="12" applyFont="1" applyFill="1" applyBorder="1" applyAlignment="1">
      <alignment vertical="center"/>
    </xf>
    <xf numFmtId="10" fontId="28" fillId="20" borderId="19" xfId="10" applyNumberFormat="1" applyFont="1" applyFill="1" applyBorder="1" applyAlignment="1">
      <alignment vertical="center"/>
    </xf>
    <xf numFmtId="167" fontId="28" fillId="20" borderId="19" xfId="12" applyFont="1" applyFill="1" applyBorder="1" applyAlignment="1">
      <alignment vertical="center"/>
    </xf>
    <xf numFmtId="10" fontId="29" fillId="20" borderId="9" xfId="10" applyNumberFormat="1" applyFont="1" applyFill="1" applyBorder="1" applyAlignment="1">
      <alignment vertical="center"/>
    </xf>
    <xf numFmtId="167" fontId="29" fillId="20" borderId="9" xfId="12" applyFont="1" applyFill="1" applyBorder="1" applyAlignment="1">
      <alignment vertical="center"/>
    </xf>
    <xf numFmtId="10" fontId="28" fillId="20" borderId="19" xfId="10" applyNumberFormat="1" applyFont="1" applyFill="1" applyBorder="1" applyAlignment="1" applyProtection="1">
      <alignment vertical="center"/>
      <protection locked="0"/>
    </xf>
    <xf numFmtId="10" fontId="29" fillId="20" borderId="9" xfId="6" applyNumberFormat="1" applyFont="1" applyFill="1" applyBorder="1" applyAlignment="1">
      <alignment vertical="center"/>
    </xf>
    <xf numFmtId="0" fontId="29" fillId="20" borderId="38" xfId="6" applyFont="1" applyFill="1" applyBorder="1" applyAlignment="1">
      <alignment horizontal="center" vertical="center"/>
    </xf>
    <xf numFmtId="167" fontId="29" fillId="20" borderId="15" xfId="12" applyFont="1" applyFill="1" applyBorder="1" applyAlignment="1">
      <alignment vertical="center"/>
    </xf>
    <xf numFmtId="167" fontId="28" fillId="20" borderId="17" xfId="12" applyFont="1" applyFill="1" applyBorder="1" applyAlignment="1">
      <alignment vertical="center"/>
    </xf>
    <xf numFmtId="167" fontId="28" fillId="20" borderId="14" xfId="12" applyFont="1" applyFill="1" applyBorder="1" applyAlignment="1">
      <alignment vertical="center"/>
    </xf>
    <xf numFmtId="166" fontId="28" fillId="20" borderId="14" xfId="1" applyFont="1" applyFill="1" applyBorder="1" applyAlignment="1">
      <alignment vertical="center"/>
    </xf>
    <xf numFmtId="0" fontId="29" fillId="20" borderId="57" xfId="6" applyFont="1" applyFill="1" applyBorder="1" applyAlignment="1">
      <alignment vertical="center"/>
    </xf>
    <xf numFmtId="167" fontId="29" fillId="20" borderId="47" xfId="12" applyFont="1" applyFill="1" applyBorder="1" applyAlignment="1">
      <alignment vertical="center"/>
    </xf>
    <xf numFmtId="10" fontId="28" fillId="25" borderId="0" xfId="6" applyNumberFormat="1" applyFont="1" applyFill="1" applyBorder="1" applyAlignment="1">
      <alignment vertical="center"/>
    </xf>
    <xf numFmtId="167" fontId="28" fillId="25" borderId="0" xfId="12" applyFont="1" applyFill="1" applyBorder="1" applyAlignment="1" applyProtection="1">
      <alignment vertical="center"/>
      <protection locked="0"/>
    </xf>
    <xf numFmtId="167" fontId="28" fillId="20" borderId="14" xfId="12" applyFont="1" applyFill="1" applyBorder="1" applyAlignment="1" applyProtection="1">
      <alignment vertical="center"/>
      <protection locked="0"/>
    </xf>
    <xf numFmtId="0" fontId="46" fillId="11" borderId="0" xfId="0" applyFont="1" applyFill="1" applyAlignment="1">
      <alignment horizontal="center" vertical="center"/>
    </xf>
    <xf numFmtId="166" fontId="29" fillId="20" borderId="9" xfId="1" applyFont="1" applyFill="1" applyBorder="1" applyAlignment="1">
      <alignment vertical="center"/>
    </xf>
    <xf numFmtId="10" fontId="29" fillId="8" borderId="9" xfId="10" applyNumberFormat="1" applyFont="1" applyFill="1" applyBorder="1" applyAlignment="1">
      <alignment horizontal="center" vertical="center"/>
    </xf>
    <xf numFmtId="167" fontId="29" fillId="8" borderId="7" xfId="12" applyFont="1" applyFill="1" applyBorder="1" applyAlignment="1">
      <alignment horizontal="center" vertical="center"/>
    </xf>
    <xf numFmtId="10" fontId="47" fillId="8" borderId="12" xfId="10" applyNumberFormat="1" applyFont="1" applyFill="1" applyBorder="1" applyAlignment="1">
      <alignment vertical="center"/>
    </xf>
    <xf numFmtId="167" fontId="47" fillId="8" borderId="17" xfId="12" applyFont="1" applyFill="1" applyBorder="1" applyAlignment="1">
      <alignment vertical="center"/>
    </xf>
    <xf numFmtId="10" fontId="47" fillId="8" borderId="19" xfId="10" applyNumberFormat="1" applyFont="1" applyFill="1" applyBorder="1" applyAlignment="1">
      <alignment vertical="center"/>
    </xf>
    <xf numFmtId="167" fontId="47" fillId="8" borderId="14" xfId="12" applyFont="1" applyFill="1" applyBorder="1" applyAlignment="1">
      <alignment vertical="center"/>
    </xf>
    <xf numFmtId="10" fontId="29" fillId="8" borderId="9" xfId="10" applyNumberFormat="1" applyFont="1" applyFill="1" applyBorder="1" applyAlignment="1">
      <alignment vertical="center"/>
    </xf>
    <xf numFmtId="167" fontId="29" fillId="8" borderId="7" xfId="12" applyFont="1" applyFill="1" applyBorder="1" applyAlignment="1">
      <alignment vertical="center"/>
    </xf>
    <xf numFmtId="10" fontId="29" fillId="2" borderId="0" xfId="10" applyNumberFormat="1" applyFont="1" applyFill="1" applyAlignment="1">
      <alignment vertical="center"/>
    </xf>
    <xf numFmtId="167" fontId="29" fillId="2" borderId="0" xfId="12" applyFont="1" applyFill="1" applyAlignment="1">
      <alignment vertical="center"/>
    </xf>
    <xf numFmtId="0" fontId="28" fillId="20" borderId="12" xfId="6" applyFont="1" applyFill="1" applyBorder="1" applyAlignment="1">
      <alignment vertical="center"/>
    </xf>
    <xf numFmtId="0" fontId="28" fillId="20" borderId="19" xfId="6" applyFont="1" applyFill="1" applyBorder="1" applyAlignment="1">
      <alignment vertical="center"/>
    </xf>
    <xf numFmtId="0" fontId="28" fillId="20" borderId="9" xfId="6" applyFont="1" applyFill="1" applyBorder="1" applyAlignment="1">
      <alignment vertical="center"/>
    </xf>
    <xf numFmtId="167" fontId="28" fillId="20" borderId="7" xfId="12" applyFont="1" applyFill="1" applyBorder="1" applyAlignment="1">
      <alignment vertical="center"/>
    </xf>
    <xf numFmtId="167" fontId="30" fillId="20" borderId="7" xfId="12" applyFont="1" applyFill="1" applyBorder="1" applyAlignment="1">
      <alignment vertical="center"/>
    </xf>
    <xf numFmtId="0" fontId="29" fillId="2" borderId="0" xfId="6" applyFont="1" applyFill="1" applyAlignment="1">
      <alignment vertical="center"/>
    </xf>
    <xf numFmtId="0" fontId="6" fillId="2" borderId="0" xfId="6" applyFont="1" applyFill="1" applyAlignment="1">
      <alignment horizontal="center" vertical="center"/>
    </xf>
    <xf numFmtId="14" fontId="28" fillId="20" borderId="16" xfId="6" applyNumberFormat="1" applyFont="1" applyFill="1" applyBorder="1" applyAlignment="1" applyProtection="1">
      <alignment horizontal="left" vertical="center"/>
      <protection locked="0"/>
    </xf>
    <xf numFmtId="0" fontId="28" fillId="20" borderId="17" xfId="6" applyFont="1" applyFill="1" applyBorder="1" applyAlignment="1">
      <alignment vertical="center"/>
    </xf>
    <xf numFmtId="0" fontId="28" fillId="20" borderId="13" xfId="6" applyFont="1" applyFill="1" applyBorder="1" applyAlignment="1">
      <alignment vertical="center"/>
    </xf>
    <xf numFmtId="0" fontId="28" fillId="20" borderId="14" xfId="6" applyFont="1" applyFill="1" applyBorder="1" applyAlignment="1">
      <alignment vertical="center"/>
    </xf>
    <xf numFmtId="0" fontId="28" fillId="20" borderId="10" xfId="6" applyFont="1" applyFill="1" applyBorder="1" applyAlignment="1">
      <alignment vertical="center"/>
    </xf>
    <xf numFmtId="0" fontId="28" fillId="20" borderId="11" xfId="6" applyFont="1" applyFill="1" applyBorder="1" applyAlignment="1">
      <alignment vertical="center"/>
    </xf>
    <xf numFmtId="0" fontId="28" fillId="2" borderId="0" xfId="6" applyFont="1" applyFill="1" applyAlignment="1">
      <alignment vertical="center"/>
    </xf>
    <xf numFmtId="0" fontId="48" fillId="5" borderId="16" xfId="6" applyFont="1" applyFill="1" applyBorder="1" applyAlignment="1">
      <alignment vertical="center"/>
    </xf>
    <xf numFmtId="0" fontId="48" fillId="5" borderId="17" xfId="6" applyFont="1" applyFill="1" applyBorder="1" applyAlignment="1">
      <alignment vertical="center"/>
    </xf>
    <xf numFmtId="165" fontId="28" fillId="20" borderId="13" xfId="4" applyFont="1" applyFill="1" applyBorder="1" applyAlignment="1">
      <alignment horizontal="left" vertical="center"/>
    </xf>
    <xf numFmtId="165" fontId="28" fillId="20" borderId="14" xfId="4" applyFont="1" applyFill="1" applyBorder="1" applyAlignment="1">
      <alignment vertical="center"/>
    </xf>
    <xf numFmtId="0" fontId="28" fillId="20" borderId="13" xfId="6" applyFont="1" applyFill="1" applyBorder="1" applyAlignment="1">
      <alignment horizontal="left" vertical="center"/>
    </xf>
    <xf numFmtId="14" fontId="28" fillId="20" borderId="10" xfId="6" applyNumberFormat="1" applyFont="1" applyFill="1" applyBorder="1" applyAlignment="1">
      <alignment horizontal="left" vertical="center"/>
    </xf>
    <xf numFmtId="14" fontId="28" fillId="2" borderId="0" xfId="6" applyNumberFormat="1" applyFont="1" applyFill="1" applyAlignment="1">
      <alignment vertical="center"/>
    </xf>
    <xf numFmtId="0" fontId="28" fillId="5" borderId="5" xfId="6" applyFont="1" applyFill="1" applyBorder="1" applyAlignment="1">
      <alignment vertical="center"/>
    </xf>
    <xf numFmtId="0" fontId="28" fillId="5" borderId="7" xfId="6" applyFont="1" applyFill="1" applyBorder="1" applyAlignment="1">
      <alignment vertical="center"/>
    </xf>
    <xf numFmtId="0" fontId="29" fillId="20" borderId="12" xfId="6" applyFont="1" applyFill="1" applyBorder="1" applyAlignment="1">
      <alignment horizontal="center" vertical="center"/>
    </xf>
    <xf numFmtId="0" fontId="29" fillId="20" borderId="17" xfId="6" applyFont="1" applyFill="1" applyBorder="1" applyAlignment="1">
      <alignment horizontal="center" vertical="center"/>
    </xf>
    <xf numFmtId="10" fontId="28" fillId="20" borderId="12" xfId="6" applyNumberFormat="1" applyFont="1" applyFill="1" applyBorder="1" applyAlignment="1">
      <alignment vertical="center"/>
    </xf>
    <xf numFmtId="166" fontId="28" fillId="20" borderId="17" xfId="1" applyFont="1" applyFill="1" applyBorder="1" applyAlignment="1">
      <alignment horizontal="right" vertical="center"/>
    </xf>
    <xf numFmtId="9" fontId="28" fillId="20" borderId="19" xfId="6" applyNumberFormat="1" applyFont="1" applyFill="1" applyBorder="1" applyAlignment="1">
      <alignment vertical="center"/>
    </xf>
    <xf numFmtId="166" fontId="28" fillId="20" borderId="14" xfId="1" applyFont="1" applyFill="1" applyBorder="1" applyAlignment="1">
      <alignment horizontal="right" vertical="center"/>
    </xf>
    <xf numFmtId="164" fontId="28" fillId="20" borderId="14" xfId="2" applyFont="1" applyFill="1" applyBorder="1" applyAlignment="1">
      <alignment horizontal="center" vertical="center"/>
    </xf>
    <xf numFmtId="166" fontId="28" fillId="20" borderId="19" xfId="1" applyFont="1" applyFill="1" applyBorder="1" applyAlignment="1">
      <alignment vertical="center"/>
    </xf>
    <xf numFmtId="166" fontId="28" fillId="20" borderId="15" xfId="1" applyFont="1" applyFill="1" applyBorder="1" applyAlignment="1">
      <alignment vertical="center"/>
    </xf>
    <xf numFmtId="164" fontId="28" fillId="20" borderId="11" xfId="2" applyFont="1" applyFill="1" applyBorder="1" applyAlignment="1">
      <alignment horizontal="center" vertical="center"/>
    </xf>
    <xf numFmtId="0" fontId="29" fillId="20" borderId="15" xfId="6" applyFont="1" applyFill="1" applyBorder="1" applyAlignment="1">
      <alignment vertical="center"/>
    </xf>
    <xf numFmtId="4" fontId="29" fillId="20" borderId="11" xfId="6" applyNumberFormat="1" applyFont="1" applyFill="1" applyBorder="1" applyAlignment="1">
      <alignment horizontal="right" vertical="center"/>
    </xf>
    <xf numFmtId="0" fontId="49" fillId="22" borderId="54" xfId="0" applyFont="1" applyFill="1" applyBorder="1" applyAlignment="1">
      <alignment horizontal="center" vertical="center"/>
    </xf>
    <xf numFmtId="0" fontId="49" fillId="22" borderId="55" xfId="0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vertical="center"/>
    </xf>
    <xf numFmtId="0" fontId="39" fillId="28" borderId="43" xfId="0" applyFont="1" applyFill="1" applyBorder="1" applyAlignment="1">
      <alignment horizontal="center" vertical="center"/>
    </xf>
    <xf numFmtId="0" fontId="39" fillId="28" borderId="53" xfId="0" applyFont="1" applyFill="1" applyBorder="1" applyAlignment="1">
      <alignment vertical="center"/>
    </xf>
    <xf numFmtId="0" fontId="39" fillId="28" borderId="44" xfId="0" applyFont="1" applyFill="1" applyBorder="1" applyAlignment="1">
      <alignment vertical="center"/>
    </xf>
    <xf numFmtId="166" fontId="29" fillId="20" borderId="7" xfId="6" applyNumberFormat="1" applyFont="1" applyFill="1" applyBorder="1" applyAlignment="1">
      <alignment vertical="center"/>
    </xf>
    <xf numFmtId="166" fontId="30" fillId="20" borderId="11" xfId="6" applyNumberFormat="1" applyFont="1" applyFill="1" applyBorder="1" applyAlignment="1">
      <alignment vertical="center"/>
    </xf>
    <xf numFmtId="0" fontId="40" fillId="30" borderId="41" xfId="0" applyFont="1" applyFill="1" applyBorder="1" applyAlignment="1">
      <alignment horizontal="center" vertical="center"/>
    </xf>
    <xf numFmtId="0" fontId="39" fillId="28" borderId="43" xfId="0" applyFont="1" applyFill="1" applyBorder="1" applyAlignment="1">
      <alignment vertical="center"/>
    </xf>
    <xf numFmtId="0" fontId="40" fillId="30" borderId="39" xfId="0" applyFont="1" applyFill="1" applyBorder="1" applyAlignment="1">
      <alignment vertical="center"/>
    </xf>
    <xf numFmtId="0" fontId="3" fillId="30" borderId="52" xfId="0" applyFont="1" applyFill="1" applyBorder="1" applyAlignment="1">
      <alignment horizontal="center" vertical="center"/>
    </xf>
    <xf numFmtId="0" fontId="39" fillId="30" borderId="52" xfId="0" applyFont="1" applyFill="1" applyBorder="1" applyAlignment="1">
      <alignment horizontal="right" vertical="center"/>
    </xf>
    <xf numFmtId="0" fontId="3" fillId="30" borderId="40" xfId="0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 vertical="center" wrapText="1"/>
    </xf>
    <xf numFmtId="4" fontId="0" fillId="11" borderId="0" xfId="0" applyNumberFormat="1" applyFill="1" applyAlignment="1">
      <alignment horizontal="center" vertical="center"/>
    </xf>
    <xf numFmtId="0" fontId="50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 wrapText="1"/>
    </xf>
    <xf numFmtId="167" fontId="28" fillId="37" borderId="13" xfId="12" applyFont="1" applyFill="1" applyBorder="1" applyAlignment="1">
      <alignment vertical="center"/>
    </xf>
    <xf numFmtId="167" fontId="28" fillId="37" borderId="15" xfId="12" applyFont="1" applyFill="1" applyBorder="1" applyAlignment="1">
      <alignment vertical="center"/>
    </xf>
    <xf numFmtId="10" fontId="28" fillId="38" borderId="19" xfId="6" applyNumberFormat="1" applyFont="1" applyFill="1" applyBorder="1" applyAlignment="1">
      <alignment vertical="center"/>
    </xf>
    <xf numFmtId="167" fontId="28" fillId="38" borderId="14" xfId="12" applyFont="1" applyFill="1" applyBorder="1" applyAlignment="1" applyProtection="1">
      <alignment vertical="center"/>
      <protection locked="0"/>
    </xf>
    <xf numFmtId="0" fontId="52" fillId="10" borderId="13" xfId="6" applyFont="1" applyFill="1" applyBorder="1" applyAlignment="1">
      <alignment horizontal="center" vertical="center"/>
    </xf>
    <xf numFmtId="0" fontId="52" fillId="10" borderId="13" xfId="6" applyFont="1" applyFill="1" applyBorder="1" applyAlignment="1">
      <alignment vertical="center"/>
    </xf>
    <xf numFmtId="0" fontId="53" fillId="10" borderId="0" xfId="6" applyFont="1" applyFill="1" applyAlignment="1">
      <alignment vertical="center"/>
    </xf>
    <xf numFmtId="167" fontId="53" fillId="10" borderId="14" xfId="6" applyNumberFormat="1" applyFont="1" applyFill="1" applyBorder="1" applyAlignment="1">
      <alignment vertical="center"/>
    </xf>
    <xf numFmtId="0" fontId="52" fillId="28" borderId="41" xfId="0" applyFont="1" applyFill="1" applyBorder="1" applyAlignment="1">
      <alignment horizontal="center" vertical="center"/>
    </xf>
    <xf numFmtId="0" fontId="52" fillId="28" borderId="43" xfId="0" applyFont="1" applyFill="1" applyBorder="1" applyAlignment="1">
      <alignment vertical="center"/>
    </xf>
    <xf numFmtId="0" fontId="53" fillId="28" borderId="53" xfId="0" applyFont="1" applyFill="1" applyBorder="1" applyAlignment="1">
      <alignment vertical="center"/>
    </xf>
    <xf numFmtId="0" fontId="53" fillId="28" borderId="44" xfId="0" applyFont="1" applyFill="1" applyBorder="1" applyAlignment="1">
      <alignment vertical="center"/>
    </xf>
    <xf numFmtId="0" fontId="52" fillId="28" borderId="56" xfId="0" applyFont="1" applyFill="1" applyBorder="1" applyAlignment="1">
      <alignment horizontal="center" vertical="center"/>
    </xf>
    <xf numFmtId="0" fontId="52" fillId="28" borderId="0" xfId="0" applyFont="1" applyFill="1" applyAlignment="1">
      <alignment vertical="center"/>
    </xf>
    <xf numFmtId="0" fontId="53" fillId="28" borderId="0" xfId="0" applyFont="1" applyFill="1" applyAlignment="1">
      <alignment vertical="center"/>
    </xf>
    <xf numFmtId="0" fontId="53" fillId="28" borderId="42" xfId="0" applyFont="1" applyFill="1" applyBorder="1" applyAlignment="1">
      <alignment vertical="center"/>
    </xf>
    <xf numFmtId="0" fontId="52" fillId="28" borderId="41" xfId="0" applyFont="1" applyFill="1" applyBorder="1" applyAlignment="1">
      <alignment vertical="center"/>
    </xf>
    <xf numFmtId="0" fontId="40" fillId="28" borderId="58" xfId="0" applyFont="1" applyFill="1" applyBorder="1" applyAlignment="1">
      <alignment vertical="center"/>
    </xf>
    <xf numFmtId="0" fontId="54" fillId="29" borderId="0" xfId="0" applyFont="1" applyFill="1" applyAlignment="1">
      <alignment vertical="center"/>
    </xf>
    <xf numFmtId="10" fontId="28" fillId="39" borderId="15" xfId="6" applyNumberFormat="1" applyFont="1" applyFill="1" applyBorder="1" applyAlignment="1">
      <alignment vertical="center"/>
    </xf>
    <xf numFmtId="167" fontId="28" fillId="39" borderId="19" xfId="12" applyFont="1" applyFill="1" applyBorder="1" applyAlignment="1">
      <alignment vertical="center"/>
    </xf>
    <xf numFmtId="167" fontId="28" fillId="39" borderId="14" xfId="12" applyFont="1" applyFill="1" applyBorder="1" applyAlignment="1" applyProtection="1">
      <alignment vertical="center"/>
      <protection locked="0"/>
    </xf>
    <xf numFmtId="10" fontId="28" fillId="39" borderId="19" xfId="6" applyNumberFormat="1" applyFont="1" applyFill="1" applyBorder="1" applyAlignment="1">
      <alignment vertical="center"/>
    </xf>
    <xf numFmtId="10" fontId="29" fillId="39" borderId="19" xfId="10" applyNumberFormat="1" applyFont="1" applyFill="1" applyBorder="1" applyAlignment="1" applyProtection="1">
      <alignment vertical="center"/>
      <protection locked="0"/>
    </xf>
    <xf numFmtId="167" fontId="29" fillId="39" borderId="14" xfId="12" applyFont="1" applyFill="1" applyBorder="1" applyAlignment="1">
      <alignment vertical="center"/>
    </xf>
    <xf numFmtId="10" fontId="29" fillId="39" borderId="19" xfId="10" applyNumberFormat="1" applyFont="1" applyFill="1" applyBorder="1" applyAlignment="1">
      <alignment vertical="center"/>
    </xf>
    <xf numFmtId="166" fontId="29" fillId="39" borderId="19" xfId="1" applyFont="1" applyFill="1" applyBorder="1" applyAlignment="1">
      <alignment vertical="center"/>
    </xf>
    <xf numFmtId="10" fontId="47" fillId="39" borderId="19" xfId="10" applyNumberFormat="1" applyFont="1" applyFill="1" applyBorder="1" applyAlignment="1" applyProtection="1">
      <alignment vertical="center"/>
      <protection locked="0"/>
    </xf>
    <xf numFmtId="167" fontId="47" fillId="39" borderId="14" xfId="12" applyFont="1" applyFill="1" applyBorder="1" applyAlignment="1">
      <alignment vertical="center"/>
    </xf>
    <xf numFmtId="167" fontId="28" fillId="39" borderId="0" xfId="12" applyFont="1" applyFill="1" applyBorder="1" applyAlignment="1">
      <alignment vertical="center"/>
    </xf>
    <xf numFmtId="167" fontId="28" fillId="39" borderId="19" xfId="12" applyFont="1" applyFill="1" applyBorder="1" applyAlignment="1" applyProtection="1">
      <alignment vertical="center"/>
    </xf>
    <xf numFmtId="167" fontId="28" fillId="39" borderId="13" xfId="12" applyFont="1" applyFill="1" applyBorder="1" applyAlignment="1">
      <alignment vertical="center"/>
    </xf>
    <xf numFmtId="10" fontId="28" fillId="39" borderId="12" xfId="6" applyNumberFormat="1" applyFont="1" applyFill="1" applyBorder="1" applyAlignment="1" applyProtection="1">
      <alignment vertical="center"/>
      <protection locked="0"/>
    </xf>
    <xf numFmtId="167" fontId="28" fillId="39" borderId="12" xfId="12" applyFont="1" applyFill="1" applyBorder="1" applyAlignment="1">
      <alignment vertical="center"/>
    </xf>
    <xf numFmtId="10" fontId="28" fillId="39" borderId="56" xfId="6" applyNumberFormat="1" applyFont="1" applyFill="1" applyBorder="1" applyAlignment="1" applyProtection="1">
      <alignment vertical="center"/>
      <protection locked="0"/>
    </xf>
    <xf numFmtId="0" fontId="15" fillId="40" borderId="0" xfId="0" applyFont="1" applyFill="1" applyAlignment="1">
      <alignment horizontal="center" vertical="center"/>
    </xf>
    <xf numFmtId="167" fontId="28" fillId="39" borderId="42" xfId="12" applyFont="1" applyFill="1" applyBorder="1" applyAlignment="1">
      <alignment vertical="center"/>
    </xf>
    <xf numFmtId="167" fontId="28" fillId="39" borderId="44" xfId="12" applyFont="1" applyFill="1" applyBorder="1" applyAlignment="1">
      <alignment vertical="center"/>
    </xf>
    <xf numFmtId="0" fontId="10" fillId="40" borderId="0" xfId="0" applyFont="1" applyFill="1" applyAlignment="1">
      <alignment horizontal="center" vertical="center"/>
    </xf>
    <xf numFmtId="4" fontId="10" fillId="40" borderId="0" xfId="0" applyNumberFormat="1" applyFont="1" applyFill="1" applyAlignment="1">
      <alignment horizontal="center" vertical="center"/>
    </xf>
    <xf numFmtId="0" fontId="0" fillId="40" borderId="0" xfId="0" applyFill="1" applyAlignment="1">
      <alignment vertical="center"/>
    </xf>
    <xf numFmtId="10" fontId="28" fillId="41" borderId="19" xfId="10" applyNumberFormat="1" applyFont="1" applyFill="1" applyBorder="1" applyAlignment="1">
      <alignment vertical="center"/>
    </xf>
    <xf numFmtId="167" fontId="28" fillId="41" borderId="19" xfId="12" applyFont="1" applyFill="1" applyBorder="1" applyAlignment="1">
      <alignment vertical="center"/>
    </xf>
    <xf numFmtId="10" fontId="28" fillId="38" borderId="19" xfId="3" applyNumberFormat="1" applyFont="1" applyFill="1" applyBorder="1" applyAlignment="1">
      <alignment horizontal="right" vertical="center"/>
    </xf>
    <xf numFmtId="0" fontId="43" fillId="20" borderId="13" xfId="6" applyFont="1" applyFill="1" applyBorder="1" applyAlignment="1">
      <alignment vertical="center"/>
    </xf>
    <xf numFmtId="166" fontId="30" fillId="20" borderId="14" xfId="6" applyNumberFormat="1" applyFont="1" applyFill="1" applyBorder="1" applyAlignment="1">
      <alignment vertical="center"/>
    </xf>
    <xf numFmtId="0" fontId="55" fillId="38" borderId="26" xfId="0" applyFont="1" applyFill="1" applyBorder="1" applyAlignment="1">
      <alignment vertical="center"/>
    </xf>
    <xf numFmtId="2" fontId="55" fillId="38" borderId="26" xfId="0" applyNumberFormat="1" applyFont="1" applyFill="1" applyBorder="1" applyAlignment="1">
      <alignment vertical="center"/>
    </xf>
    <xf numFmtId="10" fontId="28" fillId="38" borderId="56" xfId="6" applyNumberFormat="1" applyFont="1" applyFill="1" applyBorder="1" applyAlignment="1" applyProtection="1">
      <alignment vertical="center"/>
      <protection locked="0"/>
    </xf>
    <xf numFmtId="167" fontId="28" fillId="38" borderId="42" xfId="12" applyFont="1" applyFill="1" applyBorder="1" applyAlignment="1">
      <alignment vertical="center"/>
    </xf>
    <xf numFmtId="167" fontId="28" fillId="38" borderId="44" xfId="12" applyFont="1" applyFill="1" applyBorder="1" applyAlignment="1">
      <alignment vertical="center"/>
    </xf>
    <xf numFmtId="0" fontId="29" fillId="20" borderId="45" xfId="6" applyFont="1" applyFill="1" applyBorder="1" applyAlignment="1">
      <alignment horizontal="center" vertical="center" wrapText="1"/>
    </xf>
    <xf numFmtId="167" fontId="3" fillId="39" borderId="19" xfId="12" applyFont="1" applyFill="1" applyBorder="1" applyAlignment="1">
      <alignment vertical="center"/>
    </xf>
    <xf numFmtId="167" fontId="3" fillId="39" borderId="13" xfId="12" applyFont="1" applyFill="1" applyBorder="1" applyAlignment="1">
      <alignment vertical="center"/>
    </xf>
    <xf numFmtId="0" fontId="56" fillId="30" borderId="41" xfId="0" applyFont="1" applyFill="1" applyBorder="1" applyAlignment="1">
      <alignment vertical="center"/>
    </xf>
    <xf numFmtId="10" fontId="3" fillId="20" borderId="9" xfId="10" applyNumberFormat="1" applyFont="1" applyFill="1" applyBorder="1" applyAlignment="1">
      <alignment vertical="center"/>
    </xf>
    <xf numFmtId="167" fontId="3" fillId="20" borderId="19" xfId="12" applyFont="1" applyFill="1" applyBorder="1" applyAlignment="1">
      <alignment vertical="center"/>
    </xf>
    <xf numFmtId="167" fontId="29" fillId="20" borderId="11" xfId="12" applyFont="1" applyFill="1" applyBorder="1" applyAlignment="1">
      <alignment vertical="center"/>
    </xf>
    <xf numFmtId="0" fontId="0" fillId="11" borderId="26" xfId="0" applyFill="1" applyBorder="1" applyAlignment="1">
      <alignment vertical="center"/>
    </xf>
    <xf numFmtId="0" fontId="0" fillId="11" borderId="26" xfId="0" applyFill="1" applyBorder="1" applyAlignment="1">
      <alignment horizontal="center" vertical="center"/>
    </xf>
    <xf numFmtId="0" fontId="10" fillId="36" borderId="54" xfId="0" applyFont="1" applyFill="1" applyBorder="1" applyAlignment="1">
      <alignment horizontal="center" vertical="center" wrapText="1"/>
    </xf>
    <xf numFmtId="0" fontId="10" fillId="36" borderId="52" xfId="0" applyFont="1" applyFill="1" applyBorder="1" applyAlignment="1">
      <alignment horizontal="center" vertical="center" wrapText="1"/>
    </xf>
    <xf numFmtId="0" fontId="10" fillId="36" borderId="40" xfId="0" applyFont="1" applyFill="1" applyBorder="1" applyAlignment="1">
      <alignment horizontal="center" vertical="center" wrapText="1"/>
    </xf>
    <xf numFmtId="0" fontId="0" fillId="11" borderId="23" xfId="0" applyFill="1" applyBorder="1" applyAlignment="1">
      <alignment vertical="center"/>
    </xf>
    <xf numFmtId="0" fontId="0" fillId="11" borderId="24" xfId="0" applyFill="1" applyBorder="1" applyAlignment="1">
      <alignment vertical="center"/>
    </xf>
    <xf numFmtId="0" fontId="0" fillId="11" borderId="24" xfId="0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171" fontId="10" fillId="36" borderId="10" xfId="0" applyNumberFormat="1" applyFont="1" applyFill="1" applyBorder="1" applyAlignment="1">
      <alignment horizontal="center" vertical="center"/>
    </xf>
    <xf numFmtId="171" fontId="10" fillId="36" borderId="15" xfId="0" applyNumberFormat="1" applyFont="1" applyFill="1" applyBorder="1" applyAlignment="1">
      <alignment horizontal="center" vertical="center"/>
    </xf>
    <xf numFmtId="167" fontId="3" fillId="42" borderId="13" xfId="12" applyFont="1" applyFill="1" applyBorder="1" applyAlignment="1">
      <alignment vertical="center"/>
    </xf>
    <xf numFmtId="167" fontId="3" fillId="42" borderId="15" xfId="12" applyFont="1" applyFill="1" applyBorder="1" applyAlignment="1">
      <alignment vertical="center"/>
    </xf>
    <xf numFmtId="171" fontId="0" fillId="11" borderId="24" xfId="1" applyNumberFormat="1" applyFont="1" applyFill="1" applyBorder="1" applyAlignment="1">
      <alignment vertical="center"/>
    </xf>
    <xf numFmtId="171" fontId="0" fillId="11" borderId="26" xfId="1" applyNumberFormat="1" applyFont="1" applyFill="1" applyBorder="1" applyAlignment="1">
      <alignment vertical="center"/>
    </xf>
    <xf numFmtId="171" fontId="0" fillId="11" borderId="24" xfId="0" applyNumberFormat="1" applyFill="1" applyBorder="1" applyAlignment="1">
      <alignment vertical="center"/>
    </xf>
    <xf numFmtId="171" fontId="0" fillId="11" borderId="25" xfId="0" applyNumberFormat="1" applyFill="1" applyBorder="1" applyAlignment="1">
      <alignment vertical="center"/>
    </xf>
    <xf numFmtId="171" fontId="0" fillId="11" borderId="26" xfId="0" applyNumberFormat="1" applyFill="1" applyBorder="1" applyAlignment="1">
      <alignment vertical="center"/>
    </xf>
    <xf numFmtId="171" fontId="0" fillId="11" borderId="2" xfId="0" applyNumberFormat="1" applyFill="1" applyBorder="1" applyAlignment="1">
      <alignment vertical="center"/>
    </xf>
    <xf numFmtId="171" fontId="28" fillId="20" borderId="13" xfId="1" applyNumberFormat="1" applyFont="1" applyFill="1" applyBorder="1" applyAlignment="1">
      <alignment horizontal="left" vertical="center"/>
    </xf>
    <xf numFmtId="0" fontId="31" fillId="18" borderId="50" xfId="6" applyFont="1" applyFill="1" applyBorder="1" applyAlignment="1">
      <alignment horizontal="center" vertical="center"/>
    </xf>
    <xf numFmtId="0" fontId="31" fillId="18" borderId="51" xfId="6" applyFont="1" applyFill="1" applyBorder="1" applyAlignment="1">
      <alignment horizontal="center" vertical="center"/>
    </xf>
    <xf numFmtId="0" fontId="31" fillId="18" borderId="10" xfId="6" applyFont="1" applyFill="1" applyBorder="1" applyAlignment="1">
      <alignment horizontal="center" vertical="center"/>
    </xf>
    <xf numFmtId="0" fontId="31" fillId="18" borderId="11" xfId="6" applyFont="1" applyFill="1" applyBorder="1" applyAlignment="1">
      <alignment horizontal="center" vertical="center"/>
    </xf>
    <xf numFmtId="0" fontId="30" fillId="19" borderId="39" xfId="6" applyFont="1" applyFill="1" applyBorder="1" applyAlignment="1">
      <alignment horizontal="center" vertical="center"/>
    </xf>
    <xf numFmtId="0" fontId="30" fillId="19" borderId="52" xfId="6" applyFont="1" applyFill="1" applyBorder="1" applyAlignment="1">
      <alignment horizontal="center" vertical="center"/>
    </xf>
    <xf numFmtId="0" fontId="30" fillId="19" borderId="40" xfId="6" applyFont="1" applyFill="1" applyBorder="1" applyAlignment="1">
      <alignment horizontal="center" vertical="center"/>
    </xf>
    <xf numFmtId="0" fontId="30" fillId="19" borderId="43" xfId="6" applyFont="1" applyFill="1" applyBorder="1" applyAlignment="1">
      <alignment horizontal="center" vertical="center"/>
    </xf>
    <xf numFmtId="0" fontId="30" fillId="19" borderId="53" xfId="6" applyFont="1" applyFill="1" applyBorder="1" applyAlignment="1">
      <alignment horizontal="center" vertical="center"/>
    </xf>
    <xf numFmtId="0" fontId="30" fillId="19" borderId="44" xfId="6" applyFont="1" applyFill="1" applyBorder="1" applyAlignment="1">
      <alignment horizontal="center" vertical="center"/>
    </xf>
    <xf numFmtId="0" fontId="30" fillId="21" borderId="16" xfId="6" applyFont="1" applyFill="1" applyBorder="1" applyAlignment="1">
      <alignment horizontal="center" vertical="center" wrapText="1"/>
    </xf>
    <xf numFmtId="0" fontId="30" fillId="21" borderId="17" xfId="6" applyFont="1" applyFill="1" applyBorder="1" applyAlignment="1">
      <alignment horizontal="center" vertical="center"/>
    </xf>
    <xf numFmtId="0" fontId="30" fillId="21" borderId="10" xfId="6" applyFont="1" applyFill="1" applyBorder="1" applyAlignment="1">
      <alignment horizontal="center" vertical="center"/>
    </xf>
    <xf numFmtId="0" fontId="30" fillId="21" borderId="11" xfId="6" applyFont="1" applyFill="1" applyBorder="1" applyAlignment="1">
      <alignment horizontal="center" vertical="center"/>
    </xf>
    <xf numFmtId="0" fontId="21" fillId="16" borderId="45" xfId="6" applyFont="1" applyFill="1" applyBorder="1" applyAlignment="1" applyProtection="1">
      <alignment horizontal="center" vertical="center"/>
    </xf>
    <xf numFmtId="0" fontId="21" fillId="16" borderId="46" xfId="6" applyFont="1" applyFill="1" applyBorder="1" applyAlignment="1" applyProtection="1">
      <alignment horizontal="center" vertical="center"/>
    </xf>
    <xf numFmtId="0" fontId="21" fillId="16" borderId="47" xfId="6" applyFont="1" applyFill="1" applyBorder="1" applyAlignment="1" applyProtection="1">
      <alignment horizontal="center" vertical="center"/>
    </xf>
    <xf numFmtId="0" fontId="22" fillId="17" borderId="48" xfId="6" applyFont="1" applyFill="1" applyBorder="1" applyAlignment="1">
      <alignment horizontal="center" vertical="center"/>
    </xf>
    <xf numFmtId="0" fontId="22" fillId="17" borderId="49" xfId="6" applyFont="1" applyFill="1" applyBorder="1" applyAlignment="1">
      <alignment horizontal="center" vertical="center"/>
    </xf>
    <xf numFmtId="0" fontId="26" fillId="16" borderId="45" xfId="6" applyFont="1" applyFill="1" applyBorder="1" applyAlignment="1" applyProtection="1">
      <alignment horizontal="center" vertical="center"/>
    </xf>
    <xf numFmtId="0" fontId="26" fillId="16" borderId="46" xfId="6" applyFont="1" applyFill="1" applyBorder="1" applyAlignment="1" applyProtection="1">
      <alignment horizontal="center" vertical="center"/>
    </xf>
    <xf numFmtId="0" fontId="26" fillId="16" borderId="47" xfId="6" applyFont="1" applyFill="1" applyBorder="1" applyAlignment="1" applyProtection="1">
      <alignment horizontal="center" vertical="center"/>
    </xf>
    <xf numFmtId="0" fontId="20" fillId="14" borderId="7" xfId="0" applyFont="1" applyFill="1" applyBorder="1" applyAlignment="1">
      <alignment vertical="center"/>
    </xf>
    <xf numFmtId="0" fontId="42" fillId="24" borderId="43" xfId="0" applyFont="1" applyFill="1" applyBorder="1" applyAlignment="1">
      <alignment horizontal="center" vertical="center"/>
    </xf>
    <xf numFmtId="0" fontId="42" fillId="24" borderId="44" xfId="0" applyFont="1" applyFill="1" applyBorder="1" applyAlignment="1">
      <alignment horizontal="center" vertical="center"/>
    </xf>
    <xf numFmtId="0" fontId="37" fillId="10" borderId="9" xfId="6" applyFont="1" applyFill="1" applyBorder="1" applyAlignment="1">
      <alignment horizontal="left" vertical="center"/>
    </xf>
    <xf numFmtId="0" fontId="29" fillId="21" borderId="9" xfId="6" applyFont="1" applyFill="1" applyBorder="1" applyAlignment="1">
      <alignment horizontal="center" vertical="center" wrapText="1"/>
    </xf>
    <xf numFmtId="0" fontId="41" fillId="18" borderId="39" xfId="6" applyFont="1" applyFill="1" applyBorder="1" applyAlignment="1">
      <alignment horizontal="center" vertical="center" wrapText="1"/>
    </xf>
    <xf numFmtId="0" fontId="41" fillId="18" borderId="40" xfId="6" applyFont="1" applyFill="1" applyBorder="1" applyAlignment="1">
      <alignment horizontal="center" vertical="center" wrapText="1"/>
    </xf>
    <xf numFmtId="0" fontId="51" fillId="26" borderId="45" xfId="0" applyFont="1" applyFill="1" applyBorder="1" applyAlignment="1">
      <alignment horizontal="left" vertical="center"/>
    </xf>
    <xf numFmtId="0" fontId="51" fillId="26" borderId="46" xfId="0" applyFont="1" applyFill="1" applyBorder="1" applyAlignment="1">
      <alignment horizontal="left" vertical="center"/>
    </xf>
    <xf numFmtId="0" fontId="51" fillId="26" borderId="47" xfId="0" applyFont="1" applyFill="1" applyBorder="1" applyAlignment="1">
      <alignment horizontal="left" vertical="center"/>
    </xf>
    <xf numFmtId="0" fontId="50" fillId="36" borderId="45" xfId="0" applyFont="1" applyFill="1" applyBorder="1" applyAlignment="1">
      <alignment horizontal="center" vertical="center"/>
    </xf>
    <xf numFmtId="0" fontId="50" fillId="36" borderId="46" xfId="0" applyFont="1" applyFill="1" applyBorder="1" applyAlignment="1">
      <alignment horizontal="center" vertical="center"/>
    </xf>
    <xf numFmtId="0" fontId="50" fillId="36" borderId="47" xfId="0" applyFont="1" applyFill="1" applyBorder="1" applyAlignment="1">
      <alignment horizontal="center" vertical="center"/>
    </xf>
    <xf numFmtId="0" fontId="10" fillId="36" borderId="10" xfId="0" applyFont="1" applyFill="1" applyBorder="1" applyAlignment="1">
      <alignment horizontal="center" vertical="center"/>
    </xf>
    <xf numFmtId="0" fontId="10" fillId="36" borderId="8" xfId="0" applyFont="1" applyFill="1" applyBorder="1" applyAlignment="1">
      <alignment horizontal="center" vertical="center"/>
    </xf>
    <xf numFmtId="0" fontId="10" fillId="36" borderId="52" xfId="0" applyFont="1" applyFill="1" applyBorder="1" applyAlignment="1">
      <alignment horizontal="center" vertical="center" wrapText="1"/>
    </xf>
    <xf numFmtId="0" fontId="10" fillId="36" borderId="40" xfId="0" applyFont="1" applyFill="1" applyBorder="1" applyAlignment="1">
      <alignment horizontal="center" vertical="center" wrapText="1"/>
    </xf>
    <xf numFmtId="171" fontId="0" fillId="11" borderId="24" xfId="1" applyNumberFormat="1" applyFont="1" applyFill="1" applyBorder="1" applyAlignment="1">
      <alignment horizontal="center" vertical="center"/>
    </xf>
    <xf numFmtId="171" fontId="0" fillId="11" borderId="26" xfId="1" applyNumberFormat="1" applyFont="1" applyFill="1" applyBorder="1" applyAlignment="1">
      <alignment horizontal="center" vertical="center"/>
    </xf>
    <xf numFmtId="0" fontId="7" fillId="7" borderId="9" xfId="8" applyFont="1" applyFill="1" applyBorder="1" applyAlignment="1">
      <alignment horizontal="center" vertical="center"/>
    </xf>
    <xf numFmtId="0" fontId="7" fillId="0" borderId="9" xfId="8" applyFont="1" applyBorder="1" applyAlignment="1">
      <alignment horizontal="right" vertical="center"/>
    </xf>
    <xf numFmtId="0" fontId="8" fillId="4" borderId="9" xfId="9" applyFont="1" applyFill="1" applyBorder="1" applyAlignment="1">
      <alignment horizontal="center" vertical="center" wrapText="1"/>
    </xf>
    <xf numFmtId="0" fontId="10" fillId="6" borderId="9" xfId="8" applyFont="1" applyFill="1" applyBorder="1" applyAlignment="1">
      <alignment horizontal="center" vertical="center"/>
    </xf>
    <xf numFmtId="0" fontId="9" fillId="6" borderId="9" xfId="8" applyFont="1" applyFill="1" applyBorder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10" fillId="9" borderId="9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center" vertical="center"/>
    </xf>
  </cellXfs>
  <cellStyles count="17">
    <cellStyle name="Moeda" xfId="2" builtinId="4" customBuiltin="1"/>
    <cellStyle name="Moeda 2" xfId="4" xr:uid="{00000000-0005-0000-0000-000001000000}"/>
    <cellStyle name="Moeda 3" xfId="5" xr:uid="{00000000-0005-0000-0000-000002000000}"/>
    <cellStyle name="Normal" xfId="0" builtinId="0" customBuiltin="1"/>
    <cellStyle name="Normal 2" xfId="6" xr:uid="{00000000-0005-0000-0000-000004000000}"/>
    <cellStyle name="Normal 2 2" xfId="7" xr:uid="{00000000-0005-0000-0000-000005000000}"/>
    <cellStyle name="Normal 3" xfId="8" xr:uid="{00000000-0005-0000-0000-000006000000}"/>
    <cellStyle name="Normal 3 2" xfId="9" xr:uid="{00000000-0005-0000-0000-000007000000}"/>
    <cellStyle name="Normal 3 3" xfId="16" xr:uid="{02D56C1E-5690-4329-969C-FF617A00ED93}"/>
    <cellStyle name="Normal 4" xfId="15" xr:uid="{29A17D25-4332-474F-A428-8AE522C2C8D3}"/>
    <cellStyle name="Porcentagem" xfId="3" builtinId="5" customBuiltin="1"/>
    <cellStyle name="Porcentagem 2" xfId="10" xr:uid="{00000000-0005-0000-0000-000009000000}"/>
    <cellStyle name="Porcentagem 2 2" xfId="11" xr:uid="{00000000-0005-0000-0000-00000A000000}"/>
    <cellStyle name="Vírgula" xfId="1" builtinId="3" customBuiltin="1"/>
    <cellStyle name="Vírgula 2" xfId="12" xr:uid="{00000000-0005-0000-0000-00000C000000}"/>
    <cellStyle name="Vírgula 2 2" xfId="13" xr:uid="{00000000-0005-0000-0000-00000D000000}"/>
    <cellStyle name="Vírgula 3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B83C-9C47-4DDA-912D-AE115F536788}">
  <sheetPr>
    <tabColor rgb="FF92D050"/>
  </sheetPr>
  <dimension ref="A2:R151"/>
  <sheetViews>
    <sheetView topLeftCell="C129" zoomScale="115" zoomScaleNormal="115" workbookViewId="0">
      <selection activeCell="I63" sqref="I63"/>
    </sheetView>
  </sheetViews>
  <sheetFormatPr defaultRowHeight="15" x14ac:dyDescent="0.25"/>
  <cols>
    <col min="1" max="1" width="5.140625" style="79" customWidth="1"/>
    <col min="2" max="2" width="21.7109375" style="82" customWidth="1"/>
    <col min="3" max="3" width="63.7109375" style="79" customWidth="1"/>
    <col min="4" max="4" width="19.85546875" style="79" customWidth="1"/>
    <col min="5" max="5" width="21" style="79" customWidth="1"/>
    <col min="6" max="6" width="17.5703125" style="79" customWidth="1"/>
    <col min="7" max="7" width="3.85546875" style="79" customWidth="1"/>
    <col min="8" max="8" width="6.28515625" style="77" customWidth="1"/>
    <col min="9" max="9" width="18" style="77" customWidth="1"/>
    <col min="10" max="10" width="18.28515625" style="77" customWidth="1"/>
    <col min="11" max="12" width="3" style="77" customWidth="1"/>
    <col min="13" max="13" width="16.7109375" style="77" customWidth="1"/>
    <col min="14" max="14" width="19.5703125" style="77" customWidth="1"/>
    <col min="15" max="15" width="1.7109375" style="77" customWidth="1"/>
    <col min="16" max="16" width="7.42578125" style="77" customWidth="1"/>
    <col min="17" max="17" width="1.85546875" style="77" customWidth="1"/>
    <col min="18" max="18" width="5.42578125" style="77" bestFit="1" customWidth="1"/>
    <col min="19" max="16384" width="9.140625" style="77"/>
  </cols>
  <sheetData>
    <row r="2" spans="1:18" ht="27.75" x14ac:dyDescent="0.25">
      <c r="B2" s="473" t="s">
        <v>0</v>
      </c>
      <c r="C2" s="474"/>
      <c r="D2" s="474"/>
      <c r="E2" s="474"/>
      <c r="F2" s="475"/>
      <c r="G2" s="266"/>
    </row>
    <row r="3" spans="1:18" ht="27.75" x14ac:dyDescent="0.25">
      <c r="B3" s="83"/>
      <c r="C3" s="83"/>
      <c r="D3" s="83"/>
      <c r="E3" s="83"/>
      <c r="F3" s="83"/>
      <c r="G3" s="83"/>
    </row>
    <row r="4" spans="1:18" ht="15.75" x14ac:dyDescent="0.25">
      <c r="B4" s="476" t="s">
        <v>1</v>
      </c>
      <c r="C4" s="477"/>
      <c r="D4" s="88"/>
      <c r="E4" s="88"/>
      <c r="F4" s="88"/>
      <c r="G4" s="88"/>
    </row>
    <row r="5" spans="1:18" x14ac:dyDescent="0.25">
      <c r="B5" s="94" t="s">
        <v>2</v>
      </c>
      <c r="C5" s="95" t="s">
        <v>176</v>
      </c>
      <c r="D5" s="88"/>
      <c r="E5" s="88"/>
      <c r="F5" s="88"/>
      <c r="G5" s="88"/>
    </row>
    <row r="6" spans="1:18" x14ac:dyDescent="0.25">
      <c r="B6" s="89"/>
      <c r="C6" s="90"/>
      <c r="D6" s="88"/>
      <c r="E6" s="88"/>
      <c r="F6" s="88"/>
      <c r="G6" s="88"/>
    </row>
    <row r="7" spans="1:18" x14ac:dyDescent="0.25">
      <c r="B7" s="91"/>
      <c r="C7" s="88"/>
      <c r="D7" s="88"/>
      <c r="E7" s="88"/>
      <c r="F7" s="88"/>
      <c r="G7" s="88"/>
    </row>
    <row r="8" spans="1:18" x14ac:dyDescent="0.25">
      <c r="B8" s="96" t="s">
        <v>3</v>
      </c>
      <c r="C8" s="92"/>
      <c r="D8" s="92"/>
      <c r="E8" s="92"/>
      <c r="F8" s="93"/>
      <c r="G8" s="267"/>
    </row>
    <row r="9" spans="1:18" ht="18" customHeight="1" x14ac:dyDescent="0.25">
      <c r="B9" s="478" t="s">
        <v>175</v>
      </c>
      <c r="C9" s="479"/>
      <c r="D9" s="479"/>
      <c r="E9" s="479"/>
      <c r="F9" s="480"/>
      <c r="G9" s="268"/>
      <c r="I9" s="105"/>
      <c r="J9" s="105"/>
    </row>
    <row r="10" spans="1:18" ht="31.5" customHeight="1" x14ac:dyDescent="0.25">
      <c r="B10" s="77"/>
      <c r="C10" s="77"/>
      <c r="D10" s="77"/>
      <c r="E10" s="77"/>
      <c r="F10" s="77"/>
      <c r="G10" s="77"/>
      <c r="H10" s="78"/>
      <c r="I10" s="459" t="s">
        <v>4</v>
      </c>
      <c r="J10" s="460"/>
      <c r="L10" s="78"/>
      <c r="M10" s="459" t="s">
        <v>4</v>
      </c>
      <c r="N10" s="460"/>
    </row>
    <row r="11" spans="1:18" ht="15" customHeight="1" x14ac:dyDescent="0.25">
      <c r="A11" s="84"/>
      <c r="B11" s="85"/>
      <c r="C11" s="84"/>
      <c r="D11" s="84"/>
      <c r="E11" s="84"/>
      <c r="F11" s="84"/>
      <c r="G11" s="84"/>
      <c r="H11" s="78"/>
      <c r="I11" s="461"/>
      <c r="J11" s="462"/>
      <c r="L11" s="78"/>
      <c r="M11" s="461"/>
      <c r="N11" s="462"/>
    </row>
    <row r="12" spans="1:18" ht="15.75" customHeight="1" x14ac:dyDescent="0.25">
      <c r="A12" s="86"/>
      <c r="B12" s="463" t="s">
        <v>5</v>
      </c>
      <c r="C12" s="464"/>
      <c r="D12" s="464"/>
      <c r="E12" s="464"/>
      <c r="F12" s="465"/>
      <c r="G12" s="269"/>
      <c r="H12" s="78"/>
      <c r="I12" s="469" t="s">
        <v>173</v>
      </c>
      <c r="J12" s="470"/>
      <c r="L12" s="78"/>
      <c r="M12" s="469" t="s">
        <v>174</v>
      </c>
      <c r="N12" s="470"/>
    </row>
    <row r="13" spans="1:18" ht="46.5" customHeight="1" x14ac:dyDescent="0.25">
      <c r="B13" s="466"/>
      <c r="C13" s="467"/>
      <c r="D13" s="467"/>
      <c r="E13" s="467"/>
      <c r="F13" s="468"/>
      <c r="G13" s="269"/>
      <c r="H13" s="78"/>
      <c r="I13" s="471"/>
      <c r="J13" s="472"/>
      <c r="L13" s="78"/>
      <c r="M13" s="471"/>
      <c r="N13" s="472"/>
    </row>
    <row r="14" spans="1:18" ht="18" customHeight="1" x14ac:dyDescent="0.25">
      <c r="B14" s="97" t="s">
        <v>6</v>
      </c>
      <c r="C14" s="98" t="s">
        <v>7</v>
      </c>
      <c r="D14" s="99"/>
      <c r="E14" s="99"/>
      <c r="F14" s="100"/>
      <c r="G14" s="253"/>
      <c r="H14" s="78"/>
      <c r="I14" s="332"/>
      <c r="J14" s="333"/>
      <c r="L14" s="78"/>
      <c r="M14" s="332"/>
      <c r="N14" s="333"/>
      <c r="Q14" s="375"/>
      <c r="R14" s="375"/>
    </row>
    <row r="15" spans="1:18" ht="18" customHeight="1" x14ac:dyDescent="0.25">
      <c r="B15" s="97" t="s">
        <v>8</v>
      </c>
      <c r="C15" s="98" t="s">
        <v>9</v>
      </c>
      <c r="D15" s="99"/>
      <c r="E15" s="99"/>
      <c r="F15" s="100"/>
      <c r="G15" s="253"/>
      <c r="H15" s="78"/>
      <c r="I15" s="334"/>
      <c r="J15" s="335"/>
      <c r="L15" s="78"/>
      <c r="M15" s="334"/>
      <c r="N15" s="335"/>
      <c r="Q15" s="375"/>
      <c r="R15" s="375"/>
    </row>
    <row r="16" spans="1:18" ht="18" customHeight="1" x14ac:dyDescent="0.25">
      <c r="B16" s="97" t="s">
        <v>10</v>
      </c>
      <c r="C16" s="98" t="s">
        <v>11</v>
      </c>
      <c r="D16" s="99"/>
      <c r="E16" s="99"/>
      <c r="F16" s="100"/>
      <c r="G16" s="253"/>
      <c r="H16" s="78"/>
      <c r="I16" s="334"/>
      <c r="J16" s="335"/>
      <c r="L16" s="78"/>
      <c r="M16" s="334"/>
      <c r="N16" s="335"/>
      <c r="Q16" s="375"/>
      <c r="R16" s="375"/>
    </row>
    <row r="17" spans="1:18" ht="18" customHeight="1" x14ac:dyDescent="0.25">
      <c r="B17" s="97" t="s">
        <v>12</v>
      </c>
      <c r="C17" s="98" t="s">
        <v>13</v>
      </c>
      <c r="D17" s="99"/>
      <c r="E17" s="99"/>
      <c r="F17" s="100"/>
      <c r="G17" s="253"/>
      <c r="H17" s="78"/>
      <c r="I17" s="334"/>
      <c r="J17" s="335"/>
      <c r="L17" s="78"/>
      <c r="M17" s="334"/>
      <c r="N17" s="335"/>
      <c r="Q17" s="375"/>
      <c r="R17" s="375"/>
    </row>
    <row r="18" spans="1:18" ht="18" customHeight="1" x14ac:dyDescent="0.25">
      <c r="B18" s="97" t="s">
        <v>14</v>
      </c>
      <c r="C18" s="98" t="s">
        <v>15</v>
      </c>
      <c r="D18" s="99"/>
      <c r="E18" s="99"/>
      <c r="F18" s="100"/>
      <c r="G18" s="253"/>
      <c r="H18" s="78"/>
      <c r="I18" s="334"/>
      <c r="J18" s="335"/>
      <c r="L18" s="78"/>
      <c r="M18" s="334"/>
      <c r="N18" s="335"/>
      <c r="Q18" s="375"/>
      <c r="R18" s="375"/>
    </row>
    <row r="19" spans="1:18" ht="18" customHeight="1" x14ac:dyDescent="0.25">
      <c r="B19" s="101" t="s">
        <v>16</v>
      </c>
      <c r="C19" s="102" t="s">
        <v>17</v>
      </c>
      <c r="D19" s="103"/>
      <c r="E19" s="103"/>
      <c r="F19" s="104"/>
      <c r="G19" s="253"/>
      <c r="H19" s="78"/>
      <c r="I19" s="336"/>
      <c r="J19" s="337"/>
      <c r="L19" s="78"/>
      <c r="M19" s="336"/>
      <c r="N19" s="337"/>
      <c r="Q19" s="375"/>
      <c r="R19" s="375"/>
    </row>
    <row r="20" spans="1:18" ht="18" customHeight="1" x14ac:dyDescent="0.25">
      <c r="H20" s="78"/>
      <c r="I20" s="338"/>
      <c r="J20" s="338"/>
      <c r="L20" s="78"/>
      <c r="M20" s="338"/>
      <c r="N20" s="338"/>
    </row>
    <row r="21" spans="1:18" ht="18" x14ac:dyDescent="0.25">
      <c r="B21" s="106" t="s">
        <v>18</v>
      </c>
      <c r="C21" s="107"/>
      <c r="D21" s="107"/>
      <c r="E21" s="107"/>
      <c r="F21" s="108"/>
      <c r="G21" s="254"/>
      <c r="H21" s="78"/>
      <c r="I21" s="339"/>
      <c r="J21" s="340"/>
      <c r="L21" s="78"/>
      <c r="M21" s="339"/>
      <c r="N21" s="340"/>
    </row>
    <row r="22" spans="1:18" ht="15.75" customHeight="1" x14ac:dyDescent="0.25">
      <c r="B22" s="109" t="s">
        <v>19</v>
      </c>
      <c r="C22" s="110"/>
      <c r="D22" s="110"/>
      <c r="E22" s="110"/>
      <c r="F22" s="111"/>
      <c r="G22" s="255"/>
      <c r="H22" s="78"/>
      <c r="I22" s="334"/>
      <c r="J22" s="335"/>
      <c r="L22" s="78"/>
      <c r="M22" s="334"/>
      <c r="N22" s="335"/>
    </row>
    <row r="23" spans="1:18" ht="15.75" customHeight="1" x14ac:dyDescent="0.25">
      <c r="B23" s="112" t="s">
        <v>20</v>
      </c>
      <c r="C23" s="113"/>
      <c r="D23" s="113"/>
      <c r="E23" s="113"/>
      <c r="F23" s="114"/>
      <c r="G23" s="255"/>
      <c r="H23" s="78"/>
      <c r="I23" s="341"/>
      <c r="J23" s="342"/>
      <c r="L23" s="78"/>
      <c r="M23" s="341"/>
      <c r="N23" s="342"/>
    </row>
    <row r="24" spans="1:18" ht="18" customHeight="1" x14ac:dyDescent="0.25">
      <c r="B24" s="115">
        <v>1</v>
      </c>
      <c r="C24" s="116" t="s">
        <v>21</v>
      </c>
      <c r="D24" s="117"/>
      <c r="E24" s="117"/>
      <c r="F24" s="118"/>
      <c r="G24" s="255"/>
      <c r="H24" s="78"/>
      <c r="I24" s="343"/>
      <c r="J24" s="335"/>
      <c r="L24" s="78"/>
      <c r="M24" s="343"/>
      <c r="N24" s="335"/>
    </row>
    <row r="25" spans="1:18" ht="18" customHeight="1" x14ac:dyDescent="0.25">
      <c r="B25" s="115">
        <v>3</v>
      </c>
      <c r="C25" s="116" t="s">
        <v>22</v>
      </c>
      <c r="D25" s="119"/>
      <c r="E25" s="117"/>
      <c r="F25" s="118"/>
      <c r="G25" s="255"/>
      <c r="H25" s="78"/>
      <c r="I25" s="458">
        <v>0</v>
      </c>
      <c r="J25" s="342"/>
      <c r="L25" s="78"/>
      <c r="M25" s="458">
        <v>0</v>
      </c>
      <c r="N25" s="342"/>
    </row>
    <row r="26" spans="1:18" ht="18" customHeight="1" x14ac:dyDescent="0.25">
      <c r="B26" s="120">
        <v>5</v>
      </c>
      <c r="C26" s="121" t="s">
        <v>23</v>
      </c>
      <c r="D26" s="122"/>
      <c r="E26" s="113"/>
      <c r="F26" s="114"/>
      <c r="G26" s="255"/>
      <c r="H26" s="78"/>
      <c r="I26" s="344"/>
      <c r="J26" s="337"/>
      <c r="L26" s="78"/>
      <c r="M26" s="344"/>
      <c r="N26" s="337"/>
    </row>
    <row r="27" spans="1:18" ht="18" customHeight="1" x14ac:dyDescent="0.25">
      <c r="B27" s="123"/>
      <c r="C27" s="124"/>
      <c r="D27" s="125"/>
      <c r="E27" s="124"/>
      <c r="F27" s="124"/>
      <c r="G27" s="124"/>
      <c r="H27" s="78"/>
      <c r="I27" s="338"/>
      <c r="J27" s="345"/>
      <c r="L27" s="78"/>
      <c r="M27" s="338"/>
      <c r="N27" s="345"/>
    </row>
    <row r="28" spans="1:18" ht="19.5" customHeight="1" x14ac:dyDescent="0.25">
      <c r="B28" s="126" t="s">
        <v>24</v>
      </c>
      <c r="C28" s="127" t="s">
        <v>25</v>
      </c>
      <c r="D28" s="128"/>
      <c r="E28" s="128"/>
      <c r="F28" s="129"/>
      <c r="G28" s="256"/>
      <c r="H28" s="78"/>
      <c r="I28" s="346"/>
      <c r="J28" s="347"/>
      <c r="L28" s="78"/>
      <c r="M28" s="346"/>
      <c r="N28" s="347"/>
    </row>
    <row r="29" spans="1:18" ht="15" customHeight="1" x14ac:dyDescent="0.25">
      <c r="A29" s="84"/>
      <c r="B29" s="130"/>
      <c r="C29" s="131"/>
      <c r="D29" s="132"/>
      <c r="E29" s="131"/>
      <c r="F29" s="131"/>
      <c r="G29" s="131"/>
      <c r="H29" s="78"/>
      <c r="I29" s="485" t="str">
        <f>I10</f>
        <v>Museu da Inconfidência</v>
      </c>
      <c r="J29" s="485"/>
      <c r="L29" s="78"/>
      <c r="M29" s="485" t="str">
        <f>M10</f>
        <v>Museu da Inconfidência</v>
      </c>
      <c r="N29" s="485"/>
    </row>
    <row r="30" spans="1:18" ht="16.5" customHeight="1" x14ac:dyDescent="0.25">
      <c r="B30" s="150" t="s">
        <v>26</v>
      </c>
      <c r="C30" s="151" t="s">
        <v>27</v>
      </c>
      <c r="D30" s="152"/>
      <c r="E30" s="152"/>
      <c r="F30" s="153"/>
      <c r="G30" s="270"/>
      <c r="H30" s="78"/>
      <c r="I30" s="282"/>
      <c r="J30" s="331"/>
      <c r="L30" s="78"/>
      <c r="M30" s="282"/>
      <c r="N30" s="331"/>
    </row>
    <row r="31" spans="1:18" ht="18.75" customHeight="1" x14ac:dyDescent="0.25">
      <c r="A31" s="82"/>
      <c r="B31" s="154">
        <v>1</v>
      </c>
      <c r="C31" s="155" t="s">
        <v>27</v>
      </c>
      <c r="D31" s="156"/>
      <c r="E31" s="156"/>
      <c r="F31" s="157"/>
      <c r="G31" s="271"/>
      <c r="H31" s="78"/>
      <c r="I31" s="348" t="s">
        <v>28</v>
      </c>
      <c r="J31" s="349" t="s">
        <v>29</v>
      </c>
      <c r="L31" s="78"/>
      <c r="M31" s="348" t="s">
        <v>28</v>
      </c>
      <c r="N31" s="349" t="s">
        <v>29</v>
      </c>
    </row>
    <row r="32" spans="1:18" ht="18.75" customHeight="1" x14ac:dyDescent="0.25">
      <c r="B32" s="134" t="s">
        <v>30</v>
      </c>
      <c r="C32" s="135" t="s">
        <v>31</v>
      </c>
      <c r="D32" s="136"/>
      <c r="E32" s="136"/>
      <c r="F32" s="137"/>
      <c r="G32" s="257"/>
      <c r="H32" s="78"/>
      <c r="I32" s="350"/>
      <c r="J32" s="351">
        <f>I25</f>
        <v>0</v>
      </c>
      <c r="L32" s="78"/>
      <c r="M32" s="350"/>
      <c r="N32" s="351">
        <f>M25</f>
        <v>0</v>
      </c>
    </row>
    <row r="33" spans="2:15" ht="18.75" customHeight="1" x14ac:dyDescent="0.25">
      <c r="B33" s="138" t="s">
        <v>8</v>
      </c>
      <c r="C33" s="116" t="s">
        <v>32</v>
      </c>
      <c r="D33" s="124"/>
      <c r="E33" s="124"/>
      <c r="F33" s="139"/>
      <c r="G33" s="258"/>
      <c r="H33" s="78"/>
      <c r="I33" s="352"/>
      <c r="J33" s="353">
        <f>J32*I33</f>
        <v>0</v>
      </c>
      <c r="L33" s="78"/>
      <c r="M33" s="352"/>
      <c r="N33" s="353">
        <f>N32*M33</f>
        <v>0</v>
      </c>
    </row>
    <row r="34" spans="2:15" ht="18.75" customHeight="1" x14ac:dyDescent="0.25">
      <c r="B34" s="138" t="s">
        <v>10</v>
      </c>
      <c r="C34" s="116" t="s">
        <v>33</v>
      </c>
      <c r="D34" s="140"/>
      <c r="E34" s="124"/>
      <c r="F34" s="141"/>
      <c r="G34" s="259"/>
      <c r="H34" s="78"/>
      <c r="I34" s="352"/>
      <c r="J34" s="354"/>
      <c r="L34" s="78"/>
      <c r="M34" s="352"/>
      <c r="N34" s="354"/>
    </row>
    <row r="35" spans="2:15" ht="18.75" customHeight="1" x14ac:dyDescent="0.25">
      <c r="B35" s="138" t="s">
        <v>12</v>
      </c>
      <c r="C35" s="116" t="s">
        <v>34</v>
      </c>
      <c r="D35" s="124"/>
      <c r="E35" s="124"/>
      <c r="F35" s="142"/>
      <c r="G35" s="257"/>
      <c r="H35" s="78"/>
      <c r="I35" s="326"/>
      <c r="J35" s="354"/>
      <c r="L35" s="78"/>
      <c r="M35" s="326"/>
      <c r="N35" s="354"/>
    </row>
    <row r="36" spans="2:15" ht="18.75" customHeight="1" x14ac:dyDescent="0.25">
      <c r="B36" s="138" t="s">
        <v>16</v>
      </c>
      <c r="C36" s="116" t="s">
        <v>35</v>
      </c>
      <c r="D36" s="124"/>
      <c r="E36" s="124"/>
      <c r="F36" s="142"/>
      <c r="G36" s="257"/>
      <c r="H36" s="78"/>
      <c r="I36" s="326"/>
      <c r="J36" s="354"/>
      <c r="L36" s="78"/>
      <c r="M36" s="326"/>
      <c r="N36" s="354"/>
    </row>
    <row r="37" spans="2:15" ht="18.75" customHeight="1" x14ac:dyDescent="0.25">
      <c r="B37" s="138" t="s">
        <v>14</v>
      </c>
      <c r="C37" s="116" t="s">
        <v>36</v>
      </c>
      <c r="D37" s="124"/>
      <c r="E37" s="124"/>
      <c r="F37" s="139"/>
      <c r="G37" s="258"/>
      <c r="H37" s="78"/>
      <c r="I37" s="326"/>
      <c r="J37" s="354"/>
      <c r="L37" s="78"/>
      <c r="M37" s="326"/>
      <c r="N37" s="354"/>
    </row>
    <row r="38" spans="2:15" ht="18.75" customHeight="1" x14ac:dyDescent="0.25">
      <c r="B38" s="385" t="s">
        <v>37</v>
      </c>
      <c r="C38" s="386" t="s">
        <v>38</v>
      </c>
      <c r="D38" s="387"/>
      <c r="E38" s="387"/>
      <c r="F38" s="388"/>
      <c r="G38" s="260"/>
      <c r="H38" s="416"/>
      <c r="I38" s="326"/>
      <c r="J38" s="354"/>
      <c r="L38" s="78"/>
      <c r="M38" s="355"/>
      <c r="N38" s="354"/>
    </row>
    <row r="39" spans="2:15" ht="18.75" customHeight="1" x14ac:dyDescent="0.25">
      <c r="B39" s="143" t="s">
        <v>37</v>
      </c>
      <c r="C39" s="121" t="s">
        <v>36</v>
      </c>
      <c r="D39" s="144"/>
      <c r="E39" s="144"/>
      <c r="F39" s="145"/>
      <c r="G39" s="260"/>
      <c r="H39" s="78"/>
      <c r="I39" s="356"/>
      <c r="J39" s="357"/>
      <c r="L39" s="78"/>
      <c r="M39" s="356"/>
      <c r="N39" s="357"/>
    </row>
    <row r="40" spans="2:15" ht="18.75" customHeight="1" x14ac:dyDescent="0.25">
      <c r="B40" s="146"/>
      <c r="C40" s="147" t="s">
        <v>39</v>
      </c>
      <c r="D40" s="147"/>
      <c r="E40" s="147"/>
      <c r="F40" s="148"/>
      <c r="G40" s="149"/>
      <c r="H40" s="78"/>
      <c r="I40" s="358"/>
      <c r="J40" s="359">
        <f>ROUND(SUM(J32:J39),2)</f>
        <v>0</v>
      </c>
      <c r="L40" s="78"/>
      <c r="M40" s="358"/>
      <c r="N40" s="359">
        <f>ROUND(SUM(N32:N39),2)</f>
        <v>0</v>
      </c>
    </row>
    <row r="41" spans="2:15" ht="18.75" customHeight="1" x14ac:dyDescent="0.25">
      <c r="B41" s="133"/>
      <c r="C41" s="149"/>
      <c r="D41" s="149"/>
      <c r="E41" s="149"/>
      <c r="F41" s="149"/>
      <c r="G41" s="149"/>
      <c r="H41" s="78"/>
      <c r="I41" s="292"/>
      <c r="J41" s="293"/>
      <c r="L41" s="78"/>
      <c r="M41" s="292"/>
      <c r="N41" s="293"/>
    </row>
    <row r="42" spans="2:15" ht="18.75" customHeight="1" x14ac:dyDescent="0.25">
      <c r="B42" s="150" t="s">
        <v>40</v>
      </c>
      <c r="C42" s="151" t="s">
        <v>41</v>
      </c>
      <c r="D42" s="152"/>
      <c r="E42" s="152"/>
      <c r="F42" s="153"/>
      <c r="G42" s="270"/>
      <c r="H42" s="78"/>
      <c r="I42" s="283"/>
      <c r="J42" s="283"/>
      <c r="L42" s="78"/>
      <c r="M42" s="283"/>
      <c r="N42" s="283"/>
    </row>
    <row r="43" spans="2:15" ht="18.75" customHeight="1" x14ac:dyDescent="0.25">
      <c r="B43" s="154" t="s">
        <v>42</v>
      </c>
      <c r="C43" s="155" t="s">
        <v>43</v>
      </c>
      <c r="D43" s="156"/>
      <c r="E43" s="156"/>
      <c r="F43" s="157"/>
      <c r="G43" s="271"/>
      <c r="H43" s="78"/>
      <c r="I43" s="286" t="s">
        <v>28</v>
      </c>
      <c r="J43" s="294" t="s">
        <v>29</v>
      </c>
      <c r="L43" s="78"/>
      <c r="M43" s="286" t="s">
        <v>28</v>
      </c>
      <c r="N43" s="294" t="s">
        <v>29</v>
      </c>
    </row>
    <row r="44" spans="2:15" ht="18.75" customHeight="1" x14ac:dyDescent="0.25">
      <c r="B44" s="158" t="s">
        <v>30</v>
      </c>
      <c r="C44" s="159" t="s">
        <v>44</v>
      </c>
      <c r="D44" s="160"/>
      <c r="E44" s="161"/>
      <c r="F44" s="162"/>
      <c r="G44" s="272"/>
      <c r="H44" s="78"/>
      <c r="I44" s="295">
        <v>0</v>
      </c>
      <c r="J44" s="296">
        <f>ROUND(I44*J40,2)</f>
        <v>0</v>
      </c>
      <c r="L44" s="78"/>
      <c r="M44" s="295">
        <v>0</v>
      </c>
      <c r="N44" s="296">
        <f>ROUND(M44*N40,2)</f>
        <v>0</v>
      </c>
    </row>
    <row r="45" spans="2:15" ht="18.75" customHeight="1" x14ac:dyDescent="0.25">
      <c r="B45" s="163" t="s">
        <v>8</v>
      </c>
      <c r="C45" s="164" t="s">
        <v>45</v>
      </c>
      <c r="D45" s="165"/>
      <c r="E45" s="165"/>
      <c r="F45" s="166"/>
      <c r="G45" s="272"/>
      <c r="H45" s="78"/>
      <c r="I45" s="297">
        <v>0</v>
      </c>
      <c r="J45" s="298">
        <f>ROUND(I45*J40,2)</f>
        <v>0</v>
      </c>
      <c r="L45" s="78"/>
      <c r="M45" s="297">
        <v>0</v>
      </c>
      <c r="N45" s="298">
        <f>ROUND(M45*N40,2)</f>
        <v>0</v>
      </c>
    </row>
    <row r="46" spans="2:15" ht="18.75" customHeight="1" x14ac:dyDescent="0.25">
      <c r="B46" s="167"/>
      <c r="C46" s="168" t="s">
        <v>39</v>
      </c>
      <c r="D46" s="168"/>
      <c r="E46" s="168"/>
      <c r="F46" s="169"/>
      <c r="G46" s="184"/>
      <c r="H46" s="78"/>
      <c r="I46" s="299">
        <f>SUM(I44:I45)</f>
        <v>0</v>
      </c>
      <c r="J46" s="300">
        <f>SUM(J44:J45)</f>
        <v>0</v>
      </c>
      <c r="L46" s="78"/>
      <c r="M46" s="299">
        <f>SUM(M44:M45)</f>
        <v>0</v>
      </c>
      <c r="N46" s="300">
        <f>SUM(N44:N45)</f>
        <v>0</v>
      </c>
    </row>
    <row r="47" spans="2:15" ht="19.5" customHeight="1" x14ac:dyDescent="0.25">
      <c r="B47" s="170" t="s">
        <v>10</v>
      </c>
      <c r="C47" s="171" t="s">
        <v>46</v>
      </c>
      <c r="D47" s="172"/>
      <c r="E47" s="172"/>
      <c r="F47" s="173"/>
      <c r="G47" s="273"/>
      <c r="H47" s="78"/>
      <c r="I47" s="436">
        <f>I59*I46</f>
        <v>0</v>
      </c>
      <c r="J47" s="437">
        <f>I59*J46</f>
        <v>0</v>
      </c>
      <c r="K47" s="375"/>
      <c r="L47" s="376"/>
      <c r="M47" s="436">
        <f>M59*M46</f>
        <v>0</v>
      </c>
      <c r="N47" s="437">
        <f>M59*N46</f>
        <v>0</v>
      </c>
      <c r="O47" s="375"/>
    </row>
    <row r="48" spans="2:15" ht="18" customHeight="1" x14ac:dyDescent="0.25">
      <c r="B48" s="167"/>
      <c r="C48" s="168" t="s">
        <v>39</v>
      </c>
      <c r="D48" s="168"/>
      <c r="E48" s="168"/>
      <c r="F48" s="169"/>
      <c r="G48" s="184"/>
      <c r="H48" s="78"/>
      <c r="I48" s="299">
        <f>SUM(I46:I47)</f>
        <v>0</v>
      </c>
      <c r="J48" s="180">
        <f>SUM(J46:J47)</f>
        <v>0</v>
      </c>
      <c r="L48" s="78"/>
      <c r="M48" s="299">
        <f>SUM(M46:M47)</f>
        <v>0</v>
      </c>
      <c r="N48" s="180">
        <f>SUM(N46:N47)</f>
        <v>0</v>
      </c>
    </row>
    <row r="49" spans="2:14" ht="18.75" customHeight="1" x14ac:dyDescent="0.25">
      <c r="B49" s="133"/>
      <c r="C49" s="149"/>
      <c r="D49" s="149"/>
      <c r="E49" s="149"/>
      <c r="F49" s="149"/>
      <c r="G49" s="149"/>
      <c r="H49" s="78"/>
      <c r="I49" s="280"/>
      <c r="J49" s="281"/>
      <c r="L49" s="78"/>
      <c r="M49" s="280"/>
      <c r="N49" s="281"/>
    </row>
    <row r="50" spans="2:14" ht="18.75" customHeight="1" x14ac:dyDescent="0.25">
      <c r="B50" s="154" t="s">
        <v>47</v>
      </c>
      <c r="C50" s="174" t="s">
        <v>48</v>
      </c>
      <c r="D50" s="156"/>
      <c r="E50" s="156"/>
      <c r="F50" s="157"/>
      <c r="G50" s="271"/>
      <c r="H50" s="78"/>
      <c r="I50" s="286" t="s">
        <v>28</v>
      </c>
      <c r="J50" s="294" t="s">
        <v>29</v>
      </c>
      <c r="L50" s="78"/>
      <c r="M50" s="286" t="s">
        <v>28</v>
      </c>
      <c r="N50" s="294" t="s">
        <v>29</v>
      </c>
    </row>
    <row r="51" spans="2:14" ht="18.75" customHeight="1" x14ac:dyDescent="0.25">
      <c r="B51" s="175" t="s">
        <v>30</v>
      </c>
      <c r="C51" s="176" t="s">
        <v>49</v>
      </c>
      <c r="D51" s="177"/>
      <c r="E51" s="177"/>
      <c r="F51" s="178"/>
      <c r="G51" s="273"/>
      <c r="H51" s="78"/>
      <c r="I51" s="297">
        <v>0.2</v>
      </c>
      <c r="J51" s="298">
        <f>ROUND(I51*(J40),3)</f>
        <v>0</v>
      </c>
      <c r="L51" s="78"/>
      <c r="M51" s="297">
        <v>0.2</v>
      </c>
      <c r="N51" s="298">
        <f>ROUND(M51*(N40),3)</f>
        <v>0</v>
      </c>
    </row>
    <row r="52" spans="2:14" ht="18.75" customHeight="1" x14ac:dyDescent="0.25">
      <c r="B52" s="175" t="s">
        <v>8</v>
      </c>
      <c r="C52" s="176" t="s">
        <v>50</v>
      </c>
      <c r="D52" s="177"/>
      <c r="E52" s="177"/>
      <c r="F52" s="178"/>
      <c r="G52" s="273"/>
      <c r="H52" s="78"/>
      <c r="I52" s="297">
        <v>2.5000000000000001E-2</v>
      </c>
      <c r="J52" s="298">
        <f>ROUND(I52*(J40),3)</f>
        <v>0</v>
      </c>
      <c r="L52" s="78"/>
      <c r="M52" s="297">
        <v>2.5000000000000001E-2</v>
      </c>
      <c r="N52" s="298">
        <f>ROUND(M52*(N40),3)</f>
        <v>0</v>
      </c>
    </row>
    <row r="53" spans="2:14" ht="18.75" customHeight="1" x14ac:dyDescent="0.25">
      <c r="B53" s="175" t="s">
        <v>10</v>
      </c>
      <c r="C53" s="176" t="s">
        <v>51</v>
      </c>
      <c r="D53" s="177"/>
      <c r="E53" s="177"/>
      <c r="F53" s="178"/>
      <c r="G53" s="273"/>
      <c r="H53" s="78"/>
      <c r="I53" s="422">
        <v>0</v>
      </c>
      <c r="J53" s="423">
        <f>ROUND(I53*(J40),3)</f>
        <v>0</v>
      </c>
      <c r="L53" s="78"/>
      <c r="M53" s="422">
        <v>0</v>
      </c>
      <c r="N53" s="423">
        <f>ROUND(M53*(N40),3)</f>
        <v>0</v>
      </c>
    </row>
    <row r="54" spans="2:14" ht="18.75" customHeight="1" x14ac:dyDescent="0.25">
      <c r="B54" s="175" t="s">
        <v>12</v>
      </c>
      <c r="C54" s="176" t="s">
        <v>52</v>
      </c>
      <c r="D54" s="177"/>
      <c r="E54" s="177"/>
      <c r="F54" s="178"/>
      <c r="G54" s="273"/>
      <c r="H54" s="78"/>
      <c r="I54" s="301">
        <v>1.4999999999999999E-2</v>
      </c>
      <c r="J54" s="298">
        <f>ROUND(I54*(J40),3)</f>
        <v>0</v>
      </c>
      <c r="L54" s="78"/>
      <c r="M54" s="301">
        <v>1.4999999999999999E-2</v>
      </c>
      <c r="N54" s="298">
        <f>ROUND(M54*(N40),3)</f>
        <v>0</v>
      </c>
    </row>
    <row r="55" spans="2:14" ht="18.75" customHeight="1" x14ac:dyDescent="0.25">
      <c r="B55" s="175" t="s">
        <v>16</v>
      </c>
      <c r="C55" s="176" t="s">
        <v>53</v>
      </c>
      <c r="D55" s="177"/>
      <c r="E55" s="177"/>
      <c r="F55" s="178"/>
      <c r="G55" s="273"/>
      <c r="H55" s="78"/>
      <c r="I55" s="297">
        <v>0.01</v>
      </c>
      <c r="J55" s="298">
        <f>ROUND(I55*(J40),3)</f>
        <v>0</v>
      </c>
      <c r="L55" s="78"/>
      <c r="M55" s="297">
        <v>0.01</v>
      </c>
      <c r="N55" s="298">
        <f>ROUND(M55*(N40),3)</f>
        <v>0</v>
      </c>
    </row>
    <row r="56" spans="2:14" ht="18.75" customHeight="1" x14ac:dyDescent="0.25">
      <c r="B56" s="175" t="s">
        <v>14</v>
      </c>
      <c r="C56" s="176" t="s">
        <v>54</v>
      </c>
      <c r="D56" s="177"/>
      <c r="E56" s="177"/>
      <c r="F56" s="178"/>
      <c r="G56" s="273"/>
      <c r="H56" s="78"/>
      <c r="I56" s="297">
        <v>6.0000000000000001E-3</v>
      </c>
      <c r="J56" s="298">
        <f>ROUND(I56*(J40),3)</f>
        <v>0</v>
      </c>
      <c r="L56" s="78"/>
      <c r="M56" s="297">
        <v>6.0000000000000001E-3</v>
      </c>
      <c r="N56" s="298">
        <f>ROUND(M56*(N40),3)</f>
        <v>0</v>
      </c>
    </row>
    <row r="57" spans="2:14" ht="18.75" customHeight="1" x14ac:dyDescent="0.25">
      <c r="B57" s="175" t="s">
        <v>37</v>
      </c>
      <c r="C57" s="176" t="s">
        <v>55</v>
      </c>
      <c r="D57" s="177"/>
      <c r="E57" s="177"/>
      <c r="F57" s="178"/>
      <c r="G57" s="273"/>
      <c r="H57" s="78"/>
      <c r="I57" s="297">
        <v>2E-3</v>
      </c>
      <c r="J57" s="298">
        <f>ROUND(I57*(J40),3)</f>
        <v>0</v>
      </c>
      <c r="L57" s="78"/>
      <c r="M57" s="297">
        <v>2E-3</v>
      </c>
      <c r="N57" s="298">
        <f>ROUND(M57*(N40),3)</f>
        <v>0</v>
      </c>
    </row>
    <row r="58" spans="2:14" ht="18.75" customHeight="1" x14ac:dyDescent="0.25">
      <c r="B58" s="175" t="s">
        <v>56</v>
      </c>
      <c r="C58" s="176" t="s">
        <v>57</v>
      </c>
      <c r="D58" s="177"/>
      <c r="E58" s="177"/>
      <c r="F58" s="178"/>
      <c r="G58" s="273"/>
      <c r="H58" s="78"/>
      <c r="I58" s="297">
        <v>0.08</v>
      </c>
      <c r="J58" s="298">
        <f>ROUND(I58*(J40),3)</f>
        <v>0</v>
      </c>
      <c r="L58" s="78"/>
      <c r="M58" s="297">
        <v>0.08</v>
      </c>
      <c r="N58" s="298">
        <f>ROUND(M58*(N40),3)</f>
        <v>0</v>
      </c>
    </row>
    <row r="59" spans="2:14" ht="18.75" customHeight="1" x14ac:dyDescent="0.25">
      <c r="B59" s="167"/>
      <c r="C59" s="179" t="s">
        <v>58</v>
      </c>
      <c r="D59" s="168"/>
      <c r="E59" s="168"/>
      <c r="F59" s="169"/>
      <c r="G59" s="184"/>
      <c r="H59" s="78"/>
      <c r="I59" s="302">
        <f>SUM(I51:I58)</f>
        <v>0.33800000000000002</v>
      </c>
      <c r="J59" s="300">
        <f>SUM(J51:J58)</f>
        <v>0</v>
      </c>
      <c r="L59" s="78"/>
      <c r="M59" s="302">
        <f>SUM(M51:M58)</f>
        <v>0.33800000000000002</v>
      </c>
      <c r="N59" s="300">
        <f>SUM(N51:N58)</f>
        <v>0</v>
      </c>
    </row>
    <row r="60" spans="2:14" ht="18.75" customHeight="1" x14ac:dyDescent="0.25">
      <c r="B60" s="183"/>
      <c r="C60" s="184"/>
      <c r="D60" s="184"/>
      <c r="E60" s="184"/>
      <c r="F60" s="184"/>
      <c r="G60" s="184"/>
      <c r="H60" s="78"/>
      <c r="I60" s="278"/>
      <c r="J60" s="279"/>
      <c r="L60" s="78"/>
      <c r="M60" s="278"/>
      <c r="N60" s="279"/>
    </row>
    <row r="61" spans="2:14" ht="18.75" customHeight="1" x14ac:dyDescent="0.25">
      <c r="B61" s="154" t="s">
        <v>59</v>
      </c>
      <c r="C61" s="363" t="s">
        <v>60</v>
      </c>
      <c r="D61" s="185"/>
      <c r="E61" s="185"/>
      <c r="F61" s="186"/>
      <c r="G61" s="271"/>
      <c r="H61" s="313"/>
      <c r="I61" s="227" t="s">
        <v>61</v>
      </c>
      <c r="J61" s="303" t="s">
        <v>62</v>
      </c>
      <c r="L61" s="313"/>
      <c r="M61" s="227" t="s">
        <v>61</v>
      </c>
      <c r="N61" s="303" t="s">
        <v>62</v>
      </c>
    </row>
    <row r="62" spans="2:14" ht="18.75" customHeight="1" x14ac:dyDescent="0.25">
      <c r="B62" s="369" t="s">
        <v>30</v>
      </c>
      <c r="C62" s="371" t="s">
        <v>63</v>
      </c>
      <c r="D62" s="372"/>
      <c r="E62" s="373"/>
      <c r="F62" s="374"/>
      <c r="G62" s="274"/>
      <c r="H62" s="360">
        <v>26</v>
      </c>
      <c r="I62" s="410">
        <v>0</v>
      </c>
      <c r="J62" s="411">
        <f>ROUND(IF(((I62*H62*2)-(6%*I25))&lt;0,0,(I62*H62*2)-(6%*I25)),2)</f>
        <v>0</v>
      </c>
      <c r="L62" s="360">
        <v>26</v>
      </c>
      <c r="M62" s="410">
        <v>0</v>
      </c>
      <c r="N62" s="411">
        <f>ROUND(IF(((M62*L62*2)-(6%*M25))&lt;0,0,(M62*L62*2)-(6%*M25)),2)</f>
        <v>0</v>
      </c>
    </row>
    <row r="63" spans="2:14" ht="18.75" customHeight="1" x14ac:dyDescent="0.25">
      <c r="B63" s="369" t="s">
        <v>8</v>
      </c>
      <c r="C63" s="435" t="s">
        <v>64</v>
      </c>
      <c r="D63" s="188"/>
      <c r="E63" s="187"/>
      <c r="F63" s="189"/>
      <c r="G63" s="274"/>
      <c r="H63" s="361">
        <v>26</v>
      </c>
      <c r="I63" s="410">
        <v>0</v>
      </c>
      <c r="J63" s="411">
        <f>ROUND((I63*H63*0.8),2)</f>
        <v>0</v>
      </c>
      <c r="L63" s="361">
        <v>26</v>
      </c>
      <c r="M63" s="410">
        <v>0</v>
      </c>
      <c r="N63" s="411">
        <f>ROUND((M63*L63*0.8),2)</f>
        <v>0</v>
      </c>
    </row>
    <row r="64" spans="2:14" ht="18.75" customHeight="1" x14ac:dyDescent="0.25">
      <c r="B64" s="163" t="s">
        <v>10</v>
      </c>
      <c r="C64" s="164" t="s">
        <v>65</v>
      </c>
      <c r="D64" s="177"/>
      <c r="E64" s="177"/>
      <c r="F64" s="178"/>
      <c r="G64" s="273"/>
      <c r="H64" s="78"/>
      <c r="I64" s="412"/>
      <c r="J64" s="401">
        <v>0</v>
      </c>
      <c r="L64" s="78"/>
      <c r="M64" s="412"/>
      <c r="N64" s="401">
        <v>0</v>
      </c>
    </row>
    <row r="65" spans="2:18" ht="18.75" customHeight="1" x14ac:dyDescent="0.25">
      <c r="B65" s="163" t="s">
        <v>12</v>
      </c>
      <c r="C65" s="164" t="s">
        <v>66</v>
      </c>
      <c r="D65" s="177"/>
      <c r="E65" s="177"/>
      <c r="F65" s="178"/>
      <c r="G65" s="273"/>
      <c r="H65" s="78"/>
      <c r="I65" s="412"/>
      <c r="J65" s="433">
        <v>0</v>
      </c>
      <c r="K65" s="375"/>
      <c r="L65" s="376"/>
      <c r="M65" s="434"/>
      <c r="N65" s="433">
        <v>0</v>
      </c>
      <c r="O65" s="375"/>
    </row>
    <row r="66" spans="2:18" ht="18.75" customHeight="1" x14ac:dyDescent="0.25">
      <c r="B66" s="163" t="s">
        <v>67</v>
      </c>
      <c r="C66" s="164" t="s">
        <v>68</v>
      </c>
      <c r="D66" s="177"/>
      <c r="E66" s="177"/>
      <c r="F66" s="178"/>
      <c r="G66" s="273"/>
      <c r="H66" s="78"/>
      <c r="I66" s="412"/>
      <c r="J66" s="401">
        <v>0</v>
      </c>
      <c r="L66" s="78"/>
      <c r="M66" s="412"/>
      <c r="N66" s="401">
        <v>0</v>
      </c>
    </row>
    <row r="67" spans="2:18" ht="18.75" customHeight="1" x14ac:dyDescent="0.25">
      <c r="B67" s="163" t="s">
        <v>14</v>
      </c>
      <c r="C67" s="164" t="s">
        <v>69</v>
      </c>
      <c r="D67" s="177"/>
      <c r="E67" s="177"/>
      <c r="F67" s="178"/>
      <c r="G67" s="273"/>
      <c r="H67" s="78"/>
      <c r="I67" s="412"/>
      <c r="J67" s="401">
        <v>0</v>
      </c>
      <c r="L67" s="78"/>
      <c r="M67" s="412"/>
      <c r="N67" s="401">
        <v>0</v>
      </c>
    </row>
    <row r="68" spans="2:18" ht="18.75" customHeight="1" x14ac:dyDescent="0.25">
      <c r="B68" s="163" t="s">
        <v>37</v>
      </c>
      <c r="C68" s="164" t="s">
        <v>36</v>
      </c>
      <c r="D68" s="177"/>
      <c r="E68" s="177"/>
      <c r="F68" s="178"/>
      <c r="G68" s="273"/>
      <c r="H68" s="78"/>
      <c r="I68" s="412"/>
      <c r="J68" s="401">
        <v>0</v>
      </c>
      <c r="L68" s="78"/>
      <c r="M68" s="412"/>
      <c r="N68" s="401">
        <v>0</v>
      </c>
    </row>
    <row r="69" spans="2:18" ht="18.75" customHeight="1" x14ac:dyDescent="0.25">
      <c r="B69" s="389" t="s">
        <v>56</v>
      </c>
      <c r="C69" s="390" t="s">
        <v>70</v>
      </c>
      <c r="D69" s="391"/>
      <c r="E69" s="391"/>
      <c r="F69" s="392"/>
      <c r="G69" s="273"/>
      <c r="H69" s="416"/>
      <c r="I69" s="381"/>
      <c r="J69" s="382"/>
      <c r="L69" s="78"/>
      <c r="M69" s="450"/>
      <c r="N69" s="451"/>
      <c r="R69" s="192"/>
    </row>
    <row r="70" spans="2:18" ht="18.75" customHeight="1" x14ac:dyDescent="0.25">
      <c r="B70" s="167"/>
      <c r="C70" s="370" t="s">
        <v>58</v>
      </c>
      <c r="D70" s="365"/>
      <c r="E70" s="365"/>
      <c r="F70" s="366"/>
      <c r="G70" s="184"/>
      <c r="H70" s="78"/>
      <c r="I70" s="300"/>
      <c r="J70" s="304">
        <f>SUM(J62:J69)</f>
        <v>0</v>
      </c>
      <c r="L70" s="78"/>
      <c r="M70" s="300"/>
      <c r="N70" s="304">
        <f>SUM(N62:N69)</f>
        <v>0</v>
      </c>
      <c r="R70" s="192"/>
    </row>
    <row r="71" spans="2:18" ht="18.75" customHeight="1" x14ac:dyDescent="0.25">
      <c r="B71" s="183"/>
      <c r="C71" s="184"/>
      <c r="D71" s="184"/>
      <c r="E71" s="184"/>
      <c r="F71" s="184"/>
      <c r="G71" s="184"/>
      <c r="H71" s="78"/>
      <c r="I71" s="283"/>
      <c r="J71" s="283"/>
      <c r="L71" s="78"/>
      <c r="M71" s="283"/>
      <c r="N71" s="283"/>
      <c r="R71" s="192"/>
    </row>
    <row r="72" spans="2:18" ht="18.75" customHeight="1" x14ac:dyDescent="0.25">
      <c r="B72" s="200" t="s">
        <v>71</v>
      </c>
      <c r="C72" s="199"/>
      <c r="D72" s="199"/>
      <c r="E72" s="199"/>
      <c r="F72" s="198"/>
      <c r="G72" s="275"/>
      <c r="H72" s="78"/>
      <c r="I72" s="283"/>
      <c r="J72" s="283"/>
      <c r="L72" s="78"/>
      <c r="M72" s="283"/>
      <c r="N72" s="283"/>
      <c r="R72" s="192"/>
    </row>
    <row r="73" spans="2:18" ht="18.75" customHeight="1" x14ac:dyDescent="0.25">
      <c r="B73" s="197">
        <v>2</v>
      </c>
      <c r="C73" s="185" t="s">
        <v>41</v>
      </c>
      <c r="D73" s="185"/>
      <c r="E73" s="185"/>
      <c r="F73" s="186"/>
      <c r="G73" s="271"/>
      <c r="H73" s="78"/>
      <c r="I73" s="286" t="s">
        <v>28</v>
      </c>
      <c r="J73" s="294" t="s">
        <v>29</v>
      </c>
      <c r="L73" s="78"/>
      <c r="M73" s="286" t="s">
        <v>28</v>
      </c>
      <c r="N73" s="294" t="s">
        <v>29</v>
      </c>
      <c r="R73" s="192"/>
    </row>
    <row r="74" spans="2:18" ht="18.75" customHeight="1" x14ac:dyDescent="0.25">
      <c r="B74" s="196" t="s">
        <v>72</v>
      </c>
      <c r="C74" s="195" t="str">
        <f>C45</f>
        <v>Férias + Adicional de Férias = (Rem/3/12) 12,10%</v>
      </c>
      <c r="D74" s="194"/>
      <c r="E74" s="194"/>
      <c r="F74" s="193"/>
      <c r="G74" s="273"/>
      <c r="H74" s="78"/>
      <c r="I74" s="295">
        <f>I48</f>
        <v>0</v>
      </c>
      <c r="J74" s="296">
        <f>ROUND(J48,2)</f>
        <v>0</v>
      </c>
      <c r="L74" s="78"/>
      <c r="M74" s="295">
        <f>M48</f>
        <v>0</v>
      </c>
      <c r="N74" s="296">
        <f>ROUND(N48,2)</f>
        <v>0</v>
      </c>
      <c r="R74" s="192"/>
    </row>
    <row r="75" spans="2:18" ht="18.75" customHeight="1" x14ac:dyDescent="0.25">
      <c r="B75" s="175" t="s">
        <v>73</v>
      </c>
      <c r="C75" s="176" t="str">
        <f>C50</f>
        <v>Encargos Previdenciários (GPS), Fundo de Garantia por Tempo de Serviço (FGTS) e outras contribuições</v>
      </c>
      <c r="D75" s="177"/>
      <c r="E75" s="177"/>
      <c r="F75" s="178"/>
      <c r="G75" s="273"/>
      <c r="H75" s="78"/>
      <c r="I75" s="297">
        <f>I59</f>
        <v>0.33800000000000002</v>
      </c>
      <c r="J75" s="298">
        <f>ROUND(J59,2)</f>
        <v>0</v>
      </c>
      <c r="L75" s="78"/>
      <c r="M75" s="297">
        <f>M59</f>
        <v>0.33800000000000002</v>
      </c>
      <c r="N75" s="298">
        <f>ROUND(N59,2)</f>
        <v>0</v>
      </c>
      <c r="R75" s="192"/>
    </row>
    <row r="76" spans="2:18" ht="18.75" customHeight="1" x14ac:dyDescent="0.25">
      <c r="B76" s="175" t="s">
        <v>74</v>
      </c>
      <c r="C76" s="176" t="str">
        <f>C61</f>
        <v>Benefícios Mensais e Diários</v>
      </c>
      <c r="D76" s="177"/>
      <c r="E76" s="177"/>
      <c r="F76" s="178"/>
      <c r="G76" s="273"/>
      <c r="H76" s="78"/>
      <c r="I76" s="297"/>
      <c r="J76" s="298">
        <f>ROUND(J70,2)</f>
        <v>0</v>
      </c>
      <c r="L76" s="78"/>
      <c r="M76" s="297"/>
      <c r="N76" s="298">
        <f>ROUND(N70,2)</f>
        <v>0</v>
      </c>
      <c r="R76" s="192"/>
    </row>
    <row r="77" spans="2:18" ht="18.75" customHeight="1" x14ac:dyDescent="0.25">
      <c r="B77" s="167"/>
      <c r="C77" s="168" t="s">
        <v>39</v>
      </c>
      <c r="D77" s="168"/>
      <c r="E77" s="168"/>
      <c r="F77" s="169"/>
      <c r="G77" s="184"/>
      <c r="H77" s="78"/>
      <c r="I77" s="299"/>
      <c r="J77" s="300">
        <f>SUM(J74:J76)</f>
        <v>0</v>
      </c>
      <c r="L77" s="78"/>
      <c r="M77" s="299"/>
      <c r="N77" s="300">
        <f>SUM(N74:N76)</f>
        <v>0</v>
      </c>
      <c r="R77" s="192"/>
    </row>
    <row r="78" spans="2:18" ht="18.75" customHeight="1" x14ac:dyDescent="0.25">
      <c r="B78" s="183"/>
      <c r="C78" s="184"/>
      <c r="D78" s="184"/>
      <c r="E78" s="184"/>
      <c r="F78" s="184"/>
      <c r="G78" s="184"/>
      <c r="H78" s="78"/>
      <c r="I78" s="284"/>
      <c r="J78" s="285"/>
      <c r="L78" s="78"/>
      <c r="M78" s="284"/>
      <c r="N78" s="285"/>
      <c r="R78" s="192"/>
    </row>
    <row r="79" spans="2:18" ht="18.75" customHeight="1" x14ac:dyDescent="0.25">
      <c r="B79" s="150" t="s">
        <v>75</v>
      </c>
      <c r="C79" s="201" t="s">
        <v>76</v>
      </c>
      <c r="D79" s="202"/>
      <c r="E79" s="202"/>
      <c r="F79" s="203"/>
      <c r="G79" s="276"/>
      <c r="H79" s="78"/>
      <c r="I79" s="284"/>
      <c r="J79" s="285"/>
      <c r="L79" s="78"/>
      <c r="M79" s="284"/>
      <c r="N79" s="285"/>
      <c r="R79" s="192"/>
    </row>
    <row r="80" spans="2:18" ht="18.75" customHeight="1" x14ac:dyDescent="0.25">
      <c r="B80" s="204">
        <v>3</v>
      </c>
      <c r="C80" s="156" t="s">
        <v>77</v>
      </c>
      <c r="D80" s="156"/>
      <c r="E80" s="156"/>
      <c r="F80" s="157"/>
      <c r="G80" s="271"/>
      <c r="H80" s="78"/>
      <c r="I80" s="286" t="s">
        <v>28</v>
      </c>
      <c r="J80" s="294" t="s">
        <v>29</v>
      </c>
      <c r="L80" s="78"/>
      <c r="M80" s="286" t="s">
        <v>28</v>
      </c>
      <c r="N80" s="294" t="s">
        <v>29</v>
      </c>
      <c r="R80" s="192"/>
    </row>
    <row r="81" spans="2:18" ht="18.75" customHeight="1" x14ac:dyDescent="0.25">
      <c r="B81" s="196" t="s">
        <v>30</v>
      </c>
      <c r="C81" s="159" t="s">
        <v>78</v>
      </c>
      <c r="D81" s="195"/>
      <c r="E81" s="195"/>
      <c r="F81" s="193"/>
      <c r="G81" s="273"/>
      <c r="H81" s="78"/>
      <c r="I81" s="413">
        <v>0</v>
      </c>
      <c r="J81" s="414">
        <f>ROUND(I81*J40,2)</f>
        <v>0</v>
      </c>
      <c r="L81" s="78"/>
      <c r="M81" s="413">
        <v>0</v>
      </c>
      <c r="N81" s="414">
        <f>ROUND(M81*N40,2)</f>
        <v>0</v>
      </c>
      <c r="R81" s="192"/>
    </row>
    <row r="82" spans="2:18" ht="18.75" customHeight="1" x14ac:dyDescent="0.25">
      <c r="B82" s="175" t="s">
        <v>8</v>
      </c>
      <c r="C82" s="164" t="s">
        <v>79</v>
      </c>
      <c r="D82" s="176"/>
      <c r="E82" s="176"/>
      <c r="F82" s="178"/>
      <c r="G82" s="273"/>
      <c r="H82" s="78"/>
      <c r="I82" s="403">
        <f>I81*I58</f>
        <v>0</v>
      </c>
      <c r="J82" s="401">
        <f>ROUND(I82*J40,2)</f>
        <v>0</v>
      </c>
      <c r="L82" s="78"/>
      <c r="M82" s="403">
        <f>M81*M58</f>
        <v>0</v>
      </c>
      <c r="N82" s="401">
        <f>ROUND(M82*N40,2)</f>
        <v>0</v>
      </c>
      <c r="R82" s="192"/>
    </row>
    <row r="83" spans="2:18" ht="18.75" customHeight="1" x14ac:dyDescent="0.25">
      <c r="B83" s="175" t="s">
        <v>10</v>
      </c>
      <c r="C83" s="164" t="s">
        <v>80</v>
      </c>
      <c r="D83" s="176"/>
      <c r="E83" s="176"/>
      <c r="F83" s="178"/>
      <c r="G83" s="273"/>
      <c r="H83" s="78"/>
      <c r="I83" s="403">
        <v>0</v>
      </c>
      <c r="J83" s="401">
        <f>ROUND(I83*J40,2)</f>
        <v>0</v>
      </c>
      <c r="L83" s="78"/>
      <c r="M83" s="403">
        <v>0</v>
      </c>
      <c r="N83" s="401">
        <f>ROUND(M83*N40,2)</f>
        <v>0</v>
      </c>
      <c r="R83" s="192"/>
    </row>
    <row r="84" spans="2:18" ht="18.75" customHeight="1" x14ac:dyDescent="0.25">
      <c r="B84" s="175" t="s">
        <v>12</v>
      </c>
      <c r="C84" s="164" t="s">
        <v>81</v>
      </c>
      <c r="D84" s="176"/>
      <c r="E84" s="176"/>
      <c r="F84" s="178"/>
      <c r="G84" s="273"/>
      <c r="H84" s="78"/>
      <c r="I84" s="403">
        <v>0</v>
      </c>
      <c r="J84" s="401">
        <f>ROUND(I84*J40,2)</f>
        <v>0</v>
      </c>
      <c r="L84" s="78"/>
      <c r="M84" s="403">
        <v>0</v>
      </c>
      <c r="N84" s="401">
        <f>ROUND(M84*N40,2)</f>
        <v>0</v>
      </c>
      <c r="R84" s="192"/>
    </row>
    <row r="85" spans="2:18" ht="18.75" customHeight="1" x14ac:dyDescent="0.25">
      <c r="B85" s="175" t="s">
        <v>16</v>
      </c>
      <c r="C85" s="164" t="s">
        <v>82</v>
      </c>
      <c r="D85" s="176"/>
      <c r="E85" s="176"/>
      <c r="F85" s="178"/>
      <c r="G85" s="273"/>
      <c r="H85" s="78"/>
      <c r="I85" s="403">
        <f>I84*I59</f>
        <v>0</v>
      </c>
      <c r="J85" s="401">
        <f>ROUND(I85*J40,2)</f>
        <v>0</v>
      </c>
      <c r="L85" s="78"/>
      <c r="M85" s="403">
        <f>M84*M59</f>
        <v>0</v>
      </c>
      <c r="N85" s="401">
        <f>ROUND(M85*N40,2)</f>
        <v>0</v>
      </c>
      <c r="R85" s="192"/>
    </row>
    <row r="86" spans="2:18" ht="18.75" customHeight="1" x14ac:dyDescent="0.25">
      <c r="B86" s="205" t="s">
        <v>14</v>
      </c>
      <c r="C86" s="164" t="s">
        <v>83</v>
      </c>
      <c r="D86" s="206"/>
      <c r="E86" s="206"/>
      <c r="F86" s="191"/>
      <c r="G86" s="273"/>
      <c r="H86" s="78"/>
      <c r="I86" s="400">
        <v>0</v>
      </c>
      <c r="J86" s="401">
        <f>ROUND(I86*J40,2)</f>
        <v>0</v>
      </c>
      <c r="L86" s="78"/>
      <c r="M86" s="400">
        <v>0</v>
      </c>
      <c r="N86" s="401">
        <f>ROUND(M86*N40,2)</f>
        <v>0</v>
      </c>
      <c r="R86" s="192"/>
    </row>
    <row r="87" spans="2:18" ht="18.75" customHeight="1" x14ac:dyDescent="0.25">
      <c r="B87" s="167"/>
      <c r="C87" s="168" t="s">
        <v>39</v>
      </c>
      <c r="D87" s="168"/>
      <c r="E87" s="168"/>
      <c r="F87" s="169"/>
      <c r="G87" s="184"/>
      <c r="H87" s="78"/>
      <c r="I87" s="299">
        <f>SUM(I81:I86)</f>
        <v>0</v>
      </c>
      <c r="J87" s="300">
        <f>SUM(J81:J86)</f>
        <v>0</v>
      </c>
      <c r="L87" s="78"/>
      <c r="M87" s="299">
        <f>SUM(M81:M86)</f>
        <v>0</v>
      </c>
      <c r="N87" s="300">
        <f>SUM(N81:N86)</f>
        <v>0</v>
      </c>
      <c r="R87" s="192"/>
    </row>
    <row r="88" spans="2:18" ht="18.75" customHeight="1" x14ac:dyDescent="0.25">
      <c r="B88" s="183"/>
      <c r="C88" s="184"/>
      <c r="D88" s="184"/>
      <c r="E88" s="184"/>
      <c r="F88" s="184"/>
      <c r="G88" s="184"/>
      <c r="H88" s="78"/>
      <c r="I88" s="284"/>
      <c r="J88" s="285"/>
      <c r="L88" s="78"/>
      <c r="M88" s="284"/>
      <c r="N88" s="285"/>
      <c r="R88" s="192"/>
    </row>
    <row r="89" spans="2:18" ht="18.75" customHeight="1" x14ac:dyDescent="0.25">
      <c r="B89" s="150" t="s">
        <v>84</v>
      </c>
      <c r="C89" s="201" t="s">
        <v>85</v>
      </c>
      <c r="D89" s="207"/>
      <c r="E89" s="207"/>
      <c r="F89" s="208"/>
      <c r="G89" s="270"/>
      <c r="H89" s="78"/>
      <c r="I89" s="284"/>
      <c r="J89" s="285"/>
      <c r="L89" s="78"/>
      <c r="M89" s="284"/>
      <c r="N89" s="285"/>
      <c r="R89" s="192"/>
    </row>
    <row r="90" spans="2:18" ht="18.75" customHeight="1" x14ac:dyDescent="0.25">
      <c r="B90" s="362" t="s">
        <v>86</v>
      </c>
      <c r="C90" s="363" t="s">
        <v>87</v>
      </c>
      <c r="D90" s="185"/>
      <c r="E90" s="185"/>
      <c r="F90" s="186"/>
      <c r="G90" s="271"/>
      <c r="H90" s="78"/>
      <c r="I90" s="432" t="s">
        <v>28</v>
      </c>
      <c r="J90" s="294" t="s">
        <v>29</v>
      </c>
      <c r="L90" s="78"/>
      <c r="M90" s="432" t="s">
        <v>28</v>
      </c>
      <c r="N90" s="294" t="s">
        <v>29</v>
      </c>
      <c r="R90" s="192"/>
    </row>
    <row r="91" spans="2:18" ht="18.75" customHeight="1" x14ac:dyDescent="0.25">
      <c r="B91" s="196" t="s">
        <v>30</v>
      </c>
      <c r="C91" s="195" t="s">
        <v>88</v>
      </c>
      <c r="D91" s="194"/>
      <c r="E91" s="194"/>
      <c r="F91" s="193"/>
      <c r="G91" s="273"/>
      <c r="H91" s="78"/>
      <c r="I91" s="415">
        <v>0</v>
      </c>
      <c r="J91" s="417">
        <f>I91*J40</f>
        <v>0</v>
      </c>
      <c r="L91" s="416"/>
      <c r="M91" s="429">
        <v>0</v>
      </c>
      <c r="N91" s="430">
        <f>M91*N40</f>
        <v>0</v>
      </c>
      <c r="R91" s="192"/>
    </row>
    <row r="92" spans="2:18" ht="18.75" customHeight="1" x14ac:dyDescent="0.25">
      <c r="B92" s="175" t="s">
        <v>8</v>
      </c>
      <c r="C92" s="176" t="s">
        <v>89</v>
      </c>
      <c r="D92" s="177"/>
      <c r="E92" s="177"/>
      <c r="F92" s="178"/>
      <c r="G92" s="273"/>
      <c r="H92" s="78"/>
      <c r="I92" s="415">
        <v>0</v>
      </c>
      <c r="J92" s="417">
        <f>ROUND(I92*J40,2)</f>
        <v>0</v>
      </c>
      <c r="L92" s="416"/>
      <c r="M92" s="429">
        <v>0</v>
      </c>
      <c r="N92" s="430">
        <f>ROUND(M92*N40,2)</f>
        <v>0</v>
      </c>
      <c r="R92" s="192"/>
    </row>
    <row r="93" spans="2:18" ht="18.75" customHeight="1" x14ac:dyDescent="0.25">
      <c r="B93" s="175" t="s">
        <v>10</v>
      </c>
      <c r="C93" s="176" t="s">
        <v>90</v>
      </c>
      <c r="D93" s="177"/>
      <c r="E93" s="177"/>
      <c r="F93" s="178"/>
      <c r="G93" s="273"/>
      <c r="H93" s="78"/>
      <c r="I93" s="415">
        <v>0</v>
      </c>
      <c r="J93" s="417">
        <f>ROUND(I93*J40,2)</f>
        <v>0</v>
      </c>
      <c r="L93" s="416"/>
      <c r="M93" s="429">
        <v>0</v>
      </c>
      <c r="N93" s="430">
        <f>ROUND(M93*N40,2)</f>
        <v>0</v>
      </c>
      <c r="R93" s="192"/>
    </row>
    <row r="94" spans="2:18" ht="18.75" customHeight="1" x14ac:dyDescent="0.25">
      <c r="B94" s="175" t="s">
        <v>12</v>
      </c>
      <c r="C94" s="164" t="s">
        <v>91</v>
      </c>
      <c r="D94" s="177"/>
      <c r="E94" s="177"/>
      <c r="F94" s="178"/>
      <c r="G94" s="273"/>
      <c r="H94" s="78"/>
      <c r="I94" s="415">
        <v>0</v>
      </c>
      <c r="J94" s="417">
        <f>ROUND(I94*J40,2)</f>
        <v>0</v>
      </c>
      <c r="L94" s="416"/>
      <c r="M94" s="429">
        <v>0</v>
      </c>
      <c r="N94" s="430">
        <f>ROUND(M94*N40,2)</f>
        <v>0</v>
      </c>
      <c r="R94" s="192"/>
    </row>
    <row r="95" spans="2:18" ht="18.75" customHeight="1" x14ac:dyDescent="0.25">
      <c r="B95" s="175" t="s">
        <v>16</v>
      </c>
      <c r="C95" s="164" t="s">
        <v>92</v>
      </c>
      <c r="D95" s="177"/>
      <c r="E95" s="177"/>
      <c r="F95" s="178"/>
      <c r="G95" s="273"/>
      <c r="H95" s="78"/>
      <c r="I95" s="415">
        <v>0</v>
      </c>
      <c r="J95" s="417">
        <f>ROUND(I95*J40,2)</f>
        <v>0</v>
      </c>
      <c r="L95" s="416"/>
      <c r="M95" s="429">
        <v>0</v>
      </c>
      <c r="N95" s="430">
        <f>ROUND(M95*N40,2)</f>
        <v>0</v>
      </c>
      <c r="R95" s="192"/>
    </row>
    <row r="96" spans="2:18" ht="18.75" customHeight="1" x14ac:dyDescent="0.25">
      <c r="B96" s="175" t="s">
        <v>14</v>
      </c>
      <c r="C96" s="164" t="s">
        <v>93</v>
      </c>
      <c r="D96" s="395"/>
      <c r="E96" s="395"/>
      <c r="F96" s="396"/>
      <c r="G96" s="273"/>
      <c r="H96" s="78"/>
      <c r="I96" s="415">
        <v>0</v>
      </c>
      <c r="J96" s="417">
        <f>I96*J40</f>
        <v>0</v>
      </c>
      <c r="L96" s="416"/>
      <c r="M96" s="429">
        <v>0</v>
      </c>
      <c r="N96" s="417">
        <f>M96*N40</f>
        <v>0</v>
      </c>
      <c r="R96" s="192"/>
    </row>
    <row r="97" spans="2:18" ht="18.75" customHeight="1" x14ac:dyDescent="0.25">
      <c r="B97" s="205" t="s">
        <v>37</v>
      </c>
      <c r="C97" s="398" t="s">
        <v>93</v>
      </c>
      <c r="D97" s="190"/>
      <c r="E97" s="190"/>
      <c r="F97" s="191"/>
      <c r="G97" s="273"/>
      <c r="H97" s="78"/>
      <c r="I97" s="415">
        <v>0</v>
      </c>
      <c r="J97" s="418">
        <f>ROUND(I97*J40,2)</f>
        <v>0</v>
      </c>
      <c r="L97" s="416"/>
      <c r="M97" s="429">
        <v>0</v>
      </c>
      <c r="N97" s="431">
        <f>ROUND(M97*N40,2)</f>
        <v>0</v>
      </c>
      <c r="R97" s="192"/>
    </row>
    <row r="98" spans="2:18" ht="18.75" customHeight="1" x14ac:dyDescent="0.25">
      <c r="B98" s="364"/>
      <c r="C98" s="365" t="s">
        <v>39</v>
      </c>
      <c r="D98" s="365"/>
      <c r="E98" s="365"/>
      <c r="F98" s="366"/>
      <c r="G98" s="184"/>
      <c r="H98" s="78"/>
      <c r="I98" s="299">
        <f>SUM(I91:I97)</f>
        <v>0</v>
      </c>
      <c r="J98" s="438">
        <f>SUM(J91:J97)</f>
        <v>0</v>
      </c>
      <c r="L98" s="78"/>
      <c r="M98" s="299">
        <f>SUM(M91:M97)</f>
        <v>0</v>
      </c>
      <c r="N98" s="438">
        <f>SUM(N91:N97)</f>
        <v>0</v>
      </c>
      <c r="R98" s="192"/>
    </row>
    <row r="99" spans="2:18" ht="18.75" customHeight="1" x14ac:dyDescent="0.25">
      <c r="B99" s="183"/>
      <c r="C99" s="184"/>
      <c r="D99" s="184"/>
      <c r="E99" s="184"/>
      <c r="F99" s="184"/>
      <c r="G99" s="184"/>
      <c r="H99" s="78"/>
      <c r="I99" s="278"/>
      <c r="J99" s="279"/>
      <c r="L99" s="78"/>
      <c r="M99" s="278"/>
      <c r="N99" s="279"/>
      <c r="R99" s="192"/>
    </row>
    <row r="100" spans="2:18" ht="18.75" customHeight="1" x14ac:dyDescent="0.25">
      <c r="B100" s="154" t="s">
        <v>94</v>
      </c>
      <c r="C100" s="488" t="s">
        <v>95</v>
      </c>
      <c r="D100" s="489"/>
      <c r="E100" s="489"/>
      <c r="F100" s="490"/>
      <c r="G100" s="271"/>
      <c r="H100" s="78"/>
      <c r="I100" s="286" t="s">
        <v>28</v>
      </c>
      <c r="J100" s="287" t="s">
        <v>96</v>
      </c>
      <c r="L100" s="78"/>
      <c r="M100" s="286" t="s">
        <v>28</v>
      </c>
      <c r="N100" s="287" t="s">
        <v>96</v>
      </c>
      <c r="R100" s="192"/>
    </row>
    <row r="101" spans="2:18" ht="18.75" customHeight="1" x14ac:dyDescent="0.25">
      <c r="B101" s="175" t="s">
        <v>30</v>
      </c>
      <c r="C101" s="195" t="s">
        <v>97</v>
      </c>
      <c r="D101" s="209"/>
      <c r="E101" s="177"/>
      <c r="F101" s="178"/>
      <c r="G101" s="273"/>
      <c r="H101" s="78"/>
      <c r="I101" s="288">
        <v>0</v>
      </c>
      <c r="J101" s="307">
        <f>I101*J40</f>
        <v>0</v>
      </c>
      <c r="L101" s="78"/>
      <c r="M101" s="288">
        <v>0</v>
      </c>
      <c r="N101" s="307">
        <f>M101*N40</f>
        <v>0</v>
      </c>
      <c r="R101" s="192"/>
    </row>
    <row r="102" spans="2:18" ht="18.75" customHeight="1" x14ac:dyDescent="0.25">
      <c r="B102" s="167"/>
      <c r="C102" s="179" t="s">
        <v>58</v>
      </c>
      <c r="D102" s="168"/>
      <c r="E102" s="168"/>
      <c r="F102" s="169"/>
      <c r="G102" s="184"/>
      <c r="H102" s="78"/>
      <c r="I102" s="308"/>
      <c r="J102" s="309">
        <f>J101</f>
        <v>0</v>
      </c>
      <c r="L102" s="78"/>
      <c r="M102" s="308"/>
      <c r="N102" s="309">
        <f>N101</f>
        <v>0</v>
      </c>
      <c r="R102" s="192"/>
    </row>
    <row r="103" spans="2:18" ht="18.75" customHeight="1" x14ac:dyDescent="0.25">
      <c r="B103" s="183"/>
      <c r="C103" s="399" t="s">
        <v>98</v>
      </c>
      <c r="D103" s="184"/>
      <c r="E103" s="184"/>
      <c r="F103" s="184"/>
      <c r="G103" s="184"/>
      <c r="H103" s="78"/>
      <c r="I103" s="310"/>
      <c r="J103" s="311"/>
      <c r="L103" s="78"/>
      <c r="M103" s="310"/>
      <c r="N103" s="311"/>
      <c r="R103" s="192"/>
    </row>
    <row r="104" spans="2:18" ht="18.75" customHeight="1" x14ac:dyDescent="0.25">
      <c r="B104" s="200" t="s">
        <v>99</v>
      </c>
      <c r="C104" s="199"/>
      <c r="D104" s="199"/>
      <c r="E104" s="199"/>
      <c r="F104" s="198"/>
      <c r="G104" s="275"/>
      <c r="H104" s="78"/>
      <c r="I104" s="283"/>
      <c r="J104" s="283"/>
      <c r="L104" s="78"/>
      <c r="M104" s="283"/>
      <c r="N104" s="283"/>
      <c r="R104" s="192"/>
    </row>
    <row r="105" spans="2:18" ht="18.75" customHeight="1" x14ac:dyDescent="0.25">
      <c r="B105" s="197">
        <v>4</v>
      </c>
      <c r="C105" s="185" t="str">
        <f>C89</f>
        <v>Custo de Reposição do Profissional Ausente</v>
      </c>
      <c r="D105" s="185"/>
      <c r="E105" s="185"/>
      <c r="F105" s="186"/>
      <c r="G105" s="271"/>
      <c r="H105" s="78"/>
      <c r="I105" s="286" t="s">
        <v>28</v>
      </c>
      <c r="J105" s="287" t="s">
        <v>96</v>
      </c>
      <c r="L105" s="78"/>
      <c r="M105" s="286" t="s">
        <v>28</v>
      </c>
      <c r="N105" s="287" t="s">
        <v>96</v>
      </c>
      <c r="R105" s="192"/>
    </row>
    <row r="106" spans="2:18" ht="18.75" customHeight="1" x14ac:dyDescent="0.25">
      <c r="B106" s="196" t="s">
        <v>100</v>
      </c>
      <c r="C106" s="195" t="str">
        <f>C90</f>
        <v>Substituto nas Ausências Legais (Redação data pela Instrução Normativa nº 7 de 2018)</v>
      </c>
      <c r="D106" s="194"/>
      <c r="E106" s="194"/>
      <c r="F106" s="193"/>
      <c r="G106" s="273"/>
      <c r="H106" s="78"/>
      <c r="I106" s="288">
        <f>I98</f>
        <v>0</v>
      </c>
      <c r="J106" s="312">
        <f>J98</f>
        <v>0</v>
      </c>
      <c r="L106" s="416"/>
      <c r="M106" s="424">
        <f>M98</f>
        <v>0</v>
      </c>
      <c r="N106" s="384">
        <f>N98</f>
        <v>0</v>
      </c>
      <c r="R106" s="192"/>
    </row>
    <row r="107" spans="2:18" ht="18.75" customHeight="1" x14ac:dyDescent="0.25">
      <c r="B107" s="175" t="s">
        <v>101</v>
      </c>
      <c r="C107" s="176" t="str">
        <f>C100</f>
        <v>Intervalo Intrajornada*</v>
      </c>
      <c r="D107" s="177"/>
      <c r="E107" s="177"/>
      <c r="F107" s="178"/>
      <c r="G107" s="273"/>
      <c r="H107" s="416"/>
      <c r="I107" s="383">
        <f>I101</f>
        <v>0</v>
      </c>
      <c r="J107" s="384">
        <f>J102</f>
        <v>0</v>
      </c>
      <c r="L107" s="78"/>
      <c r="M107" s="383">
        <f>M101</f>
        <v>0</v>
      </c>
      <c r="N107" s="384">
        <f>N102</f>
        <v>0</v>
      </c>
      <c r="R107" s="192"/>
    </row>
    <row r="108" spans="2:18" ht="18.75" customHeight="1" x14ac:dyDescent="0.25">
      <c r="B108" s="167"/>
      <c r="C108" s="168" t="s">
        <v>39</v>
      </c>
      <c r="D108" s="168"/>
      <c r="E108" s="168"/>
      <c r="F108" s="169"/>
      <c r="G108" s="184"/>
      <c r="H108" s="78"/>
      <c r="I108" s="290"/>
      <c r="J108" s="291">
        <f>SUM(J106:J107)</f>
        <v>0</v>
      </c>
      <c r="L108" s="78"/>
      <c r="M108" s="290"/>
      <c r="N108" s="291" cm="1">
        <f t="array" ref="N108:N109">N106:N107</f>
        <v>0</v>
      </c>
      <c r="R108" s="192"/>
    </row>
    <row r="109" spans="2:18" ht="18.75" customHeight="1" x14ac:dyDescent="0.25">
      <c r="B109" s="183"/>
      <c r="C109" s="184"/>
      <c r="D109" s="184"/>
      <c r="E109" s="184"/>
      <c r="F109" s="184"/>
      <c r="G109" s="184"/>
      <c r="H109" s="78"/>
      <c r="I109" s="283"/>
      <c r="J109" s="283"/>
      <c r="L109" s="78"/>
      <c r="M109" s="283"/>
      <c r="N109" s="283">
        <v>0</v>
      </c>
      <c r="R109" s="192"/>
    </row>
    <row r="110" spans="2:18" ht="18.75" customHeight="1" x14ac:dyDescent="0.25">
      <c r="B110" s="150" t="s">
        <v>102</v>
      </c>
      <c r="C110" s="201" t="s">
        <v>103</v>
      </c>
      <c r="D110" s="202"/>
      <c r="E110" s="202"/>
      <c r="F110" s="203"/>
      <c r="G110" s="276"/>
      <c r="H110" s="78"/>
      <c r="I110" s="284"/>
      <c r="J110" s="285"/>
      <c r="L110" s="78"/>
      <c r="M110" s="284"/>
      <c r="N110" s="285"/>
      <c r="R110" s="192"/>
    </row>
    <row r="111" spans="2:18" ht="18.75" customHeight="1" x14ac:dyDescent="0.25">
      <c r="B111" s="204">
        <v>5</v>
      </c>
      <c r="C111" s="156" t="s">
        <v>103</v>
      </c>
      <c r="D111" s="156"/>
      <c r="E111" s="156"/>
      <c r="F111" s="157"/>
      <c r="G111" s="271"/>
      <c r="H111" s="78"/>
      <c r="I111" s="286" t="s">
        <v>28</v>
      </c>
      <c r="J111" s="287" t="s">
        <v>96</v>
      </c>
      <c r="L111" s="78"/>
      <c r="M111" s="286" t="s">
        <v>28</v>
      </c>
      <c r="N111" s="287" t="s">
        <v>96</v>
      </c>
      <c r="R111" s="192"/>
    </row>
    <row r="112" spans="2:18" ht="18.75" customHeight="1" x14ac:dyDescent="0.25">
      <c r="B112" s="196" t="s">
        <v>30</v>
      </c>
      <c r="C112" s="159" t="s">
        <v>104</v>
      </c>
      <c r="D112" s="195"/>
      <c r="E112" s="195"/>
      <c r="F112" s="193"/>
      <c r="G112" s="273"/>
      <c r="H112" s="78"/>
      <c r="I112" s="288"/>
      <c r="J112" s="402">
        <v>0</v>
      </c>
      <c r="L112" s="78"/>
      <c r="M112" s="288"/>
      <c r="N112" s="402">
        <v>0</v>
      </c>
      <c r="R112" s="192"/>
    </row>
    <row r="113" spans="2:18" ht="18.75" customHeight="1" x14ac:dyDescent="0.25">
      <c r="B113" s="175" t="s">
        <v>8</v>
      </c>
      <c r="C113" s="164" t="s">
        <v>105</v>
      </c>
      <c r="D113" s="176"/>
      <c r="E113" s="176"/>
      <c r="F113" s="178"/>
      <c r="G113" s="273"/>
      <c r="H113" s="78"/>
      <c r="I113" s="289"/>
      <c r="J113" s="402">
        <v>0</v>
      </c>
      <c r="L113" s="78"/>
      <c r="M113" s="289"/>
      <c r="N113" s="402">
        <v>0</v>
      </c>
      <c r="R113" s="192"/>
    </row>
    <row r="114" spans="2:18" ht="18.75" customHeight="1" x14ac:dyDescent="0.25">
      <c r="B114" s="393" t="s">
        <v>10</v>
      </c>
      <c r="C114" s="397" t="s">
        <v>106</v>
      </c>
      <c r="D114" s="394"/>
      <c r="E114" s="176"/>
      <c r="F114" s="178"/>
      <c r="G114" s="273"/>
      <c r="H114" s="78"/>
      <c r="I114" s="289"/>
      <c r="J114" s="402">
        <v>0</v>
      </c>
      <c r="L114" s="416"/>
      <c r="M114" s="383"/>
      <c r="N114" s="384">
        <v>0</v>
      </c>
      <c r="R114" s="192"/>
    </row>
    <row r="115" spans="2:18" ht="18.75" customHeight="1" x14ac:dyDescent="0.25">
      <c r="B115" s="175" t="s">
        <v>10</v>
      </c>
      <c r="C115" s="164" t="s">
        <v>107</v>
      </c>
      <c r="D115" s="176"/>
      <c r="E115" s="176"/>
      <c r="F115" s="178"/>
      <c r="G115" s="273"/>
      <c r="H115" s="78"/>
      <c r="I115" s="289"/>
      <c r="J115" s="402">
        <v>0</v>
      </c>
      <c r="L115" s="78"/>
      <c r="M115" s="289"/>
      <c r="N115" s="402">
        <v>0</v>
      </c>
      <c r="R115" s="192"/>
    </row>
    <row r="116" spans="2:18" ht="18.75" customHeight="1" x14ac:dyDescent="0.25">
      <c r="B116" s="167"/>
      <c r="C116" s="168" t="s">
        <v>39</v>
      </c>
      <c r="D116" s="168"/>
      <c r="E116" s="168"/>
      <c r="F116" s="169"/>
      <c r="G116" s="184"/>
      <c r="H116" s="78"/>
      <c r="I116" s="290"/>
      <c r="J116" s="291">
        <f>SUM(J112:J115)</f>
        <v>0</v>
      </c>
      <c r="L116" s="78"/>
      <c r="M116" s="290"/>
      <c r="N116" s="291">
        <f>SUM(N112:N115)</f>
        <v>0</v>
      </c>
      <c r="R116" s="192"/>
    </row>
    <row r="117" spans="2:18" ht="18.75" customHeight="1" x14ac:dyDescent="0.25">
      <c r="B117" s="183"/>
      <c r="C117" s="184"/>
      <c r="D117" s="184"/>
      <c r="E117" s="184"/>
      <c r="F117" s="184"/>
      <c r="G117" s="184"/>
      <c r="H117" s="78"/>
      <c r="I117" s="284"/>
      <c r="J117" s="285"/>
      <c r="L117" s="78"/>
      <c r="M117" s="284"/>
      <c r="N117" s="285"/>
      <c r="R117" s="192"/>
    </row>
    <row r="118" spans="2:18" ht="18.75" customHeight="1" x14ac:dyDescent="0.25">
      <c r="B118" s="150" t="s">
        <v>108</v>
      </c>
      <c r="C118" s="201" t="s">
        <v>109</v>
      </c>
      <c r="D118" s="202"/>
      <c r="E118" s="202"/>
      <c r="F118" s="203"/>
      <c r="G118" s="276"/>
      <c r="H118" s="78"/>
      <c r="I118" s="284"/>
      <c r="J118" s="285"/>
      <c r="L118" s="78"/>
      <c r="M118" s="284"/>
      <c r="N118" s="285"/>
      <c r="R118" s="192"/>
    </row>
    <row r="119" spans="2:18" ht="18.75" customHeight="1" x14ac:dyDescent="0.25">
      <c r="B119" s="154">
        <v>6</v>
      </c>
      <c r="C119" s="155" t="s">
        <v>109</v>
      </c>
      <c r="D119" s="156"/>
      <c r="E119" s="156"/>
      <c r="F119" s="157"/>
      <c r="G119" s="271"/>
      <c r="H119" s="78"/>
      <c r="I119" s="286" t="s">
        <v>28</v>
      </c>
      <c r="J119" s="287" t="s">
        <v>96</v>
      </c>
      <c r="L119" s="78"/>
      <c r="M119" s="286" t="s">
        <v>28</v>
      </c>
      <c r="N119" s="287" t="s">
        <v>96</v>
      </c>
      <c r="R119" s="192"/>
    </row>
    <row r="120" spans="2:18" ht="18.75" customHeight="1" x14ac:dyDescent="0.25">
      <c r="B120" s="158" t="s">
        <v>30</v>
      </c>
      <c r="C120" s="164" t="s">
        <v>110</v>
      </c>
      <c r="D120" s="177"/>
      <c r="E120" s="177"/>
      <c r="F120" s="178"/>
      <c r="G120" s="273"/>
      <c r="H120" s="78"/>
      <c r="I120" s="404">
        <v>0</v>
      </c>
      <c r="J120" s="405">
        <f>J140*I120</f>
        <v>0</v>
      </c>
      <c r="L120" s="78"/>
      <c r="M120" s="404">
        <v>0</v>
      </c>
      <c r="N120" s="405">
        <f>N140*M120</f>
        <v>0</v>
      </c>
      <c r="R120" s="192"/>
    </row>
    <row r="121" spans="2:18" ht="18.75" customHeight="1" x14ac:dyDescent="0.25">
      <c r="B121" s="163" t="s">
        <v>8</v>
      </c>
      <c r="C121" s="164" t="s">
        <v>111</v>
      </c>
      <c r="D121" s="177"/>
      <c r="E121" s="177"/>
      <c r="F121" s="178"/>
      <c r="G121" s="273"/>
      <c r="H121" s="78"/>
      <c r="I121" s="406">
        <v>0</v>
      </c>
      <c r="J121" s="407">
        <f>(J120+J140)*I121</f>
        <v>0</v>
      </c>
      <c r="L121" s="78"/>
      <c r="M121" s="406">
        <v>0</v>
      </c>
      <c r="N121" s="407">
        <f>(N120+N140)*M121</f>
        <v>0</v>
      </c>
      <c r="R121" s="192"/>
    </row>
    <row r="122" spans="2:18" ht="18.75" customHeight="1" x14ac:dyDescent="0.25">
      <c r="B122" s="163" t="s">
        <v>8</v>
      </c>
      <c r="C122" s="164" t="s">
        <v>112</v>
      </c>
      <c r="D122" s="177"/>
      <c r="E122" s="177"/>
      <c r="F122" s="178"/>
      <c r="G122" s="273"/>
      <c r="H122" s="78"/>
      <c r="I122" s="404">
        <f>SUM(I123:I125)</f>
        <v>0</v>
      </c>
      <c r="J122" s="405">
        <f>SUM(J123:J125)</f>
        <v>0</v>
      </c>
      <c r="L122" s="78"/>
      <c r="M122" s="404">
        <f>SUM(M123:M125)</f>
        <v>0</v>
      </c>
      <c r="N122" s="405">
        <f>SUM(N123:N125)</f>
        <v>0</v>
      </c>
      <c r="R122" s="192"/>
    </row>
    <row r="123" spans="2:18" ht="18.75" customHeight="1" x14ac:dyDescent="0.25">
      <c r="B123" s="163"/>
      <c r="C123" s="210" t="s">
        <v>113</v>
      </c>
      <c r="D123" s="177"/>
      <c r="E123" s="177"/>
      <c r="F123" s="178"/>
      <c r="G123" s="273"/>
      <c r="H123" s="78"/>
      <c r="I123" s="408">
        <v>0</v>
      </c>
      <c r="J123" s="409">
        <f>ROUND(I123*J131,2)</f>
        <v>0</v>
      </c>
      <c r="L123" s="78"/>
      <c r="M123" s="408">
        <v>0</v>
      </c>
      <c r="N123" s="409">
        <f>ROUND(M123*N131,2)</f>
        <v>0</v>
      </c>
      <c r="R123" s="192"/>
    </row>
    <row r="124" spans="2:18" ht="18.75" customHeight="1" x14ac:dyDescent="0.25">
      <c r="B124" s="163"/>
      <c r="C124" s="210" t="s">
        <v>114</v>
      </c>
      <c r="D124" s="177"/>
      <c r="E124" s="177"/>
      <c r="F124" s="178"/>
      <c r="G124" s="273"/>
      <c r="H124" s="78"/>
      <c r="I124" s="408">
        <v>0</v>
      </c>
      <c r="J124" s="409">
        <f>ROUND(I124*J131,2)</f>
        <v>0</v>
      </c>
      <c r="L124" s="78"/>
      <c r="M124" s="408">
        <v>0</v>
      </c>
      <c r="N124" s="409">
        <f>ROUND(M124*N131,2)</f>
        <v>0</v>
      </c>
      <c r="R124" s="192"/>
    </row>
    <row r="125" spans="2:18" ht="18.75" customHeight="1" x14ac:dyDescent="0.25">
      <c r="B125" s="163"/>
      <c r="C125" s="210" t="s">
        <v>115</v>
      </c>
      <c r="D125" s="177"/>
      <c r="E125" s="177"/>
      <c r="F125" s="178"/>
      <c r="G125" s="273"/>
      <c r="H125" s="78"/>
      <c r="I125" s="408">
        <v>0</v>
      </c>
      <c r="J125" s="409">
        <f>ROUND(I125*J131,2)</f>
        <v>0</v>
      </c>
      <c r="L125" s="78"/>
      <c r="M125" s="408">
        <v>0</v>
      </c>
      <c r="N125" s="409">
        <f>ROUND(M125*N131,2)</f>
        <v>0</v>
      </c>
      <c r="R125" s="192"/>
    </row>
    <row r="126" spans="2:18" ht="18.75" customHeight="1" x14ac:dyDescent="0.25">
      <c r="B126" s="167"/>
      <c r="C126" s="168" t="s">
        <v>39</v>
      </c>
      <c r="D126" s="168"/>
      <c r="E126" s="168"/>
      <c r="F126" s="169"/>
      <c r="G126" s="184"/>
      <c r="H126" s="78"/>
      <c r="I126" s="299">
        <f>SUM(I120:I122)</f>
        <v>0</v>
      </c>
      <c r="J126" s="314">
        <f>SUM(J120:J122)</f>
        <v>0</v>
      </c>
      <c r="L126" s="78"/>
      <c r="M126" s="299">
        <f>SUM(M120:M122)</f>
        <v>0</v>
      </c>
      <c r="N126" s="314">
        <f>SUM(N120:N122)</f>
        <v>0</v>
      </c>
      <c r="R126" s="192"/>
    </row>
    <row r="127" spans="2:18" ht="18.75" customHeight="1" x14ac:dyDescent="0.25">
      <c r="B127" s="181"/>
      <c r="C127" s="182"/>
      <c r="D127" s="182"/>
      <c r="E127" s="182"/>
      <c r="F127" s="182"/>
      <c r="G127" s="184"/>
      <c r="H127" s="78"/>
      <c r="I127" s="292"/>
      <c r="J127" s="293"/>
      <c r="L127" s="78"/>
      <c r="M127" s="292"/>
      <c r="N127" s="293"/>
      <c r="R127" s="192"/>
    </row>
    <row r="128" spans="2:18" ht="19.5" customHeight="1" x14ac:dyDescent="0.25">
      <c r="B128" s="211" t="s">
        <v>116</v>
      </c>
      <c r="C128" s="212"/>
      <c r="D128" s="212"/>
      <c r="E128" s="212"/>
      <c r="F128" s="213"/>
      <c r="G128" s="184"/>
      <c r="H128" s="78"/>
      <c r="I128" s="315" t="s">
        <v>28</v>
      </c>
      <c r="J128" s="316" t="s">
        <v>62</v>
      </c>
      <c r="L128" s="78"/>
      <c r="M128" s="315" t="s">
        <v>28</v>
      </c>
      <c r="N128" s="316" t="s">
        <v>62</v>
      </c>
      <c r="R128" s="192"/>
    </row>
    <row r="129" spans="2:18" ht="19.5" customHeight="1" x14ac:dyDescent="0.25">
      <c r="B129" s="214" t="s">
        <v>30</v>
      </c>
      <c r="C129" s="215" t="s">
        <v>117</v>
      </c>
      <c r="D129" s="216"/>
      <c r="E129" s="216"/>
      <c r="F129" s="217"/>
      <c r="G129" s="277"/>
      <c r="H129" s="78"/>
      <c r="I129" s="317">
        <f>I122</f>
        <v>0</v>
      </c>
      <c r="J129" s="318"/>
      <c r="L129" s="78"/>
      <c r="M129" s="317">
        <f>M122</f>
        <v>0</v>
      </c>
      <c r="N129" s="318"/>
      <c r="R129" s="192"/>
    </row>
    <row r="130" spans="2:18" ht="19.5" customHeight="1" x14ac:dyDescent="0.25">
      <c r="B130" s="218" t="s">
        <v>8</v>
      </c>
      <c r="C130" s="219" t="s">
        <v>118</v>
      </c>
      <c r="D130" s="220"/>
      <c r="E130" s="220"/>
      <c r="F130" s="221"/>
      <c r="G130" s="277"/>
      <c r="H130" s="78"/>
      <c r="I130" s="319"/>
      <c r="J130" s="320">
        <f>J140+J120+J121</f>
        <v>0</v>
      </c>
      <c r="L130" s="78"/>
      <c r="M130" s="319"/>
      <c r="N130" s="320">
        <f>N140+N120+N121</f>
        <v>0</v>
      </c>
      <c r="R130" s="192"/>
    </row>
    <row r="131" spans="2:18" ht="19.5" customHeight="1" x14ac:dyDescent="0.25">
      <c r="B131" s="218" t="s">
        <v>10</v>
      </c>
      <c r="C131" s="219" t="s">
        <v>119</v>
      </c>
      <c r="D131" s="220"/>
      <c r="E131" s="220"/>
      <c r="F131" s="221"/>
      <c r="G131" s="277"/>
      <c r="H131" s="78"/>
      <c r="I131" s="319"/>
      <c r="J131" s="320">
        <f>J130/(1-I129)</f>
        <v>0</v>
      </c>
      <c r="L131" s="78"/>
      <c r="M131" s="319"/>
      <c r="N131" s="320">
        <f>N130/(1-M129)</f>
        <v>0</v>
      </c>
      <c r="R131" s="192"/>
    </row>
    <row r="132" spans="2:18" ht="19.5" customHeight="1" x14ac:dyDescent="0.25">
      <c r="B132" s="222"/>
      <c r="C132" s="223" t="s">
        <v>120</v>
      </c>
      <c r="D132" s="223"/>
      <c r="E132" s="223"/>
      <c r="F132" s="224"/>
      <c r="G132" s="184"/>
      <c r="H132" s="78"/>
      <c r="I132" s="321"/>
      <c r="J132" s="322">
        <f>J131-J130</f>
        <v>0</v>
      </c>
      <c r="L132" s="78"/>
      <c r="M132" s="321"/>
      <c r="N132" s="322">
        <f>N131-N130</f>
        <v>0</v>
      </c>
      <c r="R132" s="192"/>
    </row>
    <row r="133" spans="2:18" ht="19.5" customHeight="1" x14ac:dyDescent="0.25">
      <c r="B133" s="81"/>
      <c r="C133" s="80"/>
      <c r="D133" s="80"/>
      <c r="E133" s="80"/>
      <c r="F133" s="80"/>
      <c r="G133" s="80"/>
      <c r="H133" s="78"/>
      <c r="I133" s="323"/>
      <c r="J133" s="324"/>
      <c r="L133" s="78"/>
      <c r="M133" s="323"/>
      <c r="N133" s="324"/>
      <c r="R133" s="192"/>
    </row>
    <row r="134" spans="2:18" ht="19.5" customHeight="1" x14ac:dyDescent="0.25">
      <c r="B134" s="154"/>
      <c r="C134" s="156" t="s">
        <v>121</v>
      </c>
      <c r="D134" s="156"/>
      <c r="E134" s="156"/>
      <c r="F134" s="157"/>
      <c r="G134" s="271"/>
      <c r="H134" s="78"/>
      <c r="I134" s="286" t="s">
        <v>28</v>
      </c>
      <c r="J134" s="287" t="s">
        <v>62</v>
      </c>
      <c r="L134" s="78"/>
      <c r="M134" s="286" t="s">
        <v>28</v>
      </c>
      <c r="N134" s="287" t="s">
        <v>62</v>
      </c>
      <c r="R134" s="192"/>
    </row>
    <row r="135" spans="2:18" ht="19.5" customHeight="1" x14ac:dyDescent="0.25">
      <c r="B135" s="196" t="s">
        <v>30</v>
      </c>
      <c r="C135" s="195" t="s">
        <v>122</v>
      </c>
      <c r="D135" s="194"/>
      <c r="E135" s="194"/>
      <c r="F135" s="193"/>
      <c r="G135" s="273"/>
      <c r="H135" s="78"/>
      <c r="I135" s="325"/>
      <c r="J135" s="305">
        <f>J40</f>
        <v>0</v>
      </c>
      <c r="L135" s="78"/>
      <c r="M135" s="325"/>
      <c r="N135" s="305">
        <f>N40</f>
        <v>0</v>
      </c>
      <c r="R135" s="192"/>
    </row>
    <row r="136" spans="2:18" ht="19.5" customHeight="1" x14ac:dyDescent="0.25">
      <c r="B136" s="175" t="s">
        <v>8</v>
      </c>
      <c r="C136" s="176" t="s">
        <v>123</v>
      </c>
      <c r="D136" s="177"/>
      <c r="E136" s="177"/>
      <c r="F136" s="178"/>
      <c r="G136" s="273"/>
      <c r="H136" s="78"/>
      <c r="I136" s="326"/>
      <c r="J136" s="306">
        <f>J77</f>
        <v>0</v>
      </c>
      <c r="L136" s="78"/>
      <c r="M136" s="326"/>
      <c r="N136" s="306">
        <f>N77</f>
        <v>0</v>
      </c>
      <c r="R136" s="192"/>
    </row>
    <row r="137" spans="2:18" ht="19.5" customHeight="1" x14ac:dyDescent="0.25">
      <c r="B137" s="175" t="s">
        <v>10</v>
      </c>
      <c r="C137" s="176" t="s">
        <v>124</v>
      </c>
      <c r="D137" s="177"/>
      <c r="E137" s="177"/>
      <c r="F137" s="178"/>
      <c r="G137" s="273"/>
      <c r="H137" s="78"/>
      <c r="I137" s="326"/>
      <c r="J137" s="306">
        <f>J87</f>
        <v>0</v>
      </c>
      <c r="L137" s="78"/>
      <c r="M137" s="326"/>
      <c r="N137" s="306">
        <f>N87</f>
        <v>0</v>
      </c>
      <c r="R137" s="192"/>
    </row>
    <row r="138" spans="2:18" ht="19.5" customHeight="1" x14ac:dyDescent="0.25">
      <c r="B138" s="175" t="s">
        <v>12</v>
      </c>
      <c r="C138" s="176" t="s">
        <v>125</v>
      </c>
      <c r="D138" s="177"/>
      <c r="E138" s="177"/>
      <c r="F138" s="178"/>
      <c r="G138" s="273"/>
      <c r="H138" s="78"/>
      <c r="I138" s="326"/>
      <c r="J138" s="306">
        <f>J108</f>
        <v>0</v>
      </c>
      <c r="L138" s="78"/>
      <c r="M138" s="326"/>
      <c r="N138" s="306">
        <f>N108</f>
        <v>0</v>
      </c>
      <c r="R138" s="192"/>
    </row>
    <row r="139" spans="2:18" ht="19.5" customHeight="1" x14ac:dyDescent="0.25">
      <c r="B139" s="175" t="s">
        <v>16</v>
      </c>
      <c r="C139" s="176" t="s">
        <v>126</v>
      </c>
      <c r="D139" s="177"/>
      <c r="E139" s="177"/>
      <c r="F139" s="178"/>
      <c r="G139" s="273"/>
      <c r="H139" s="78"/>
      <c r="I139" s="326"/>
      <c r="J139" s="306">
        <f>J116</f>
        <v>0</v>
      </c>
      <c r="L139" s="78"/>
      <c r="M139" s="326"/>
      <c r="N139" s="306">
        <f>N116</f>
        <v>0</v>
      </c>
      <c r="R139" s="192"/>
    </row>
    <row r="140" spans="2:18" ht="19.5" customHeight="1" x14ac:dyDescent="0.25">
      <c r="B140" s="167"/>
      <c r="C140" s="168" t="s">
        <v>127</v>
      </c>
      <c r="D140" s="168"/>
      <c r="E140" s="168"/>
      <c r="F140" s="169"/>
      <c r="G140" s="184"/>
      <c r="H140" s="78"/>
      <c r="I140" s="290"/>
      <c r="J140" s="291">
        <f>ROUND(SUM(J135:J139),2)</f>
        <v>0</v>
      </c>
      <c r="L140" s="78"/>
      <c r="M140" s="290"/>
      <c r="N140" s="291">
        <f>ROUND(SUM(N135:N139),2)</f>
        <v>0</v>
      </c>
      <c r="R140" s="192"/>
    </row>
    <row r="141" spans="2:18" ht="19.5" customHeight="1" x14ac:dyDescent="0.25">
      <c r="B141" s="225" t="s">
        <v>14</v>
      </c>
      <c r="C141" s="226" t="s">
        <v>128</v>
      </c>
      <c r="D141" s="172"/>
      <c r="E141" s="172"/>
      <c r="F141" s="173"/>
      <c r="G141" s="273"/>
      <c r="H141" s="78"/>
      <c r="I141" s="327"/>
      <c r="J141" s="328">
        <f>J126</f>
        <v>0</v>
      </c>
      <c r="L141" s="78"/>
      <c r="M141" s="327"/>
      <c r="N141" s="328">
        <f>N126</f>
        <v>0</v>
      </c>
      <c r="R141" s="192"/>
    </row>
    <row r="142" spans="2:18" ht="19.5" customHeight="1" x14ac:dyDescent="0.25">
      <c r="B142" s="167"/>
      <c r="C142" s="168" t="s">
        <v>129</v>
      </c>
      <c r="D142" s="168"/>
      <c r="E142" s="168"/>
      <c r="F142" s="169"/>
      <c r="G142" s="184"/>
      <c r="H142" s="78"/>
      <c r="I142" s="290"/>
      <c r="J142" s="329">
        <f>J140+J141</f>
        <v>0</v>
      </c>
      <c r="L142" s="78"/>
      <c r="M142" s="290"/>
      <c r="N142" s="329">
        <f>N140+N141</f>
        <v>0</v>
      </c>
      <c r="R142" s="192"/>
    </row>
    <row r="143" spans="2:18" ht="19.5" customHeight="1" x14ac:dyDescent="0.25">
      <c r="B143" s="81"/>
      <c r="C143" s="80"/>
      <c r="D143" s="80"/>
      <c r="E143" s="80"/>
      <c r="F143" s="80"/>
      <c r="G143" s="80"/>
      <c r="H143" s="78"/>
      <c r="I143" s="330"/>
      <c r="J143" s="324"/>
      <c r="L143" s="78"/>
      <c r="M143" s="330"/>
      <c r="N143" s="324"/>
      <c r="R143" s="192"/>
    </row>
    <row r="144" spans="2:18" ht="21" customHeight="1" x14ac:dyDescent="0.25">
      <c r="B144" s="234">
        <v>3</v>
      </c>
      <c r="C144" s="235" t="s">
        <v>130</v>
      </c>
      <c r="D144" s="236"/>
      <c r="E144" s="236"/>
      <c r="F144" s="237"/>
      <c r="G144" s="256"/>
      <c r="H144" s="78"/>
      <c r="I144" s="486" t="str">
        <f>I10</f>
        <v>Museu da Inconfidência</v>
      </c>
      <c r="J144" s="487"/>
      <c r="L144" s="78"/>
      <c r="M144" s="486" t="str">
        <f>M10</f>
        <v>Museu da Inconfidência</v>
      </c>
      <c r="N144" s="487"/>
      <c r="R144" s="192"/>
    </row>
    <row r="145" spans="1:18" ht="21.75" customHeight="1" x14ac:dyDescent="0.25">
      <c r="A145" s="87"/>
      <c r="B145" s="238"/>
      <c r="C145" s="239"/>
      <c r="D145" s="481"/>
      <c r="E145" s="481"/>
      <c r="F145" s="481"/>
      <c r="G145" s="261"/>
      <c r="H145" s="78"/>
      <c r="I145" s="482">
        <f>I22</f>
        <v>0</v>
      </c>
      <c r="J145" s="483"/>
      <c r="L145" s="78"/>
      <c r="M145" s="482">
        <f>M22</f>
        <v>0</v>
      </c>
      <c r="N145" s="483"/>
      <c r="R145" s="192"/>
    </row>
    <row r="146" spans="1:18" ht="48" customHeight="1" x14ac:dyDescent="0.25">
      <c r="A146" s="84"/>
      <c r="B146" s="484" t="s">
        <v>131</v>
      </c>
      <c r="C146" s="484"/>
      <c r="D146" s="484"/>
      <c r="E146" s="484"/>
      <c r="F146" s="484"/>
      <c r="G146" s="262"/>
      <c r="H146" s="78"/>
      <c r="I146" s="227" t="s">
        <v>132</v>
      </c>
      <c r="J146" s="228" t="s">
        <v>133</v>
      </c>
      <c r="L146" s="78"/>
      <c r="M146" s="227" t="s">
        <v>132</v>
      </c>
      <c r="N146" s="228" t="s">
        <v>133</v>
      </c>
      <c r="R146" s="192"/>
    </row>
    <row r="147" spans="1:18" ht="19.5" customHeight="1" x14ac:dyDescent="0.25">
      <c r="B147" s="134" t="s">
        <v>134</v>
      </c>
      <c r="C147" s="240"/>
      <c r="D147" s="241"/>
      <c r="E147" s="241"/>
      <c r="F147" s="242"/>
      <c r="G147" s="263"/>
      <c r="H147" s="78"/>
      <c r="I147" s="229">
        <f>J142</f>
        <v>0</v>
      </c>
      <c r="J147" s="230"/>
      <c r="L147" s="78"/>
      <c r="M147" s="229">
        <f>N142</f>
        <v>0</v>
      </c>
      <c r="N147" s="230"/>
      <c r="R147" s="192"/>
    </row>
    <row r="148" spans="1:18" ht="19.5" customHeight="1" x14ac:dyDescent="0.25">
      <c r="B148" s="243"/>
      <c r="C148" s="244" t="s">
        <v>135</v>
      </c>
      <c r="D148" s="245"/>
      <c r="E148" s="246"/>
      <c r="F148" s="247"/>
      <c r="G148" s="264"/>
      <c r="H148" s="78"/>
      <c r="I148" s="231" t="s">
        <v>136</v>
      </c>
      <c r="J148" s="367">
        <f>I147*I149</f>
        <v>0</v>
      </c>
      <c r="L148" s="78"/>
      <c r="M148" s="231" t="s">
        <v>136</v>
      </c>
      <c r="N148" s="367">
        <f>M147*M149</f>
        <v>0</v>
      </c>
      <c r="R148" s="192"/>
    </row>
    <row r="149" spans="1:18" ht="19.5" customHeight="1" x14ac:dyDescent="0.25">
      <c r="B149" s="243"/>
      <c r="C149" s="244" t="s">
        <v>137</v>
      </c>
      <c r="D149" s="245"/>
      <c r="E149" s="246"/>
      <c r="F149" s="247"/>
      <c r="G149" s="264"/>
      <c r="H149" s="78"/>
      <c r="I149" s="232">
        <v>1</v>
      </c>
      <c r="J149" s="367">
        <f>J148*12</f>
        <v>0</v>
      </c>
      <c r="L149" s="78"/>
      <c r="M149" s="232">
        <v>1</v>
      </c>
      <c r="N149" s="367">
        <f>N148*12</f>
        <v>0</v>
      </c>
      <c r="R149" s="192"/>
    </row>
    <row r="150" spans="1:18" ht="19.5" customHeight="1" x14ac:dyDescent="0.25">
      <c r="A150" s="86"/>
      <c r="B150" s="248"/>
      <c r="C150" s="249" t="s">
        <v>138</v>
      </c>
      <c r="D150" s="250"/>
      <c r="E150" s="251"/>
      <c r="F150" s="252"/>
      <c r="G150" s="265"/>
      <c r="H150" s="78"/>
      <c r="I150" s="425"/>
      <c r="J150" s="426">
        <f>ROUND(I147/30,2)</f>
        <v>0</v>
      </c>
      <c r="L150" s="78"/>
      <c r="M150" s="233"/>
      <c r="N150" s="368">
        <f>ROUND(M147/30,2)</f>
        <v>0</v>
      </c>
      <c r="R150" s="192"/>
    </row>
    <row r="151" spans="1:18" ht="19.5" customHeight="1" x14ac:dyDescent="0.25">
      <c r="B151" s="123"/>
      <c r="C151" s="124"/>
      <c r="D151" s="124"/>
      <c r="E151" s="124"/>
      <c r="F151" s="124"/>
      <c r="G151" s="124"/>
      <c r="I151" s="427" t="s">
        <v>139</v>
      </c>
      <c r="J151" s="428" t="e">
        <f>J142/J40</f>
        <v>#DIV/0!</v>
      </c>
      <c r="M151" s="427" t="s">
        <v>139</v>
      </c>
      <c r="N151" s="428" t="e">
        <f>N142/N40</f>
        <v>#DIV/0!</v>
      </c>
      <c r="R151" s="192"/>
    </row>
  </sheetData>
  <mergeCells count="17">
    <mergeCell ref="M10:N11"/>
    <mergeCell ref="M12:N13"/>
    <mergeCell ref="M29:N29"/>
    <mergeCell ref="M144:N144"/>
    <mergeCell ref="M145:N145"/>
    <mergeCell ref="D145:F145"/>
    <mergeCell ref="I145:J145"/>
    <mergeCell ref="B146:F146"/>
    <mergeCell ref="I29:J29"/>
    <mergeCell ref="I144:J144"/>
    <mergeCell ref="C100:F100"/>
    <mergeCell ref="I10:J11"/>
    <mergeCell ref="B12:F13"/>
    <mergeCell ref="I12:J13"/>
    <mergeCell ref="B2:F2"/>
    <mergeCell ref="B4:C4"/>
    <mergeCell ref="B9:F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DCE8-E5C4-438C-A216-D04B0CB5F00E}">
  <sheetPr>
    <tabColor rgb="FFC65911"/>
    <pageSetUpPr fitToPage="1"/>
  </sheetPr>
  <dimension ref="B2:O16"/>
  <sheetViews>
    <sheetView tabSelected="1" workbookViewId="0">
      <selection activeCell="F14" sqref="F14"/>
    </sheetView>
  </sheetViews>
  <sheetFormatPr defaultRowHeight="15" x14ac:dyDescent="0.25"/>
  <cols>
    <col min="1" max="1" width="9.140625" style="375"/>
    <col min="2" max="2" width="16.7109375" style="375" customWidth="1"/>
    <col min="3" max="3" width="9.140625" style="375"/>
    <col min="4" max="4" width="17.140625" style="375" customWidth="1"/>
    <col min="5" max="5" width="17.85546875" style="375" customWidth="1"/>
    <col min="6" max="6" width="12.5703125" style="376" customWidth="1"/>
    <col min="7" max="7" width="13.28515625" style="376" customWidth="1"/>
    <col min="8" max="8" width="12.42578125" style="375" customWidth="1"/>
    <col min="9" max="9" width="13" style="375" customWidth="1"/>
    <col min="10" max="10" width="12" style="375" customWidth="1"/>
    <col min="11" max="11" width="15.85546875" style="375" customWidth="1"/>
    <col min="12" max="12" width="17.7109375" style="375" customWidth="1"/>
    <col min="13" max="13" width="13.140625" style="375" bestFit="1" customWidth="1"/>
    <col min="14" max="15" width="3.28515625" style="375" customWidth="1"/>
    <col min="16" max="16384" width="9.140625" style="375"/>
  </cols>
  <sheetData>
    <row r="2" spans="2:15" ht="25.5" customHeight="1" x14ac:dyDescent="0.25">
      <c r="B2" s="491" t="s">
        <v>140</v>
      </c>
      <c r="C2" s="492"/>
      <c r="D2" s="492"/>
      <c r="E2" s="492"/>
      <c r="F2" s="492"/>
      <c r="G2" s="492"/>
      <c r="H2" s="492"/>
      <c r="I2" s="492"/>
      <c r="J2" s="492"/>
      <c r="K2" s="492"/>
      <c r="L2" s="493"/>
      <c r="N2" s="379"/>
      <c r="O2" s="379"/>
    </row>
    <row r="3" spans="2:15" s="377" customFormat="1" ht="39.75" customHeight="1" x14ac:dyDescent="0.25">
      <c r="B3" s="441" t="s">
        <v>141</v>
      </c>
      <c r="C3" s="441" t="s">
        <v>142</v>
      </c>
      <c r="D3" s="442" t="s">
        <v>143</v>
      </c>
      <c r="E3" s="442" t="s">
        <v>144</v>
      </c>
      <c r="F3" s="442" t="s">
        <v>145</v>
      </c>
      <c r="G3" s="442" t="s">
        <v>146</v>
      </c>
      <c r="H3" s="496" t="s">
        <v>147</v>
      </c>
      <c r="I3" s="496"/>
      <c r="J3" s="497"/>
      <c r="K3" s="441" t="s">
        <v>148</v>
      </c>
      <c r="L3" s="443" t="s">
        <v>149</v>
      </c>
      <c r="N3" s="380"/>
      <c r="O3" s="380"/>
    </row>
    <row r="4" spans="2:15" ht="30.75" customHeight="1" x14ac:dyDescent="0.25">
      <c r="B4" s="444">
        <v>1</v>
      </c>
      <c r="C4" s="445"/>
      <c r="D4" s="445"/>
      <c r="E4" s="446">
        <v>1</v>
      </c>
      <c r="F4" s="446">
        <v>1</v>
      </c>
      <c r="G4" s="452">
        <f>'Serviços de XXX'!I147</f>
        <v>0</v>
      </c>
      <c r="H4" s="498">
        <f>G4*F4</f>
        <v>0</v>
      </c>
      <c r="I4" s="498"/>
      <c r="J4" s="498"/>
      <c r="K4" s="454">
        <f>H4*E4</f>
        <v>0</v>
      </c>
      <c r="L4" s="455">
        <f>K4*12</f>
        <v>0</v>
      </c>
      <c r="N4" s="378"/>
      <c r="O4" s="378"/>
    </row>
    <row r="5" spans="2:15" ht="27.75" customHeight="1" x14ac:dyDescent="0.25">
      <c r="B5" s="447">
        <v>2</v>
      </c>
      <c r="C5" s="439"/>
      <c r="D5" s="439"/>
      <c r="E5" s="440">
        <v>1</v>
      </c>
      <c r="F5" s="440">
        <v>1</v>
      </c>
      <c r="G5" s="453">
        <f>'Serviços de XXX'!M147</f>
        <v>0</v>
      </c>
      <c r="H5" s="499">
        <f t="shared" ref="H5" si="0">G5*F5</f>
        <v>0</v>
      </c>
      <c r="I5" s="499"/>
      <c r="J5" s="499"/>
      <c r="K5" s="456">
        <f t="shared" ref="K5" si="1">H5*E5</f>
        <v>0</v>
      </c>
      <c r="L5" s="457">
        <f t="shared" ref="L5" si="2">K5*12</f>
        <v>0</v>
      </c>
      <c r="N5" s="378"/>
      <c r="O5" s="378"/>
    </row>
    <row r="6" spans="2:15" ht="24" customHeight="1" x14ac:dyDescent="0.25">
      <c r="B6" s="494" t="s">
        <v>150</v>
      </c>
      <c r="C6" s="495"/>
      <c r="D6" s="495"/>
      <c r="E6" s="495"/>
      <c r="F6" s="495"/>
      <c r="G6" s="495"/>
      <c r="H6" s="495"/>
      <c r="I6" s="495"/>
      <c r="J6" s="495"/>
      <c r="K6" s="448"/>
      <c r="L6" s="449">
        <f>SUM(L4:L5)</f>
        <v>0</v>
      </c>
    </row>
    <row r="7" spans="2:15" ht="24" customHeight="1" x14ac:dyDescent="0.25">
      <c r="E7" s="376"/>
      <c r="G7" s="375"/>
      <c r="J7" s="419"/>
      <c r="K7" s="420"/>
      <c r="L7" s="420"/>
    </row>
    <row r="8" spans="2:15" ht="24" customHeight="1" x14ac:dyDescent="0.25">
      <c r="E8" s="376"/>
      <c r="G8" s="375"/>
      <c r="J8" s="419"/>
      <c r="K8" s="420"/>
      <c r="L8" s="420"/>
    </row>
    <row r="9" spans="2:15" ht="24" customHeight="1" x14ac:dyDescent="0.25">
      <c r="J9" s="421"/>
      <c r="K9" s="421"/>
      <c r="L9" s="421"/>
    </row>
    <row r="15" spans="2:15" x14ac:dyDescent="0.25">
      <c r="F15" s="375"/>
      <c r="G15" s="375"/>
    </row>
    <row r="16" spans="2:15" x14ac:dyDescent="0.25">
      <c r="F16" s="375"/>
      <c r="G16" s="375"/>
    </row>
  </sheetData>
  <mergeCells count="5">
    <mergeCell ref="B2:L2"/>
    <mergeCell ref="B6:J6"/>
    <mergeCell ref="H3:J3"/>
    <mergeCell ref="H4:J4"/>
    <mergeCell ref="H5:J5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4"/>
  <sheetViews>
    <sheetView workbookViewId="0"/>
  </sheetViews>
  <sheetFormatPr defaultColWidth="11.7109375" defaultRowHeight="15" x14ac:dyDescent="0.2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 x14ac:dyDescent="0.25">
      <c r="A2" s="507" t="s">
        <v>151</v>
      </c>
      <c r="B2" s="507"/>
      <c r="C2" s="507"/>
      <c r="D2" s="507"/>
      <c r="E2" s="507"/>
      <c r="F2" s="507"/>
      <c r="G2" s="5"/>
      <c r="H2" s="507" t="str">
        <f t="shared" ref="H2:H7" si="0">A2</f>
        <v>INSTITUTO BRASILEIRO DE MUSEUS</v>
      </c>
      <c r="I2" s="507"/>
      <c r="J2" s="507"/>
      <c r="K2" s="507"/>
      <c r="L2" s="507"/>
      <c r="M2" s="507"/>
      <c r="N2" s="507"/>
    </row>
    <row r="3" spans="1:14" s="1" customFormat="1" ht="15.75" x14ac:dyDescent="0.25">
      <c r="A3" s="508" t="s">
        <v>152</v>
      </c>
      <c r="B3" s="508"/>
      <c r="C3" s="508"/>
      <c r="D3" s="508"/>
      <c r="E3" s="508"/>
      <c r="F3" s="508"/>
      <c r="G3" s="7"/>
      <c r="H3" s="508" t="str">
        <f t="shared" si="0"/>
        <v>ER-MGES - Escritório de Representação Regional - Minas Gerais e Espírito Santo</v>
      </c>
      <c r="I3" s="508"/>
      <c r="J3" s="508"/>
      <c r="K3" s="508"/>
      <c r="L3" s="508"/>
      <c r="M3" s="508"/>
      <c r="N3" s="508"/>
    </row>
    <row r="4" spans="1:14" s="1" customFormat="1" ht="15.75" x14ac:dyDescent="0.25">
      <c r="A4" s="509" t="s">
        <v>153</v>
      </c>
      <c r="B4" s="509"/>
      <c r="C4" s="509"/>
      <c r="D4" s="509"/>
      <c r="E4" s="509"/>
      <c r="F4" s="509"/>
      <c r="G4" s="8"/>
      <c r="H4" s="509" t="str">
        <f t="shared" si="0"/>
        <v>Vigia 44 horas semanais</v>
      </c>
      <c r="I4" s="509"/>
      <c r="J4" s="509"/>
      <c r="K4" s="509"/>
      <c r="L4" s="509"/>
      <c r="M4" s="509"/>
      <c r="N4" s="509"/>
    </row>
    <row r="5" spans="1:14" s="1" customFormat="1" ht="16.5" thickBot="1" x14ac:dyDescent="0.3">
      <c r="A5" s="505" t="s">
        <v>154</v>
      </c>
      <c r="B5" s="505"/>
      <c r="C5" s="505"/>
      <c r="D5" s="505"/>
      <c r="E5" s="505"/>
      <c r="F5" s="505"/>
      <c r="G5" s="8"/>
      <c r="H5" s="505" t="str">
        <f t="shared" si="0"/>
        <v>Contrato nº 004/2018</v>
      </c>
      <c r="I5" s="505"/>
      <c r="J5" s="505"/>
      <c r="K5" s="505"/>
      <c r="L5" s="505"/>
      <c r="M5" s="505"/>
      <c r="N5" s="505"/>
    </row>
    <row r="6" spans="1:14" s="1" customFormat="1" ht="16.5" thickBot="1" x14ac:dyDescent="0.3">
      <c r="A6" s="503" t="s">
        <v>155</v>
      </c>
      <c r="B6" s="503"/>
      <c r="C6" s="503"/>
      <c r="D6" s="503"/>
      <c r="E6" s="503"/>
      <c r="F6" s="503"/>
      <c r="G6" s="7"/>
      <c r="H6" s="503" t="str">
        <f t="shared" si="0"/>
        <v>Cálculo da Diferença a Pagar</v>
      </c>
      <c r="I6" s="503"/>
      <c r="J6" s="503"/>
      <c r="K6" s="503"/>
      <c r="L6" s="503"/>
      <c r="M6" s="503"/>
      <c r="N6" s="503"/>
    </row>
    <row r="7" spans="1:14" s="1" customFormat="1" ht="16.5" thickBot="1" x14ac:dyDescent="0.3">
      <c r="A7" s="506" t="s">
        <v>156</v>
      </c>
      <c r="B7" s="506"/>
      <c r="C7" s="506"/>
      <c r="D7" s="506"/>
      <c r="E7" s="506"/>
      <c r="F7" s="506"/>
      <c r="G7" s="7"/>
      <c r="H7" s="506" t="str">
        <f t="shared" si="0"/>
        <v>MUSEU REGIONAL DE SÃO JOÃO DEL-REI</v>
      </c>
      <c r="I7" s="506"/>
      <c r="J7" s="506"/>
      <c r="K7" s="506"/>
      <c r="L7" s="506"/>
      <c r="M7" s="506"/>
      <c r="N7" s="506"/>
    </row>
    <row r="8" spans="1:14" s="1" customFormat="1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 x14ac:dyDescent="0.3">
      <c r="A9" s="3"/>
      <c r="B9" s="3"/>
      <c r="C9" s="3"/>
      <c r="D9" s="503" t="s">
        <v>157</v>
      </c>
      <c r="E9" s="503"/>
      <c r="F9" s="3"/>
      <c r="G9" s="3"/>
      <c r="H9" s="3"/>
      <c r="I9" s="504" t="s">
        <v>158</v>
      </c>
      <c r="J9" s="504"/>
      <c r="K9" s="504"/>
      <c r="L9" s="504"/>
      <c r="M9" s="504"/>
      <c r="N9" s="3"/>
    </row>
    <row r="10" spans="1:14" s="12" customFormat="1" ht="66.75" customHeight="1" thickBot="1" x14ac:dyDescent="0.3">
      <c r="A10" s="9" t="s">
        <v>159</v>
      </c>
      <c r="B10" s="9" t="s">
        <v>160</v>
      </c>
      <c r="C10" s="9" t="s">
        <v>161</v>
      </c>
      <c r="D10" s="10" t="s">
        <v>162</v>
      </c>
      <c r="E10" s="10" t="s">
        <v>163</v>
      </c>
      <c r="F10" s="9" t="s">
        <v>164</v>
      </c>
      <c r="G10" s="11"/>
      <c r="I10" s="13" t="s">
        <v>165</v>
      </c>
      <c r="J10" s="14" t="s">
        <v>166</v>
      </c>
      <c r="K10" s="15" t="s">
        <v>167</v>
      </c>
      <c r="L10" s="14" t="s">
        <v>168</v>
      </c>
      <c r="M10" s="16" t="s">
        <v>169</v>
      </c>
    </row>
    <row r="11" spans="1:14" s="1" customFormat="1" ht="19.5" customHeight="1" thickBot="1" x14ac:dyDescent="0.3">
      <c r="A11" s="500"/>
      <c r="B11" s="500"/>
      <c r="C11" s="500"/>
      <c r="D11" s="500"/>
      <c r="E11" s="500"/>
      <c r="F11" s="17"/>
      <c r="G11" s="6"/>
      <c r="H11" s="3"/>
      <c r="I11" s="500">
        <f>A11</f>
        <v>0</v>
      </c>
      <c r="J11" s="500"/>
      <c r="K11" s="500"/>
      <c r="L11" s="500"/>
      <c r="M11" s="500"/>
      <c r="N11" s="3"/>
    </row>
    <row r="12" spans="1:14" s="1" customFormat="1" ht="19.5" customHeight="1" x14ac:dyDescent="0.25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1" customFormat="1" ht="19.5" customHeight="1" x14ac:dyDescent="0.25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1" customFormat="1" ht="19.5" customHeight="1" x14ac:dyDescent="0.25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1" customFormat="1" ht="19.5" customHeight="1" x14ac:dyDescent="0.25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1" customFormat="1" ht="19.5" customHeight="1" x14ac:dyDescent="0.25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1" customFormat="1" ht="19.5" customHeight="1" x14ac:dyDescent="0.25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1" customFormat="1" ht="19.5" customHeight="1" x14ac:dyDescent="0.25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1" customFormat="1" ht="19.5" customHeight="1" x14ac:dyDescent="0.25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1" customFormat="1" ht="19.5" customHeight="1" x14ac:dyDescent="0.25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1" customFormat="1" ht="19.5" customHeight="1" thickBot="1" x14ac:dyDescent="0.3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1" customFormat="1" ht="19.5" customHeight="1" thickBot="1" x14ac:dyDescent="0.3">
      <c r="A22" s="500"/>
      <c r="B22" s="500"/>
      <c r="C22" s="500"/>
      <c r="D22" s="500"/>
      <c r="E22" s="500"/>
      <c r="F22" s="49"/>
      <c r="G22" s="6"/>
      <c r="H22" s="500">
        <f t="shared" si="3"/>
        <v>0</v>
      </c>
      <c r="I22" s="500"/>
      <c r="J22" s="500"/>
      <c r="K22" s="500"/>
      <c r="L22" s="500"/>
      <c r="M22" s="500"/>
      <c r="N22" s="3"/>
    </row>
    <row r="23" spans="1:14" s="1" customFormat="1" ht="19.5" customHeight="1" x14ac:dyDescent="0.25">
      <c r="A23" s="18"/>
      <c r="B23" s="19"/>
      <c r="C23" s="20"/>
      <c r="D23" s="2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1" customFormat="1" ht="19.5" customHeight="1" thickBot="1" x14ac:dyDescent="0.3">
      <c r="A24" s="39"/>
      <c r="B24" s="40"/>
      <c r="C24" s="41"/>
      <c r="D24" s="42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1" customFormat="1" ht="19.5" customHeight="1" thickBot="1" x14ac:dyDescent="0.3">
      <c r="A25" s="500"/>
      <c r="B25" s="500"/>
      <c r="C25" s="500"/>
      <c r="D25" s="500"/>
      <c r="E25" s="500"/>
      <c r="F25" s="50"/>
      <c r="G25" s="23"/>
      <c r="H25" s="500">
        <f t="shared" si="3"/>
        <v>0</v>
      </c>
      <c r="I25" s="500"/>
      <c r="J25" s="500"/>
      <c r="K25" s="500"/>
      <c r="L25" s="500"/>
      <c r="M25" s="500"/>
      <c r="N25" s="3"/>
    </row>
    <row r="26" spans="1:14" s="1" customFormat="1" ht="19.5" customHeight="1" x14ac:dyDescent="0.25">
      <c r="A26" s="18"/>
      <c r="B26" s="19"/>
      <c r="C26" s="20"/>
      <c r="D26" s="2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1" customFormat="1" ht="19.5" customHeight="1" x14ac:dyDescent="0.25">
      <c r="A27" s="29"/>
      <c r="B27" s="30"/>
      <c r="C27" s="31"/>
      <c r="D27" s="32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1" customFormat="1" ht="19.5" customHeight="1" x14ac:dyDescent="0.25">
      <c r="A28" s="29"/>
      <c r="B28" s="30"/>
      <c r="C28" s="31"/>
      <c r="D28" s="32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1" customFormat="1" ht="19.5" customHeight="1" x14ac:dyDescent="0.25">
      <c r="A29" s="51"/>
      <c r="B29" s="30"/>
      <c r="C29" s="31"/>
      <c r="D29" s="32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1" customFormat="1" ht="19.5" customHeight="1" x14ac:dyDescent="0.25">
      <c r="A30" s="51"/>
      <c r="B30" s="30"/>
      <c r="C30" s="31"/>
      <c r="D30" s="32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1" customFormat="1" ht="19.5" customHeight="1" thickBot="1" x14ac:dyDescent="0.3">
      <c r="A31" s="39"/>
      <c r="B31" s="40"/>
      <c r="C31" s="41"/>
      <c r="D31" s="42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 x14ac:dyDescent="0.3">
      <c r="A32" s="501" t="s">
        <v>39</v>
      </c>
      <c r="B32" s="501"/>
      <c r="C32" s="501"/>
      <c r="D32" s="501"/>
      <c r="E32" s="501"/>
      <c r="F32" s="52">
        <f>SUM(F12:F31)</f>
        <v>0</v>
      </c>
      <c r="G32" s="53"/>
      <c r="K32" s="55"/>
    </row>
    <row r="33" spans="1:14" s="1" customFormat="1" x14ac:dyDescent="0.25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5" spans="1:14" x14ac:dyDescent="0.25">
      <c r="B35" s="57"/>
      <c r="C35" s="57"/>
    </row>
    <row r="36" spans="1:14" x14ac:dyDescent="0.25">
      <c r="B36" s="58"/>
    </row>
    <row r="38" spans="1:14" ht="15.75" thickBot="1" x14ac:dyDescent="0.3"/>
    <row r="39" spans="1:14" ht="15.75" thickBot="1" x14ac:dyDescent="0.3">
      <c r="A39" s="502" t="s">
        <v>170</v>
      </c>
      <c r="B39" s="502"/>
      <c r="C39" s="502"/>
      <c r="D39" s="502"/>
      <c r="E39" s="502"/>
      <c r="F39" s="502"/>
    </row>
    <row r="40" spans="1:14" ht="15.75" thickBot="1" x14ac:dyDescent="0.3">
      <c r="A40" s="502"/>
      <c r="B40" s="502"/>
      <c r="C40" s="502"/>
      <c r="D40" s="502"/>
      <c r="E40" s="502"/>
      <c r="F40" s="502"/>
    </row>
    <row r="41" spans="1:14" ht="15.75" thickBot="1" x14ac:dyDescent="0.3">
      <c r="A41" s="502"/>
      <c r="B41" s="502"/>
      <c r="C41" s="502"/>
      <c r="D41" s="502"/>
      <c r="E41" s="502"/>
      <c r="F41" s="502"/>
    </row>
    <row r="42" spans="1:14" ht="15.75" thickBot="1" x14ac:dyDescent="0.3">
      <c r="A42" s="502"/>
      <c r="B42" s="502"/>
      <c r="C42" s="502"/>
      <c r="D42" s="502"/>
      <c r="E42" s="502"/>
      <c r="F42" s="502"/>
    </row>
    <row r="43" spans="1:14" ht="15.75" thickBot="1" x14ac:dyDescent="0.3">
      <c r="A43" s="502"/>
      <c r="B43" s="502"/>
      <c r="C43" s="502"/>
      <c r="D43" s="502"/>
      <c r="E43" s="502"/>
      <c r="F43" s="502"/>
    </row>
    <row r="44" spans="1:14" ht="15.75" thickBot="1" x14ac:dyDescent="0.3">
      <c r="A44" s="502"/>
      <c r="B44" s="502"/>
      <c r="C44" s="502"/>
      <c r="D44" s="502"/>
      <c r="E44" s="502"/>
      <c r="F44" s="502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9:F44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2"/>
  <sheetViews>
    <sheetView workbookViewId="0"/>
  </sheetViews>
  <sheetFormatPr defaultColWidth="11.7109375" defaultRowHeight="15" x14ac:dyDescent="0.2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4" width="11.7109375" style="3" customWidth="1"/>
    <col min="15" max="16384" width="11.7109375" style="3"/>
  </cols>
  <sheetData>
    <row r="2" spans="1:14" s="2" customFormat="1" x14ac:dyDescent="0.25">
      <c r="A2" s="507" t="s">
        <v>151</v>
      </c>
      <c r="B2" s="507"/>
      <c r="C2" s="507"/>
      <c r="D2" s="507"/>
      <c r="E2" s="507"/>
      <c r="F2" s="507"/>
      <c r="G2" s="5"/>
      <c r="H2" s="507" t="str">
        <f t="shared" ref="H2:H7" si="0">A2</f>
        <v>INSTITUTO BRASILEIRO DE MUSEUS</v>
      </c>
      <c r="I2" s="507"/>
      <c r="J2" s="507"/>
      <c r="K2" s="507"/>
      <c r="L2" s="507"/>
      <c r="M2" s="507"/>
      <c r="N2" s="507"/>
    </row>
    <row r="3" spans="1:14" s="2" customFormat="1" ht="15.75" x14ac:dyDescent="0.25">
      <c r="A3" s="508" t="s">
        <v>152</v>
      </c>
      <c r="B3" s="508"/>
      <c r="C3" s="508"/>
      <c r="D3" s="508"/>
      <c r="E3" s="508"/>
      <c r="F3" s="508"/>
      <c r="G3" s="7"/>
      <c r="H3" s="508" t="str">
        <f t="shared" si="0"/>
        <v>ER-MGES - Escritório de Representação Regional - Minas Gerais e Espírito Santo</v>
      </c>
      <c r="I3" s="508"/>
      <c r="J3" s="508"/>
      <c r="K3" s="508"/>
      <c r="L3" s="508"/>
      <c r="M3" s="508"/>
      <c r="N3" s="508"/>
    </row>
    <row r="4" spans="1:14" s="2" customFormat="1" ht="15.75" x14ac:dyDescent="0.25">
      <c r="A4" s="509" t="s">
        <v>153</v>
      </c>
      <c r="B4" s="509"/>
      <c r="C4" s="509"/>
      <c r="D4" s="509"/>
      <c r="E4" s="509"/>
      <c r="F4" s="509"/>
      <c r="G4" s="8"/>
      <c r="H4" s="509" t="str">
        <f t="shared" si="0"/>
        <v>Vigia 44 horas semanais</v>
      </c>
      <c r="I4" s="509"/>
      <c r="J4" s="509"/>
      <c r="K4" s="509"/>
      <c r="L4" s="509"/>
      <c r="M4" s="509"/>
      <c r="N4" s="509"/>
    </row>
    <row r="5" spans="1:14" s="2" customFormat="1" ht="16.5" thickBot="1" x14ac:dyDescent="0.3">
      <c r="A5" s="505" t="s">
        <v>154</v>
      </c>
      <c r="B5" s="505"/>
      <c r="C5" s="505"/>
      <c r="D5" s="505"/>
      <c r="E5" s="505"/>
      <c r="F5" s="505"/>
      <c r="G5" s="8"/>
      <c r="H5" s="505" t="str">
        <f t="shared" si="0"/>
        <v>Contrato nº 004/2018</v>
      </c>
      <c r="I5" s="505"/>
      <c r="J5" s="505"/>
      <c r="K5" s="505"/>
      <c r="L5" s="505"/>
      <c r="M5" s="505"/>
      <c r="N5" s="505"/>
    </row>
    <row r="6" spans="1:14" s="2" customFormat="1" ht="16.5" thickBot="1" x14ac:dyDescent="0.3">
      <c r="A6" s="503" t="s">
        <v>155</v>
      </c>
      <c r="B6" s="503"/>
      <c r="C6" s="503"/>
      <c r="D6" s="503"/>
      <c r="E6" s="503"/>
      <c r="F6" s="503"/>
      <c r="G6" s="7"/>
      <c r="H6" s="503" t="str">
        <f t="shared" si="0"/>
        <v>Cálculo da Diferença a Pagar</v>
      </c>
      <c r="I6" s="503"/>
      <c r="J6" s="503"/>
      <c r="K6" s="503"/>
      <c r="L6" s="503"/>
      <c r="M6" s="503"/>
      <c r="N6" s="503"/>
    </row>
    <row r="7" spans="1:14" s="2" customFormat="1" ht="16.5" thickBot="1" x14ac:dyDescent="0.3">
      <c r="A7" s="506" t="s">
        <v>171</v>
      </c>
      <c r="B7" s="506"/>
      <c r="C7" s="506"/>
      <c r="D7" s="506"/>
      <c r="E7" s="506"/>
      <c r="F7" s="506"/>
      <c r="G7" s="7"/>
      <c r="H7" s="506" t="str">
        <f t="shared" si="0"/>
        <v>MUSEU DO OURO</v>
      </c>
      <c r="I7" s="506"/>
      <c r="J7" s="506"/>
      <c r="K7" s="506"/>
      <c r="L7" s="506"/>
      <c r="M7" s="506"/>
      <c r="N7" s="506"/>
    </row>
    <row r="8" spans="1:14" s="2" customFormat="1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2" customFormat="1" ht="16.5" thickBot="1" x14ac:dyDescent="0.3">
      <c r="A9" s="3"/>
      <c r="B9" s="3"/>
      <c r="C9" s="3"/>
      <c r="D9" s="503" t="s">
        <v>157</v>
      </c>
      <c r="E9" s="503"/>
      <c r="F9" s="3"/>
      <c r="G9" s="3"/>
      <c r="H9" s="3"/>
      <c r="I9" s="504" t="s">
        <v>158</v>
      </c>
      <c r="J9" s="504"/>
      <c r="K9" s="504"/>
      <c r="L9" s="504"/>
      <c r="M9" s="504"/>
      <c r="N9" s="3"/>
    </row>
    <row r="10" spans="1:14" s="12" customFormat="1" ht="66.75" customHeight="1" thickBot="1" x14ac:dyDescent="0.3">
      <c r="A10" s="9" t="s">
        <v>159</v>
      </c>
      <c r="B10" s="9" t="s">
        <v>160</v>
      </c>
      <c r="C10" s="9" t="s">
        <v>161</v>
      </c>
      <c r="D10" s="10" t="s">
        <v>162</v>
      </c>
      <c r="E10" s="10" t="s">
        <v>163</v>
      </c>
      <c r="F10" s="9" t="s">
        <v>164</v>
      </c>
      <c r="G10" s="11"/>
      <c r="I10" s="13" t="s">
        <v>165</v>
      </c>
      <c r="J10" s="14" t="s">
        <v>166</v>
      </c>
      <c r="K10" s="15" t="s">
        <v>167</v>
      </c>
      <c r="L10" s="14" t="s">
        <v>168</v>
      </c>
      <c r="M10" s="16" t="s">
        <v>169</v>
      </c>
    </row>
    <row r="11" spans="1:14" s="2" customFormat="1" ht="19.5" customHeight="1" thickBot="1" x14ac:dyDescent="0.3">
      <c r="A11" s="500"/>
      <c r="B11" s="500"/>
      <c r="C11" s="500"/>
      <c r="D11" s="500"/>
      <c r="E11" s="500"/>
      <c r="F11" s="17"/>
      <c r="G11" s="6"/>
      <c r="H11" s="3"/>
      <c r="I11" s="500">
        <f>A11</f>
        <v>0</v>
      </c>
      <c r="J11" s="500"/>
      <c r="K11" s="500"/>
      <c r="L11" s="500"/>
      <c r="M11" s="500"/>
      <c r="N11" s="3"/>
    </row>
    <row r="12" spans="1:14" s="2" customFormat="1" ht="19.5" customHeight="1" x14ac:dyDescent="0.25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2" customFormat="1" ht="19.5" customHeight="1" x14ac:dyDescent="0.25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2" customFormat="1" ht="19.5" customHeight="1" x14ac:dyDescent="0.25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2" customFormat="1" ht="19.5" customHeight="1" x14ac:dyDescent="0.25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2" customFormat="1" ht="19.5" customHeight="1" x14ac:dyDescent="0.25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2" customFormat="1" ht="19.5" customHeight="1" x14ac:dyDescent="0.25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2" customFormat="1" ht="19.5" customHeight="1" x14ac:dyDescent="0.25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2" customFormat="1" ht="19.5" customHeight="1" x14ac:dyDescent="0.25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2" customFormat="1" ht="19.5" customHeight="1" x14ac:dyDescent="0.25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2" customFormat="1" ht="19.5" customHeight="1" thickBot="1" x14ac:dyDescent="0.3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2" customFormat="1" ht="19.5" customHeight="1" thickBot="1" x14ac:dyDescent="0.3">
      <c r="A22" s="500"/>
      <c r="B22" s="500"/>
      <c r="C22" s="500"/>
      <c r="D22" s="500"/>
      <c r="E22" s="500"/>
      <c r="F22" s="49"/>
      <c r="G22" s="6"/>
      <c r="H22" s="500">
        <f t="shared" si="3"/>
        <v>0</v>
      </c>
      <c r="I22" s="500"/>
      <c r="J22" s="500"/>
      <c r="K22" s="500"/>
      <c r="L22" s="500"/>
      <c r="M22" s="500"/>
      <c r="N22" s="3"/>
    </row>
    <row r="23" spans="1:14" s="2" customFormat="1" ht="19.5" customHeight="1" x14ac:dyDescent="0.25">
      <c r="A23" s="18"/>
      <c r="B23" s="59"/>
      <c r="C23" s="60"/>
      <c r="D23" s="6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2" customFormat="1" ht="19.5" customHeight="1" thickBot="1" x14ac:dyDescent="0.3">
      <c r="A24" s="39"/>
      <c r="B24" s="62"/>
      <c r="C24" s="63"/>
      <c r="D24" s="64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2" customFormat="1" ht="19.5" customHeight="1" thickBot="1" x14ac:dyDescent="0.3">
      <c r="A25" s="500"/>
      <c r="B25" s="500"/>
      <c r="C25" s="500"/>
      <c r="D25" s="500"/>
      <c r="E25" s="500"/>
      <c r="F25" s="50"/>
      <c r="G25" s="23"/>
      <c r="H25" s="500">
        <f t="shared" si="3"/>
        <v>0</v>
      </c>
      <c r="I25" s="500"/>
      <c r="J25" s="500"/>
      <c r="K25" s="500"/>
      <c r="L25" s="500"/>
      <c r="M25" s="500"/>
      <c r="N25" s="3"/>
    </row>
    <row r="26" spans="1:14" s="2" customFormat="1" ht="19.5" customHeight="1" x14ac:dyDescent="0.25">
      <c r="A26" s="18"/>
      <c r="B26" s="59"/>
      <c r="C26" s="60"/>
      <c r="D26" s="6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2" customFormat="1" ht="19.5" customHeight="1" x14ac:dyDescent="0.25">
      <c r="A27" s="29"/>
      <c r="B27" s="65"/>
      <c r="C27" s="66"/>
      <c r="D27" s="67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2" customFormat="1" ht="19.5" customHeight="1" x14ac:dyDescent="0.25">
      <c r="A28" s="29"/>
      <c r="B28" s="65"/>
      <c r="C28" s="66"/>
      <c r="D28" s="67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2" customFormat="1" ht="19.5" customHeight="1" x14ac:dyDescent="0.25">
      <c r="A29" s="51"/>
      <c r="B29" s="65"/>
      <c r="C29" s="66"/>
      <c r="D29" s="67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2" customFormat="1" ht="19.5" customHeight="1" x14ac:dyDescent="0.25">
      <c r="A30" s="51"/>
      <c r="B30" s="65"/>
      <c r="C30" s="66"/>
      <c r="D30" s="67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2" customFormat="1" ht="19.5" customHeight="1" thickBot="1" x14ac:dyDescent="0.3">
      <c r="A31" s="39"/>
      <c r="B31" s="62"/>
      <c r="C31" s="63"/>
      <c r="D31" s="64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 x14ac:dyDescent="0.3">
      <c r="A32" s="501" t="s">
        <v>39</v>
      </c>
      <c r="B32" s="501"/>
      <c r="C32" s="501"/>
      <c r="D32" s="501"/>
      <c r="E32" s="501"/>
      <c r="F32" s="52">
        <f>SUM(F12:F31)</f>
        <v>0</v>
      </c>
      <c r="G32" s="53"/>
      <c r="K32" s="55"/>
    </row>
    <row r="33" spans="1:14" s="2" customFormat="1" x14ac:dyDescent="0.25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6" spans="1:14" ht="15.75" thickBot="1" x14ac:dyDescent="0.3"/>
    <row r="37" spans="1:14" ht="15.75" thickBot="1" x14ac:dyDescent="0.3">
      <c r="A37" s="502" t="s">
        <v>170</v>
      </c>
      <c r="B37" s="502"/>
      <c r="C37" s="502"/>
      <c r="D37" s="502"/>
      <c r="E37" s="502"/>
      <c r="F37" s="502"/>
    </row>
    <row r="38" spans="1:14" ht="15.75" thickBot="1" x14ac:dyDescent="0.3">
      <c r="A38" s="502"/>
      <c r="B38" s="502"/>
      <c r="C38" s="502"/>
      <c r="D38" s="502"/>
      <c r="E38" s="502"/>
      <c r="F38" s="502"/>
    </row>
    <row r="39" spans="1:14" ht="15.75" thickBot="1" x14ac:dyDescent="0.3">
      <c r="A39" s="502"/>
      <c r="B39" s="502"/>
      <c r="C39" s="502"/>
      <c r="D39" s="502"/>
      <c r="E39" s="502"/>
      <c r="F39" s="502"/>
    </row>
    <row r="40" spans="1:14" ht="15.75" thickBot="1" x14ac:dyDescent="0.3">
      <c r="A40" s="502"/>
      <c r="B40" s="502"/>
      <c r="C40" s="502"/>
      <c r="D40" s="502"/>
      <c r="E40" s="502"/>
      <c r="F40" s="502"/>
    </row>
    <row r="41" spans="1:14" ht="15.75" thickBot="1" x14ac:dyDescent="0.3">
      <c r="A41" s="502"/>
      <c r="B41" s="502"/>
      <c r="C41" s="502"/>
      <c r="D41" s="502"/>
      <c r="E41" s="502"/>
      <c r="F41" s="502"/>
    </row>
    <row r="42" spans="1:14" ht="15.75" thickBot="1" x14ac:dyDescent="0.3">
      <c r="A42" s="502"/>
      <c r="B42" s="502"/>
      <c r="C42" s="502"/>
      <c r="D42" s="502"/>
      <c r="E42" s="502"/>
      <c r="F42" s="502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7:F42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3"/>
  <sheetViews>
    <sheetView workbookViewId="0"/>
  </sheetViews>
  <sheetFormatPr defaultColWidth="11.7109375" defaultRowHeight="15" x14ac:dyDescent="0.2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 x14ac:dyDescent="0.25">
      <c r="A2" s="507" t="s">
        <v>151</v>
      </c>
      <c r="B2" s="507"/>
      <c r="C2" s="507"/>
      <c r="D2" s="507"/>
      <c r="E2" s="507"/>
      <c r="F2" s="507"/>
      <c r="G2" s="5"/>
      <c r="H2" s="507" t="str">
        <f t="shared" ref="H2:H7" si="0">A2</f>
        <v>INSTITUTO BRASILEIRO DE MUSEUS</v>
      </c>
      <c r="I2" s="507"/>
      <c r="J2" s="507"/>
      <c r="K2" s="507"/>
      <c r="L2" s="507"/>
      <c r="M2" s="507"/>
      <c r="N2" s="507"/>
    </row>
    <row r="3" spans="1:14" s="1" customFormat="1" ht="15.75" x14ac:dyDescent="0.25">
      <c r="A3" s="508" t="s">
        <v>152</v>
      </c>
      <c r="B3" s="508"/>
      <c r="C3" s="508"/>
      <c r="D3" s="508"/>
      <c r="E3" s="508"/>
      <c r="F3" s="508"/>
      <c r="G3" s="7"/>
      <c r="H3" s="508" t="str">
        <f t="shared" si="0"/>
        <v>ER-MGES - Escritório de Representação Regional - Minas Gerais e Espírito Santo</v>
      </c>
      <c r="I3" s="508"/>
      <c r="J3" s="508"/>
      <c r="K3" s="508"/>
      <c r="L3" s="508"/>
      <c r="M3" s="508"/>
      <c r="N3" s="508"/>
    </row>
    <row r="4" spans="1:14" s="1" customFormat="1" ht="15.75" x14ac:dyDescent="0.25">
      <c r="A4" s="509" t="s">
        <v>153</v>
      </c>
      <c r="B4" s="509"/>
      <c r="C4" s="509"/>
      <c r="D4" s="509"/>
      <c r="E4" s="509"/>
      <c r="F4" s="509"/>
      <c r="G4" s="8"/>
      <c r="H4" s="509" t="str">
        <f t="shared" si="0"/>
        <v>Vigia 44 horas semanais</v>
      </c>
      <c r="I4" s="509"/>
      <c r="J4" s="509"/>
      <c r="K4" s="509"/>
      <c r="L4" s="509"/>
      <c r="M4" s="509"/>
      <c r="N4" s="509"/>
    </row>
    <row r="5" spans="1:14" s="1" customFormat="1" ht="16.5" thickBot="1" x14ac:dyDescent="0.3">
      <c r="A5" s="505" t="s">
        <v>154</v>
      </c>
      <c r="B5" s="505"/>
      <c r="C5" s="505"/>
      <c r="D5" s="505"/>
      <c r="E5" s="505"/>
      <c r="F5" s="505"/>
      <c r="G5" s="8"/>
      <c r="H5" s="505" t="str">
        <f t="shared" si="0"/>
        <v>Contrato nº 004/2018</v>
      </c>
      <c r="I5" s="505"/>
      <c r="J5" s="505"/>
      <c r="K5" s="505"/>
      <c r="L5" s="505"/>
      <c r="M5" s="505"/>
      <c r="N5" s="505"/>
    </row>
    <row r="6" spans="1:14" s="1" customFormat="1" ht="16.5" thickBot="1" x14ac:dyDescent="0.3">
      <c r="A6" s="503" t="s">
        <v>155</v>
      </c>
      <c r="B6" s="503"/>
      <c r="C6" s="503"/>
      <c r="D6" s="503"/>
      <c r="E6" s="503"/>
      <c r="F6" s="503"/>
      <c r="G6" s="7"/>
      <c r="H6" s="503" t="str">
        <f t="shared" si="0"/>
        <v>Cálculo da Diferença a Pagar</v>
      </c>
      <c r="I6" s="503"/>
      <c r="J6" s="503"/>
      <c r="K6" s="503"/>
      <c r="L6" s="503"/>
      <c r="M6" s="503"/>
      <c r="N6" s="503"/>
    </row>
    <row r="7" spans="1:14" s="1" customFormat="1" ht="16.5" thickBot="1" x14ac:dyDescent="0.3">
      <c r="A7" s="506" t="s">
        <v>172</v>
      </c>
      <c r="B7" s="506"/>
      <c r="C7" s="506"/>
      <c r="D7" s="506"/>
      <c r="E7" s="506"/>
      <c r="F7" s="506"/>
      <c r="G7" s="7"/>
      <c r="H7" s="506" t="str">
        <f t="shared" si="0"/>
        <v>MUSEU DO DIAMANTE</v>
      </c>
      <c r="I7" s="506"/>
      <c r="J7" s="506"/>
      <c r="K7" s="506"/>
      <c r="L7" s="506"/>
      <c r="M7" s="506"/>
      <c r="N7" s="506"/>
    </row>
    <row r="8" spans="1:14" s="1" customFormat="1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 x14ac:dyDescent="0.3">
      <c r="A9" s="3"/>
      <c r="B9" s="3"/>
      <c r="C9" s="3"/>
      <c r="D9" s="503" t="s">
        <v>157</v>
      </c>
      <c r="E9" s="503"/>
      <c r="F9" s="3"/>
      <c r="G9" s="3"/>
      <c r="H9" s="3"/>
      <c r="I9" s="504" t="s">
        <v>158</v>
      </c>
      <c r="J9" s="504"/>
      <c r="K9" s="504"/>
      <c r="L9" s="504"/>
      <c r="M9" s="504"/>
      <c r="N9" s="3"/>
    </row>
    <row r="10" spans="1:14" s="12" customFormat="1" ht="66.75" customHeight="1" thickBot="1" x14ac:dyDescent="0.3">
      <c r="A10" s="9" t="s">
        <v>159</v>
      </c>
      <c r="B10" s="9" t="s">
        <v>160</v>
      </c>
      <c r="C10" s="9" t="s">
        <v>161</v>
      </c>
      <c r="D10" s="10" t="s">
        <v>162</v>
      </c>
      <c r="E10" s="10" t="s">
        <v>163</v>
      </c>
      <c r="F10" s="9" t="s">
        <v>164</v>
      </c>
      <c r="G10" s="11"/>
      <c r="I10" s="13" t="s">
        <v>165</v>
      </c>
      <c r="J10" s="14" t="s">
        <v>166</v>
      </c>
      <c r="K10" s="15" t="s">
        <v>167</v>
      </c>
      <c r="L10" s="14" t="s">
        <v>168</v>
      </c>
      <c r="M10" s="16" t="s">
        <v>169</v>
      </c>
    </row>
    <row r="11" spans="1:14" s="1" customFormat="1" ht="19.5" customHeight="1" thickBot="1" x14ac:dyDescent="0.3">
      <c r="A11" s="500"/>
      <c r="B11" s="500"/>
      <c r="C11" s="500"/>
      <c r="D11" s="500"/>
      <c r="E11" s="500"/>
      <c r="F11" s="17"/>
      <c r="G11" s="6"/>
      <c r="H11" s="3"/>
      <c r="I11" s="500">
        <f>A11</f>
        <v>0</v>
      </c>
      <c r="J11" s="500"/>
      <c r="K11" s="500"/>
      <c r="L11" s="500"/>
      <c r="M11" s="500"/>
      <c r="N11" s="3"/>
    </row>
    <row r="12" spans="1:14" s="1" customFormat="1" ht="19.5" customHeight="1" x14ac:dyDescent="0.25">
      <c r="A12" s="18"/>
      <c r="B12" s="19"/>
      <c r="C12" s="20"/>
      <c r="D12" s="21"/>
      <c r="E12" s="21">
        <f t="shared" ref="E12:E29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68"/>
      <c r="K12" s="26"/>
      <c r="L12" s="69"/>
      <c r="M12" s="70">
        <f t="shared" ref="M12:M21" si="4">K12*L12</f>
        <v>0</v>
      </c>
      <c r="N12" s="3"/>
    </row>
    <row r="13" spans="1:14" s="1" customFormat="1" ht="19.5" customHeight="1" x14ac:dyDescent="0.25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71"/>
      <c r="K13" s="36"/>
      <c r="L13" s="72"/>
      <c r="M13" s="73">
        <f t="shared" si="4"/>
        <v>0</v>
      </c>
      <c r="N13" s="3"/>
    </row>
    <row r="14" spans="1:14" s="1" customFormat="1" ht="19.5" customHeight="1" x14ac:dyDescent="0.25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71"/>
      <c r="K14" s="36"/>
      <c r="L14" s="72"/>
      <c r="M14" s="73">
        <f t="shared" si="4"/>
        <v>0</v>
      </c>
      <c r="N14" s="3"/>
    </row>
    <row r="15" spans="1:14" s="1" customFormat="1" ht="19.5" customHeight="1" x14ac:dyDescent="0.25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71"/>
      <c r="K15" s="36"/>
      <c r="L15" s="72"/>
      <c r="M15" s="73">
        <f t="shared" si="4"/>
        <v>0</v>
      </c>
      <c r="N15" s="3"/>
    </row>
    <row r="16" spans="1:14" s="1" customFormat="1" ht="19.5" customHeight="1" x14ac:dyDescent="0.25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71"/>
      <c r="K16" s="36"/>
      <c r="L16" s="72"/>
      <c r="M16" s="73">
        <f t="shared" si="4"/>
        <v>0</v>
      </c>
      <c r="N16" s="3"/>
    </row>
    <row r="17" spans="1:14" s="1" customFormat="1" ht="19.5" customHeight="1" x14ac:dyDescent="0.25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71"/>
      <c r="K17" s="36"/>
      <c r="L17" s="72"/>
      <c r="M17" s="73">
        <f t="shared" si="4"/>
        <v>0</v>
      </c>
      <c r="N17" s="3"/>
    </row>
    <row r="18" spans="1:14" s="1" customFormat="1" ht="19.5" customHeight="1" x14ac:dyDescent="0.25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71"/>
      <c r="K18" s="36"/>
      <c r="L18" s="72"/>
      <c r="M18" s="73">
        <f t="shared" si="4"/>
        <v>0</v>
      </c>
      <c r="N18" s="3"/>
    </row>
    <row r="19" spans="1:14" s="1" customFormat="1" ht="19.5" customHeight="1" x14ac:dyDescent="0.25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71"/>
      <c r="K19" s="36"/>
      <c r="L19" s="72"/>
      <c r="M19" s="73">
        <f t="shared" si="4"/>
        <v>0</v>
      </c>
      <c r="N19" s="3"/>
    </row>
    <row r="20" spans="1:14" s="1" customFormat="1" ht="19.5" customHeight="1" x14ac:dyDescent="0.25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71"/>
      <c r="K20" s="36"/>
      <c r="L20" s="72"/>
      <c r="M20" s="73">
        <f t="shared" si="4"/>
        <v>0</v>
      </c>
      <c r="N20" s="3"/>
    </row>
    <row r="21" spans="1:14" s="1" customFormat="1" ht="19.5" customHeight="1" thickBot="1" x14ac:dyDescent="0.3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74"/>
      <c r="K21" s="46"/>
      <c r="L21" s="75"/>
      <c r="M21" s="76">
        <f t="shared" si="4"/>
        <v>0</v>
      </c>
      <c r="N21" s="3"/>
    </row>
    <row r="22" spans="1:14" s="1" customFormat="1" ht="19.5" customHeight="1" thickBot="1" x14ac:dyDescent="0.3">
      <c r="A22" s="500"/>
      <c r="B22" s="500"/>
      <c r="C22" s="500"/>
      <c r="D22" s="500"/>
      <c r="E22" s="500"/>
      <c r="F22" s="49"/>
      <c r="G22" s="6"/>
      <c r="H22" s="500">
        <f t="shared" si="3"/>
        <v>0</v>
      </c>
      <c r="I22" s="500"/>
      <c r="J22" s="500"/>
      <c r="K22" s="500"/>
      <c r="L22" s="500"/>
      <c r="M22" s="500"/>
      <c r="N22" s="3"/>
    </row>
    <row r="23" spans="1:14" s="1" customFormat="1" ht="19.5" customHeight="1" x14ac:dyDescent="0.25">
      <c r="A23" s="18"/>
      <c r="B23" s="19"/>
      <c r="C23" s="20"/>
      <c r="D23" s="21"/>
      <c r="E23" s="32">
        <f t="shared" si="1"/>
        <v>0</v>
      </c>
      <c r="F23" s="22">
        <f>E23-C23</f>
        <v>0</v>
      </c>
      <c r="G23" s="23"/>
      <c r="H23" s="18">
        <f t="shared" si="3"/>
        <v>0</v>
      </c>
      <c r="I23" s="24"/>
      <c r="J23" s="68"/>
      <c r="K23" s="26"/>
      <c r="L23" s="69"/>
      <c r="M23" s="70">
        <f>K23*L23</f>
        <v>0</v>
      </c>
      <c r="N23" s="3"/>
    </row>
    <row r="24" spans="1:14" s="1" customFormat="1" ht="19.5" customHeight="1" thickBot="1" x14ac:dyDescent="0.3">
      <c r="A24" s="39"/>
      <c r="B24" s="40"/>
      <c r="C24" s="41"/>
      <c r="D24" s="42"/>
      <c r="E24" s="32">
        <f t="shared" si="1"/>
        <v>0</v>
      </c>
      <c r="F24" s="43">
        <f>E24-C24</f>
        <v>0</v>
      </c>
      <c r="G24" s="23"/>
      <c r="H24" s="39">
        <f t="shared" si="3"/>
        <v>0</v>
      </c>
      <c r="I24" s="44"/>
      <c r="J24" s="74"/>
      <c r="K24" s="46"/>
      <c r="L24" s="75"/>
      <c r="M24" s="76">
        <f>K24*L24</f>
        <v>0</v>
      </c>
      <c r="N24" s="3"/>
    </row>
    <row r="25" spans="1:14" s="1" customFormat="1" ht="19.5" customHeight="1" thickBot="1" x14ac:dyDescent="0.3">
      <c r="A25" s="500"/>
      <c r="B25" s="500"/>
      <c r="C25" s="500"/>
      <c r="D25" s="500"/>
      <c r="E25" s="500"/>
      <c r="F25" s="50"/>
      <c r="G25" s="23"/>
      <c r="H25" s="500">
        <f t="shared" si="3"/>
        <v>0</v>
      </c>
      <c r="I25" s="500"/>
      <c r="J25" s="500"/>
      <c r="K25" s="500"/>
      <c r="L25" s="500"/>
      <c r="M25" s="500"/>
      <c r="N25" s="3"/>
    </row>
    <row r="26" spans="1:14" s="1" customFormat="1" ht="19.5" customHeight="1" x14ac:dyDescent="0.25">
      <c r="A26" s="18"/>
      <c r="B26" s="19"/>
      <c r="C26" s="20"/>
      <c r="D26" s="21"/>
      <c r="E26" s="32">
        <f t="shared" si="1"/>
        <v>0</v>
      </c>
      <c r="F26" s="22">
        <f t="shared" ref="F26:F31" si="5">E26-C26</f>
        <v>0</v>
      </c>
      <c r="G26" s="23"/>
      <c r="H26" s="18">
        <f t="shared" si="3"/>
        <v>0</v>
      </c>
      <c r="I26" s="24"/>
      <c r="J26" s="68"/>
      <c r="K26" s="26"/>
      <c r="L26" s="69"/>
      <c r="M26" s="70">
        <f t="shared" ref="M26:M31" si="6">K26*L26</f>
        <v>0</v>
      </c>
      <c r="N26" s="3"/>
    </row>
    <row r="27" spans="1:14" s="1" customFormat="1" ht="19.5" customHeight="1" x14ac:dyDescent="0.25">
      <c r="A27" s="29"/>
      <c r="B27" s="30"/>
      <c r="C27" s="31"/>
      <c r="D27" s="32"/>
      <c r="E27" s="32">
        <f t="shared" si="1"/>
        <v>0</v>
      </c>
      <c r="F27" s="33">
        <f t="shared" si="5"/>
        <v>0</v>
      </c>
      <c r="G27" s="23"/>
      <c r="H27" s="29">
        <f t="shared" si="3"/>
        <v>0</v>
      </c>
      <c r="I27" s="34"/>
      <c r="J27" s="71"/>
      <c r="K27" s="36"/>
      <c r="L27" s="72"/>
      <c r="M27" s="73">
        <f t="shared" si="6"/>
        <v>0</v>
      </c>
      <c r="N27" s="3"/>
    </row>
    <row r="28" spans="1:14" s="1" customFormat="1" ht="19.5" customHeight="1" x14ac:dyDescent="0.25">
      <c r="A28" s="29"/>
      <c r="B28" s="30"/>
      <c r="C28" s="31"/>
      <c r="D28" s="32"/>
      <c r="E28" s="32">
        <f t="shared" si="1"/>
        <v>0</v>
      </c>
      <c r="F28" s="33">
        <f t="shared" si="5"/>
        <v>0</v>
      </c>
      <c r="G28" s="23"/>
      <c r="H28" s="29">
        <f t="shared" si="3"/>
        <v>0</v>
      </c>
      <c r="I28" s="34"/>
      <c r="J28" s="71"/>
      <c r="K28" s="36"/>
      <c r="L28" s="72"/>
      <c r="M28" s="73">
        <f t="shared" si="6"/>
        <v>0</v>
      </c>
      <c r="N28" s="3"/>
    </row>
    <row r="29" spans="1:14" s="1" customFormat="1" ht="19.5" customHeight="1" x14ac:dyDescent="0.25">
      <c r="A29" s="51"/>
      <c r="B29" s="30"/>
      <c r="C29" s="31"/>
      <c r="D29" s="32"/>
      <c r="E29" s="32">
        <f t="shared" si="1"/>
        <v>0</v>
      </c>
      <c r="F29" s="33">
        <f t="shared" si="5"/>
        <v>0</v>
      </c>
      <c r="G29" s="23"/>
      <c r="H29" s="51">
        <f t="shared" si="3"/>
        <v>0</v>
      </c>
      <c r="I29" s="34"/>
      <c r="J29" s="71"/>
      <c r="K29" s="36"/>
      <c r="L29" s="72"/>
      <c r="M29" s="73">
        <f t="shared" si="6"/>
        <v>0</v>
      </c>
      <c r="N29" s="3"/>
    </row>
    <row r="30" spans="1:14" s="1" customFormat="1" ht="19.5" customHeight="1" x14ac:dyDescent="0.25">
      <c r="A30" s="51"/>
      <c r="B30" s="30"/>
      <c r="C30" s="31"/>
      <c r="D30" s="32"/>
      <c r="E30" s="32">
        <v>0</v>
      </c>
      <c r="F30" s="33">
        <f t="shared" si="5"/>
        <v>0</v>
      </c>
      <c r="G30" s="23"/>
      <c r="H30" s="51">
        <f t="shared" si="3"/>
        <v>0</v>
      </c>
      <c r="I30" s="34"/>
      <c r="J30" s="71"/>
      <c r="K30" s="36"/>
      <c r="L30" s="72"/>
      <c r="M30" s="73">
        <f t="shared" si="6"/>
        <v>0</v>
      </c>
      <c r="N30" s="3"/>
    </row>
    <row r="31" spans="1:14" s="1" customFormat="1" ht="19.5" customHeight="1" thickBot="1" x14ac:dyDescent="0.3">
      <c r="A31" s="39"/>
      <c r="B31" s="40"/>
      <c r="C31" s="41"/>
      <c r="D31" s="42"/>
      <c r="E31" s="32">
        <v>0</v>
      </c>
      <c r="F31" s="43">
        <f t="shared" si="5"/>
        <v>0</v>
      </c>
      <c r="G31" s="23"/>
      <c r="H31" s="39">
        <f t="shared" si="3"/>
        <v>0</v>
      </c>
      <c r="I31" s="44"/>
      <c r="J31" s="74"/>
      <c r="K31" s="46"/>
      <c r="L31" s="75"/>
      <c r="M31" s="76">
        <f t="shared" si="6"/>
        <v>0</v>
      </c>
      <c r="N31" s="3"/>
    </row>
    <row r="32" spans="1:14" s="54" customFormat="1" ht="19.5" thickBot="1" x14ac:dyDescent="0.3">
      <c r="A32" s="501" t="s">
        <v>39</v>
      </c>
      <c r="B32" s="501"/>
      <c r="C32" s="501"/>
      <c r="D32" s="501"/>
      <c r="E32" s="501"/>
      <c r="F32" s="52">
        <f>SUM(F12:F31)</f>
        <v>0</v>
      </c>
      <c r="G32" s="53"/>
      <c r="K32" s="55"/>
    </row>
    <row r="33" spans="1:14" s="1" customFormat="1" x14ac:dyDescent="0.25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7" spans="1:14" ht="15.75" thickBot="1" x14ac:dyDescent="0.3"/>
    <row r="38" spans="1:14" ht="15.75" thickBot="1" x14ac:dyDescent="0.3">
      <c r="A38" s="502" t="s">
        <v>170</v>
      </c>
      <c r="B38" s="502"/>
      <c r="C38" s="502"/>
      <c r="D38" s="502"/>
      <c r="E38" s="502"/>
      <c r="F38" s="502"/>
    </row>
    <row r="39" spans="1:14" ht="15.75" thickBot="1" x14ac:dyDescent="0.3">
      <c r="A39" s="502"/>
      <c r="B39" s="502"/>
      <c r="C39" s="502"/>
      <c r="D39" s="502"/>
      <c r="E39" s="502"/>
      <c r="F39" s="502"/>
    </row>
    <row r="40" spans="1:14" ht="39" customHeight="1" thickBot="1" x14ac:dyDescent="0.3">
      <c r="A40" s="502"/>
      <c r="B40" s="502"/>
      <c r="C40" s="502"/>
      <c r="D40" s="502"/>
      <c r="E40" s="502"/>
      <c r="F40" s="502"/>
    </row>
    <row r="41" spans="1:14" ht="15.75" thickBot="1" x14ac:dyDescent="0.3">
      <c r="A41" s="502"/>
      <c r="B41" s="502"/>
      <c r="C41" s="502"/>
      <c r="D41" s="502"/>
      <c r="E41" s="502"/>
      <c r="F41" s="502"/>
    </row>
    <row r="42" spans="1:14" ht="15.75" thickBot="1" x14ac:dyDescent="0.3">
      <c r="A42" s="502"/>
      <c r="B42" s="502"/>
      <c r="C42" s="502"/>
      <c r="D42" s="502"/>
      <c r="E42" s="502"/>
      <c r="F42" s="502"/>
    </row>
    <row r="43" spans="1:14" ht="40.9" customHeight="1" thickBot="1" x14ac:dyDescent="0.3">
      <c r="A43" s="502"/>
      <c r="B43" s="502"/>
      <c r="C43" s="502"/>
      <c r="D43" s="502"/>
      <c r="E43" s="502"/>
      <c r="F43" s="502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8:F43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Serviços de XXX</vt:lpstr>
      <vt:lpstr>Resumo</vt:lpstr>
      <vt:lpstr>Retroativo_SJDR</vt:lpstr>
      <vt:lpstr>Retroativo_Sabará</vt:lpstr>
      <vt:lpstr>Retroativo_Diamantina</vt:lpstr>
      <vt:lpstr>Retroativo_Diamantina!Area_de_impressao</vt:lpstr>
      <vt:lpstr>Retroativo_Sabará!Area_de_impressao</vt:lpstr>
      <vt:lpstr>Retroativo_SJDR!Area_de_impressao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IBRAM</dc:creator>
  <cp:keywords/>
  <dc:description/>
  <cp:lastModifiedBy>Gabriel Chaves</cp:lastModifiedBy>
  <cp:revision/>
  <dcterms:created xsi:type="dcterms:W3CDTF">2018-07-29T12:10:15Z</dcterms:created>
  <dcterms:modified xsi:type="dcterms:W3CDTF">2023-11-03T17:47:56Z</dcterms:modified>
  <cp:category/>
  <cp:contentStatus/>
</cp:coreProperties>
</file>