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vy.costa\Desktop\"/>
    </mc:Choice>
  </mc:AlternateContent>
  <bookViews>
    <workbookView xWindow="0" yWindow="0" windowWidth="28800" windowHeight="12435" activeTab="2"/>
  </bookViews>
  <sheets>
    <sheet name="Planilha Orçamentária" sheetId="1" r:id="rId1"/>
    <sheet name="Composição de Custos" sheetId="2" r:id="rId2"/>
    <sheet name="Composição BDI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B22" i="3"/>
  <c r="K53" i="1"/>
  <c r="I47" i="1"/>
  <c r="J47" i="1"/>
  <c r="K47" i="1"/>
  <c r="H47" i="1"/>
  <c r="I42" i="1"/>
  <c r="J42" i="1"/>
  <c r="K42" i="1"/>
  <c r="H42" i="1"/>
  <c r="H54" i="1" s="1"/>
  <c r="H56" i="1" s="1"/>
  <c r="I39" i="1"/>
  <c r="J39" i="1"/>
  <c r="K39" i="1"/>
  <c r="H39" i="1"/>
  <c r="K35" i="1"/>
  <c r="K54" i="1" s="1"/>
  <c r="K56" i="1" s="1"/>
  <c r="I35" i="1"/>
  <c r="J35" i="1"/>
  <c r="H35" i="1"/>
  <c r="K31" i="1"/>
  <c r="J31" i="1"/>
  <c r="J54" i="1" s="1"/>
  <c r="J56" i="1" s="1"/>
  <c r="I31" i="1"/>
  <c r="I54" i="1" s="1"/>
  <c r="I56" i="1" s="1"/>
  <c r="H31" i="1"/>
  <c r="K18" i="1"/>
  <c r="J18" i="1"/>
  <c r="I18" i="1"/>
  <c r="H18" i="1"/>
  <c r="C22" i="3" l="1"/>
  <c r="B25" i="3"/>
  <c r="C25" i="3" s="1"/>
  <c r="C27" i="3" s="1"/>
  <c r="C17" i="3"/>
  <c r="B23" i="3" s="1"/>
  <c r="C23" i="3" s="1"/>
  <c r="F54" i="2"/>
  <c r="F53" i="2"/>
  <c r="F52" i="2"/>
  <c r="F51" i="2"/>
  <c r="F55" i="2" s="1"/>
  <c r="F48" i="2"/>
  <c r="F47" i="2"/>
  <c r="F46" i="2"/>
  <c r="F43" i="2"/>
  <c r="F42" i="2"/>
  <c r="F41" i="2"/>
  <c r="F38" i="2"/>
  <c r="F37" i="2"/>
  <c r="F36" i="2"/>
  <c r="F35" i="2"/>
  <c r="F32" i="2"/>
  <c r="F31" i="2"/>
  <c r="F30" i="2"/>
  <c r="F26" i="2"/>
  <c r="F27" i="2"/>
  <c r="F25" i="2"/>
  <c r="F24" i="2"/>
  <c r="F23" i="2"/>
  <c r="F22" i="2"/>
  <c r="F21" i="2"/>
  <c r="F14" i="2"/>
  <c r="F12" i="2"/>
  <c r="F18" i="2"/>
  <c r="F16" i="2"/>
  <c r="F17" i="2"/>
  <c r="F15" i="2"/>
  <c r="F13" i="2"/>
  <c r="F11" i="2"/>
  <c r="F8" i="2"/>
  <c r="F7" i="2"/>
  <c r="F6" i="2"/>
  <c r="F51" i="1"/>
  <c r="F52" i="1"/>
  <c r="F50" i="1"/>
  <c r="F49" i="1"/>
  <c r="F46" i="1"/>
  <c r="F45" i="1"/>
  <c r="F44" i="1"/>
  <c r="F41" i="1"/>
  <c r="F42" i="1" s="1"/>
  <c r="F19" i="2" l="1"/>
  <c r="F9" i="2"/>
  <c r="F28" i="2"/>
  <c r="F39" i="2"/>
  <c r="F49" i="2"/>
  <c r="F33" i="2"/>
  <c r="F44" i="2"/>
  <c r="F47" i="1"/>
  <c r="F53" i="1"/>
  <c r="F38" i="1"/>
  <c r="F37" i="1"/>
  <c r="F34" i="1"/>
  <c r="F33" i="1"/>
  <c r="F24" i="1"/>
  <c r="F30" i="1"/>
  <c r="F29" i="1"/>
  <c r="F28" i="1"/>
  <c r="F27" i="1"/>
  <c r="F26" i="1"/>
  <c r="F25" i="1"/>
  <c r="F23" i="1"/>
  <c r="F22" i="1"/>
  <c r="F21" i="1"/>
  <c r="F20" i="1"/>
  <c r="F10" i="1"/>
  <c r="F17" i="1"/>
  <c r="F16" i="1"/>
  <c r="F15" i="1"/>
  <c r="F14" i="1"/>
  <c r="F13" i="1"/>
  <c r="F12" i="1"/>
  <c r="F11" i="1"/>
  <c r="F9" i="1"/>
  <c r="F35" i="1" l="1"/>
  <c r="F31" i="1"/>
  <c r="F18" i="1"/>
  <c r="F39" i="1"/>
  <c r="F54" i="1" l="1"/>
  <c r="F56" i="1" s="1"/>
</calcChain>
</file>

<file path=xl/sharedStrings.xml><?xml version="1.0" encoding="utf-8"?>
<sst xmlns="http://schemas.openxmlformats.org/spreadsheetml/2006/main" count="362" uniqueCount="242">
  <si>
    <t>CRONOGRAMA FÍSICO FINANCEIRO</t>
  </si>
  <si>
    <t>IBRAM/MinC</t>
  </si>
  <si>
    <t>Boletim de Medição</t>
  </si>
  <si>
    <t>Coordenação de Espaços Museais e Arquitetura</t>
  </si>
  <si>
    <t>OBRAS :</t>
  </si>
  <si>
    <t>MUSEU REGIONAL DE SÃO JOÃO DEL REI</t>
  </si>
  <si>
    <t>Serviço:  </t>
  </si>
  <si>
    <t>CONTRATAÇÃO DE SERVIÇOS TÉCNICOS PARA A RECUPERAÇÃO DA COBERTURA DO MUSEU REGIONAL DE SÃO JOÃO DEL REI</t>
  </si>
  <si>
    <t>Termo de Referência:</t>
  </si>
  <si>
    <t>Empresa : </t>
  </si>
  <si>
    <t>DESCRIÇÃO DE SERVIÇOS</t>
  </si>
  <si>
    <t>QUANT.</t>
  </si>
  <si>
    <t>UNID.</t>
  </si>
  <si>
    <t>VALOR UNITÁRIO</t>
  </si>
  <si>
    <t>TOTAL</t>
  </si>
  <si>
    <t>REFERÊNCIA PREÇO</t>
  </si>
  <si>
    <t>MÊS 1</t>
  </si>
  <si>
    <t>MÊS 2</t>
  </si>
  <si>
    <t>MÊS 3</t>
  </si>
  <si>
    <t>MÊS 4</t>
  </si>
  <si>
    <t>1. INSTALAÇÃO DA OBRA</t>
  </si>
  <si>
    <t>1.1</t>
  </si>
  <si>
    <t>PLACA DE OBRA EM CHAPA DE ACO GALVANIZADO</t>
  </si>
  <si>
    <t> m² </t>
  </si>
  <si>
    <t> 74209/001 SINAPI MG 05_18 </t>
  </si>
  <si>
    <t>1.2</t>
  </si>
  <si>
    <t>EXTINTOR DE INCENDIO C/ CARGA DE AGUA PRESSURIZADA AP 10L</t>
  </si>
  <si>
    <t> unid </t>
  </si>
  <si>
    <t>73775/002 SINAPI MG 05_18 </t>
  </si>
  <si>
    <t>1.3</t>
  </si>
  <si>
    <t>EXTINTOR DE INCENDIO C/ CARGA GAS CARBONICO CO2 6KG</t>
  </si>
  <si>
    <t> 10889 SINAPI MG 05_18 </t>
  </si>
  <si>
    <t>1.4</t>
  </si>
  <si>
    <t>Fornecimento e instalação de lona tipo carreteiro amarrada com arame galvanizado para proteção da edificação após remoção da cobertura</t>
  </si>
  <si>
    <t> COMPOSIÇÃO ANEXA </t>
  </si>
  <si>
    <t>1.5</t>
  </si>
  <si>
    <t>EXECUÇÃO DE DEPÓSITO EM CANTEIRO DE OBRA EM CHAPA DE MADEIRA COMPENSADA</t>
  </si>
  <si>
    <t> 93584 SINAPI MG 05_18 </t>
  </si>
  <si>
    <t>1.6</t>
  </si>
  <si>
    <t>INSTALACAO PROVISORIA DE LUZ EM BARRACAO DE OBRAS</t>
  </si>
  <si>
    <t> ud </t>
  </si>
  <si>
    <t>1.7</t>
  </si>
  <si>
    <t>Locação de andaime tabuado sobre cavaletes</t>
  </si>
  <si>
    <t>1.8</t>
  </si>
  <si>
    <t>TELA FACHADEIRA EM POLIETILENO, PARA PROTEÇÃO DE OBRAS</t>
  </si>
  <si>
    <t>1.9</t>
  </si>
  <si>
    <t>ART</t>
  </si>
  <si>
    <t>TOTAL ITEM 1</t>
  </si>
  <si>
    <t>2. COBERTURA</t>
  </si>
  <si>
    <t>2.1</t>
  </si>
  <si>
    <t>Restauração da estrutura da cobertura do corpo principal da edificação, inclusive a revisão da cobertura, para avaliação do real estado de conservação dos materiais, no que se refere à segurança, ao sistema estrutural e aos danos existentes. OBS.: Realizar próteses com sambladuras adequadas nas peças com nível médio de degradação; Revisar os pontos de apoio e as extremidades das peças</t>
  </si>
  <si>
    <r>
      <t>m</t>
    </r>
    <r>
      <rPr>
        <vertAlign val="superscript"/>
        <sz val="8"/>
        <color rgb="FF000000"/>
        <rFont val="Calibri"/>
        <family val="2"/>
      </rPr>
      <t>3</t>
    </r>
  </si>
  <si>
    <t>COMPOSIÇÃO ANEXA</t>
  </si>
  <si>
    <t>2.2</t>
  </si>
  <si>
    <t>Substituição de peças da estrutura da cobertura por novas peças que deverão copiar fielmente a solução atualmente existente. OBS.: Realizar próteses com sambladuras adequadas nas peças com nível médio de degradação; Revisar os pontos de apoio e as extremidades das peças</t>
  </si>
  <si>
    <t>2.3</t>
  </si>
  <si>
    <t>Instalação de novo engradamento, como caibros, contrafeitos, beirais e cachorros - PREVISÃO 50%</t>
  </si>
  <si>
    <r>
      <t>m</t>
    </r>
    <r>
      <rPr>
        <vertAlign val="superscript"/>
        <sz val="8"/>
        <color rgb="FF000000"/>
        <rFont val="Calibri"/>
        <family val="2"/>
      </rPr>
      <t>2</t>
    </r>
  </si>
  <si>
    <t>92540-SINAPIMG_JUNHO2018</t>
  </si>
  <si>
    <t>2.4</t>
  </si>
  <si>
    <t>Instalação de peças de madeira novas como ripas  dos telhados - Previsão 50%</t>
  </si>
  <si>
    <t>m</t>
  </si>
  <si>
    <t>2.5</t>
  </si>
  <si>
    <t>Instalação de novos guarda-pós nos beirais dos telhados e cimalhas - PREVISÃO 50%</t>
  </si>
  <si>
    <t>2.6</t>
  </si>
  <si>
    <t>Restauração da cimalha deteriorada - PREVISÃO 50%</t>
  </si>
  <si>
    <t>2.7</t>
  </si>
  <si>
    <t>Execução de limpeza das telhas cerâmicas reaproveitadas com utilização de escova de cerdas naturais e água - Previsão 100%</t>
  </si>
  <si>
    <t>2.8</t>
  </si>
  <si>
    <t>Reassentamento das telhas cerâmicas curvas tipo capa e bica, inclusive com grampos de aço galvanizado, fio 12 em "S" sem furação no corpo da edificação - Previsão 75%</t>
  </si>
  <si>
    <t>2.9</t>
  </si>
  <si>
    <t>Assentamento de novas telhas cerâmicas curvas (artesanais) tipo canal conforme existente, inclusive com grampos de aço galvanizado, fio 12 em "S" sem furação - Previsão 25%</t>
  </si>
  <si>
    <t>2.10</t>
  </si>
  <si>
    <t>Execução de emboçamento individual das telhas na cumeeira, nos beirais, nos espigões e a cada dez fiadas de telha, com argamassa de cimento, areia e cal hidratada, no traço 1:6:4</t>
  </si>
  <si>
    <t>94224-SINAPIMG_JUNHO18</t>
  </si>
  <si>
    <t>2.11</t>
  </si>
  <si>
    <t>IMUNIZACAO MADEIRAMENTO COBERTURA COM IMUNIZANTE INCOLOR</t>
  </si>
  <si>
    <t>ED-50511 PIN-PER-005 2018 04 SETOP LESTE</t>
  </si>
  <si>
    <t>TOTAL ITEM 2</t>
  </si>
  <si>
    <t>3. FORROS</t>
  </si>
  <si>
    <t>3.1</t>
  </si>
  <si>
    <t>Limpeza do forro</t>
  </si>
  <si>
    <t>73948/009-SINAPIMG_JUNHO18</t>
  </si>
  <si>
    <t>3.2</t>
  </si>
  <si>
    <t>CARPINTEIRO-SERVICO EMPREITADO-FORRO MADEIRA</t>
  </si>
  <si>
    <t>TOTAL ITEM 3</t>
  </si>
  <si>
    <t>4. CALHAS</t>
  </si>
  <si>
    <t>4.1</t>
  </si>
  <si>
    <t>Limpeza das calhas </t>
  </si>
  <si>
    <t> m </t>
  </si>
  <si>
    <t>4.2</t>
  </si>
  <si>
    <t>Reparo de condutor de água pluvial</t>
  </si>
  <si>
    <t>00012623 SINAPIMG_JUNHO18</t>
  </si>
  <si>
    <t>TOTAL ITEM 4</t>
  </si>
  <si>
    <t>5. IMPERMEABILIZAÇÃO DA LAJE</t>
  </si>
  <si>
    <t>5.1</t>
  </si>
  <si>
    <t>PEDREIRO-SERVICO EMPREITADO-IMPERM.LAJE COBERTURA EXPOSTA</t>
  </si>
  <si>
    <t>73762/004 SINAPIMG_JUNHO18</t>
  </si>
  <si>
    <t>TOTAL ITEM 5</t>
  </si>
  <si>
    <t>6. SERVIÇOS TÉCNICO-PROFISSIONAIS</t>
  </si>
  <si>
    <t>6.1</t>
  </si>
  <si>
    <t>ENGENHEIRO OU ARQUITETO /INTERMEDIÁRO - DE OBRA (2X160h)</t>
  </si>
  <si>
    <t>h</t>
  </si>
  <si>
    <t>6.2</t>
  </si>
  <si>
    <t>FEITOR OU ENCARREGADO GERAL</t>
  </si>
  <si>
    <t>6.3</t>
  </si>
  <si>
    <t>SERVENTE</t>
  </si>
  <si>
    <t>7. COMPLEMENTARES</t>
  </si>
  <si>
    <t>7.1</t>
  </si>
  <si>
    <t>Projeto As-Built</t>
  </si>
  <si>
    <t> PR A1 </t>
  </si>
  <si>
    <t>7.2</t>
  </si>
  <si>
    <t>RETIRADA DE ENTULHO E CARGA MANUAL EM CAMINHÃO BASCULANTE.</t>
  </si>
  <si>
    <t> m³ </t>
  </si>
  <si>
    <t>72897-SINAPIMG_JUNHO18</t>
  </si>
  <si>
    <t>7.3</t>
  </si>
  <si>
    <t>LIMPEZA FINAL DA OBRA</t>
  </si>
  <si>
    <t>7.4</t>
  </si>
  <si>
    <t>TRANSPORTE LOCAL EM LEITO NATURAL, COM CAMINHAO BASCULANTE 6M3</t>
  </si>
  <si>
    <t> m³/km </t>
  </si>
  <si>
    <t>72900-SINAPIMG_JUNHO18</t>
  </si>
  <si>
    <t>TOTAL DO ITEM 7</t>
  </si>
  <si>
    <t>TOTAL PARCIAL DE TODOS OS ITENS</t>
  </si>
  <si>
    <t>BDI </t>
  </si>
  <si>
    <t>VALOR TOTAL </t>
  </si>
  <si>
    <t>FONTES:</t>
  </si>
  <si>
    <t>2018 04 SETOP LESTE, SINAPI MG_JUNHO18; ORSE Maio 2018/1;  VALORES 2018 CREA MG; TABELAS DO CONSELHO DE ARQUITETURA E URBANISMO - CAU</t>
  </si>
  <si>
    <t>COMPOSIÇÃO DE CUSTOS</t>
  </si>
  <si>
    <t>ITEM</t>
  </si>
  <si>
    <t>SERVIÇO</t>
  </si>
  <si>
    <t> PREÇO UNITÁRIO </t>
  </si>
  <si>
    <t> R$ TOTAL </t>
  </si>
  <si>
    <t>01.4</t>
  </si>
  <si>
    <r>
      <t>M</t>
    </r>
    <r>
      <rPr>
        <vertAlign val="superscript"/>
        <sz val="8"/>
        <color rgb="FF000000"/>
        <rFont val="Calibri"/>
        <family val="2"/>
      </rPr>
      <t>2</t>
    </r>
  </si>
  <si>
    <t>LONA PARA PROTECAO EM PLASTICO PRETO TIPO FERREIRO</t>
  </si>
  <si>
    <t>AJUDANTE DE CARPINTEIRO</t>
  </si>
  <si>
    <t>02.1</t>
  </si>
  <si>
    <t>Restauração da estrutura da cobertura, inclusive a revisão da cobertura, para avaliação do real estado de conservação dos materiais, no que se refere à segurança, ao sistema estrutural e aos danos existentes. OBS.: Realizar próteses com sambladuras adequadas nas peças com nível médio de degradação; Revisar os pontos de apoio e as extremidades das peças</t>
  </si>
  <si>
    <r>
      <t>M</t>
    </r>
    <r>
      <rPr>
        <vertAlign val="superscript"/>
        <sz val="8"/>
        <color rgb="FF000000"/>
        <rFont val="Calibri"/>
        <family val="2"/>
      </rPr>
      <t>3</t>
    </r>
  </si>
  <si>
    <t>REVISAO GERAL DE TELHADOS DE TELHAS CERAMICAS</t>
  </si>
  <si>
    <t>MADEIRA DE LEI SERRADA EM BRUTO</t>
  </si>
  <si>
    <t>CHAPA GALVANIZADA #26 600mm x 0,46mm (4,00kg/m2)</t>
  </si>
  <si>
    <t>kg</t>
  </si>
  <si>
    <t>PARAFUSO PARA MADEIRA NR 3/8"x3,5cm</t>
  </si>
  <si>
    <t>un.</t>
  </si>
  <si>
    <t>PEDREIRO</t>
  </si>
  <si>
    <t>CARPINTEIRO DE FORMAS </t>
  </si>
  <si>
    <t>02.2</t>
  </si>
  <si>
    <t>PEDREIRO </t>
  </si>
  <si>
    <t>AJUDANTE DE CARPINTEIRO </t>
  </si>
  <si>
    <t>02.4</t>
  </si>
  <si>
    <t>M</t>
  </si>
  <si>
    <t>MADEIRA DE LEI-RIPA 5x1,5cm </t>
  </si>
  <si>
    <t>CARPINTEIRO DE TELHADOS</t>
  </si>
  <si>
    <t>02.6</t>
  </si>
  <si>
    <t>Restauração dos trechos deteriorados da cimalha. - PREVISÃO 50%</t>
  </si>
  <si>
    <t>CIMALHA </t>
  </si>
  <si>
    <t>ESTUQUE</t>
  </si>
  <si>
    <t>m2</t>
  </si>
  <si>
    <t>02.7</t>
  </si>
  <si>
    <r>
      <t>M</t>
    </r>
    <r>
      <rPr>
        <vertAlign val="superscript"/>
        <sz val="8"/>
        <color rgb="FF000000"/>
        <rFont val="Calibri"/>
        <family val="2"/>
      </rPr>
      <t>2</t>
    </r>
    <r>
      <rPr>
        <sz val="8"/>
        <color rgb="FF000000"/>
        <rFont val="Calibri"/>
        <family val="2"/>
      </rPr>
      <t> </t>
    </r>
  </si>
  <si>
    <t>LIXA FERRO K246 GRAO 120</t>
  </si>
  <si>
    <t>un</t>
  </si>
  <si>
    <t>ESCOVA DE ACO </t>
  </si>
  <si>
    <t>02.8</t>
  </si>
  <si>
    <t>ARAME GALVANIZADO #12 AWG</t>
  </si>
  <si>
    <t>02.9</t>
  </si>
  <si>
    <t>TELHA CERAMICA TIPO COLONIAL (CAPA E BICA)</t>
  </si>
  <si>
    <t>COMPOSIÇÃO BDI</t>
  </si>
  <si>
    <t>Coordenação de Espaços Museais, Arquitetura e Expografia</t>
  </si>
  <si>
    <t>Edificação:</t>
  </si>
  <si>
    <t>Serviço:</t>
  </si>
  <si>
    <t>MUNICÍPIO: SÃO JOÃO DEL REI/MG</t>
  </si>
  <si>
    <t>OBRA/SERVIÇO: RECUPERAÇÃO DA COBERTURA DO MUSEU REGIONAL DE SÃO JOÃO DEL REI</t>
  </si>
  <si>
    <t>ENDEREÇO: R. Mal. Deodoro, 12 - Centro, São João Del Rei - MG, 36300-074</t>
  </si>
  <si>
    <t>PLANILHA – COMPOSIÇÃO ANALÍTICA DAS TAXAS DE  BONIFICAÇÃO E DESPESA (BDI)</t>
  </si>
  <si>
    <t>DESCRIÇÃO</t>
  </si>
  <si>
    <t>SIGLA</t>
  </si>
  <si>
    <t>TAXA</t>
  </si>
  <si>
    <t>ADMINISTRAÇÃO CENTRAL</t>
  </si>
  <si>
    <t>AC</t>
  </si>
  <si>
    <t>LUCRO</t>
  </si>
  <si>
    <t>DESPESAS FINANCEIRAS</t>
  </si>
  <si>
    <t>DF</t>
  </si>
  <si>
    <t>SEGUROS, GARANTIAS E RISCO</t>
  </si>
  <si>
    <t>Seguros</t>
  </si>
  <si>
    <t>S</t>
  </si>
  <si>
    <t>Garantias</t>
  </si>
  <si>
    <t>G</t>
  </si>
  <si>
    <t>Risco(*)</t>
  </si>
  <si>
    <t>R</t>
  </si>
  <si>
    <t>TRIBUTOS</t>
  </si>
  <si>
    <t>I</t>
  </si>
  <si>
    <t>ISS </t>
  </si>
  <si>
    <t>ISS</t>
  </si>
  <si>
    <t>PIS</t>
  </si>
  <si>
    <t>COFINS</t>
  </si>
  <si>
    <t>BDI (numerador)     (1 + (AC + S + G + R)) x (1 + DF) x (1 + L)</t>
  </si>
  <si>
    <t>BDI (denominador)                       (1 - (I + CPRB))</t>
  </si>
  <si>
    <t>TOTAL DE BDI</t>
  </si>
  <si>
    <t>TAXA BDI ADOTADA</t>
  </si>
  <si>
    <t>ED-50151 IIO-LIG-010 2018 04 SETOP LESTE</t>
  </si>
  <si>
    <t> ED-48247 AND-FOR-005 2018 04 SETOP LESTE</t>
  </si>
  <si>
    <t>ED-48248 AND-TEL-005 2018 04 SETOP LESTE</t>
  </si>
  <si>
    <t>VALORES 2018 CREA MG </t>
  </si>
  <si>
    <t>10438/ORSE Maio 2018/1</t>
  </si>
  <si>
    <t>ED-49690 FOR-MAD-010 2018 04 SETOP LESTE</t>
  </si>
  <si>
    <t>ED-50263 LIM-CAL-005 2018 04 SETOP LESTE</t>
  </si>
  <si>
    <t>ED-4168 CON-COR-075 2018 04 SETOP LESTE</t>
  </si>
  <si>
    <t>ED-50367 MAO-AJD-040 2018 04 SETOP LESTE</t>
  </si>
  <si>
    <t>TOTAL ITEM 6</t>
  </si>
  <si>
    <t>ED-4018 PROJ-EXE-015 2018 04 SETOP LESTE</t>
  </si>
  <si>
    <t>ED-50266 LIM-GER-005 2018 04 SETOP LESTE</t>
  </si>
  <si>
    <t>Luciana de Oliveira Coelho Albuquerque</t>
  </si>
  <si>
    <t>Técnica em assuntos culturais - Arquitetura</t>
  </si>
  <si>
    <t>SIAPE 2127844</t>
  </si>
  <si>
    <t>DATA:</t>
  </si>
  <si>
    <t>L</t>
  </si>
  <si>
    <t>Técnica em assuntos culturais - Arquitetura </t>
  </si>
  <si>
    <t>1.2.1 TABELA 1 – MÓDULO II CAU</t>
  </si>
  <si>
    <t>03602/ORSE Maio 2018/1</t>
  </si>
  <si>
    <t>00226/ ORSE Maio 2018/1</t>
  </si>
  <si>
    <t> ED-50381 MAO-OFC-075/ 2018 04 SETOP LESTE</t>
  </si>
  <si>
    <t>ED-50367 MAO-AJD-040/2018 04 SETOP LESTE</t>
  </si>
  <si>
    <t>00226/ORSE  Maio 2018/1</t>
  </si>
  <si>
    <t>11964 SINAPIMG_JUNHO18</t>
  </si>
  <si>
    <t>84656 SINAPIMG_JUNHO18</t>
  </si>
  <si>
    <t>3768 SINAPIMG_JUNHO18</t>
  </si>
  <si>
    <t>26021 SINAPIMG_JUNHO18</t>
  </si>
  <si>
    <t>342 SINAPIMG_JUNHO18</t>
  </si>
  <si>
    <t>7176 SINAPIMG_JUNHO18</t>
  </si>
  <si>
    <t>ED-50600 PIS-LON-005 / 2018 04 SETOP LESTE</t>
  </si>
  <si>
    <t>ED-50364 MAO-AJD-025 / 2018 04 SETOP LESTE</t>
  </si>
  <si>
    <t>ED-50367MAO-AJD-040 / 2018 04 SETOP LESTE</t>
  </si>
  <si>
    <t>ED-50372 MAO-OFC-020 / 2018 04 SETOP LESTE</t>
  </si>
  <si>
    <t>ED-50361 MAO-AJD-010/ 2018 04 SETOP LESTE</t>
  </si>
  <si>
    <t>ED-50381 MAO-OFC-075 / 2018 04 SETOP LESTE</t>
  </si>
  <si>
    <t>ED-50367 MAO-AJD-040 / 2018 04 SETOP LESTE</t>
  </si>
  <si>
    <t>ED-48415 COB-ENG-045/ 2018 04 SETOP LESTE</t>
  </si>
  <si>
    <t>ED-50372 MAO-OFC-020 / 2018 04 SETOP LESTE</t>
  </si>
  <si>
    <t>ED-50361 MAO-AJD-010 / 2018 04 SETOP LESTE</t>
  </si>
  <si>
    <t>ED-49691 FOR-MAD-015 / 2018 04 SETOP LESTE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</si>
</sst>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8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vertAlign val="superscript"/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164" fontId="0" fillId="0" borderId="0" xfId="1" applyFont="1"/>
    <xf numFmtId="164" fontId="2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0" borderId="11" xfId="1" applyFont="1" applyBorder="1" applyAlignment="1">
      <alignment vertical="center" wrapText="1"/>
    </xf>
    <xf numFmtId="164" fontId="2" fillId="0" borderId="16" xfId="1" applyFont="1" applyBorder="1" applyAlignment="1">
      <alignment vertical="center" wrapText="1"/>
    </xf>
    <xf numFmtId="164" fontId="2" fillId="0" borderId="12" xfId="1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165" fontId="2" fillId="0" borderId="1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165" fontId="2" fillId="0" borderId="5" xfId="0" applyNumberFormat="1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6" xfId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vertical="center" wrapText="1"/>
    </xf>
    <xf numFmtId="164" fontId="2" fillId="0" borderId="5" xfId="1" applyFont="1" applyBorder="1" applyAlignment="1">
      <alignment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left" vertical="center" wrapText="1"/>
    </xf>
    <xf numFmtId="164" fontId="2" fillId="0" borderId="1" xfId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left" vertical="center" wrapText="1"/>
    </xf>
    <xf numFmtId="10" fontId="2" fillId="0" borderId="1" xfId="2" applyNumberFormat="1" applyFont="1" applyFill="1" applyBorder="1" applyAlignment="1">
      <alignment horizontal="center" vertical="center" wrapText="1"/>
    </xf>
    <xf numFmtId="164" fontId="2" fillId="0" borderId="17" xfId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6" xfId="1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2" xfId="1" applyFont="1" applyBorder="1" applyAlignment="1">
      <alignment horizontal="right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0" borderId="3" xfId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opLeftCell="A28" zoomScale="80" zoomScaleNormal="80" zoomScaleSheetLayoutView="80" workbookViewId="0">
      <selection activeCell="C51" sqref="C51"/>
    </sheetView>
  </sheetViews>
  <sheetFormatPr defaultRowHeight="15" x14ac:dyDescent="0.25"/>
  <cols>
    <col min="1" max="1" width="10.28515625" customWidth="1"/>
    <col min="2" max="2" width="77.7109375" customWidth="1"/>
    <col min="3" max="3" width="8.85546875" bestFit="1" customWidth="1"/>
    <col min="5" max="5" width="10.7109375" style="9" bestFit="1" customWidth="1"/>
    <col min="6" max="6" width="15.28515625" bestFit="1" customWidth="1"/>
    <col min="7" max="7" width="22.140625" customWidth="1"/>
    <col min="8" max="8" width="14.140625" bestFit="1" customWidth="1"/>
    <col min="9" max="9" width="14.5703125" bestFit="1" customWidth="1"/>
    <col min="10" max="10" width="13.85546875" customWidth="1"/>
    <col min="11" max="11" width="16.5703125" customWidth="1"/>
  </cols>
  <sheetData>
    <row r="1" spans="1:11" ht="22.5" customHeight="1" x14ac:dyDescent="0.25">
      <c r="A1" s="65" t="s">
        <v>0</v>
      </c>
      <c r="B1" s="67"/>
      <c r="C1" s="65" t="s">
        <v>1</v>
      </c>
      <c r="D1" s="66"/>
      <c r="E1" s="66"/>
      <c r="F1" s="66"/>
      <c r="G1" s="66"/>
      <c r="H1" s="66"/>
      <c r="I1" s="66"/>
      <c r="J1" s="66"/>
      <c r="K1" s="67"/>
    </row>
    <row r="2" spans="1:11" x14ac:dyDescent="0.25">
      <c r="A2" s="53" t="s">
        <v>2</v>
      </c>
      <c r="B2" s="55"/>
      <c r="C2" s="53" t="s">
        <v>3</v>
      </c>
      <c r="D2" s="54"/>
      <c r="E2" s="54"/>
      <c r="F2" s="54"/>
      <c r="G2" s="54"/>
      <c r="H2" s="54"/>
      <c r="I2" s="54"/>
      <c r="J2" s="54"/>
      <c r="K2" s="55"/>
    </row>
    <row r="3" spans="1:11" x14ac:dyDescent="0.25">
      <c r="A3" s="53" t="s">
        <v>4</v>
      </c>
      <c r="B3" s="55"/>
      <c r="C3" s="53" t="s">
        <v>5</v>
      </c>
      <c r="D3" s="54"/>
      <c r="E3" s="54"/>
      <c r="F3" s="54"/>
      <c r="G3" s="54"/>
      <c r="H3" s="54"/>
      <c r="I3" s="54"/>
      <c r="J3" s="54"/>
      <c r="K3" s="55"/>
    </row>
    <row r="4" spans="1:11" ht="15" customHeight="1" x14ac:dyDescent="0.25">
      <c r="A4" s="53" t="s">
        <v>6</v>
      </c>
      <c r="B4" s="55"/>
      <c r="C4" s="53" t="s">
        <v>7</v>
      </c>
      <c r="D4" s="54"/>
      <c r="E4" s="54"/>
      <c r="F4" s="54"/>
      <c r="G4" s="54"/>
      <c r="H4" s="54"/>
      <c r="I4" s="54"/>
      <c r="J4" s="54"/>
      <c r="K4" s="55"/>
    </row>
    <row r="5" spans="1:11" x14ac:dyDescent="0.25">
      <c r="A5" s="53" t="s">
        <v>8</v>
      </c>
      <c r="B5" s="55"/>
      <c r="C5" s="53"/>
      <c r="D5" s="54"/>
      <c r="E5" s="54"/>
      <c r="F5" s="54"/>
      <c r="G5" s="54"/>
      <c r="H5" s="54"/>
      <c r="I5" s="54"/>
      <c r="J5" s="54"/>
      <c r="K5" s="55"/>
    </row>
    <row r="6" spans="1:11" x14ac:dyDescent="0.25">
      <c r="A6" s="53" t="s">
        <v>9</v>
      </c>
      <c r="B6" s="55"/>
      <c r="C6" s="53"/>
      <c r="D6" s="54"/>
      <c r="E6" s="54"/>
      <c r="F6" s="54"/>
      <c r="G6" s="54"/>
      <c r="H6" s="54"/>
      <c r="I6" s="54"/>
      <c r="J6" s="54"/>
      <c r="K6" s="55"/>
    </row>
    <row r="7" spans="1:11" ht="22.5" x14ac:dyDescent="0.25">
      <c r="A7" s="68" t="s">
        <v>10</v>
      </c>
      <c r="B7" s="69"/>
      <c r="C7" s="25" t="s">
        <v>11</v>
      </c>
      <c r="D7" s="25" t="s">
        <v>12</v>
      </c>
      <c r="E7" s="26" t="s">
        <v>13</v>
      </c>
      <c r="F7" s="25" t="s">
        <v>14</v>
      </c>
      <c r="G7" s="25" t="s">
        <v>15</v>
      </c>
      <c r="H7" s="25" t="s">
        <v>16</v>
      </c>
      <c r="I7" s="25" t="s">
        <v>17</v>
      </c>
      <c r="J7" s="25" t="s">
        <v>18</v>
      </c>
      <c r="K7" s="25" t="s">
        <v>19</v>
      </c>
    </row>
    <row r="8" spans="1:11" x14ac:dyDescent="0.25">
      <c r="A8" s="65" t="s">
        <v>20</v>
      </c>
      <c r="B8" s="66"/>
      <c r="C8" s="66"/>
      <c r="D8" s="66"/>
      <c r="E8" s="66"/>
      <c r="F8" s="66"/>
      <c r="G8" s="66"/>
      <c r="H8" s="66"/>
      <c r="I8" s="66"/>
      <c r="J8" s="66"/>
      <c r="K8" s="67"/>
    </row>
    <row r="9" spans="1:11" ht="36.75" customHeight="1" x14ac:dyDescent="0.25">
      <c r="A9" s="2" t="s">
        <v>21</v>
      </c>
      <c r="B9" s="2" t="s">
        <v>22</v>
      </c>
      <c r="C9" s="27">
        <v>3.36</v>
      </c>
      <c r="D9" s="27" t="s">
        <v>23</v>
      </c>
      <c r="E9" s="6"/>
      <c r="F9" s="41">
        <f>C9*E9</f>
        <v>0</v>
      </c>
      <c r="G9" s="2" t="s">
        <v>24</v>
      </c>
      <c r="H9" s="6"/>
      <c r="I9" s="6"/>
      <c r="J9" s="6"/>
      <c r="K9" s="6"/>
    </row>
    <row r="10" spans="1:11" x14ac:dyDescent="0.25">
      <c r="A10" s="2" t="s">
        <v>25</v>
      </c>
      <c r="B10" s="2" t="s">
        <v>26</v>
      </c>
      <c r="C10" s="27">
        <v>1</v>
      </c>
      <c r="D10" s="27" t="s">
        <v>27</v>
      </c>
      <c r="E10" s="6"/>
      <c r="F10" s="7">
        <f>C10*E10</f>
        <v>0</v>
      </c>
      <c r="G10" s="2" t="s">
        <v>28</v>
      </c>
      <c r="H10" s="6"/>
      <c r="I10" s="6"/>
      <c r="J10" s="6"/>
      <c r="K10" s="6"/>
    </row>
    <row r="11" spans="1:11" x14ac:dyDescent="0.25">
      <c r="A11" s="2" t="s">
        <v>29</v>
      </c>
      <c r="B11" s="2" t="s">
        <v>30</v>
      </c>
      <c r="C11" s="27">
        <v>1</v>
      </c>
      <c r="D11" s="27" t="s">
        <v>27</v>
      </c>
      <c r="E11" s="6"/>
      <c r="F11" s="7">
        <f t="shared" ref="F11:F17" si="0">C11*E11</f>
        <v>0</v>
      </c>
      <c r="G11" s="2" t="s">
        <v>31</v>
      </c>
      <c r="H11" s="6"/>
      <c r="I11" s="6"/>
      <c r="J11" s="6"/>
      <c r="K11" s="6"/>
    </row>
    <row r="12" spans="1:11" ht="22.5" x14ac:dyDescent="0.25">
      <c r="A12" s="2" t="s">
        <v>32</v>
      </c>
      <c r="B12" s="2" t="s">
        <v>33</v>
      </c>
      <c r="C12" s="27">
        <v>768.39</v>
      </c>
      <c r="D12" s="27" t="s">
        <v>23</v>
      </c>
      <c r="E12" s="6"/>
      <c r="F12" s="7">
        <f t="shared" si="0"/>
        <v>0</v>
      </c>
      <c r="G12" s="2" t="s">
        <v>34</v>
      </c>
      <c r="H12" s="6"/>
      <c r="I12" s="6"/>
      <c r="J12" s="6"/>
      <c r="K12" s="6"/>
    </row>
    <row r="13" spans="1:11" x14ac:dyDescent="0.25">
      <c r="A13" s="2" t="s">
        <v>35</v>
      </c>
      <c r="B13" s="2" t="s">
        <v>36</v>
      </c>
      <c r="C13" s="27">
        <v>8</v>
      </c>
      <c r="D13" s="27" t="s">
        <v>23</v>
      </c>
      <c r="E13" s="6"/>
      <c r="F13" s="7">
        <f t="shared" si="0"/>
        <v>0</v>
      </c>
      <c r="G13" s="14" t="s">
        <v>37</v>
      </c>
      <c r="H13" s="6"/>
      <c r="I13" s="6"/>
      <c r="J13" s="6"/>
      <c r="K13" s="6"/>
    </row>
    <row r="14" spans="1:11" ht="22.5" x14ac:dyDescent="0.25">
      <c r="A14" s="23" t="s">
        <v>38</v>
      </c>
      <c r="B14" s="23" t="s">
        <v>39</v>
      </c>
      <c r="C14" s="32">
        <v>1</v>
      </c>
      <c r="D14" s="32" t="s">
        <v>40</v>
      </c>
      <c r="E14" s="18"/>
      <c r="F14" s="29">
        <f t="shared" si="0"/>
        <v>0</v>
      </c>
      <c r="G14" s="31" t="s">
        <v>201</v>
      </c>
      <c r="H14" s="33"/>
      <c r="I14" s="18"/>
      <c r="J14" s="18"/>
      <c r="K14" s="18"/>
    </row>
    <row r="15" spans="1:11" ht="22.5" x14ac:dyDescent="0.25">
      <c r="A15" s="23" t="s">
        <v>41</v>
      </c>
      <c r="B15" s="23" t="s">
        <v>42</v>
      </c>
      <c r="C15" s="32">
        <v>200</v>
      </c>
      <c r="D15" s="32" t="s">
        <v>23</v>
      </c>
      <c r="E15" s="18"/>
      <c r="F15" s="29">
        <f t="shared" si="0"/>
        <v>0</v>
      </c>
      <c r="G15" s="28" t="s">
        <v>202</v>
      </c>
      <c r="H15" s="33"/>
      <c r="I15" s="18"/>
      <c r="J15" s="18"/>
      <c r="K15" s="18"/>
    </row>
    <row r="16" spans="1:11" ht="22.5" x14ac:dyDescent="0.25">
      <c r="A16" s="23" t="s">
        <v>43</v>
      </c>
      <c r="B16" s="23" t="s">
        <v>44</v>
      </c>
      <c r="C16" s="32">
        <v>200</v>
      </c>
      <c r="D16" s="32" t="s">
        <v>23</v>
      </c>
      <c r="E16" s="18"/>
      <c r="F16" s="29">
        <f t="shared" si="0"/>
        <v>0</v>
      </c>
      <c r="G16" s="30" t="s">
        <v>203</v>
      </c>
      <c r="H16" s="33"/>
      <c r="I16" s="18"/>
      <c r="J16" s="18"/>
      <c r="K16" s="18"/>
    </row>
    <row r="17" spans="1:11" x14ac:dyDescent="0.25">
      <c r="A17" s="2" t="s">
        <v>45</v>
      </c>
      <c r="B17" s="2" t="s">
        <v>46</v>
      </c>
      <c r="C17" s="27">
        <v>1</v>
      </c>
      <c r="D17" s="27" t="s">
        <v>40</v>
      </c>
      <c r="E17" s="6"/>
      <c r="F17" s="7">
        <f t="shared" si="0"/>
        <v>0</v>
      </c>
      <c r="G17" s="15" t="s">
        <v>204</v>
      </c>
      <c r="H17" s="6"/>
      <c r="I17" s="6"/>
      <c r="J17" s="6"/>
      <c r="K17" s="6"/>
    </row>
    <row r="18" spans="1:11" x14ac:dyDescent="0.25">
      <c r="A18" s="50" t="s">
        <v>47</v>
      </c>
      <c r="B18" s="51"/>
      <c r="C18" s="51"/>
      <c r="D18" s="51"/>
      <c r="E18" s="52"/>
      <c r="F18" s="42">
        <f>SUM(F9:F17)</f>
        <v>0</v>
      </c>
      <c r="G18" s="2"/>
      <c r="H18" s="6">
        <f>SUM(H9:H17)</f>
        <v>0</v>
      </c>
      <c r="I18" s="6">
        <f>SUM(I9:I17)</f>
        <v>0</v>
      </c>
      <c r="J18" s="6">
        <f>SUM(J9:J17)</f>
        <v>0</v>
      </c>
      <c r="K18" s="6">
        <f>SUM(K9:K17)</f>
        <v>0</v>
      </c>
    </row>
    <row r="19" spans="1:11" x14ac:dyDescent="0.25">
      <c r="A19" s="65" t="s">
        <v>48</v>
      </c>
      <c r="B19" s="66"/>
      <c r="C19" s="66"/>
      <c r="D19" s="66"/>
      <c r="E19" s="66"/>
      <c r="F19" s="66"/>
      <c r="G19" s="66"/>
      <c r="H19" s="66"/>
      <c r="I19" s="66"/>
      <c r="J19" s="66"/>
      <c r="K19" s="67"/>
    </row>
    <row r="20" spans="1:11" ht="45" x14ac:dyDescent="0.25">
      <c r="A20" s="2" t="s">
        <v>49</v>
      </c>
      <c r="B20" s="2" t="s">
        <v>50</v>
      </c>
      <c r="C20" s="27">
        <v>1.5</v>
      </c>
      <c r="D20" s="27" t="s">
        <v>51</v>
      </c>
      <c r="E20" s="6"/>
      <c r="F20" s="35">
        <f t="shared" ref="F20:F30" si="1">C20*E20</f>
        <v>0</v>
      </c>
      <c r="G20" s="2" t="s">
        <v>52</v>
      </c>
      <c r="H20" s="6"/>
      <c r="I20" s="6"/>
      <c r="J20" s="6"/>
      <c r="K20" s="6"/>
    </row>
    <row r="21" spans="1:11" ht="33.75" x14ac:dyDescent="0.25">
      <c r="A21" s="2" t="s">
        <v>53</v>
      </c>
      <c r="B21" s="2" t="s">
        <v>54</v>
      </c>
      <c r="C21" s="27">
        <v>0.85</v>
      </c>
      <c r="D21" s="27" t="s">
        <v>51</v>
      </c>
      <c r="E21" s="6"/>
      <c r="F21" s="35">
        <f t="shared" si="1"/>
        <v>0</v>
      </c>
      <c r="G21" s="2" t="s">
        <v>52</v>
      </c>
      <c r="H21" s="6"/>
      <c r="I21" s="6"/>
      <c r="J21" s="6"/>
      <c r="K21" s="6"/>
    </row>
    <row r="22" spans="1:11" ht="29.25" customHeight="1" x14ac:dyDescent="0.25">
      <c r="A22" s="2" t="s">
        <v>55</v>
      </c>
      <c r="B22" s="2" t="s">
        <v>56</v>
      </c>
      <c r="C22" s="27">
        <v>384.19</v>
      </c>
      <c r="D22" s="27" t="s">
        <v>57</v>
      </c>
      <c r="E22" s="6"/>
      <c r="F22" s="35">
        <f t="shared" si="1"/>
        <v>0</v>
      </c>
      <c r="G22" s="2" t="s">
        <v>58</v>
      </c>
      <c r="H22" s="6"/>
      <c r="I22" s="6"/>
      <c r="J22" s="6"/>
      <c r="K22" s="6"/>
    </row>
    <row r="23" spans="1:11" x14ac:dyDescent="0.25">
      <c r="A23" s="2" t="s">
        <v>59</v>
      </c>
      <c r="B23" s="2" t="s">
        <v>60</v>
      </c>
      <c r="C23" s="27">
        <v>84.81</v>
      </c>
      <c r="D23" s="27" t="s">
        <v>61</v>
      </c>
      <c r="E23" s="6"/>
      <c r="F23" s="35">
        <f t="shared" si="1"/>
        <v>0</v>
      </c>
      <c r="G23" s="2" t="s">
        <v>52</v>
      </c>
      <c r="H23" s="6"/>
      <c r="I23" s="6"/>
      <c r="J23" s="6"/>
      <c r="K23" s="6"/>
    </row>
    <row r="24" spans="1:11" x14ac:dyDescent="0.25">
      <c r="A24" s="23" t="s">
        <v>62</v>
      </c>
      <c r="B24" s="23" t="s">
        <v>63</v>
      </c>
      <c r="C24" s="32">
        <v>84.81</v>
      </c>
      <c r="D24" s="32" t="s">
        <v>61</v>
      </c>
      <c r="E24" s="18"/>
      <c r="F24" s="36">
        <f>C24*E24</f>
        <v>0</v>
      </c>
      <c r="G24" s="14" t="s">
        <v>205</v>
      </c>
      <c r="H24" s="18"/>
      <c r="I24" s="18"/>
      <c r="J24" s="18"/>
      <c r="K24" s="18"/>
    </row>
    <row r="25" spans="1:11" x14ac:dyDescent="0.25">
      <c r="A25" s="2" t="s">
        <v>64</v>
      </c>
      <c r="B25" s="2" t="s">
        <v>65</v>
      </c>
      <c r="C25" s="27">
        <v>84.81</v>
      </c>
      <c r="D25" s="27" t="s">
        <v>61</v>
      </c>
      <c r="E25" s="43"/>
      <c r="F25" s="7">
        <f t="shared" si="1"/>
        <v>0</v>
      </c>
      <c r="G25" s="2" t="s">
        <v>52</v>
      </c>
      <c r="H25" s="6"/>
      <c r="I25" s="6"/>
      <c r="J25" s="6"/>
      <c r="K25" s="6"/>
    </row>
    <row r="26" spans="1:11" ht="22.5" x14ac:dyDescent="0.25">
      <c r="A26" s="2" t="s">
        <v>66</v>
      </c>
      <c r="B26" s="2" t="s">
        <v>67</v>
      </c>
      <c r="C26" s="27">
        <v>768.39</v>
      </c>
      <c r="D26" s="27" t="s">
        <v>57</v>
      </c>
      <c r="E26" s="43"/>
      <c r="F26" s="7">
        <f t="shared" si="1"/>
        <v>0</v>
      </c>
      <c r="G26" s="2" t="s">
        <v>52</v>
      </c>
      <c r="H26" s="6"/>
      <c r="I26" s="6"/>
      <c r="J26" s="6"/>
      <c r="K26" s="6"/>
    </row>
    <row r="27" spans="1:11" ht="22.5" x14ac:dyDescent="0.25">
      <c r="A27" s="2" t="s">
        <v>68</v>
      </c>
      <c r="B27" s="2" t="s">
        <v>69</v>
      </c>
      <c r="C27" s="27">
        <v>576.29</v>
      </c>
      <c r="D27" s="27" t="s">
        <v>57</v>
      </c>
      <c r="E27" s="43"/>
      <c r="F27" s="7">
        <f t="shared" si="1"/>
        <v>0</v>
      </c>
      <c r="G27" s="2" t="s">
        <v>52</v>
      </c>
      <c r="H27" s="6"/>
      <c r="I27" s="6"/>
      <c r="J27" s="6"/>
      <c r="K27" s="6"/>
    </row>
    <row r="28" spans="1:11" ht="22.5" x14ac:dyDescent="0.25">
      <c r="A28" s="2" t="s">
        <v>70</v>
      </c>
      <c r="B28" s="2" t="s">
        <v>71</v>
      </c>
      <c r="C28" s="27">
        <v>192.1</v>
      </c>
      <c r="D28" s="27" t="s">
        <v>57</v>
      </c>
      <c r="E28" s="43"/>
      <c r="F28" s="7">
        <f t="shared" si="1"/>
        <v>0</v>
      </c>
      <c r="G28" s="2" t="s">
        <v>52</v>
      </c>
      <c r="H28" s="6"/>
      <c r="I28" s="6"/>
      <c r="J28" s="6"/>
      <c r="K28" s="6"/>
    </row>
    <row r="29" spans="1:11" ht="22.5" x14ac:dyDescent="0.25">
      <c r="A29" s="2" t="s">
        <v>72</v>
      </c>
      <c r="B29" s="2" t="s">
        <v>73</v>
      </c>
      <c r="C29" s="27">
        <v>112.14</v>
      </c>
      <c r="D29" s="27" t="s">
        <v>61</v>
      </c>
      <c r="E29" s="6"/>
      <c r="F29" s="35">
        <f t="shared" si="1"/>
        <v>0</v>
      </c>
      <c r="G29" s="2" t="s">
        <v>74</v>
      </c>
      <c r="H29" s="6"/>
      <c r="I29" s="6"/>
      <c r="J29" s="6"/>
      <c r="K29" s="6"/>
    </row>
    <row r="30" spans="1:11" ht="22.5" x14ac:dyDescent="0.25">
      <c r="A30" s="2" t="s">
        <v>75</v>
      </c>
      <c r="B30" s="2" t="s">
        <v>76</v>
      </c>
      <c r="C30" s="27">
        <v>576.29</v>
      </c>
      <c r="D30" s="27" t="s">
        <v>23</v>
      </c>
      <c r="E30" s="6"/>
      <c r="F30" s="35">
        <f t="shared" si="1"/>
        <v>0</v>
      </c>
      <c r="G30" s="2" t="s">
        <v>77</v>
      </c>
      <c r="H30" s="6"/>
      <c r="I30" s="6"/>
      <c r="J30" s="6"/>
      <c r="K30" s="6"/>
    </row>
    <row r="31" spans="1:11" x14ac:dyDescent="0.25">
      <c r="A31" s="50" t="s">
        <v>78</v>
      </c>
      <c r="B31" s="51"/>
      <c r="C31" s="51"/>
      <c r="D31" s="51"/>
      <c r="E31" s="52"/>
      <c r="F31" s="44">
        <f>SUM(F20:F30)</f>
        <v>0</v>
      </c>
      <c r="G31" s="2"/>
      <c r="H31" s="6">
        <f>SUM(H20:H30)</f>
        <v>0</v>
      </c>
      <c r="I31" s="6">
        <f>SUM(I20:I30)</f>
        <v>0</v>
      </c>
      <c r="J31" s="6">
        <f>SUM(J20:J30)</f>
        <v>0</v>
      </c>
      <c r="K31" s="6">
        <f>SUM(K20:K30)</f>
        <v>0</v>
      </c>
    </row>
    <row r="32" spans="1:11" x14ac:dyDescent="0.25">
      <c r="A32" s="65" t="s">
        <v>79</v>
      </c>
      <c r="B32" s="66"/>
      <c r="C32" s="66"/>
      <c r="D32" s="66"/>
      <c r="E32" s="66"/>
      <c r="F32" s="66"/>
      <c r="G32" s="66"/>
      <c r="H32" s="66"/>
      <c r="I32" s="66"/>
      <c r="J32" s="66"/>
      <c r="K32" s="67"/>
    </row>
    <row r="33" spans="1:11" ht="22.5" x14ac:dyDescent="0.25">
      <c r="A33" s="2" t="s">
        <v>80</v>
      </c>
      <c r="B33" s="2" t="s">
        <v>81</v>
      </c>
      <c r="C33" s="27">
        <v>720.82</v>
      </c>
      <c r="D33" s="27" t="s">
        <v>23</v>
      </c>
      <c r="E33" s="6"/>
      <c r="F33" s="7">
        <f t="shared" ref="F33:F34" si="2">C33*E33</f>
        <v>0</v>
      </c>
      <c r="G33" s="2" t="s">
        <v>82</v>
      </c>
      <c r="H33" s="6"/>
      <c r="I33" s="6"/>
      <c r="J33" s="6"/>
      <c r="K33" s="6"/>
    </row>
    <row r="34" spans="1:11" ht="22.5" x14ac:dyDescent="0.25">
      <c r="A34" s="23" t="s">
        <v>83</v>
      </c>
      <c r="B34" s="23" t="s">
        <v>84</v>
      </c>
      <c r="C34" s="32">
        <v>230.5</v>
      </c>
      <c r="D34" s="32" t="s">
        <v>23</v>
      </c>
      <c r="E34" s="18"/>
      <c r="F34" s="24">
        <f t="shared" si="2"/>
        <v>0</v>
      </c>
      <c r="G34" s="14" t="s">
        <v>206</v>
      </c>
      <c r="H34" s="18"/>
      <c r="I34" s="18"/>
      <c r="J34" s="18"/>
      <c r="K34" s="18"/>
    </row>
    <row r="35" spans="1:11" x14ac:dyDescent="0.25">
      <c r="A35" s="50" t="s">
        <v>85</v>
      </c>
      <c r="B35" s="51"/>
      <c r="C35" s="51"/>
      <c r="D35" s="51"/>
      <c r="E35" s="52"/>
      <c r="F35" s="8">
        <f>SUM(F33:F34)</f>
        <v>0</v>
      </c>
      <c r="G35" s="2"/>
      <c r="H35" s="6">
        <f>SUM(H33:H34)</f>
        <v>0</v>
      </c>
      <c r="I35" s="6">
        <f t="shared" ref="I35:J35" si="3">SUM(I33:I34)</f>
        <v>0</v>
      </c>
      <c r="J35" s="6">
        <f t="shared" si="3"/>
        <v>0</v>
      </c>
      <c r="K35" s="6">
        <f>SUM(K33:K34)</f>
        <v>0</v>
      </c>
    </row>
    <row r="36" spans="1:11" x14ac:dyDescent="0.25">
      <c r="A36" s="65" t="s">
        <v>86</v>
      </c>
      <c r="B36" s="66"/>
      <c r="C36" s="66"/>
      <c r="D36" s="66"/>
      <c r="E36" s="66"/>
      <c r="F36" s="66"/>
      <c r="G36" s="66"/>
      <c r="H36" s="66"/>
      <c r="I36" s="66"/>
      <c r="J36" s="66"/>
      <c r="K36" s="67"/>
    </row>
    <row r="37" spans="1:11" ht="22.5" x14ac:dyDescent="0.25">
      <c r="A37" s="23" t="s">
        <v>87</v>
      </c>
      <c r="B37" s="23" t="s">
        <v>88</v>
      </c>
      <c r="C37" s="32">
        <v>85</v>
      </c>
      <c r="D37" s="32" t="s">
        <v>89</v>
      </c>
      <c r="E37" s="18"/>
      <c r="F37" s="18">
        <f>C37*E37</f>
        <v>0</v>
      </c>
      <c r="G37" s="14" t="s">
        <v>207</v>
      </c>
      <c r="H37" s="18"/>
      <c r="I37" s="18"/>
      <c r="J37" s="18"/>
      <c r="K37" s="18"/>
    </row>
    <row r="38" spans="1:11" ht="22.5" customHeight="1" x14ac:dyDescent="0.25">
      <c r="A38" s="2" t="s">
        <v>90</v>
      </c>
      <c r="B38" s="2" t="s">
        <v>91</v>
      </c>
      <c r="C38" s="27">
        <v>85</v>
      </c>
      <c r="D38" s="27" t="s">
        <v>89</v>
      </c>
      <c r="E38" s="6"/>
      <c r="F38" s="10">
        <f>C38*E38</f>
        <v>0</v>
      </c>
      <c r="G38" s="2" t="s">
        <v>92</v>
      </c>
      <c r="H38" s="6"/>
      <c r="I38" s="6"/>
      <c r="J38" s="6"/>
      <c r="K38" s="6"/>
    </row>
    <row r="39" spans="1:11" x14ac:dyDescent="0.25">
      <c r="A39" s="50" t="s">
        <v>93</v>
      </c>
      <c r="B39" s="51"/>
      <c r="C39" s="51"/>
      <c r="D39" s="51"/>
      <c r="E39" s="52"/>
      <c r="F39" s="11">
        <f>SUM(F37:F38)</f>
        <v>0</v>
      </c>
      <c r="G39" s="2"/>
      <c r="H39" s="6">
        <f>SUM(H37:H38)</f>
        <v>0</v>
      </c>
      <c r="I39" s="6">
        <f t="shared" ref="I39:K39" si="4">SUM(I37:I38)</f>
        <v>0</v>
      </c>
      <c r="J39" s="6">
        <f t="shared" si="4"/>
        <v>0</v>
      </c>
      <c r="K39" s="6">
        <f t="shared" si="4"/>
        <v>0</v>
      </c>
    </row>
    <row r="40" spans="1:11" x14ac:dyDescent="0.25">
      <c r="A40" s="65" t="s">
        <v>94</v>
      </c>
      <c r="B40" s="66"/>
      <c r="C40" s="66"/>
      <c r="D40" s="66"/>
      <c r="E40" s="66"/>
      <c r="F40" s="66"/>
      <c r="G40" s="66"/>
      <c r="H40" s="66"/>
      <c r="I40" s="66"/>
      <c r="J40" s="66"/>
      <c r="K40" s="67"/>
    </row>
    <row r="41" spans="1:11" ht="22.5" x14ac:dyDescent="0.25">
      <c r="A41" s="2" t="s">
        <v>95</v>
      </c>
      <c r="B41" s="2" t="s">
        <v>96</v>
      </c>
      <c r="C41" s="27">
        <v>40</v>
      </c>
      <c r="D41" s="27" t="s">
        <v>23</v>
      </c>
      <c r="E41" s="6"/>
      <c r="F41" s="10">
        <f>C41*E41</f>
        <v>0</v>
      </c>
      <c r="G41" s="2" t="s">
        <v>97</v>
      </c>
      <c r="H41" s="6"/>
      <c r="I41" s="6"/>
      <c r="J41" s="6"/>
      <c r="K41" s="6"/>
    </row>
    <row r="42" spans="1:11" x14ac:dyDescent="0.25">
      <c r="A42" s="50" t="s">
        <v>98</v>
      </c>
      <c r="B42" s="51"/>
      <c r="C42" s="51"/>
      <c r="D42" s="51"/>
      <c r="E42" s="52"/>
      <c r="F42" s="11">
        <f>SUM(F41)</f>
        <v>0</v>
      </c>
      <c r="G42" s="2"/>
      <c r="H42" s="6">
        <f>SUM(H41)</f>
        <v>0</v>
      </c>
      <c r="I42" s="6">
        <f t="shared" ref="I42:K42" si="5">SUM(I41)</f>
        <v>0</v>
      </c>
      <c r="J42" s="6">
        <f t="shared" si="5"/>
        <v>0</v>
      </c>
      <c r="K42" s="6">
        <f t="shared" si="5"/>
        <v>0</v>
      </c>
    </row>
    <row r="43" spans="1:11" x14ac:dyDescent="0.25">
      <c r="A43" s="65" t="s">
        <v>99</v>
      </c>
      <c r="B43" s="66"/>
      <c r="C43" s="66"/>
      <c r="D43" s="66"/>
      <c r="E43" s="66"/>
      <c r="F43" s="66"/>
      <c r="G43" s="66"/>
      <c r="H43" s="66"/>
      <c r="I43" s="66"/>
      <c r="J43" s="66"/>
      <c r="K43" s="67"/>
    </row>
    <row r="44" spans="1:11" ht="22.5" x14ac:dyDescent="0.25">
      <c r="A44" s="23" t="s">
        <v>100</v>
      </c>
      <c r="B44" s="23" t="s">
        <v>101</v>
      </c>
      <c r="C44" s="32">
        <v>320</v>
      </c>
      <c r="D44" s="32" t="s">
        <v>102</v>
      </c>
      <c r="E44" s="18"/>
      <c r="F44" s="34">
        <f t="shared" ref="F44:F46" si="6">C44*E44</f>
        <v>0</v>
      </c>
      <c r="G44" s="14" t="s">
        <v>208</v>
      </c>
      <c r="H44" s="18"/>
      <c r="I44" s="18"/>
      <c r="J44" s="18"/>
      <c r="K44" s="18"/>
    </row>
    <row r="45" spans="1:11" ht="22.5" x14ac:dyDescent="0.25">
      <c r="A45" s="23" t="s">
        <v>103</v>
      </c>
      <c r="B45" s="23" t="s">
        <v>104</v>
      </c>
      <c r="C45" s="32">
        <v>704</v>
      </c>
      <c r="D45" s="32" t="s">
        <v>102</v>
      </c>
      <c r="E45" s="18"/>
      <c r="F45" s="34">
        <f t="shared" si="6"/>
        <v>0</v>
      </c>
      <c r="G45" s="14" t="s">
        <v>209</v>
      </c>
      <c r="H45" s="18"/>
      <c r="I45" s="18"/>
      <c r="J45" s="18"/>
      <c r="K45" s="18"/>
    </row>
    <row r="46" spans="1:11" ht="22.5" x14ac:dyDescent="0.25">
      <c r="A46" s="23" t="s">
        <v>105</v>
      </c>
      <c r="B46" s="23" t="s">
        <v>106</v>
      </c>
      <c r="C46" s="32">
        <v>704</v>
      </c>
      <c r="D46" s="32" t="s">
        <v>102</v>
      </c>
      <c r="E46" s="18"/>
      <c r="F46" s="34">
        <f t="shared" si="6"/>
        <v>0</v>
      </c>
      <c r="G46" s="14" t="s">
        <v>209</v>
      </c>
      <c r="H46" s="18"/>
      <c r="I46" s="18"/>
      <c r="J46" s="18"/>
      <c r="K46" s="18"/>
    </row>
    <row r="47" spans="1:11" x14ac:dyDescent="0.25">
      <c r="A47" s="50" t="s">
        <v>210</v>
      </c>
      <c r="B47" s="51"/>
      <c r="C47" s="51"/>
      <c r="D47" s="51"/>
      <c r="E47" s="52"/>
      <c r="F47" s="11">
        <f>SUM(F44:F46)</f>
        <v>0</v>
      </c>
      <c r="G47" s="2"/>
      <c r="H47" s="6">
        <f>SUM(H44:H46)</f>
        <v>0</v>
      </c>
      <c r="I47" s="6">
        <f t="shared" ref="I47:K47" si="7">SUM(I44:I46)</f>
        <v>0</v>
      </c>
      <c r="J47" s="6">
        <f t="shared" si="7"/>
        <v>0</v>
      </c>
      <c r="K47" s="6">
        <f t="shared" si="7"/>
        <v>0</v>
      </c>
    </row>
    <row r="48" spans="1:11" x14ac:dyDescent="0.25">
      <c r="A48" s="65" t="s">
        <v>107</v>
      </c>
      <c r="B48" s="66"/>
      <c r="C48" s="66"/>
      <c r="D48" s="66"/>
      <c r="E48" s="66"/>
      <c r="F48" s="66"/>
      <c r="G48" s="66"/>
      <c r="H48" s="66"/>
      <c r="I48" s="66"/>
      <c r="J48" s="66"/>
      <c r="K48" s="67"/>
    </row>
    <row r="49" spans="1:11" ht="22.5" x14ac:dyDescent="0.25">
      <c r="A49" s="23" t="s">
        <v>108</v>
      </c>
      <c r="B49" s="23" t="s">
        <v>109</v>
      </c>
      <c r="C49" s="23">
        <v>3</v>
      </c>
      <c r="D49" s="23" t="s">
        <v>110</v>
      </c>
      <c r="E49" s="18"/>
      <c r="F49" s="34">
        <f t="shared" ref="F49" si="8">C49*E49</f>
        <v>0</v>
      </c>
      <c r="G49" s="14" t="s">
        <v>211</v>
      </c>
      <c r="H49" s="18"/>
      <c r="I49" s="18"/>
      <c r="J49" s="18"/>
      <c r="K49" s="18"/>
    </row>
    <row r="50" spans="1:11" ht="25.5" customHeight="1" x14ac:dyDescent="0.25">
      <c r="A50" s="2" t="s">
        <v>111</v>
      </c>
      <c r="B50" s="2" t="s">
        <v>112</v>
      </c>
      <c r="C50" s="27">
        <v>48</v>
      </c>
      <c r="D50" s="27" t="s">
        <v>113</v>
      </c>
      <c r="E50" s="16"/>
      <c r="F50" s="17">
        <f>C50*E50</f>
        <v>0</v>
      </c>
      <c r="G50" s="13" t="s">
        <v>114</v>
      </c>
      <c r="H50" s="6"/>
      <c r="I50" s="6"/>
      <c r="J50" s="6"/>
      <c r="K50" s="6"/>
    </row>
    <row r="51" spans="1:11" ht="22.5" x14ac:dyDescent="0.25">
      <c r="A51" s="23" t="s">
        <v>115</v>
      </c>
      <c r="B51" s="23" t="s">
        <v>116</v>
      </c>
      <c r="C51" s="32">
        <v>768.38</v>
      </c>
      <c r="D51" s="32" t="s">
        <v>23</v>
      </c>
      <c r="E51" s="37"/>
      <c r="F51" s="17">
        <f>C51*E51</f>
        <v>0</v>
      </c>
      <c r="G51" s="12" t="s">
        <v>212</v>
      </c>
      <c r="H51" s="18"/>
      <c r="I51" s="18"/>
      <c r="J51" s="18"/>
      <c r="K51" s="18"/>
    </row>
    <row r="52" spans="1:11" ht="21.75" customHeight="1" x14ac:dyDescent="0.25">
      <c r="A52" s="2" t="s">
        <v>117</v>
      </c>
      <c r="B52" s="2" t="s">
        <v>118</v>
      </c>
      <c r="C52" s="27">
        <v>160</v>
      </c>
      <c r="D52" s="27" t="s">
        <v>119</v>
      </c>
      <c r="E52" s="6"/>
      <c r="F52" s="17">
        <f>C52*E52</f>
        <v>0</v>
      </c>
      <c r="G52" s="2" t="s">
        <v>120</v>
      </c>
      <c r="H52" s="6"/>
      <c r="I52" s="6"/>
      <c r="J52" s="6"/>
      <c r="K52" s="6"/>
    </row>
    <row r="53" spans="1:11" x14ac:dyDescent="0.25">
      <c r="A53" s="50" t="s">
        <v>121</v>
      </c>
      <c r="B53" s="51"/>
      <c r="C53" s="51"/>
      <c r="D53" s="51"/>
      <c r="E53" s="52"/>
      <c r="F53" s="11">
        <f>SUM(F49:F52)</f>
        <v>0</v>
      </c>
      <c r="G53" s="2"/>
      <c r="H53" s="6"/>
      <c r="I53" s="6"/>
      <c r="J53" s="6"/>
      <c r="K53" s="6">
        <f>SUM(K49:K52)</f>
        <v>0</v>
      </c>
    </row>
    <row r="54" spans="1:11" x14ac:dyDescent="0.25">
      <c r="A54" s="50" t="s">
        <v>122</v>
      </c>
      <c r="B54" s="51"/>
      <c r="C54" s="51"/>
      <c r="D54" s="51"/>
      <c r="E54" s="52"/>
      <c r="F54" s="44">
        <f>F18+F31+F35+F39+F42+F47+F53</f>
        <v>0</v>
      </c>
      <c r="G54" s="2"/>
      <c r="H54" s="6">
        <f>H18+H31+H35+H39+H42+H47+H53</f>
        <v>0</v>
      </c>
      <c r="I54" s="6">
        <f t="shared" ref="I54:K54" si="9">I18+I31+I35+I39+I42+I47+I53</f>
        <v>0</v>
      </c>
      <c r="J54" s="6">
        <f t="shared" si="9"/>
        <v>0</v>
      </c>
      <c r="K54" s="6">
        <f t="shared" si="9"/>
        <v>0</v>
      </c>
    </row>
    <row r="55" spans="1:11" x14ac:dyDescent="0.25">
      <c r="A55" s="50" t="s">
        <v>123</v>
      </c>
      <c r="B55" s="51"/>
      <c r="C55" s="51"/>
      <c r="D55" s="51"/>
      <c r="E55" s="52"/>
      <c r="F55" s="45">
        <v>0.24379999999999999</v>
      </c>
      <c r="G55" s="2"/>
      <c r="H55" s="38">
        <v>0.24379999999999999</v>
      </c>
      <c r="I55" s="38">
        <v>0.24379999999999999</v>
      </c>
      <c r="J55" s="38">
        <v>0.24379999999999999</v>
      </c>
      <c r="K55" s="38">
        <v>0.24379999999999999</v>
      </c>
    </row>
    <row r="56" spans="1:11" x14ac:dyDescent="0.25">
      <c r="A56" s="50" t="s">
        <v>124</v>
      </c>
      <c r="B56" s="51"/>
      <c r="C56" s="51"/>
      <c r="D56" s="51"/>
      <c r="E56" s="52"/>
      <c r="F56" s="39">
        <f>F54+(F54*F55)</f>
        <v>0</v>
      </c>
      <c r="G56" s="39"/>
      <c r="H56" s="39">
        <f t="shared" ref="H56:K56" si="10">H54+(H54*H55)</f>
        <v>0</v>
      </c>
      <c r="I56" s="39">
        <f t="shared" si="10"/>
        <v>0</v>
      </c>
      <c r="J56" s="39">
        <f t="shared" si="10"/>
        <v>0</v>
      </c>
      <c r="K56" s="39">
        <f t="shared" si="10"/>
        <v>0</v>
      </c>
    </row>
    <row r="57" spans="1:11" ht="22.5" customHeight="1" x14ac:dyDescent="0.25">
      <c r="A57" s="1" t="s">
        <v>125</v>
      </c>
      <c r="B57" s="53" t="s">
        <v>126</v>
      </c>
      <c r="C57" s="54"/>
      <c r="D57" s="54"/>
      <c r="E57" s="54"/>
      <c r="F57" s="54"/>
      <c r="G57" s="54"/>
      <c r="H57" s="54"/>
      <c r="I57" s="54"/>
      <c r="J57" s="54"/>
      <c r="K57" s="55"/>
    </row>
    <row r="58" spans="1:11" x14ac:dyDescent="0.25">
      <c r="A58" s="56" t="s">
        <v>213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11" x14ac:dyDescent="0.25">
      <c r="A59" s="59" t="s">
        <v>214</v>
      </c>
      <c r="B59" s="60"/>
      <c r="C59" s="60"/>
      <c r="D59" s="60"/>
      <c r="E59" s="60"/>
      <c r="F59" s="60"/>
      <c r="G59" s="60"/>
      <c r="H59" s="60"/>
      <c r="I59" s="60"/>
      <c r="J59" s="60"/>
      <c r="K59" s="61"/>
    </row>
    <row r="60" spans="1:11" x14ac:dyDescent="0.25">
      <c r="A60" s="62" t="s">
        <v>215</v>
      </c>
      <c r="B60" s="63"/>
      <c r="C60" s="63"/>
      <c r="D60" s="63"/>
      <c r="E60" s="63"/>
      <c r="F60" s="63"/>
      <c r="G60" s="63"/>
      <c r="H60" s="63"/>
      <c r="I60" s="63"/>
      <c r="J60" s="63"/>
      <c r="K60" s="64"/>
    </row>
    <row r="62" spans="1:11" ht="18.75" x14ac:dyDescent="0.25">
      <c r="A62" s="4"/>
    </row>
    <row r="67" ht="22.5" customHeight="1" x14ac:dyDescent="0.25"/>
    <row r="70" ht="41.25" customHeight="1" x14ac:dyDescent="0.25"/>
    <row r="72" ht="22.5" customHeight="1" x14ac:dyDescent="0.25"/>
    <row r="133" spans="1:1" ht="18.75" x14ac:dyDescent="0.25">
      <c r="A133" s="4"/>
    </row>
    <row r="136" spans="1:1" ht="33.75" customHeight="1" x14ac:dyDescent="0.25"/>
    <row r="137" spans="1:1" ht="22.5" customHeight="1" x14ac:dyDescent="0.25"/>
    <row r="138" spans="1:1" ht="67.5" customHeight="1" x14ac:dyDescent="0.25"/>
    <row r="141" spans="1:1" ht="22.5" customHeight="1" x14ac:dyDescent="0.25"/>
    <row r="162" ht="22.5" customHeight="1" x14ac:dyDescent="0.25"/>
    <row r="163" ht="22.5" customHeight="1" x14ac:dyDescent="0.25"/>
  </sheetData>
  <mergeCells count="34">
    <mergeCell ref="A5:B5"/>
    <mergeCell ref="C5:K5"/>
    <mergeCell ref="A6:B6"/>
    <mergeCell ref="C6:K6"/>
    <mergeCell ref="A1:B1"/>
    <mergeCell ref="C1:K1"/>
    <mergeCell ref="A2:B2"/>
    <mergeCell ref="C2:K2"/>
    <mergeCell ref="A3:B3"/>
    <mergeCell ref="C3:K3"/>
    <mergeCell ref="A4:B4"/>
    <mergeCell ref="C4:K4"/>
    <mergeCell ref="A7:B7"/>
    <mergeCell ref="A8:K8"/>
    <mergeCell ref="A18:E18"/>
    <mergeCell ref="A19:K19"/>
    <mergeCell ref="A31:E31"/>
    <mergeCell ref="A32:K32"/>
    <mergeCell ref="A35:E35"/>
    <mergeCell ref="A36:K36"/>
    <mergeCell ref="A39:E39"/>
    <mergeCell ref="A40:K40"/>
    <mergeCell ref="A42:E42"/>
    <mergeCell ref="A43:K43"/>
    <mergeCell ref="A47:E47"/>
    <mergeCell ref="A48:K48"/>
    <mergeCell ref="A55:E55"/>
    <mergeCell ref="A53:E53"/>
    <mergeCell ref="A54:E54"/>
    <mergeCell ref="A56:E56"/>
    <mergeCell ref="B57:K57"/>
    <mergeCell ref="A58:K58"/>
    <mergeCell ref="A59:K59"/>
    <mergeCell ref="A60:K60"/>
  </mergeCells>
  <pageMargins left="0.511811024" right="0.511811024" top="0.78740157499999996" bottom="0.78740157499999996" header="0.31496062000000002" footer="0.31496062000000002"/>
  <pageSetup paperSize="9" scale="25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zoomScaleSheetLayoutView="90" workbookViewId="0">
      <selection activeCell="E51" sqref="E51:E54"/>
    </sheetView>
  </sheetViews>
  <sheetFormatPr defaultRowHeight="15" x14ac:dyDescent="0.25"/>
  <cols>
    <col min="2" max="2" width="50" customWidth="1"/>
    <col min="3" max="3" width="7.42578125" customWidth="1"/>
    <col min="4" max="4" width="9.42578125" customWidth="1"/>
    <col min="5" max="5" width="13.5703125" bestFit="1" customWidth="1"/>
    <col min="6" max="6" width="10.5703125" bestFit="1" customWidth="1"/>
    <col min="7" max="7" width="14.7109375" bestFit="1" customWidth="1"/>
  </cols>
  <sheetData>
    <row r="1" spans="1:7" ht="15" customHeight="1" x14ac:dyDescent="0.25">
      <c r="A1" s="68" t="s">
        <v>127</v>
      </c>
      <c r="B1" s="73"/>
      <c r="C1" s="73"/>
      <c r="D1" s="73"/>
      <c r="E1" s="73"/>
      <c r="F1" s="73"/>
      <c r="G1" s="69"/>
    </row>
    <row r="2" spans="1:7" x14ac:dyDescent="0.25">
      <c r="A2" s="53" t="s">
        <v>4</v>
      </c>
      <c r="B2" s="55"/>
      <c r="C2" s="53" t="s">
        <v>5</v>
      </c>
      <c r="D2" s="54"/>
      <c r="E2" s="54"/>
      <c r="F2" s="54"/>
      <c r="G2" s="55"/>
    </row>
    <row r="3" spans="1:7" ht="31.5" customHeight="1" x14ac:dyDescent="0.25">
      <c r="A3" s="53" t="s">
        <v>6</v>
      </c>
      <c r="B3" s="55"/>
      <c r="C3" s="53" t="s">
        <v>7</v>
      </c>
      <c r="D3" s="54"/>
      <c r="E3" s="54"/>
      <c r="F3" s="54"/>
      <c r="G3" s="55"/>
    </row>
    <row r="4" spans="1:7" ht="27.75" customHeight="1" x14ac:dyDescent="0.25">
      <c r="A4" s="25" t="s">
        <v>128</v>
      </c>
      <c r="B4" s="25" t="s">
        <v>129</v>
      </c>
      <c r="C4" s="25" t="s">
        <v>12</v>
      </c>
      <c r="D4" s="25" t="s">
        <v>11</v>
      </c>
      <c r="E4" s="26" t="s">
        <v>130</v>
      </c>
      <c r="F4" s="25" t="s">
        <v>131</v>
      </c>
      <c r="G4" s="25" t="s">
        <v>15</v>
      </c>
    </row>
    <row r="5" spans="1:7" ht="22.5" x14ac:dyDescent="0.25">
      <c r="A5" s="1" t="s">
        <v>132</v>
      </c>
      <c r="B5" s="1" t="s">
        <v>33</v>
      </c>
      <c r="C5" s="27" t="s">
        <v>133</v>
      </c>
      <c r="D5" s="27"/>
      <c r="E5" s="6"/>
      <c r="F5" s="2"/>
      <c r="G5" s="2"/>
    </row>
    <row r="6" spans="1:7" ht="33.75" x14ac:dyDescent="0.25">
      <c r="A6" s="14"/>
      <c r="B6" s="23" t="s">
        <v>134</v>
      </c>
      <c r="C6" s="32" t="s">
        <v>57</v>
      </c>
      <c r="D6" s="32">
        <v>2</v>
      </c>
      <c r="E6" s="18"/>
      <c r="F6" s="18">
        <f>D6*E6</f>
        <v>0</v>
      </c>
      <c r="G6" s="23" t="s">
        <v>231</v>
      </c>
    </row>
    <row r="7" spans="1:7" ht="33.75" x14ac:dyDescent="0.25">
      <c r="A7" s="14"/>
      <c r="B7" s="23" t="s">
        <v>135</v>
      </c>
      <c r="C7" s="32" t="s">
        <v>102</v>
      </c>
      <c r="D7" s="32">
        <v>0.3</v>
      </c>
      <c r="E7" s="18"/>
      <c r="F7" s="18">
        <f>D7*E7</f>
        <v>0</v>
      </c>
      <c r="G7" s="23" t="s">
        <v>232</v>
      </c>
    </row>
    <row r="8" spans="1:7" ht="33.75" x14ac:dyDescent="0.25">
      <c r="A8" s="14"/>
      <c r="B8" s="23" t="s">
        <v>106</v>
      </c>
      <c r="C8" s="32" t="s">
        <v>102</v>
      </c>
      <c r="D8" s="32">
        <v>0.15</v>
      </c>
      <c r="E8" s="18"/>
      <c r="F8" s="18">
        <f>D8*E8</f>
        <v>0</v>
      </c>
      <c r="G8" s="23" t="s">
        <v>233</v>
      </c>
    </row>
    <row r="9" spans="1:7" x14ac:dyDescent="0.25">
      <c r="A9" s="70" t="s">
        <v>14</v>
      </c>
      <c r="B9" s="71"/>
      <c r="C9" s="71"/>
      <c r="D9" s="71"/>
      <c r="E9" s="72"/>
      <c r="F9" s="8">
        <f>SUM(F6:F8)</f>
        <v>0</v>
      </c>
      <c r="G9" s="2"/>
    </row>
    <row r="10" spans="1:7" ht="56.25" x14ac:dyDescent="0.25">
      <c r="A10" s="1" t="s">
        <v>136</v>
      </c>
      <c r="B10" s="1" t="s">
        <v>137</v>
      </c>
      <c r="C10" s="27" t="s">
        <v>138</v>
      </c>
      <c r="D10" s="27"/>
      <c r="E10" s="6"/>
      <c r="F10" s="2"/>
      <c r="G10" s="2"/>
    </row>
    <row r="11" spans="1:7" ht="22.5" x14ac:dyDescent="0.25">
      <c r="A11" s="2"/>
      <c r="B11" s="2" t="s">
        <v>139</v>
      </c>
      <c r="C11" s="27" t="s">
        <v>57</v>
      </c>
      <c r="D11" s="27">
        <v>10</v>
      </c>
      <c r="E11" s="6"/>
      <c r="F11" s="18">
        <f t="shared" ref="F11:F14" si="0">D11*E11</f>
        <v>0</v>
      </c>
      <c r="G11" s="2" t="s">
        <v>219</v>
      </c>
    </row>
    <row r="12" spans="1:7" ht="22.5" x14ac:dyDescent="0.25">
      <c r="A12" s="2"/>
      <c r="B12" s="2" t="s">
        <v>140</v>
      </c>
      <c r="C12" s="27" t="s">
        <v>51</v>
      </c>
      <c r="D12" s="27">
        <v>0.15</v>
      </c>
      <c r="E12" s="16"/>
      <c r="F12" s="19">
        <f t="shared" si="0"/>
        <v>0</v>
      </c>
      <c r="G12" s="5" t="s">
        <v>220</v>
      </c>
    </row>
    <row r="13" spans="1:7" ht="22.5" x14ac:dyDescent="0.25">
      <c r="A13" s="2"/>
      <c r="B13" s="2" t="s">
        <v>141</v>
      </c>
      <c r="C13" s="27" t="s">
        <v>142</v>
      </c>
      <c r="D13" s="27">
        <v>10</v>
      </c>
      <c r="E13" s="6"/>
      <c r="F13" s="20">
        <f t="shared" ref="F13" si="1">D13*E13</f>
        <v>0</v>
      </c>
      <c r="G13" s="2" t="s">
        <v>221</v>
      </c>
    </row>
    <row r="14" spans="1:7" ht="22.5" x14ac:dyDescent="0.25">
      <c r="A14" s="2"/>
      <c r="B14" s="2" t="s">
        <v>143</v>
      </c>
      <c r="C14" s="27" t="s">
        <v>144</v>
      </c>
      <c r="D14" s="27">
        <v>20</v>
      </c>
      <c r="E14" s="16"/>
      <c r="F14" s="18">
        <f t="shared" si="0"/>
        <v>0</v>
      </c>
      <c r="G14" s="5" t="s">
        <v>225</v>
      </c>
    </row>
    <row r="15" spans="1:7" ht="33.75" x14ac:dyDescent="0.25">
      <c r="A15" s="2"/>
      <c r="B15" s="2" t="s">
        <v>145</v>
      </c>
      <c r="C15" s="27" t="s">
        <v>102</v>
      </c>
      <c r="D15" s="27">
        <v>4.5</v>
      </c>
      <c r="E15" s="16"/>
      <c r="F15" s="19">
        <f t="shared" ref="F15:F18" si="2">D15*E15</f>
        <v>0</v>
      </c>
      <c r="G15" s="5" t="s">
        <v>222</v>
      </c>
    </row>
    <row r="16" spans="1:7" ht="33.75" x14ac:dyDescent="0.25">
      <c r="A16" s="2"/>
      <c r="B16" s="2" t="s">
        <v>106</v>
      </c>
      <c r="C16" s="27" t="s">
        <v>102</v>
      </c>
      <c r="D16" s="27">
        <v>5.4</v>
      </c>
      <c r="E16" s="16"/>
      <c r="F16" s="19">
        <f t="shared" si="2"/>
        <v>0</v>
      </c>
      <c r="G16" s="5" t="s">
        <v>223</v>
      </c>
    </row>
    <row r="17" spans="1:7" ht="33.75" x14ac:dyDescent="0.25">
      <c r="A17" s="2"/>
      <c r="B17" s="2" t="s">
        <v>146</v>
      </c>
      <c r="C17" s="27" t="s">
        <v>102</v>
      </c>
      <c r="D17" s="27">
        <v>17.7</v>
      </c>
      <c r="E17" s="16"/>
      <c r="F17" s="19">
        <f t="shared" ref="F17" si="3">D17*E17</f>
        <v>0</v>
      </c>
      <c r="G17" s="5" t="s">
        <v>234</v>
      </c>
    </row>
    <row r="18" spans="1:7" ht="33.75" x14ac:dyDescent="0.25">
      <c r="A18" s="2"/>
      <c r="B18" s="2" t="s">
        <v>135</v>
      </c>
      <c r="C18" s="27" t="s">
        <v>102</v>
      </c>
      <c r="D18" s="27">
        <v>13.4</v>
      </c>
      <c r="E18" s="16"/>
      <c r="F18" s="19">
        <f t="shared" si="2"/>
        <v>0</v>
      </c>
      <c r="G18" s="5" t="s">
        <v>235</v>
      </c>
    </row>
    <row r="19" spans="1:7" x14ac:dyDescent="0.25">
      <c r="A19" s="70" t="s">
        <v>14</v>
      </c>
      <c r="B19" s="71"/>
      <c r="C19" s="71"/>
      <c r="D19" s="71"/>
      <c r="E19" s="72"/>
      <c r="F19" s="21">
        <f>SUM(F11:F18)</f>
        <v>0</v>
      </c>
      <c r="G19" s="2"/>
    </row>
    <row r="20" spans="1:7" ht="45" x14ac:dyDescent="0.25">
      <c r="A20" s="1" t="s">
        <v>147</v>
      </c>
      <c r="B20" s="1" t="s">
        <v>54</v>
      </c>
      <c r="C20" s="27" t="s">
        <v>138</v>
      </c>
      <c r="D20" s="27"/>
      <c r="E20" s="6"/>
      <c r="F20" s="6"/>
      <c r="G20" s="2"/>
    </row>
    <row r="21" spans="1:7" ht="22.5" x14ac:dyDescent="0.25">
      <c r="A21" s="2"/>
      <c r="B21" s="2" t="s">
        <v>140</v>
      </c>
      <c r="C21" s="27" t="s">
        <v>51</v>
      </c>
      <c r="D21" s="27">
        <v>0.3</v>
      </c>
      <c r="E21" s="6"/>
      <c r="F21" s="19">
        <f t="shared" ref="F21:F27" si="4">D21*E21</f>
        <v>0</v>
      </c>
      <c r="G21" s="2" t="s">
        <v>220</v>
      </c>
    </row>
    <row r="22" spans="1:7" ht="22.5" x14ac:dyDescent="0.25">
      <c r="A22" s="2"/>
      <c r="B22" s="2" t="s">
        <v>141</v>
      </c>
      <c r="C22" s="27" t="s">
        <v>142</v>
      </c>
      <c r="D22" s="27">
        <v>20</v>
      </c>
      <c r="E22" s="6"/>
      <c r="F22" s="19">
        <f t="shared" si="4"/>
        <v>0</v>
      </c>
      <c r="G22" s="2" t="s">
        <v>224</v>
      </c>
    </row>
    <row r="23" spans="1:7" ht="22.5" x14ac:dyDescent="0.25">
      <c r="A23" s="2"/>
      <c r="B23" s="2" t="s">
        <v>143</v>
      </c>
      <c r="C23" s="27" t="s">
        <v>144</v>
      </c>
      <c r="D23" s="27">
        <v>35</v>
      </c>
      <c r="E23" s="6"/>
      <c r="F23" s="19">
        <f t="shared" si="4"/>
        <v>0</v>
      </c>
      <c r="G23" s="2" t="s">
        <v>225</v>
      </c>
    </row>
    <row r="24" spans="1:7" ht="33.75" x14ac:dyDescent="0.25">
      <c r="A24" s="2"/>
      <c r="B24" s="2" t="s">
        <v>148</v>
      </c>
      <c r="C24" s="27" t="s">
        <v>102</v>
      </c>
      <c r="D24" s="27">
        <v>5</v>
      </c>
      <c r="E24" s="6"/>
      <c r="F24" s="19">
        <f t="shared" si="4"/>
        <v>0</v>
      </c>
      <c r="G24" s="2" t="s">
        <v>236</v>
      </c>
    </row>
    <row r="25" spans="1:7" ht="33.75" x14ac:dyDescent="0.25">
      <c r="A25" s="2"/>
      <c r="B25" s="2" t="s">
        <v>106</v>
      </c>
      <c r="C25" s="27" t="s">
        <v>102</v>
      </c>
      <c r="D25" s="27">
        <v>6.5</v>
      </c>
      <c r="E25" s="6"/>
      <c r="F25" s="19">
        <f t="shared" si="4"/>
        <v>0</v>
      </c>
      <c r="G25" s="2" t="s">
        <v>237</v>
      </c>
    </row>
    <row r="26" spans="1:7" ht="33.75" x14ac:dyDescent="0.25">
      <c r="A26" s="2"/>
      <c r="B26" s="2" t="s">
        <v>146</v>
      </c>
      <c r="C26" s="27" t="s">
        <v>102</v>
      </c>
      <c r="D26" s="27">
        <v>18.2</v>
      </c>
      <c r="E26" s="6"/>
      <c r="F26" s="19">
        <f>D26*E26</f>
        <v>0</v>
      </c>
      <c r="G26" s="2" t="s">
        <v>234</v>
      </c>
    </row>
    <row r="27" spans="1:7" ht="33.75" x14ac:dyDescent="0.25">
      <c r="A27" s="2"/>
      <c r="B27" s="2" t="s">
        <v>149</v>
      </c>
      <c r="C27" s="27" t="s">
        <v>102</v>
      </c>
      <c r="D27" s="27">
        <v>15</v>
      </c>
      <c r="E27" s="6"/>
      <c r="F27" s="19">
        <f t="shared" si="4"/>
        <v>0</v>
      </c>
      <c r="G27" s="2" t="s">
        <v>235</v>
      </c>
    </row>
    <row r="28" spans="1:7" x14ac:dyDescent="0.25">
      <c r="A28" s="70" t="s">
        <v>14</v>
      </c>
      <c r="B28" s="71"/>
      <c r="C28" s="71"/>
      <c r="D28" s="71"/>
      <c r="E28" s="72"/>
      <c r="F28" s="8">
        <f>SUM(F21:F27)</f>
        <v>0</v>
      </c>
      <c r="G28" s="2"/>
    </row>
    <row r="29" spans="1:7" ht="22.5" x14ac:dyDescent="0.25">
      <c r="A29" s="1" t="s">
        <v>150</v>
      </c>
      <c r="B29" s="1" t="s">
        <v>60</v>
      </c>
      <c r="C29" s="27" t="s">
        <v>151</v>
      </c>
      <c r="D29" s="27"/>
      <c r="E29" s="6"/>
      <c r="F29" s="2"/>
      <c r="G29" s="2"/>
    </row>
    <row r="30" spans="1:7" ht="33.75" x14ac:dyDescent="0.25">
      <c r="A30" s="2"/>
      <c r="B30" s="2" t="s">
        <v>152</v>
      </c>
      <c r="C30" s="27" t="s">
        <v>61</v>
      </c>
      <c r="D30" s="27">
        <v>1</v>
      </c>
      <c r="E30" s="6"/>
      <c r="F30" s="19">
        <f t="shared" ref="F30:F32" si="5">D30*E30</f>
        <v>0</v>
      </c>
      <c r="G30" s="2" t="s">
        <v>238</v>
      </c>
    </row>
    <row r="31" spans="1:7" ht="33.75" x14ac:dyDescent="0.25">
      <c r="A31" s="2"/>
      <c r="B31" s="2" t="s">
        <v>153</v>
      </c>
      <c r="C31" s="27" t="s">
        <v>102</v>
      </c>
      <c r="D31" s="27">
        <v>0.5</v>
      </c>
      <c r="E31" s="6"/>
      <c r="F31" s="19">
        <f t="shared" si="5"/>
        <v>0</v>
      </c>
      <c r="G31" s="2" t="s">
        <v>239</v>
      </c>
    </row>
    <row r="32" spans="1:7" ht="33.75" x14ac:dyDescent="0.25">
      <c r="A32" s="2"/>
      <c r="B32" s="2" t="s">
        <v>149</v>
      </c>
      <c r="C32" s="27" t="s">
        <v>102</v>
      </c>
      <c r="D32" s="27">
        <v>0.7</v>
      </c>
      <c r="E32" s="6"/>
      <c r="F32" s="19">
        <f t="shared" si="5"/>
        <v>0</v>
      </c>
      <c r="G32" s="2" t="s">
        <v>240</v>
      </c>
    </row>
    <row r="33" spans="1:7" x14ac:dyDescent="0.25">
      <c r="A33" s="70" t="s">
        <v>14</v>
      </c>
      <c r="B33" s="71"/>
      <c r="C33" s="71"/>
      <c r="D33" s="71"/>
      <c r="E33" s="72"/>
      <c r="F33" s="11">
        <f>SUM(F30:F32)</f>
        <v>0</v>
      </c>
      <c r="G33" s="2"/>
    </row>
    <row r="34" spans="1:7" x14ac:dyDescent="0.25">
      <c r="A34" s="1" t="s">
        <v>154</v>
      </c>
      <c r="B34" s="1" t="s">
        <v>155</v>
      </c>
      <c r="C34" s="27" t="s">
        <v>151</v>
      </c>
      <c r="D34" s="27"/>
      <c r="E34" s="6"/>
      <c r="F34" s="2"/>
      <c r="G34" s="2"/>
    </row>
    <row r="35" spans="1:7" ht="33.75" x14ac:dyDescent="0.25">
      <c r="A35" s="2"/>
      <c r="B35" s="2" t="s">
        <v>156</v>
      </c>
      <c r="C35" s="27" t="s">
        <v>61</v>
      </c>
      <c r="D35" s="27">
        <v>1.2</v>
      </c>
      <c r="E35" s="6"/>
      <c r="F35" s="19">
        <f t="shared" ref="F35:F37" si="6">D35*E35</f>
        <v>0</v>
      </c>
      <c r="G35" s="2" t="s">
        <v>241</v>
      </c>
    </row>
    <row r="36" spans="1:7" ht="22.5" x14ac:dyDescent="0.25">
      <c r="A36" s="2"/>
      <c r="B36" s="2" t="s">
        <v>157</v>
      </c>
      <c r="C36" s="27" t="s">
        <v>158</v>
      </c>
      <c r="D36" s="27">
        <v>0.2</v>
      </c>
      <c r="E36" s="6"/>
      <c r="F36" s="19">
        <f t="shared" si="6"/>
        <v>0</v>
      </c>
      <c r="G36" s="2" t="s">
        <v>226</v>
      </c>
    </row>
    <row r="37" spans="1:7" ht="33.75" x14ac:dyDescent="0.25">
      <c r="A37" s="2"/>
      <c r="B37" s="2" t="s">
        <v>148</v>
      </c>
      <c r="C37" s="27" t="s">
        <v>102</v>
      </c>
      <c r="D37" s="27">
        <v>5</v>
      </c>
      <c r="E37" s="6"/>
      <c r="F37" s="19">
        <f t="shared" si="6"/>
        <v>0</v>
      </c>
      <c r="G37" s="2" t="s">
        <v>236</v>
      </c>
    </row>
    <row r="38" spans="1:7" ht="33.75" x14ac:dyDescent="0.25">
      <c r="A38" s="14"/>
      <c r="B38" s="23" t="s">
        <v>106</v>
      </c>
      <c r="C38" s="32" t="s">
        <v>102</v>
      </c>
      <c r="D38" s="32">
        <v>0.5</v>
      </c>
      <c r="E38" s="18"/>
      <c r="F38" s="46">
        <f>D38*E38</f>
        <v>0</v>
      </c>
      <c r="G38" s="23" t="s">
        <v>237</v>
      </c>
    </row>
    <row r="39" spans="1:7" x14ac:dyDescent="0.25">
      <c r="A39" s="70" t="s">
        <v>14</v>
      </c>
      <c r="B39" s="71"/>
      <c r="C39" s="71"/>
      <c r="D39" s="71"/>
      <c r="E39" s="72"/>
      <c r="F39" s="47">
        <f>SUM(F35:F38)</f>
        <v>0</v>
      </c>
      <c r="G39" s="2"/>
    </row>
    <row r="40" spans="1:7" ht="22.5" x14ac:dyDescent="0.25">
      <c r="A40" s="1" t="s">
        <v>159</v>
      </c>
      <c r="B40" s="1" t="s">
        <v>67</v>
      </c>
      <c r="C40" s="27" t="s">
        <v>160</v>
      </c>
      <c r="D40" s="27"/>
      <c r="E40" s="6"/>
      <c r="F40" s="48"/>
      <c r="G40" s="2"/>
    </row>
    <row r="41" spans="1:7" ht="22.5" x14ac:dyDescent="0.25">
      <c r="A41" s="2"/>
      <c r="B41" s="2" t="s">
        <v>161</v>
      </c>
      <c r="C41" s="27" t="s">
        <v>162</v>
      </c>
      <c r="D41" s="27">
        <v>1</v>
      </c>
      <c r="E41" s="6"/>
      <c r="F41" s="49">
        <f t="shared" ref="F41:F43" si="7">D41*E41</f>
        <v>0</v>
      </c>
      <c r="G41" s="2" t="s">
        <v>227</v>
      </c>
    </row>
    <row r="42" spans="1:7" ht="22.5" x14ac:dyDescent="0.25">
      <c r="A42" s="2"/>
      <c r="B42" s="2" t="s">
        <v>163</v>
      </c>
      <c r="C42" s="27" t="s">
        <v>162</v>
      </c>
      <c r="D42" s="27">
        <v>0.1</v>
      </c>
      <c r="E42" s="6"/>
      <c r="F42" s="49">
        <f t="shared" si="7"/>
        <v>0</v>
      </c>
      <c r="G42" s="2" t="s">
        <v>228</v>
      </c>
    </row>
    <row r="43" spans="1:7" ht="33.75" x14ac:dyDescent="0.25">
      <c r="A43" s="2"/>
      <c r="B43" s="2" t="s">
        <v>106</v>
      </c>
      <c r="C43" s="27" t="s">
        <v>102</v>
      </c>
      <c r="D43" s="27">
        <v>0.5</v>
      </c>
      <c r="E43" s="6"/>
      <c r="F43" s="49">
        <f t="shared" si="7"/>
        <v>0</v>
      </c>
      <c r="G43" s="2" t="s">
        <v>237</v>
      </c>
    </row>
    <row r="44" spans="1:7" x14ac:dyDescent="0.25">
      <c r="A44" s="70" t="s">
        <v>14</v>
      </c>
      <c r="B44" s="71"/>
      <c r="C44" s="71"/>
      <c r="D44" s="71"/>
      <c r="E44" s="72"/>
      <c r="F44" s="47">
        <f>SUM(F41:F43)</f>
        <v>0</v>
      </c>
      <c r="G44" s="2"/>
    </row>
    <row r="45" spans="1:7" ht="33.75" x14ac:dyDescent="0.25">
      <c r="A45" s="1" t="s">
        <v>164</v>
      </c>
      <c r="B45" s="1" t="s">
        <v>69</v>
      </c>
      <c r="C45" s="27" t="s">
        <v>160</v>
      </c>
      <c r="D45" s="27"/>
      <c r="E45" s="6"/>
      <c r="F45" s="48"/>
      <c r="G45" s="2"/>
    </row>
    <row r="46" spans="1:7" ht="22.5" x14ac:dyDescent="0.25">
      <c r="A46" s="2"/>
      <c r="B46" s="2" t="s">
        <v>165</v>
      </c>
      <c r="C46" s="27" t="s">
        <v>142</v>
      </c>
      <c r="D46" s="27">
        <v>0.2</v>
      </c>
      <c r="E46" s="6"/>
      <c r="F46" s="49">
        <f t="shared" ref="F46:F48" si="8">D46*E46</f>
        <v>0</v>
      </c>
      <c r="G46" s="2" t="s">
        <v>229</v>
      </c>
    </row>
    <row r="47" spans="1:7" ht="33.75" x14ac:dyDescent="0.25">
      <c r="A47" s="2"/>
      <c r="B47" s="2" t="s">
        <v>149</v>
      </c>
      <c r="C47" s="27" t="s">
        <v>102</v>
      </c>
      <c r="D47" s="27">
        <v>0.7</v>
      </c>
      <c r="E47" s="6"/>
      <c r="F47" s="49">
        <f t="shared" si="8"/>
        <v>0</v>
      </c>
      <c r="G47" s="2" t="s">
        <v>240</v>
      </c>
    </row>
    <row r="48" spans="1:7" ht="33.75" x14ac:dyDescent="0.25">
      <c r="A48" s="14"/>
      <c r="B48" s="23" t="s">
        <v>106</v>
      </c>
      <c r="C48" s="32" t="s">
        <v>102</v>
      </c>
      <c r="D48" s="32">
        <v>0.7</v>
      </c>
      <c r="E48" s="18"/>
      <c r="F48" s="46">
        <f t="shared" si="8"/>
        <v>0</v>
      </c>
      <c r="G48" s="23" t="s">
        <v>237</v>
      </c>
    </row>
    <row r="49" spans="1:7" x14ac:dyDescent="0.25">
      <c r="A49" s="70" t="s">
        <v>14</v>
      </c>
      <c r="B49" s="71"/>
      <c r="C49" s="71"/>
      <c r="D49" s="71"/>
      <c r="E49" s="72"/>
      <c r="F49" s="47">
        <f>SUM(F46:F48)</f>
        <v>0</v>
      </c>
      <c r="G49" s="2"/>
    </row>
    <row r="50" spans="1:7" ht="33.75" x14ac:dyDescent="0.25">
      <c r="A50" s="1" t="s">
        <v>166</v>
      </c>
      <c r="B50" s="1" t="s">
        <v>71</v>
      </c>
      <c r="C50" s="27" t="s">
        <v>160</v>
      </c>
      <c r="D50" s="27"/>
      <c r="E50" s="6"/>
      <c r="F50" s="48"/>
      <c r="G50" s="2"/>
    </row>
    <row r="51" spans="1:7" ht="22.5" x14ac:dyDescent="0.25">
      <c r="A51" s="2"/>
      <c r="B51" s="2" t="s">
        <v>167</v>
      </c>
      <c r="C51" s="27" t="s">
        <v>144</v>
      </c>
      <c r="D51" s="27">
        <v>30</v>
      </c>
      <c r="E51" s="6"/>
      <c r="F51" s="49">
        <f t="shared" ref="F51:F54" si="9">D51*E51</f>
        <v>0</v>
      </c>
      <c r="G51" s="2" t="s">
        <v>230</v>
      </c>
    </row>
    <row r="52" spans="1:7" ht="22.5" x14ac:dyDescent="0.25">
      <c r="A52" s="2"/>
      <c r="B52" s="2" t="s">
        <v>165</v>
      </c>
      <c r="C52" s="27" t="s">
        <v>142</v>
      </c>
      <c r="D52" s="27">
        <v>0.2</v>
      </c>
      <c r="E52" s="6"/>
      <c r="F52" s="49">
        <f t="shared" si="9"/>
        <v>0</v>
      </c>
      <c r="G52" s="2" t="s">
        <v>229</v>
      </c>
    </row>
    <row r="53" spans="1:7" ht="33.75" x14ac:dyDescent="0.25">
      <c r="A53" s="2"/>
      <c r="B53" s="2" t="s">
        <v>149</v>
      </c>
      <c r="C53" s="27" t="s">
        <v>102</v>
      </c>
      <c r="D53" s="27">
        <v>0.7</v>
      </c>
      <c r="E53" s="6"/>
      <c r="F53" s="49">
        <f t="shared" si="9"/>
        <v>0</v>
      </c>
      <c r="G53" s="2" t="s">
        <v>240</v>
      </c>
    </row>
    <row r="54" spans="1:7" ht="33.75" x14ac:dyDescent="0.25">
      <c r="A54" s="14"/>
      <c r="B54" s="23" t="s">
        <v>106</v>
      </c>
      <c r="C54" s="32" t="s">
        <v>102</v>
      </c>
      <c r="D54" s="32">
        <v>0.7</v>
      </c>
      <c r="E54" s="18"/>
      <c r="F54" s="46">
        <f t="shared" si="9"/>
        <v>0</v>
      </c>
      <c r="G54" s="23" t="s">
        <v>237</v>
      </c>
    </row>
    <row r="55" spans="1:7" x14ac:dyDescent="0.25">
      <c r="A55" s="70" t="s">
        <v>14</v>
      </c>
      <c r="B55" s="71"/>
      <c r="C55" s="71"/>
      <c r="D55" s="71"/>
      <c r="E55" s="72"/>
      <c r="F55" s="47">
        <f>SUM(F51:F54)</f>
        <v>0</v>
      </c>
      <c r="G55" s="2"/>
    </row>
  </sheetData>
  <mergeCells count="13">
    <mergeCell ref="A55:E55"/>
    <mergeCell ref="A1:G1"/>
    <mergeCell ref="A9:E9"/>
    <mergeCell ref="A19:E19"/>
    <mergeCell ref="A28:E28"/>
    <mergeCell ref="A33:E33"/>
    <mergeCell ref="A39:E39"/>
    <mergeCell ref="A44:E44"/>
    <mergeCell ref="A49:E49"/>
    <mergeCell ref="A3:B3"/>
    <mergeCell ref="C3:G3"/>
    <mergeCell ref="A2:B2"/>
    <mergeCell ref="C2:G2"/>
  </mergeCells>
  <pageMargins left="0.511811024" right="0.511811024" top="0.78740157499999996" bottom="0.78740157499999996" header="0.31496062000000002" footer="0.31496062000000002"/>
  <pageSetup paperSize="9" scale="80" orientation="portrait" r:id="rId1"/>
  <rowBreaks count="2" manualBreakCount="2">
    <brk id="23" max="16383" man="1"/>
    <brk id="45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3" zoomScaleNormal="100" zoomScaleSheetLayoutView="120" workbookViewId="0">
      <selection activeCell="B22" sqref="B22"/>
    </sheetView>
  </sheetViews>
  <sheetFormatPr defaultRowHeight="15" x14ac:dyDescent="0.25"/>
  <cols>
    <col min="1" max="1" width="38.5703125" customWidth="1"/>
    <col min="2" max="2" width="27.42578125" customWidth="1"/>
    <col min="3" max="3" width="29.7109375" customWidth="1"/>
  </cols>
  <sheetData>
    <row r="1" spans="1:3" x14ac:dyDescent="0.25">
      <c r="A1" s="74" t="s">
        <v>168</v>
      </c>
      <c r="B1" s="74"/>
      <c r="C1" s="74"/>
    </row>
    <row r="2" spans="1:3" x14ac:dyDescent="0.25">
      <c r="A2" s="65" t="s">
        <v>1</v>
      </c>
      <c r="B2" s="66"/>
      <c r="C2" s="67"/>
    </row>
    <row r="3" spans="1:3" ht="15" customHeight="1" x14ac:dyDescent="0.25">
      <c r="A3" s="53" t="s">
        <v>169</v>
      </c>
      <c r="B3" s="54"/>
      <c r="C3" s="55"/>
    </row>
    <row r="4" spans="1:3" x14ac:dyDescent="0.25">
      <c r="A4" s="2" t="s">
        <v>170</v>
      </c>
      <c r="B4" s="53" t="s">
        <v>5</v>
      </c>
      <c r="C4" s="55"/>
    </row>
    <row r="5" spans="1:3" ht="33" customHeight="1" x14ac:dyDescent="0.25">
      <c r="A5" s="2" t="s">
        <v>171</v>
      </c>
      <c r="B5" s="53" t="s">
        <v>7</v>
      </c>
      <c r="C5" s="55"/>
    </row>
    <row r="6" spans="1:3" x14ac:dyDescent="0.25">
      <c r="A6" s="2" t="s">
        <v>172</v>
      </c>
      <c r="B6" s="2" t="s">
        <v>216</v>
      </c>
      <c r="C6" s="40">
        <v>43040</v>
      </c>
    </row>
    <row r="7" spans="1:3" ht="22.5" x14ac:dyDescent="0.25">
      <c r="A7" s="2" t="s">
        <v>173</v>
      </c>
      <c r="B7" s="53" t="s">
        <v>174</v>
      </c>
      <c r="C7" s="55"/>
    </row>
    <row r="8" spans="1:3" x14ac:dyDescent="0.25">
      <c r="A8" s="68" t="s">
        <v>175</v>
      </c>
      <c r="B8" s="73"/>
      <c r="C8" s="69"/>
    </row>
    <row r="9" spans="1:3" x14ac:dyDescent="0.25">
      <c r="A9" s="2" t="s">
        <v>176</v>
      </c>
      <c r="B9" s="2" t="s">
        <v>177</v>
      </c>
      <c r="C9" s="2" t="s">
        <v>178</v>
      </c>
    </row>
    <row r="10" spans="1:3" x14ac:dyDescent="0.25">
      <c r="A10" s="2" t="s">
        <v>179</v>
      </c>
      <c r="B10" s="2" t="s">
        <v>180</v>
      </c>
      <c r="C10" s="3"/>
    </row>
    <row r="11" spans="1:3" x14ac:dyDescent="0.25">
      <c r="A11" s="2" t="s">
        <v>181</v>
      </c>
      <c r="B11" s="2" t="s">
        <v>217</v>
      </c>
      <c r="C11" s="3"/>
    </row>
    <row r="12" spans="1:3" x14ac:dyDescent="0.25">
      <c r="A12" s="2" t="s">
        <v>182</v>
      </c>
      <c r="B12" s="2" t="s">
        <v>183</v>
      </c>
      <c r="C12" s="3"/>
    </row>
    <row r="13" spans="1:3" x14ac:dyDescent="0.25">
      <c r="A13" s="1" t="s">
        <v>184</v>
      </c>
      <c r="B13" s="1"/>
      <c r="C13" s="22">
        <f>C14+C15+C16</f>
        <v>0</v>
      </c>
    </row>
    <row r="14" spans="1:3" x14ac:dyDescent="0.25">
      <c r="A14" s="2" t="s">
        <v>185</v>
      </c>
      <c r="B14" s="2" t="s">
        <v>186</v>
      </c>
      <c r="C14" s="3"/>
    </row>
    <row r="15" spans="1:3" x14ac:dyDescent="0.25">
      <c r="A15" s="2" t="s">
        <v>187</v>
      </c>
      <c r="B15" s="2" t="s">
        <v>188</v>
      </c>
      <c r="C15" s="3"/>
    </row>
    <row r="16" spans="1:3" x14ac:dyDescent="0.25">
      <c r="A16" s="2" t="s">
        <v>189</v>
      </c>
      <c r="B16" s="2" t="s">
        <v>190</v>
      </c>
      <c r="C16" s="3"/>
    </row>
    <row r="17" spans="1:3" x14ac:dyDescent="0.25">
      <c r="A17" s="1" t="s">
        <v>191</v>
      </c>
      <c r="B17" s="1" t="s">
        <v>192</v>
      </c>
      <c r="C17" s="22">
        <f>C18+C19+C20</f>
        <v>0</v>
      </c>
    </row>
    <row r="18" spans="1:3" x14ac:dyDescent="0.25">
      <c r="A18" s="2" t="s">
        <v>193</v>
      </c>
      <c r="B18" s="2" t="s">
        <v>194</v>
      </c>
      <c r="C18" s="3"/>
    </row>
    <row r="19" spans="1:3" x14ac:dyDescent="0.25">
      <c r="A19" s="2" t="s">
        <v>195</v>
      </c>
      <c r="B19" s="2" t="s">
        <v>195</v>
      </c>
      <c r="C19" s="3"/>
    </row>
    <row r="20" spans="1:3" x14ac:dyDescent="0.25">
      <c r="A20" s="2" t="s">
        <v>196</v>
      </c>
      <c r="B20" s="2" t="s">
        <v>196</v>
      </c>
      <c r="C20" s="3"/>
    </row>
    <row r="21" spans="1:3" x14ac:dyDescent="0.25">
      <c r="A21" s="2"/>
      <c r="B21" s="2"/>
      <c r="C21" s="2"/>
    </row>
    <row r="22" spans="1:3" x14ac:dyDescent="0.25">
      <c r="A22" s="2" t="s">
        <v>197</v>
      </c>
      <c r="B22" s="2">
        <f>(1+(C10+C14+C15+C16))*(1+C12)*(1+C11)</f>
        <v>1</v>
      </c>
      <c r="C22" s="3">
        <f>B22-1</f>
        <v>0</v>
      </c>
    </row>
    <row r="23" spans="1:3" x14ac:dyDescent="0.25">
      <c r="A23" s="2" t="s">
        <v>198</v>
      </c>
      <c r="B23" s="48">
        <f>(1-(C17+C21))</f>
        <v>1</v>
      </c>
      <c r="C23" s="3">
        <f>B23</f>
        <v>1</v>
      </c>
    </row>
    <row r="24" spans="1:3" x14ac:dyDescent="0.25">
      <c r="A24" s="2"/>
      <c r="B24" s="2"/>
      <c r="C24" s="2"/>
    </row>
    <row r="25" spans="1:3" x14ac:dyDescent="0.25">
      <c r="A25" s="2" t="s">
        <v>199</v>
      </c>
      <c r="B25" s="2">
        <f>B22/B23</f>
        <v>1</v>
      </c>
      <c r="C25" s="3">
        <f>B25-1</f>
        <v>0</v>
      </c>
    </row>
    <row r="26" spans="1:3" x14ac:dyDescent="0.25">
      <c r="A26" s="2"/>
      <c r="B26" s="2"/>
      <c r="C26" s="2"/>
    </row>
    <row r="27" spans="1:3" x14ac:dyDescent="0.25">
      <c r="A27" s="2" t="s">
        <v>200</v>
      </c>
      <c r="B27" s="2"/>
      <c r="C27" s="22">
        <f>C25</f>
        <v>0</v>
      </c>
    </row>
    <row r="28" spans="1:3" x14ac:dyDescent="0.25">
      <c r="A28" s="81" t="s">
        <v>213</v>
      </c>
      <c r="B28" s="82"/>
      <c r="C28" s="83"/>
    </row>
    <row r="29" spans="1:3" x14ac:dyDescent="0.25">
      <c r="A29" s="75" t="s">
        <v>218</v>
      </c>
      <c r="B29" s="76"/>
      <c r="C29" s="77"/>
    </row>
    <row r="30" spans="1:3" x14ac:dyDescent="0.25">
      <c r="A30" s="78" t="s">
        <v>215</v>
      </c>
      <c r="B30" s="79"/>
      <c r="C30" s="80"/>
    </row>
  </sheetData>
  <mergeCells count="10">
    <mergeCell ref="A1:C1"/>
    <mergeCell ref="A3:C3"/>
    <mergeCell ref="A2:C2"/>
    <mergeCell ref="A29:C29"/>
    <mergeCell ref="A30:C30"/>
    <mergeCell ref="B4:C4"/>
    <mergeCell ref="B5:C5"/>
    <mergeCell ref="B7:C7"/>
    <mergeCell ref="A8:C8"/>
    <mergeCell ref="A28:C28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Orçamentária</vt:lpstr>
      <vt:lpstr>Composição de Custos</vt:lpstr>
      <vt:lpstr>Composição BDI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de Oliveira Coelho Albuquerque</dc:creator>
  <cp:lastModifiedBy>Ivy Fermon Cardoso da Costa</cp:lastModifiedBy>
  <cp:lastPrinted>2018-11-22T18:59:42Z</cp:lastPrinted>
  <dcterms:created xsi:type="dcterms:W3CDTF">2018-11-21T20:49:28Z</dcterms:created>
  <dcterms:modified xsi:type="dcterms:W3CDTF">2018-11-26T13:26:00Z</dcterms:modified>
</cp:coreProperties>
</file>