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sta\Documents\Google Drive\Acervo Técnico da RedEE\Planilhas\"/>
    </mc:Choice>
  </mc:AlternateContent>
  <xr:revisionPtr revIDLastSave="0" documentId="13_ncr:1_{A443A8BF-A4B8-4B11-B073-5858F3EE9BD6}" xr6:coauthVersionLast="36" xr6:coauthVersionMax="36" xr10:uidLastSave="{00000000-0000-0000-0000-000000000000}"/>
  <bookViews>
    <workbookView xWindow="0" yWindow="0" windowWidth="23040" windowHeight="9060" xr2:uid="{2D9D09FF-3268-4545-9D6C-1B1522F9DFAC}"/>
  </bookViews>
  <sheets>
    <sheet name="Passo-a-passo" sheetId="1" r:id="rId1"/>
    <sheet name="Passo 1" sheetId="8" r:id="rId2"/>
    <sheet name="Passo 1 - Resposta" sheetId="10" r:id="rId3"/>
    <sheet name="Passo 2" sheetId="11" r:id="rId4"/>
    <sheet name="Passo 2 - Resposta" sheetId="12" r:id="rId5"/>
    <sheet name="Passo 3" sheetId="15" r:id="rId6"/>
    <sheet name="Passo 3 - Resposta" sheetId="7" r:id="rId7"/>
    <sheet name="Passo 4" sheetId="13" r:id="rId8"/>
    <sheet name="Passo 4 - Resposta" sheetId="14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5" l="1"/>
  <c r="D24" i="15" s="1"/>
  <c r="C23" i="15"/>
  <c r="C24" i="15" s="1"/>
  <c r="D22" i="15"/>
  <c r="C22" i="15"/>
  <c r="F21" i="15"/>
  <c r="D21" i="15"/>
  <c r="C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21" i="15" s="1"/>
  <c r="G42" i="13" l="1"/>
  <c r="G31" i="13"/>
  <c r="G32" i="13"/>
  <c r="G33" i="13"/>
  <c r="G34" i="13"/>
  <c r="G35" i="13"/>
  <c r="G36" i="13"/>
  <c r="G37" i="13"/>
  <c r="G38" i="13"/>
  <c r="G39" i="13"/>
  <c r="G40" i="13"/>
  <c r="G41" i="13"/>
  <c r="G30" i="13"/>
  <c r="D42" i="14"/>
  <c r="C42" i="14"/>
  <c r="E41" i="14"/>
  <c r="F41" i="14" s="1"/>
  <c r="G41" i="14" s="1"/>
  <c r="F40" i="14"/>
  <c r="G40" i="14" s="1"/>
  <c r="E40" i="14"/>
  <c r="E39" i="14"/>
  <c r="F39" i="14" s="1"/>
  <c r="G39" i="14" s="1"/>
  <c r="E38" i="14"/>
  <c r="F38" i="14" s="1"/>
  <c r="G38" i="14" s="1"/>
  <c r="E37" i="14"/>
  <c r="F37" i="14" s="1"/>
  <c r="G37" i="14" s="1"/>
  <c r="F36" i="14"/>
  <c r="G36" i="14" s="1"/>
  <c r="E36" i="14"/>
  <c r="E35" i="14"/>
  <c r="F35" i="14" s="1"/>
  <c r="G35" i="14" s="1"/>
  <c r="E34" i="14"/>
  <c r="F34" i="14" s="1"/>
  <c r="G34" i="14" s="1"/>
  <c r="E33" i="14"/>
  <c r="F33" i="14" s="1"/>
  <c r="G33" i="14" s="1"/>
  <c r="F32" i="14"/>
  <c r="G32" i="14" s="1"/>
  <c r="E32" i="14"/>
  <c r="E31" i="14"/>
  <c r="F31" i="14" s="1"/>
  <c r="G31" i="14" s="1"/>
  <c r="E30" i="14"/>
  <c r="E42" i="14" s="1"/>
  <c r="D23" i="14"/>
  <c r="C23" i="14"/>
  <c r="C24" i="14" s="1"/>
  <c r="D22" i="14"/>
  <c r="D24" i="14" s="1"/>
  <c r="C22" i="14"/>
  <c r="F21" i="14"/>
  <c r="D21" i="14"/>
  <c r="C21" i="14"/>
  <c r="G20" i="14"/>
  <c r="G19" i="14"/>
  <c r="G18" i="14"/>
  <c r="G17" i="14"/>
  <c r="G16" i="14"/>
  <c r="G15" i="14"/>
  <c r="G14" i="14"/>
  <c r="G13" i="14"/>
  <c r="G12" i="14"/>
  <c r="G11" i="14"/>
  <c r="G10" i="14"/>
  <c r="G21" i="14" s="1"/>
  <c r="G9" i="14"/>
  <c r="D42" i="13"/>
  <c r="C42" i="13"/>
  <c r="E42" i="13"/>
  <c r="D23" i="13"/>
  <c r="C23" i="13"/>
  <c r="C24" i="13" s="1"/>
  <c r="D22" i="13"/>
  <c r="D24" i="13" s="1"/>
  <c r="C22" i="13"/>
  <c r="F21" i="13"/>
  <c r="D21" i="13"/>
  <c r="C21" i="13"/>
  <c r="G20" i="13"/>
  <c r="G19" i="13"/>
  <c r="G18" i="13"/>
  <c r="G17" i="13"/>
  <c r="G16" i="13"/>
  <c r="G15" i="13"/>
  <c r="G14" i="13"/>
  <c r="G13" i="13"/>
  <c r="G12" i="13"/>
  <c r="G11" i="13"/>
  <c r="G10" i="13"/>
  <c r="G21" i="13" s="1"/>
  <c r="G9" i="13"/>
  <c r="D24" i="12"/>
  <c r="D23" i="12"/>
  <c r="C23" i="12"/>
  <c r="D22" i="12"/>
  <c r="C22" i="12"/>
  <c r="C24" i="12" s="1"/>
  <c r="F21" i="12"/>
  <c r="D21" i="12"/>
  <c r="C21" i="12"/>
  <c r="G20" i="12"/>
  <c r="G19" i="12"/>
  <c r="G18" i="12"/>
  <c r="G17" i="12"/>
  <c r="G16" i="12"/>
  <c r="G15" i="12"/>
  <c r="G14" i="12"/>
  <c r="G21" i="12" s="1"/>
  <c r="G13" i="12"/>
  <c r="G12" i="12"/>
  <c r="G11" i="12"/>
  <c r="G10" i="12"/>
  <c r="G9" i="12"/>
  <c r="D24" i="11"/>
  <c r="D23" i="11"/>
  <c r="C23" i="11"/>
  <c r="D22" i="11"/>
  <c r="C22" i="11"/>
  <c r="F21" i="11"/>
  <c r="D21" i="11"/>
  <c r="C21" i="11"/>
  <c r="G21" i="11"/>
  <c r="D24" i="10"/>
  <c r="C24" i="10"/>
  <c r="D23" i="10"/>
  <c r="C23" i="10"/>
  <c r="D22" i="10"/>
  <c r="C22" i="10"/>
  <c r="F21" i="10"/>
  <c r="D21" i="10"/>
  <c r="C21" i="10"/>
  <c r="D23" i="8"/>
  <c r="D24" i="8" s="1"/>
  <c r="C23" i="8"/>
  <c r="D22" i="8"/>
  <c r="C22" i="8"/>
  <c r="F21" i="8"/>
  <c r="D21" i="8"/>
  <c r="C21" i="8"/>
  <c r="F30" i="14" l="1"/>
  <c r="C24" i="11"/>
  <c r="C24" i="8"/>
  <c r="G30" i="14" l="1"/>
  <c r="F42" i="14"/>
  <c r="G42" i="14" s="1"/>
  <c r="F42" i="13"/>
</calcChain>
</file>

<file path=xl/sharedStrings.xml><?xml version="1.0" encoding="utf-8"?>
<sst xmlns="http://schemas.openxmlformats.org/spreadsheetml/2006/main" count="301" uniqueCount="101">
  <si>
    <r>
      <t xml:space="preserve">Medição &amp; Verificação
</t>
    </r>
    <r>
      <rPr>
        <b/>
        <sz val="20"/>
        <color theme="5"/>
        <rFont val="Calibri"/>
        <family val="2"/>
        <scheme val="minor"/>
      </rPr>
      <t>Exemplo de aplicação - Linha de Base</t>
    </r>
  </si>
  <si>
    <t>Passo 1:</t>
  </si>
  <si>
    <t>Escolha da variável independente</t>
  </si>
  <si>
    <t>Passo 2:</t>
  </si>
  <si>
    <t>Análise da regressão linear</t>
  </si>
  <si>
    <t>Passo 3:</t>
  </si>
  <si>
    <t>Obtenção da equação via regressão linear</t>
  </si>
  <si>
    <t>Passo 4:</t>
  </si>
  <si>
    <t>Medições realizadas durante o período da linha de base</t>
  </si>
  <si>
    <t>Mês</t>
  </si>
  <si>
    <t>Produção
[toneladas]</t>
  </si>
  <si>
    <t>Tempo de operação
[h]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</si>
  <si>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</si>
  <si>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</si>
  <si>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</si>
  <si>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</si>
  <si>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</si>
  <si>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</si>
  <si>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</si>
  <si>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</si>
  <si>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</si>
  <si>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</si>
  <si>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</si>
  <si>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</si>
  <si>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</si>
  <si>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Média de funcionários por dia
[pessoas]</t>
  </si>
  <si>
    <t>Exemplo: Produção em unidade fabril (dados fictícios)</t>
  </si>
  <si>
    <t>Total</t>
  </si>
  <si>
    <t>RESUMO DOS RESULTADOS</t>
  </si>
  <si>
    <t>Estatística de regressão</t>
  </si>
  <si>
    <t>R múltiplo</t>
  </si>
  <si>
    <t>R-Quadrado</t>
  </si>
  <si>
    <t>R-quadrado ajustado</t>
  </si>
  <si>
    <t>Erro padrão</t>
  </si>
  <si>
    <t>Observações</t>
  </si>
  <si>
    <t>ANOVA</t>
  </si>
  <si>
    <t>Regressão</t>
  </si>
  <si>
    <t>Resíduo</t>
  </si>
  <si>
    <t>Interseção</t>
  </si>
  <si>
    <t>gl</t>
  </si>
  <si>
    <t>SQ</t>
  </si>
  <si>
    <t>MQ</t>
  </si>
  <si>
    <t>F</t>
  </si>
  <si>
    <t>F de significação</t>
  </si>
  <si>
    <t>Coeficientes</t>
  </si>
  <si>
    <t>Stat t</t>
  </si>
  <si>
    <t>valor-P</t>
  </si>
  <si>
    <t>95% inferiores</t>
  </si>
  <si>
    <t>95% superiores</t>
  </si>
  <si>
    <t>Inferior 95,0%</t>
  </si>
  <si>
    <t>Superior 95,0%</t>
  </si>
  <si>
    <t>Consumo
[MWh]</t>
  </si>
  <si>
    <t>Medições realizadas durante o período de determinação da economia</t>
  </si>
  <si>
    <t>Antes da implementação da AEE</t>
  </si>
  <si>
    <t>Linha de Base
[MWh]</t>
  </si>
  <si>
    <t>Linha de Base Ajustada
[MWh]</t>
  </si>
  <si>
    <t>Consumo evitado
[MWh]</t>
  </si>
  <si>
    <t>Após a implementação da AEE</t>
  </si>
  <si>
    <t>Consumo evitado
[%]</t>
  </si>
  <si>
    <t>Produção [toneladas]</t>
  </si>
  <si>
    <t>Critério de referência: O CV (Erro padrão/média do consumo) deve ser menor que 20%.</t>
  </si>
  <si>
    <t>Critério de referência: R-Quadrado deve ser maior ou igual a 0,75.</t>
  </si>
  <si>
    <t>Critério de referência: A estatística t deve ter valores maiores que 2.</t>
  </si>
  <si>
    <t>Critério de referência: O Erro padrão deve ser menor que 50% da economia prevista por período de medição.</t>
  </si>
  <si>
    <t>Média</t>
  </si>
  <si>
    <t>CV</t>
  </si>
  <si>
    <t>Desvio padrão</t>
  </si>
  <si>
    <t>Após preencher e gerar os gráficos, compare os resultados na aba de resposta que vem na sequência</t>
  </si>
  <si>
    <t>Estes são os coeficientes da equação:</t>
  </si>
  <si>
    <t>Consumo mensal = 2,916 x Produção + 21,207</t>
  </si>
  <si>
    <t>Ajuste da linha de base para as condições do período de determinação da economia e cálculo do consumo evitado</t>
  </si>
  <si>
    <t>INSTRUÇÕES:</t>
  </si>
  <si>
    <t>Percorra as abas desta planilha na ordem em que estão, preenchendo e gerando os gráficos.</t>
  </si>
  <si>
    <t>Você deve identificar qual das variáveis mostradas na tabela ao lado explica melhor a variação do consumo de energia.</t>
  </si>
  <si>
    <t>Dica: Utilize gráficos combinados (sobrepostos) para fazer uma análise visual rápida.</t>
  </si>
  <si>
    <t>RESPOSTA:</t>
  </si>
  <si>
    <t>Uma rápida análise visual nos permite identificar que a variável "Produção" é, entre as três, a que tem o maior</t>
  </si>
  <si>
    <t>potencial para explicar a variação do consumo de energia.</t>
  </si>
  <si>
    <t>Agora que já identificou a variável a ser utilizada, crie um gráfico de dispersão com esta variável no eixo x e o consumo</t>
  </si>
  <si>
    <t>no eixo y. Após criar o gráfico, adicione uma linha de tendência linear e exiba a equação e o parâmetro R².</t>
  </si>
  <si>
    <t>Aplique a equação obtida na coluna G (Linha de Base [MWh]) e verifique que o total calculado em G21 é igual a C21.</t>
  </si>
  <si>
    <t>Por último, crie um gráfico de linhas mostrando o consumo medido (coluna C) e o consumo calculado (coluna G).</t>
  </si>
  <si>
    <t>Equação encontrada com a regressão linear: Consumo = 2,9157 x Produção + 21,207</t>
  </si>
  <si>
    <t>Valor do R² obtido: 0,9363</t>
  </si>
  <si>
    <t>O gráfico de linhas com Consumo real e Linha de base mostra concordância entre os valores medidos e calculados.</t>
  </si>
  <si>
    <t>O consumo total calculado (G21) é igual ao consumo total medido (C21).</t>
  </si>
  <si>
    <t>O intervalo Y de entrada deve ser C8:C20. O intervalo X de entrada deve ser D8:D20. Certifique-se de marcar a caixa de</t>
  </si>
  <si>
    <t>seleção "Rótulos". Incluir os rótulos facilita na interpretação dos resultados.</t>
  </si>
  <si>
    <t>Avalie na nova aba que será criada os valores de R², Erro padrão e Estatística t.</t>
  </si>
  <si>
    <r>
      <t xml:space="preserve">Com o auxílio da ferramenta </t>
    </r>
    <r>
      <rPr>
        <i/>
        <sz val="11"/>
        <color theme="1"/>
        <rFont val="Calibri"/>
        <family val="2"/>
        <scheme val="minor"/>
      </rPr>
      <t>Análise de dados</t>
    </r>
    <r>
      <rPr>
        <sz val="11"/>
        <color theme="1"/>
        <rFont val="Calibri"/>
        <family val="2"/>
        <scheme val="minor"/>
      </rPr>
      <t>*, faça uma análise de regressão entre as variáveis Consumo e Produção.</t>
    </r>
  </si>
  <si>
    <t>* A ferramenta Análise de Dados é um suplemento do Excel que</t>
  </si>
  <si>
    <t>pode ser instalado da seguinte forma:</t>
  </si>
  <si>
    <t>Menu Arquivo &gt; Opções &gt; Suplementos &gt; Gerenciar Suplementos do Excel &gt; Ir...</t>
  </si>
  <si>
    <t>Você agora já tem a equação da linha de base e sabe que ela atende aos critérios estatísticos.</t>
  </si>
  <si>
    <t>Agora, utilize-a para fazer o cálculo do consumo da linha de base ajustada em E30:E41, com os dados medidos após a</t>
  </si>
  <si>
    <t>implementação das Ações de Eficiência Energética.</t>
  </si>
  <si>
    <t>Qual foi o consumo evitado acumulado no primeiro ano após a implementação da AEE?</t>
  </si>
  <si>
    <t>Após a implementação da AEE, o consumo medido no ano foi de 843 MWh. Se a AEE não tivesse sido implementada,</t>
  </si>
  <si>
    <t>a unidade fabril teria consumido 1464 MWh para produzir as 415 toneladas do ano atual. O consumo evitado foi de</t>
  </si>
  <si>
    <t>621 MWh, o que corresponde a 42% do que a unidade teria consumido se a AEE não tivesse ocorrido.</t>
  </si>
  <si>
    <r>
      <rPr>
        <b/>
        <sz val="20"/>
        <color theme="9" tint="-0.249977111117893"/>
        <rFont val="Calibri"/>
        <family val="2"/>
        <scheme val="minor"/>
      </rPr>
      <t>Informações sobre esta planilha</t>
    </r>
    <r>
      <rPr>
        <sz val="11"/>
        <color theme="1"/>
        <rFont val="Calibri"/>
        <family val="2"/>
        <scheme val="minor"/>
      </rPr>
      <t xml:space="preserve">
Esta planilha foi desenvolvida por Gustavo Vaz Gontijo (</t>
    </r>
    <r>
      <rPr>
        <b/>
        <sz val="11"/>
        <color theme="9" tint="-0.249977111117893"/>
        <rFont val="Calibri"/>
        <family val="2"/>
        <scheme val="minor"/>
      </rPr>
      <t>gustavo@vazgontijo.com.br</t>
    </r>
    <r>
      <rPr>
        <sz val="11"/>
        <color theme="1"/>
        <rFont val="Calibri"/>
        <family val="2"/>
        <scheme val="minor"/>
      </rPr>
      <t>), no âmbito do projeto RedEE - Edifícios Públicos.
Esta planilha é parte integrante da apresentação intitulada</t>
    </r>
    <r>
      <rPr>
        <b/>
        <sz val="11"/>
        <color theme="9" tint="-0.249977111117893"/>
        <rFont val="Calibri"/>
        <family val="2"/>
        <scheme val="minor"/>
      </rPr>
      <t xml:space="preserve"> Medição &amp; Verificação - Principais Conceitos e Aplicações</t>
    </r>
    <r>
      <rPr>
        <sz val="11"/>
        <color theme="1"/>
        <rFont val="Calibri"/>
        <family val="2"/>
        <scheme val="minor"/>
      </rPr>
      <t xml:space="preserve">. A apresentação está disponível no Acervo Técnico da RedEE.
Acesse o conteúdo disponibilizado pela RedEE - Edifícios Públicos em </t>
    </r>
    <r>
      <rPr>
        <b/>
        <sz val="11"/>
        <color theme="9" tint="-0.249977111117893"/>
        <rFont val="Calibri"/>
        <family val="2"/>
        <scheme val="minor"/>
      </rPr>
      <t>http://www.mme.gov.br/redee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</si>
</sst>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b/>
      <sz val="20"/>
      <color theme="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/>
      <bottom/>
      <diagonal/>
    </border>
    <border>
      <left style="thin">
        <color theme="9" tint="-0.249977111117893"/>
      </left>
      <right/>
      <top style="medium">
        <color indexed="6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90">
    <xf numFmtId="0" fontId="0" fillId="0" borderId="0" xfId="0"/>
    <xf numFmtId="0" fontId="1" fillId="2" borderId="0" xfId="0" applyFont="1" applyFill="1" applyAlignment="1" applyProtection="1">
      <alignment vertical="center" wrapText="1"/>
      <protection locked="0"/>
    </xf>
    <xf numFmtId="0" fontId="0" fillId="0" borderId="0" xfId="0" applyAlignment="1"/>
    <xf numFmtId="0" fontId="0" fillId="0" borderId="0" xfId="0" applyAlignment="1">
      <alignment vertical="top"/>
    </xf>
    <xf numFmtId="0" fontId="0" fillId="0" borderId="0" xfId="0" applyFill="1" applyBorder="1" applyAlignment="1"/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/>
    <xf numFmtId="0" fontId="0" fillId="0" borderId="5" xfId="0" applyBorder="1" applyAlignment="1">
      <alignment horizontal="center"/>
    </xf>
    <xf numFmtId="0" fontId="0" fillId="0" borderId="6" xfId="0" applyFill="1" applyBorder="1" applyAlignment="1"/>
    <xf numFmtId="0" fontId="6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Continuous"/>
    </xf>
    <xf numFmtId="0" fontId="0" fillId="0" borderId="0" xfId="0" applyBorder="1" applyAlignment="1">
      <alignment vertical="top"/>
    </xf>
    <xf numFmtId="0" fontId="0" fillId="0" borderId="0" xfId="0" applyBorder="1" applyAlignme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1" fontId="0" fillId="0" borderId="5" xfId="0" applyNumberFormat="1" applyBorder="1" applyAlignment="1">
      <alignment horizontal="center"/>
    </xf>
    <xf numFmtId="0" fontId="0" fillId="4" borderId="5" xfId="0" applyFill="1" applyBorder="1" applyAlignment="1">
      <alignment horizontal="center"/>
    </xf>
    <xf numFmtId="1" fontId="0" fillId="4" borderId="5" xfId="0" applyNumberFormat="1" applyFill="1" applyBorder="1" applyAlignment="1">
      <alignment horizontal="center"/>
    </xf>
    <xf numFmtId="9" fontId="0" fillId="0" borderId="5" xfId="1" applyFont="1" applyBorder="1" applyAlignment="1">
      <alignment horizontal="center"/>
    </xf>
    <xf numFmtId="9" fontId="0" fillId="4" borderId="5" xfId="1" applyNumberFormat="1" applyFont="1" applyFill="1" applyBorder="1" applyAlignment="1">
      <alignment horizontal="center"/>
    </xf>
    <xf numFmtId="0" fontId="0" fillId="5" borderId="0" xfId="0" applyFill="1" applyBorder="1" applyAlignment="1"/>
    <xf numFmtId="0" fontId="0" fillId="5" borderId="6" xfId="0" applyFill="1" applyBorder="1" applyAlignment="1"/>
    <xf numFmtId="0" fontId="6" fillId="5" borderId="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0" fillId="7" borderId="0" xfId="0" applyFill="1" applyBorder="1" applyAlignment="1"/>
    <xf numFmtId="0" fontId="0" fillId="7" borderId="6" xfId="0" applyFill="1" applyBorder="1" applyAlignment="1"/>
    <xf numFmtId="9" fontId="0" fillId="0" borderId="0" xfId="1" applyFont="1"/>
    <xf numFmtId="0" fontId="7" fillId="3" borderId="5" xfId="0" applyFont="1" applyFill="1" applyBorder="1" applyAlignment="1">
      <alignment horizontal="right"/>
    </xf>
    <xf numFmtId="1" fontId="7" fillId="0" borderId="5" xfId="0" applyNumberFormat="1" applyFont="1" applyBorder="1" applyAlignment="1">
      <alignment horizontal="center"/>
    </xf>
    <xf numFmtId="9" fontId="7" fillId="0" borderId="5" xfId="1" applyFont="1" applyBorder="1" applyAlignment="1">
      <alignment horizontal="center"/>
    </xf>
    <xf numFmtId="0" fontId="8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/>
    </xf>
    <xf numFmtId="1" fontId="0" fillId="4" borderId="3" xfId="0" applyNumberForma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9" fontId="0" fillId="0" borderId="4" xfId="1" applyFont="1" applyBorder="1" applyAlignment="1">
      <alignment horizontal="center"/>
    </xf>
    <xf numFmtId="9" fontId="0" fillId="4" borderId="4" xfId="1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/>
    </xf>
    <xf numFmtId="1" fontId="0" fillId="4" borderId="12" xfId="0" applyNumberFormat="1" applyFill="1" applyBorder="1" applyAlignment="1">
      <alignment horizontal="center"/>
    </xf>
    <xf numFmtId="0" fontId="10" fillId="0" borderId="5" xfId="0" applyFont="1" applyBorder="1" applyAlignment="1">
      <alignment horizontal="center" vertical="top"/>
    </xf>
    <xf numFmtId="0" fontId="10" fillId="4" borderId="5" xfId="0" applyFont="1" applyFill="1" applyBorder="1" applyAlignment="1">
      <alignment horizontal="center"/>
    </xf>
    <xf numFmtId="0" fontId="11" fillId="0" borderId="0" xfId="0" applyFont="1" applyAlignment="1"/>
    <xf numFmtId="0" fontId="0" fillId="0" borderId="21" xfId="0" applyBorder="1" applyAlignment="1"/>
    <xf numFmtId="0" fontId="0" fillId="0" borderId="22" xfId="0" applyBorder="1" applyAlignment="1"/>
    <xf numFmtId="0" fontId="0" fillId="3" borderId="16" xfId="0" applyFill="1" applyBorder="1" applyAlignment="1"/>
    <xf numFmtId="0" fontId="0" fillId="3" borderId="0" xfId="0" applyFill="1" applyBorder="1" applyAlignment="1"/>
    <xf numFmtId="0" fontId="0" fillId="3" borderId="17" xfId="0" applyFill="1" applyBorder="1" applyAlignment="1"/>
    <xf numFmtId="0" fontId="0" fillId="3" borderId="18" xfId="0" applyFill="1" applyBorder="1" applyAlignment="1"/>
    <xf numFmtId="0" fontId="0" fillId="3" borderId="19" xfId="0" applyFill="1" applyBorder="1" applyAlignment="1"/>
    <xf numFmtId="0" fontId="0" fillId="3" borderId="20" xfId="0" applyFill="1" applyBorder="1" applyAlignment="1"/>
    <xf numFmtId="0" fontId="11" fillId="4" borderId="13" xfId="0" applyFont="1" applyFill="1" applyBorder="1" applyAlignment="1"/>
    <xf numFmtId="0" fontId="0" fillId="3" borderId="13" xfId="0" applyFill="1" applyBorder="1" applyAlignment="1"/>
    <xf numFmtId="0" fontId="0" fillId="3" borderId="14" xfId="0" applyFill="1" applyBorder="1" applyAlignment="1"/>
    <xf numFmtId="0" fontId="0" fillId="3" borderId="15" xfId="0" applyFill="1" applyBorder="1" applyAlignment="1"/>
    <xf numFmtId="0" fontId="11" fillId="4" borderId="23" xfId="0" applyFont="1" applyFill="1" applyBorder="1" applyAlignment="1"/>
    <xf numFmtId="0" fontId="0" fillId="3" borderId="16" xfId="0" applyFill="1" applyBorder="1" applyAlignment="1">
      <alignment horizontal="left" vertical="top"/>
    </xf>
    <xf numFmtId="0" fontId="0" fillId="4" borderId="0" xfId="0" applyFill="1" applyAlignment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0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0" fontId="0" fillId="2" borderId="15" xfId="0" applyFill="1" applyBorder="1" applyAlignment="1" applyProtection="1">
      <alignment vertical="top" wrapText="1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0" fontId="0" fillId="2" borderId="0" xfId="0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alignment vertical="top" wrapText="1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vertical="top" wrapText="1"/>
      <protection locked="0"/>
    </xf>
    <xf numFmtId="0" fontId="0" fillId="2" borderId="20" xfId="0" applyFill="1" applyBorder="1" applyAlignment="1" applyProtection="1">
      <alignment vertical="top" wrapText="1"/>
      <protection locked="0"/>
    </xf>
    <xf numFmtId="0" fontId="0" fillId="2" borderId="0" xfId="0" applyFill="1" applyAlignment="1" applyProtection="1">
      <protection locked="0"/>
    </xf>
    <xf numFmtId="0" fontId="1" fillId="2" borderId="0" xfId="0" applyFont="1" applyFill="1" applyAlignment="1" applyProtection="1">
      <alignment horizontal="left" vertical="center" wrapText="1" indent="4"/>
      <protection locked="0"/>
    </xf>
    <xf numFmtId="0" fontId="0" fillId="5" borderId="5" xfId="0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</cellXfs>
  <cellStyles count="4">
    <cellStyle name="Normal" xfId="0" builtinId="0"/>
    <cellStyle name="Normal 4" xfId="3" xr:uid="{C1C1B8B1-294D-4A58-B030-1152AD9F7D08}"/>
    <cellStyle name="Porcentagem" xfId="1" builtinId="5"/>
    <cellStyle name="Separador de milhares 3" xfId="2" xr:uid="{1D5518A1-E85A-4B2B-880E-F37566DD23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Consumo</a:t>
            </a:r>
            <a:r>
              <a:rPr lang="pt-BR" baseline="0"/>
              <a:t> e Produção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'Passo 1 - Resposta'!$C$8</c:f>
              <c:strCache>
                <c:ptCount val="1"/>
                <c:pt idx="0">
                  <c:v>Consumo
[MWh]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'Passo 1 - Resposta'!$C$9:$C$20</c:f>
              <c:numCache>
                <c:formatCode>General</c:formatCode>
                <c:ptCount val="12"/>
                <c:pt idx="0">
                  <c:v>105</c:v>
                </c:pt>
                <c:pt idx="1">
                  <c:v>99</c:v>
                </c:pt>
                <c:pt idx="2">
                  <c:v>89</c:v>
                </c:pt>
                <c:pt idx="3">
                  <c:v>93</c:v>
                </c:pt>
                <c:pt idx="4">
                  <c:v>80</c:v>
                </c:pt>
                <c:pt idx="5">
                  <c:v>87</c:v>
                </c:pt>
                <c:pt idx="6">
                  <c:v>99</c:v>
                </c:pt>
                <c:pt idx="7">
                  <c:v>100</c:v>
                </c:pt>
                <c:pt idx="8">
                  <c:v>118</c:v>
                </c:pt>
                <c:pt idx="9">
                  <c:v>125</c:v>
                </c:pt>
                <c:pt idx="10">
                  <c:v>110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6-42CC-ABD8-76FF82480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278240"/>
        <c:axId val="415721456"/>
      </c:barChart>
      <c:lineChart>
        <c:grouping val="standard"/>
        <c:varyColors val="0"/>
        <c:ser>
          <c:idx val="1"/>
          <c:order val="1"/>
          <c:tx>
            <c:strRef>
              <c:f>'Passo 1 - Resposta'!$D$8</c:f>
              <c:strCache>
                <c:ptCount val="1"/>
                <c:pt idx="0">
                  <c:v>Produção
[toneladas]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'Passo 1 - Resposta'!$D$9:$D$20</c:f>
              <c:numCache>
                <c:formatCode>General</c:formatCode>
                <c:ptCount val="12"/>
                <c:pt idx="0">
                  <c:v>27</c:v>
                </c:pt>
                <c:pt idx="1">
                  <c:v>26</c:v>
                </c:pt>
                <c:pt idx="2">
                  <c:v>24</c:v>
                </c:pt>
                <c:pt idx="3">
                  <c:v>25</c:v>
                </c:pt>
                <c:pt idx="4">
                  <c:v>20</c:v>
                </c:pt>
                <c:pt idx="5">
                  <c:v>23</c:v>
                </c:pt>
                <c:pt idx="6">
                  <c:v>27</c:v>
                </c:pt>
                <c:pt idx="7">
                  <c:v>27</c:v>
                </c:pt>
                <c:pt idx="8">
                  <c:v>33</c:v>
                </c:pt>
                <c:pt idx="9">
                  <c:v>34</c:v>
                </c:pt>
                <c:pt idx="10">
                  <c:v>33</c:v>
                </c:pt>
                <c:pt idx="1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6-42CC-ABD8-76FF82480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803408"/>
        <c:axId val="439116352"/>
      </c:lineChart>
      <c:catAx>
        <c:axId val="413278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5721456"/>
        <c:crosses val="autoZero"/>
        <c:auto val="1"/>
        <c:lblAlgn val="ctr"/>
        <c:lblOffset val="100"/>
        <c:noMultiLvlLbl val="0"/>
      </c:catAx>
      <c:valAx>
        <c:axId val="4157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Consumo [MWh]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3278240"/>
        <c:crosses val="autoZero"/>
        <c:crossBetween val="between"/>
      </c:valAx>
      <c:valAx>
        <c:axId val="4391163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Produção [t]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5803408"/>
        <c:crosses val="max"/>
        <c:crossBetween val="between"/>
      </c:valAx>
      <c:catAx>
        <c:axId val="445803408"/>
        <c:scaling>
          <c:orientation val="minMax"/>
        </c:scaling>
        <c:delete val="1"/>
        <c:axPos val="b"/>
        <c:majorTickMark val="out"/>
        <c:minorTickMark val="none"/>
        <c:tickLblPos val="nextTo"/>
        <c:crossAx val="439116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Consumo e Funcionários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'Passo 1 - Resposta'!$C$8</c:f>
              <c:strCache>
                <c:ptCount val="1"/>
                <c:pt idx="0">
                  <c:v>Consumo
[MWh]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'Passo 1 - Resposta'!$C$9:$C$20</c:f>
              <c:numCache>
                <c:formatCode>General</c:formatCode>
                <c:ptCount val="12"/>
                <c:pt idx="0">
                  <c:v>105</c:v>
                </c:pt>
                <c:pt idx="1">
                  <c:v>99</c:v>
                </c:pt>
                <c:pt idx="2">
                  <c:v>89</c:v>
                </c:pt>
                <c:pt idx="3">
                  <c:v>93</c:v>
                </c:pt>
                <c:pt idx="4">
                  <c:v>80</c:v>
                </c:pt>
                <c:pt idx="5">
                  <c:v>87</c:v>
                </c:pt>
                <c:pt idx="6">
                  <c:v>99</c:v>
                </c:pt>
                <c:pt idx="7">
                  <c:v>100</c:v>
                </c:pt>
                <c:pt idx="8">
                  <c:v>118</c:v>
                </c:pt>
                <c:pt idx="9">
                  <c:v>125</c:v>
                </c:pt>
                <c:pt idx="10">
                  <c:v>110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A-4B8F-B439-2F143E95C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4684880"/>
        <c:axId val="444205600"/>
      </c:barChart>
      <c:lineChart>
        <c:grouping val="standard"/>
        <c:varyColors val="0"/>
        <c:ser>
          <c:idx val="1"/>
          <c:order val="1"/>
          <c:tx>
            <c:strRef>
              <c:f>'Passo 1 - Resposta'!$E$8</c:f>
              <c:strCache>
                <c:ptCount val="1"/>
                <c:pt idx="0">
                  <c:v>Média de funcionários por dia
[pessoas]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'Passo 1 - Resposta'!$E$9:$E$20</c:f>
              <c:numCache>
                <c:formatCode>General</c:formatCode>
                <c:ptCount val="12"/>
                <c:pt idx="0">
                  <c:v>25</c:v>
                </c:pt>
                <c:pt idx="1">
                  <c:v>23</c:v>
                </c:pt>
                <c:pt idx="2">
                  <c:v>30</c:v>
                </c:pt>
                <c:pt idx="3">
                  <c:v>27</c:v>
                </c:pt>
                <c:pt idx="4">
                  <c:v>28</c:v>
                </c:pt>
                <c:pt idx="5">
                  <c:v>33</c:v>
                </c:pt>
                <c:pt idx="6">
                  <c:v>29</c:v>
                </c:pt>
                <c:pt idx="7">
                  <c:v>27</c:v>
                </c:pt>
                <c:pt idx="8">
                  <c:v>34</c:v>
                </c:pt>
                <c:pt idx="9">
                  <c:v>30</c:v>
                </c:pt>
                <c:pt idx="10">
                  <c:v>28</c:v>
                </c:pt>
                <c:pt idx="11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A-4B8F-B439-2F143E95C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377472"/>
        <c:axId val="444218912"/>
      </c:lineChart>
      <c:catAx>
        <c:axId val="664684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4205600"/>
        <c:crosses val="autoZero"/>
        <c:auto val="1"/>
        <c:lblAlgn val="ctr"/>
        <c:lblOffset val="100"/>
        <c:noMultiLvlLbl val="0"/>
      </c:catAx>
      <c:valAx>
        <c:axId val="44420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 [MWh]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4684880"/>
        <c:crosses val="autoZero"/>
        <c:crossBetween val="between"/>
      </c:valAx>
      <c:valAx>
        <c:axId val="444218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Funcionários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0377472"/>
        <c:crosses val="max"/>
        <c:crossBetween val="between"/>
      </c:valAx>
      <c:catAx>
        <c:axId val="660377472"/>
        <c:scaling>
          <c:orientation val="minMax"/>
        </c:scaling>
        <c:delete val="1"/>
        <c:axPos val="b"/>
        <c:majorTickMark val="out"/>
        <c:minorTickMark val="none"/>
        <c:tickLblPos val="nextTo"/>
        <c:crossAx val="4442189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Consumo e tempo de operação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'Passo 1 - Resposta'!$C$8</c:f>
              <c:strCache>
                <c:ptCount val="1"/>
                <c:pt idx="0">
                  <c:v>Consumo
[MWh]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'Passo 1 - Resposta'!$C$9:$C$20</c:f>
              <c:numCache>
                <c:formatCode>General</c:formatCode>
                <c:ptCount val="12"/>
                <c:pt idx="0">
                  <c:v>105</c:v>
                </c:pt>
                <c:pt idx="1">
                  <c:v>99</c:v>
                </c:pt>
                <c:pt idx="2">
                  <c:v>89</c:v>
                </c:pt>
                <c:pt idx="3">
                  <c:v>93</c:v>
                </c:pt>
                <c:pt idx="4">
                  <c:v>80</c:v>
                </c:pt>
                <c:pt idx="5">
                  <c:v>87</c:v>
                </c:pt>
                <c:pt idx="6">
                  <c:v>99</c:v>
                </c:pt>
                <c:pt idx="7">
                  <c:v>100</c:v>
                </c:pt>
                <c:pt idx="8">
                  <c:v>118</c:v>
                </c:pt>
                <c:pt idx="9">
                  <c:v>125</c:v>
                </c:pt>
                <c:pt idx="10">
                  <c:v>110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1-49A3-9FD2-9E80A3A58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2824576"/>
        <c:axId val="444203936"/>
      </c:barChart>
      <c:lineChart>
        <c:grouping val="standard"/>
        <c:varyColors val="0"/>
        <c:ser>
          <c:idx val="1"/>
          <c:order val="1"/>
          <c:tx>
            <c:strRef>
              <c:f>'Passo 1 - Resposta'!$F$8</c:f>
              <c:strCache>
                <c:ptCount val="1"/>
                <c:pt idx="0">
                  <c:v>Tempo de operação
[h]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'Passo 1 - Resposta'!$F$9:$F$20</c:f>
              <c:numCache>
                <c:formatCode>General</c:formatCode>
                <c:ptCount val="12"/>
                <c:pt idx="0">
                  <c:v>176</c:v>
                </c:pt>
                <c:pt idx="1">
                  <c:v>193</c:v>
                </c:pt>
                <c:pt idx="2">
                  <c:v>179</c:v>
                </c:pt>
                <c:pt idx="3">
                  <c:v>183</c:v>
                </c:pt>
                <c:pt idx="4">
                  <c:v>191</c:v>
                </c:pt>
                <c:pt idx="5">
                  <c:v>202</c:v>
                </c:pt>
                <c:pt idx="6">
                  <c:v>177</c:v>
                </c:pt>
                <c:pt idx="7">
                  <c:v>193</c:v>
                </c:pt>
                <c:pt idx="8">
                  <c:v>188</c:v>
                </c:pt>
                <c:pt idx="9">
                  <c:v>187</c:v>
                </c:pt>
                <c:pt idx="10">
                  <c:v>197</c:v>
                </c:pt>
                <c:pt idx="11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1-49A3-9FD2-9E80A3A58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805008"/>
        <c:axId val="444215584"/>
      </c:lineChart>
      <c:catAx>
        <c:axId val="662824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4203936"/>
        <c:crosses val="autoZero"/>
        <c:auto val="1"/>
        <c:lblAlgn val="ctr"/>
        <c:lblOffset val="100"/>
        <c:noMultiLvlLbl val="0"/>
      </c:catAx>
      <c:valAx>
        <c:axId val="44420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 [MWh]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2824576"/>
        <c:crosses val="autoZero"/>
        <c:crossBetween val="between"/>
      </c:valAx>
      <c:valAx>
        <c:axId val="44421558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Tempo de operação [h]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5805008"/>
        <c:crosses val="max"/>
        <c:crossBetween val="between"/>
      </c:valAx>
      <c:catAx>
        <c:axId val="445805008"/>
        <c:scaling>
          <c:orientation val="minMax"/>
        </c:scaling>
        <c:delete val="1"/>
        <c:axPos val="b"/>
        <c:majorTickMark val="out"/>
        <c:minorTickMark val="none"/>
        <c:tickLblPos val="nextTo"/>
        <c:crossAx val="444215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Consumo x Produção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'Passo 2 - Resposta'!$C$8</c:f>
              <c:strCache>
                <c:ptCount val="1"/>
                <c:pt idx="0">
                  <c:v>Consumo
[MWh]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1127714149367701"/>
                  <c:y val="-0.1698032346388666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Ref>
              <c:f>'Passo 2 - Resposta'!$D$9:$D$20</c:f>
              <c:numCache>
                <c:formatCode>General</c:formatCode>
                <c:ptCount val="12"/>
                <c:pt idx="0">
                  <c:v>27</c:v>
                </c:pt>
                <c:pt idx="1">
                  <c:v>26</c:v>
                </c:pt>
                <c:pt idx="2">
                  <c:v>24</c:v>
                </c:pt>
                <c:pt idx="3">
                  <c:v>25</c:v>
                </c:pt>
                <c:pt idx="4">
                  <c:v>20</c:v>
                </c:pt>
                <c:pt idx="5">
                  <c:v>23</c:v>
                </c:pt>
                <c:pt idx="6">
                  <c:v>27</c:v>
                </c:pt>
                <c:pt idx="7">
                  <c:v>27</c:v>
                </c:pt>
                <c:pt idx="8">
                  <c:v>33</c:v>
                </c:pt>
                <c:pt idx="9">
                  <c:v>34</c:v>
                </c:pt>
                <c:pt idx="10">
                  <c:v>33</c:v>
                </c:pt>
                <c:pt idx="11">
                  <c:v>27</c:v>
                </c:pt>
              </c:numCache>
            </c:numRef>
          </c:xVal>
          <c:yVal>
            <c:numRef>
              <c:f>'Passo 2 - Resposta'!$C$9:$C$20</c:f>
              <c:numCache>
                <c:formatCode>General</c:formatCode>
                <c:ptCount val="12"/>
                <c:pt idx="0">
                  <c:v>105</c:v>
                </c:pt>
                <c:pt idx="1">
                  <c:v>99</c:v>
                </c:pt>
                <c:pt idx="2">
                  <c:v>89</c:v>
                </c:pt>
                <c:pt idx="3">
                  <c:v>93</c:v>
                </c:pt>
                <c:pt idx="4">
                  <c:v>80</c:v>
                </c:pt>
                <c:pt idx="5">
                  <c:v>87</c:v>
                </c:pt>
                <c:pt idx="6">
                  <c:v>99</c:v>
                </c:pt>
                <c:pt idx="7">
                  <c:v>100</c:v>
                </c:pt>
                <c:pt idx="8">
                  <c:v>118</c:v>
                </c:pt>
                <c:pt idx="9">
                  <c:v>125</c:v>
                </c:pt>
                <c:pt idx="10">
                  <c:v>110</c:v>
                </c:pt>
                <c:pt idx="1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41-46B5-9277-1E8DA1B15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267840"/>
        <c:axId val="714502144"/>
      </c:scatterChart>
      <c:valAx>
        <c:axId val="413267840"/>
        <c:scaling>
          <c:orientation val="minMax"/>
          <c:min val="1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Produção [t]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14502144"/>
        <c:crosses val="autoZero"/>
        <c:crossBetween val="midCat"/>
      </c:valAx>
      <c:valAx>
        <c:axId val="71450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 [MWh]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3267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Consumo real e Linha de 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'Passo 2 - Resposta'!$C$8</c:f>
              <c:strCache>
                <c:ptCount val="1"/>
                <c:pt idx="0">
                  <c:v>Consumo
[MWh]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'Passo 2 - Resposta'!$C$9:$C$20</c:f>
              <c:numCache>
                <c:formatCode>General</c:formatCode>
                <c:ptCount val="12"/>
                <c:pt idx="0">
                  <c:v>105</c:v>
                </c:pt>
                <c:pt idx="1">
                  <c:v>99</c:v>
                </c:pt>
                <c:pt idx="2">
                  <c:v>89</c:v>
                </c:pt>
                <c:pt idx="3">
                  <c:v>93</c:v>
                </c:pt>
                <c:pt idx="4">
                  <c:v>80</c:v>
                </c:pt>
                <c:pt idx="5">
                  <c:v>87</c:v>
                </c:pt>
                <c:pt idx="6">
                  <c:v>99</c:v>
                </c:pt>
                <c:pt idx="7">
                  <c:v>100</c:v>
                </c:pt>
                <c:pt idx="8">
                  <c:v>118</c:v>
                </c:pt>
                <c:pt idx="9">
                  <c:v>125</c:v>
                </c:pt>
                <c:pt idx="10">
                  <c:v>110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5-463E-B4DD-00F8837496DA}"/>
            </c:ext>
          </c:extLst>
        </c:ser>
        <c:ser>
          <c:idx val="1"/>
          <c:order val="1"/>
          <c:tx>
            <c:strRef>
              <c:f>'Passo 2 - Resposta'!$G$8</c:f>
              <c:strCache>
                <c:ptCount val="1"/>
                <c:pt idx="0">
                  <c:v>Linha de Base
[MWh]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'Passo 2 - Resposta'!$G$9:$G$20</c:f>
              <c:numCache>
                <c:formatCode>0</c:formatCode>
                <c:ptCount val="12"/>
                <c:pt idx="0">
                  <c:v>99.930900000000008</c:v>
                </c:pt>
                <c:pt idx="1">
                  <c:v>97.015199999999993</c:v>
                </c:pt>
                <c:pt idx="2">
                  <c:v>91.183799999999991</c:v>
                </c:pt>
                <c:pt idx="3">
                  <c:v>94.099500000000006</c:v>
                </c:pt>
                <c:pt idx="4">
                  <c:v>79.521000000000015</c:v>
                </c:pt>
                <c:pt idx="5">
                  <c:v>88.268100000000004</c:v>
                </c:pt>
                <c:pt idx="6">
                  <c:v>99.930900000000008</c:v>
                </c:pt>
                <c:pt idx="7">
                  <c:v>99.930900000000008</c:v>
                </c:pt>
                <c:pt idx="8">
                  <c:v>117.42510000000001</c:v>
                </c:pt>
                <c:pt idx="9">
                  <c:v>120.3408</c:v>
                </c:pt>
                <c:pt idx="10">
                  <c:v>117.42510000000001</c:v>
                </c:pt>
                <c:pt idx="11">
                  <c:v>99.930900000000008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5-463E-B4DD-00F883749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6052448"/>
        <c:axId val="417733792"/>
      </c:lineChart>
      <c:catAx>
        <c:axId val="386052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7733792"/>
        <c:crosses val="autoZero"/>
        <c:auto val="1"/>
        <c:lblAlgn val="ctr"/>
        <c:lblOffset val="100"/>
        <c:noMultiLvlLbl val="0"/>
      </c:catAx>
      <c:valAx>
        <c:axId val="41773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Consumo [MWh]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605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Consumo x Produção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'Passo 4'!$C$8</c:f>
              <c:strCache>
                <c:ptCount val="1"/>
                <c:pt idx="0">
                  <c:v>Consumo
[MWh]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0686154855643044"/>
                  <c:y val="-0.1671666529965004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Ref>
              <c:f>'Passo 4'!$D$9:$D$20</c:f>
              <c:numCache>
                <c:formatCode>General</c:formatCode>
                <c:ptCount val="12"/>
                <c:pt idx="0">
                  <c:v>27</c:v>
                </c:pt>
                <c:pt idx="1">
                  <c:v>26</c:v>
                </c:pt>
                <c:pt idx="2">
                  <c:v>24</c:v>
                </c:pt>
                <c:pt idx="3">
                  <c:v>25</c:v>
                </c:pt>
                <c:pt idx="4">
                  <c:v>20</c:v>
                </c:pt>
                <c:pt idx="5">
                  <c:v>23</c:v>
                </c:pt>
                <c:pt idx="6">
                  <c:v>27</c:v>
                </c:pt>
                <c:pt idx="7">
                  <c:v>27</c:v>
                </c:pt>
                <c:pt idx="8">
                  <c:v>33</c:v>
                </c:pt>
                <c:pt idx="9">
                  <c:v>34</c:v>
                </c:pt>
                <c:pt idx="10">
                  <c:v>33</c:v>
                </c:pt>
                <c:pt idx="11">
                  <c:v>27</c:v>
                </c:pt>
              </c:numCache>
            </c:numRef>
          </c:xVal>
          <c:yVal>
            <c:numRef>
              <c:f>'Passo 4'!$C$9:$C$20</c:f>
              <c:numCache>
                <c:formatCode>General</c:formatCode>
                <c:ptCount val="12"/>
                <c:pt idx="0">
                  <c:v>105</c:v>
                </c:pt>
                <c:pt idx="1">
                  <c:v>99</c:v>
                </c:pt>
                <c:pt idx="2">
                  <c:v>89</c:v>
                </c:pt>
                <c:pt idx="3">
                  <c:v>93</c:v>
                </c:pt>
                <c:pt idx="4">
                  <c:v>80</c:v>
                </c:pt>
                <c:pt idx="5">
                  <c:v>87</c:v>
                </c:pt>
                <c:pt idx="6">
                  <c:v>99</c:v>
                </c:pt>
                <c:pt idx="7">
                  <c:v>100</c:v>
                </c:pt>
                <c:pt idx="8">
                  <c:v>118</c:v>
                </c:pt>
                <c:pt idx="9">
                  <c:v>125</c:v>
                </c:pt>
                <c:pt idx="10">
                  <c:v>110</c:v>
                </c:pt>
                <c:pt idx="1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58-40D6-8E36-AA7944A7A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267840"/>
        <c:axId val="714502144"/>
      </c:scatterChart>
      <c:valAx>
        <c:axId val="413267840"/>
        <c:scaling>
          <c:orientation val="minMax"/>
          <c:min val="1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Produção [t]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14502144"/>
        <c:crosses val="autoZero"/>
        <c:crossBetween val="midCat"/>
      </c:valAx>
      <c:valAx>
        <c:axId val="71450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 [MWh]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3267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Consumo x Produção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'Passo 4 - Resposta'!$C$8</c:f>
              <c:strCache>
                <c:ptCount val="1"/>
                <c:pt idx="0">
                  <c:v>Consumo
[MWh]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0686154855643044"/>
                  <c:y val="-0.1671666529965004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Ref>
              <c:f>'Passo 4 - Resposta'!$D$9:$D$20</c:f>
              <c:numCache>
                <c:formatCode>General</c:formatCode>
                <c:ptCount val="12"/>
                <c:pt idx="0">
                  <c:v>27</c:v>
                </c:pt>
                <c:pt idx="1">
                  <c:v>26</c:v>
                </c:pt>
                <c:pt idx="2">
                  <c:v>24</c:v>
                </c:pt>
                <c:pt idx="3">
                  <c:v>25</c:v>
                </c:pt>
                <c:pt idx="4">
                  <c:v>20</c:v>
                </c:pt>
                <c:pt idx="5">
                  <c:v>23</c:v>
                </c:pt>
                <c:pt idx="6">
                  <c:v>27</c:v>
                </c:pt>
                <c:pt idx="7">
                  <c:v>27</c:v>
                </c:pt>
                <c:pt idx="8">
                  <c:v>33</c:v>
                </c:pt>
                <c:pt idx="9">
                  <c:v>34</c:v>
                </c:pt>
                <c:pt idx="10">
                  <c:v>33</c:v>
                </c:pt>
                <c:pt idx="11">
                  <c:v>27</c:v>
                </c:pt>
              </c:numCache>
            </c:numRef>
          </c:xVal>
          <c:yVal>
            <c:numRef>
              <c:f>'Passo 4 - Resposta'!$C$9:$C$20</c:f>
              <c:numCache>
                <c:formatCode>General</c:formatCode>
                <c:ptCount val="12"/>
                <c:pt idx="0">
                  <c:v>105</c:v>
                </c:pt>
                <c:pt idx="1">
                  <c:v>99</c:v>
                </c:pt>
                <c:pt idx="2">
                  <c:v>89</c:v>
                </c:pt>
                <c:pt idx="3">
                  <c:v>93</c:v>
                </c:pt>
                <c:pt idx="4">
                  <c:v>80</c:v>
                </c:pt>
                <c:pt idx="5">
                  <c:v>87</c:v>
                </c:pt>
                <c:pt idx="6">
                  <c:v>99</c:v>
                </c:pt>
                <c:pt idx="7">
                  <c:v>100</c:v>
                </c:pt>
                <c:pt idx="8">
                  <c:v>118</c:v>
                </c:pt>
                <c:pt idx="9">
                  <c:v>125</c:v>
                </c:pt>
                <c:pt idx="10">
                  <c:v>110</c:v>
                </c:pt>
                <c:pt idx="1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17-40AA-88CE-C3FA62D38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267840"/>
        <c:axId val="714502144"/>
      </c:scatterChart>
      <c:valAx>
        <c:axId val="413267840"/>
        <c:scaling>
          <c:orientation val="minMax"/>
          <c:min val="1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Produção [t]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14502144"/>
        <c:crosses val="autoZero"/>
        <c:crossBetween val="midCat"/>
      </c:valAx>
      <c:valAx>
        <c:axId val="71450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 [MWh]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3267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Comparação</a:t>
            </a:r>
            <a:r>
              <a:rPr lang="pt-BR" baseline="0"/>
              <a:t> dos consumos medidos e calculados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Consumo medido após a AEE [MWh]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'Passo 4 - Resposta'!$C$30:$C$41</c:f>
              <c:numCache>
                <c:formatCode>General</c:formatCode>
                <c:ptCount val="12"/>
                <c:pt idx="0">
                  <c:v>75</c:v>
                </c:pt>
                <c:pt idx="1">
                  <c:v>73</c:v>
                </c:pt>
                <c:pt idx="2">
                  <c:v>59</c:v>
                </c:pt>
                <c:pt idx="3">
                  <c:v>63</c:v>
                </c:pt>
                <c:pt idx="4">
                  <c:v>47</c:v>
                </c:pt>
                <c:pt idx="5">
                  <c:v>55</c:v>
                </c:pt>
                <c:pt idx="6">
                  <c:v>70</c:v>
                </c:pt>
                <c:pt idx="7">
                  <c:v>70</c:v>
                </c:pt>
                <c:pt idx="8">
                  <c:v>84</c:v>
                </c:pt>
                <c:pt idx="9">
                  <c:v>94</c:v>
                </c:pt>
                <c:pt idx="10">
                  <c:v>76</c:v>
                </c:pt>
                <c:pt idx="11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E-4203-A737-80342655782C}"/>
            </c:ext>
          </c:extLst>
        </c:ser>
        <c:ser>
          <c:idx val="1"/>
          <c:order val="1"/>
          <c:tx>
            <c:v>Linha de Base Ajustada [MWh] (este seria o consumo se a AEE não tivesse sido feita)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'Passo 4 - Resposta'!$E$30:$E$41</c:f>
              <c:numCache>
                <c:formatCode>0</c:formatCode>
                <c:ptCount val="12"/>
                <c:pt idx="0">
                  <c:v>126.1722</c:v>
                </c:pt>
                <c:pt idx="1">
                  <c:v>123.25650000000002</c:v>
                </c:pt>
                <c:pt idx="2">
                  <c:v>102.8466</c:v>
                </c:pt>
                <c:pt idx="3">
                  <c:v>117.42510000000001</c:v>
                </c:pt>
                <c:pt idx="4">
                  <c:v>91.183799999999991</c:v>
                </c:pt>
                <c:pt idx="5">
                  <c:v>94.099500000000006</c:v>
                </c:pt>
                <c:pt idx="6">
                  <c:v>117.42510000000001</c:v>
                </c:pt>
                <c:pt idx="7">
                  <c:v>137.83500000000001</c:v>
                </c:pt>
                <c:pt idx="8">
                  <c:v>140.75069999999999</c:v>
                </c:pt>
                <c:pt idx="9">
                  <c:v>143.66640000000001</c:v>
                </c:pt>
                <c:pt idx="10">
                  <c:v>143.66640000000001</c:v>
                </c:pt>
                <c:pt idx="11">
                  <c:v>126.1722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E-4203-A737-80342655782C}"/>
            </c:ext>
          </c:extLst>
        </c:ser>
        <c:ser>
          <c:idx val="2"/>
          <c:order val="2"/>
          <c:tx>
            <c:v>Consumo medido durante o ano anterior [MWh] (antes da AEE)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'Passo 4 - Resposta'!$C$9:$C$20</c:f>
              <c:numCache>
                <c:formatCode>General</c:formatCode>
                <c:ptCount val="12"/>
                <c:pt idx="0">
                  <c:v>105</c:v>
                </c:pt>
                <c:pt idx="1">
                  <c:v>99</c:v>
                </c:pt>
                <c:pt idx="2">
                  <c:v>89</c:v>
                </c:pt>
                <c:pt idx="3">
                  <c:v>93</c:v>
                </c:pt>
                <c:pt idx="4">
                  <c:v>80</c:v>
                </c:pt>
                <c:pt idx="5">
                  <c:v>87</c:v>
                </c:pt>
                <c:pt idx="6">
                  <c:v>99</c:v>
                </c:pt>
                <c:pt idx="7">
                  <c:v>100</c:v>
                </c:pt>
                <c:pt idx="8">
                  <c:v>118</c:v>
                </c:pt>
                <c:pt idx="9">
                  <c:v>125</c:v>
                </c:pt>
                <c:pt idx="10">
                  <c:v>110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9E-4203-A737-803426557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0367472"/>
        <c:axId val="444213088"/>
      </c:lineChart>
      <c:catAx>
        <c:axId val="660367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4213088"/>
        <c:crosses val="autoZero"/>
        <c:auto val="1"/>
        <c:lblAlgn val="ctr"/>
        <c:lblOffset val="100"/>
        <c:noMultiLvlLbl val="0"/>
      </c:catAx>
      <c:valAx>
        <c:axId val="44421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Consumo [MWh]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036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8.sv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7620</xdr:rowOff>
    </xdr:from>
    <xdr:to>
      <xdr:col>2</xdr:col>
      <xdr:colOff>200642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6490974-E02F-474E-923C-C5560A2FD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7620"/>
          <a:ext cx="1637435" cy="1082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7</xdr:row>
      <xdr:rowOff>100965</xdr:rowOff>
    </xdr:from>
    <xdr:to>
      <xdr:col>16</xdr:col>
      <xdr:colOff>750570</xdr:colOff>
      <xdr:row>11</xdr:row>
      <xdr:rowOff>104835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0F6A18F-E70E-41B3-AB05-8717756A3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49590" y="2112645"/>
          <a:ext cx="4617720" cy="735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7620</xdr:rowOff>
    </xdr:from>
    <xdr:to>
      <xdr:col>2</xdr:col>
      <xdr:colOff>200642</xdr:colOff>
      <xdr:row>0</xdr:row>
      <xdr:rowOff>1088571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FB7F4AF-C960-4987-AF9A-15DB83AC3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7620"/>
          <a:ext cx="1648442" cy="10809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7620</xdr:rowOff>
    </xdr:from>
    <xdr:to>
      <xdr:col>2</xdr:col>
      <xdr:colOff>200642</xdr:colOff>
      <xdr:row>0</xdr:row>
      <xdr:rowOff>1088571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41B5D00-AB05-4BBB-B00D-1384EE1A1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7620"/>
          <a:ext cx="1648442" cy="1080951"/>
        </a:xfrm>
        <a:prstGeom prst="rect">
          <a:avLst/>
        </a:prstGeom>
      </xdr:spPr>
    </xdr:pic>
    <xdr:clientData/>
  </xdr:twoCellAnchor>
  <xdr:twoCellAnchor>
    <xdr:from>
      <xdr:col>6</xdr:col>
      <xdr:colOff>60960</xdr:colOff>
      <xdr:row>5</xdr:row>
      <xdr:rowOff>106680</xdr:rowOff>
    </xdr:from>
    <xdr:to>
      <xdr:col>12</xdr:col>
      <xdr:colOff>198120</xdr:colOff>
      <xdr:row>17</xdr:row>
      <xdr:rowOff>106680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BC4C50E-D4A6-44BC-9E0A-54C0A76016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220980</xdr:colOff>
      <xdr:row>5</xdr:row>
      <xdr:rowOff>106680</xdr:rowOff>
    </xdr:from>
    <xdr:to>
      <xdr:col>18</xdr:col>
      <xdr:colOff>358140</xdr:colOff>
      <xdr:row>17</xdr:row>
      <xdr:rowOff>106680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73210E8-1827-4696-9240-417637922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381000</xdr:colOff>
      <xdr:row>5</xdr:row>
      <xdr:rowOff>106680</xdr:rowOff>
    </xdr:from>
    <xdr:to>
      <xdr:col>24</xdr:col>
      <xdr:colOff>518160</xdr:colOff>
      <xdr:row>17</xdr:row>
      <xdr:rowOff>106680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F58FEB5-5D8F-4AD2-BB5F-382D14A82B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7620</xdr:rowOff>
    </xdr:from>
    <xdr:to>
      <xdr:col>2</xdr:col>
      <xdr:colOff>200642</xdr:colOff>
      <xdr:row>0</xdr:row>
      <xdr:rowOff>1088571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6802D60-1886-48F5-AC6C-E49C539B2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7620"/>
          <a:ext cx="1648442" cy="10809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7620</xdr:rowOff>
    </xdr:from>
    <xdr:to>
      <xdr:col>2</xdr:col>
      <xdr:colOff>200642</xdr:colOff>
      <xdr:row>0</xdr:row>
      <xdr:rowOff>1088571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019968-151B-4076-A449-3C75A57CA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7620"/>
          <a:ext cx="1648442" cy="1080951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7</xdr:row>
      <xdr:rowOff>91440</xdr:rowOff>
    </xdr:from>
    <xdr:to>
      <xdr:col>14</xdr:col>
      <xdr:colOff>304800</xdr:colOff>
      <xdr:row>23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E6322C8-C1B9-4FD4-8DD4-62D755DA38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365760</xdr:colOff>
      <xdr:row>7</xdr:row>
      <xdr:rowOff>91440</xdr:rowOff>
    </xdr:from>
    <xdr:to>
      <xdr:col>21</xdr:col>
      <xdr:colOff>563880</xdr:colOff>
      <xdr:row>23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CB6C596-48C2-428F-B023-B0BA24FAB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7620</xdr:rowOff>
    </xdr:from>
    <xdr:to>
      <xdr:col>2</xdr:col>
      <xdr:colOff>200642</xdr:colOff>
      <xdr:row>0</xdr:row>
      <xdr:rowOff>1088571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1600287-1439-46E9-9874-F3E42D16A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7620"/>
          <a:ext cx="1648442" cy="1080951"/>
        </a:xfrm>
        <a:prstGeom prst="rect">
          <a:avLst/>
        </a:prstGeom>
      </xdr:spPr>
    </xdr:pic>
    <xdr:clientData/>
  </xdr:twoCellAnchor>
  <xdr:twoCellAnchor editAs="oneCell">
    <xdr:from>
      <xdr:col>9</xdr:col>
      <xdr:colOff>168134</xdr:colOff>
      <xdr:row>7</xdr:row>
      <xdr:rowOff>83820</xdr:rowOff>
    </xdr:from>
    <xdr:to>
      <xdr:col>12</xdr:col>
      <xdr:colOff>637637</xdr:colOff>
      <xdr:row>10</xdr:row>
      <xdr:rowOff>167175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33C0C8B-18B8-43E7-9125-75FFCBC4DA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42" t="1255" r="752" b="1191"/>
        <a:stretch/>
      </xdr:blipFill>
      <xdr:spPr>
        <a:xfrm>
          <a:off x="7407134" y="2293620"/>
          <a:ext cx="2915523" cy="1180635"/>
        </a:xfrm>
        <a:prstGeom prst="rect">
          <a:avLst/>
        </a:prstGeom>
        <a:ln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12</xdr:col>
      <xdr:colOff>685800</xdr:colOff>
      <xdr:row>7</xdr:row>
      <xdr:rowOff>83820</xdr:rowOff>
    </xdr:from>
    <xdr:to>
      <xdr:col>16</xdr:col>
      <xdr:colOff>732761</xdr:colOff>
      <xdr:row>17</xdr:row>
      <xdr:rowOff>53340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E705A6E9-2A4F-486A-8479-8C96E8B94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70820" y="2293620"/>
          <a:ext cx="3003521" cy="2346960"/>
        </a:xfrm>
        <a:prstGeom prst="rect">
          <a:avLst/>
        </a:prstGeom>
        <a:ln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8</xdr:col>
      <xdr:colOff>7621</xdr:colOff>
      <xdr:row>7</xdr:row>
      <xdr:rowOff>83820</xdr:rowOff>
    </xdr:from>
    <xdr:to>
      <xdr:col>9</xdr:col>
      <xdr:colOff>119970</xdr:colOff>
      <xdr:row>7</xdr:row>
      <xdr:rowOff>543625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A05FE1B9-B97C-4E55-9861-E12298F5F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07481" y="2293620"/>
          <a:ext cx="851489" cy="459805"/>
        </a:xfrm>
        <a:prstGeom prst="rect">
          <a:avLst/>
        </a:prstGeom>
        <a:ln>
          <a:solidFill>
            <a:schemeClr val="accent6">
              <a:lumMod val="75000"/>
            </a:schemeClr>
          </a:solidFill>
        </a:ln>
      </xdr:spPr>
    </xdr:pic>
    <xdr:clientData/>
  </xdr:twoCellAnchor>
  <xdr:twoCellAnchor>
    <xdr:from>
      <xdr:col>8</xdr:col>
      <xdr:colOff>0</xdr:colOff>
      <xdr:row>23</xdr:row>
      <xdr:rowOff>15240</xdr:rowOff>
    </xdr:from>
    <xdr:to>
      <xdr:col>17</xdr:col>
      <xdr:colOff>2907</xdr:colOff>
      <xdr:row>54</xdr:row>
      <xdr:rowOff>38101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C2A5EE01-3895-41E2-BC52-64AB676DA526}"/>
            </a:ext>
          </a:extLst>
        </xdr:cNvPr>
        <xdr:cNvGrpSpPr/>
      </xdr:nvGrpSpPr>
      <xdr:grpSpPr>
        <a:xfrm>
          <a:off x="6499860" y="5699760"/>
          <a:ext cx="6883767" cy="5692141"/>
          <a:chOff x="2103120" y="175260"/>
          <a:chExt cx="11161045" cy="8059275"/>
        </a:xfrm>
      </xdr:grpSpPr>
      <xdr:pic>
        <xdr:nvPicPr>
          <xdr:cNvPr id="8" name="Imagem 7">
            <a:extLst>
              <a:ext uri="{FF2B5EF4-FFF2-40B4-BE49-F238E27FC236}">
                <a16:creationId xmlns:a16="http://schemas.microsoft.com/office/drawing/2014/main" id="{823028AC-FCED-430B-B15B-B949E693AD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118360" y="175260"/>
            <a:ext cx="11145805" cy="8059275"/>
          </a:xfrm>
          <a:prstGeom prst="rect">
            <a:avLst/>
          </a:prstGeom>
          <a:ln>
            <a:solidFill>
              <a:schemeClr val="accent6">
                <a:lumMod val="75000"/>
              </a:schemeClr>
            </a:solidFill>
          </a:ln>
        </xdr:spPr>
      </xdr:pic>
      <xdr:sp macro="" textlink="">
        <xdr:nvSpPr>
          <xdr:cNvPr id="9" name="Elipse 8">
            <a:extLst>
              <a:ext uri="{FF2B5EF4-FFF2-40B4-BE49-F238E27FC236}">
                <a16:creationId xmlns:a16="http://schemas.microsoft.com/office/drawing/2014/main" id="{4026B574-4CD2-43F5-91C9-9008DCC4A0CD}"/>
              </a:ext>
            </a:extLst>
          </xdr:cNvPr>
          <xdr:cNvSpPr/>
        </xdr:nvSpPr>
        <xdr:spPr>
          <a:xfrm>
            <a:off x="2103120" y="3680460"/>
            <a:ext cx="2674620" cy="830580"/>
          </a:xfrm>
          <a:prstGeom prst="ellipse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Elipse 9">
            <a:extLst>
              <a:ext uri="{FF2B5EF4-FFF2-40B4-BE49-F238E27FC236}">
                <a16:creationId xmlns:a16="http://schemas.microsoft.com/office/drawing/2014/main" id="{FC898B34-C9CB-4134-BFAE-3749C7C2D33B}"/>
              </a:ext>
            </a:extLst>
          </xdr:cNvPr>
          <xdr:cNvSpPr/>
        </xdr:nvSpPr>
        <xdr:spPr>
          <a:xfrm>
            <a:off x="5082540" y="7078980"/>
            <a:ext cx="4503420" cy="830580"/>
          </a:xfrm>
          <a:prstGeom prst="ellipse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2</xdr:col>
      <xdr:colOff>91440</xdr:colOff>
      <xdr:row>26</xdr:row>
      <xdr:rowOff>0</xdr:rowOff>
    </xdr:to>
    <xdr:pic>
      <xdr:nvPicPr>
        <xdr:cNvPr id="3" name="Gráfico 2" descr="Seta de linha Curva leve">
          <a:extLst>
            <a:ext uri="{FF2B5EF4-FFF2-40B4-BE49-F238E27FC236}">
              <a16:creationId xmlns:a16="http://schemas.microsoft.com/office/drawing/2014/main" id="{51E035F6-4D18-4335-925C-E35732745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 flipH="1">
          <a:off x="1630680" y="352044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7620</xdr:rowOff>
    </xdr:from>
    <xdr:to>
      <xdr:col>1</xdr:col>
      <xdr:colOff>48242</xdr:colOff>
      <xdr:row>0</xdr:row>
      <xdr:rowOff>1088571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2034C2F-A526-4CD4-A20D-8BBDE05F0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7620"/>
          <a:ext cx="1648442" cy="108095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7620</xdr:rowOff>
    </xdr:from>
    <xdr:to>
      <xdr:col>2</xdr:col>
      <xdr:colOff>200642</xdr:colOff>
      <xdr:row>0</xdr:row>
      <xdr:rowOff>1088571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820E487-1D44-4F90-850A-E5255841A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7620"/>
          <a:ext cx="1648442" cy="1080951"/>
        </a:xfrm>
        <a:prstGeom prst="rect">
          <a:avLst/>
        </a:prstGeom>
      </xdr:spPr>
    </xdr:pic>
    <xdr:clientData/>
  </xdr:twoCellAnchor>
  <xdr:twoCellAnchor>
    <xdr:from>
      <xdr:col>7</xdr:col>
      <xdr:colOff>106680</xdr:colOff>
      <xdr:row>7</xdr:row>
      <xdr:rowOff>83820</xdr:rowOff>
    </xdr:from>
    <xdr:to>
      <xdr:col>13</xdr:col>
      <xdr:colOff>243840</xdr:colOff>
      <xdr:row>20</xdr:row>
      <xdr:rowOff>83820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1E4DDC7-6CE5-418E-A4C1-747E283F83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7620</xdr:rowOff>
    </xdr:from>
    <xdr:to>
      <xdr:col>2</xdr:col>
      <xdr:colOff>200642</xdr:colOff>
      <xdr:row>0</xdr:row>
      <xdr:rowOff>1088571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D44C2B-2159-451A-B6B6-EE1DEFA31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7620"/>
          <a:ext cx="1648442" cy="1080951"/>
        </a:xfrm>
        <a:prstGeom prst="rect">
          <a:avLst/>
        </a:prstGeom>
      </xdr:spPr>
    </xdr:pic>
    <xdr:clientData/>
  </xdr:twoCellAnchor>
  <xdr:twoCellAnchor>
    <xdr:from>
      <xdr:col>7</xdr:col>
      <xdr:colOff>68580</xdr:colOff>
      <xdr:row>7</xdr:row>
      <xdr:rowOff>53340</xdr:rowOff>
    </xdr:from>
    <xdr:to>
      <xdr:col>13</xdr:col>
      <xdr:colOff>205740</xdr:colOff>
      <xdr:row>20</xdr:row>
      <xdr:rowOff>53340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4F7E155-3C55-43E5-B7CA-66C3A0F456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190500</xdr:colOff>
      <xdr:row>25</xdr:row>
      <xdr:rowOff>0</xdr:rowOff>
    </xdr:from>
    <xdr:to>
      <xdr:col>14</xdr:col>
      <xdr:colOff>342900</xdr:colOff>
      <xdr:row>42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9B436DF-4A11-483B-B3C5-9D49BED34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A726D-11B8-4539-8630-23056E76FA0D}">
  <dimension ref="A1:Q12"/>
  <sheetViews>
    <sheetView showGridLines="0" tabSelected="1" zoomScaleNormal="100" workbookViewId="0">
      <selection activeCell="A3" sqref="A3"/>
    </sheetView>
  </sheetViews>
  <sheetFormatPr defaultRowHeight="14.4" x14ac:dyDescent="0.3"/>
  <cols>
    <col min="1" max="11" width="10.77734375" style="2" customWidth="1"/>
    <col min="12" max="17" width="11.33203125" style="2" customWidth="1"/>
    <col min="18" max="26" width="10.77734375" style="2" customWidth="1"/>
    <col min="27" max="16384" width="8.88671875" style="2"/>
  </cols>
  <sheetData>
    <row r="1" spans="1:17" ht="85.95" customHeight="1" x14ac:dyDescent="0.3">
      <c r="A1" s="84"/>
      <c r="B1" s="84"/>
      <c r="C1" s="85" t="s">
        <v>0</v>
      </c>
      <c r="D1" s="85"/>
      <c r="E1" s="85"/>
      <c r="F1" s="85"/>
      <c r="G1" s="85"/>
      <c r="H1" s="85"/>
      <c r="I1" s="1"/>
      <c r="L1" s="75" t="s">
        <v>100</v>
      </c>
      <c r="M1" s="76"/>
      <c r="N1" s="76"/>
      <c r="O1" s="76"/>
      <c r="P1" s="76"/>
      <c r="Q1" s="77"/>
    </row>
    <row r="2" spans="1:17" x14ac:dyDescent="0.3">
      <c r="L2" s="78"/>
      <c r="M2" s="79"/>
      <c r="N2" s="79"/>
      <c r="O2" s="79"/>
      <c r="P2" s="79"/>
      <c r="Q2" s="80"/>
    </row>
    <row r="3" spans="1:17" x14ac:dyDescent="0.3">
      <c r="L3" s="78"/>
      <c r="M3" s="79"/>
      <c r="N3" s="79"/>
      <c r="O3" s="79"/>
      <c r="P3" s="79"/>
      <c r="Q3" s="80"/>
    </row>
    <row r="4" spans="1:17" x14ac:dyDescent="0.3">
      <c r="B4" s="47" t="s">
        <v>71</v>
      </c>
      <c r="C4" s="3"/>
      <c r="D4" s="3"/>
      <c r="E4" s="3"/>
      <c r="L4" s="78"/>
      <c r="M4" s="79"/>
      <c r="N4" s="79"/>
      <c r="O4" s="79"/>
      <c r="P4" s="79"/>
      <c r="Q4" s="80"/>
    </row>
    <row r="5" spans="1:17" x14ac:dyDescent="0.3">
      <c r="B5" s="2" t="s">
        <v>72</v>
      </c>
      <c r="C5" s="3"/>
      <c r="D5" s="3"/>
      <c r="E5" s="3"/>
      <c r="L5" s="78"/>
      <c r="M5" s="79"/>
      <c r="N5" s="79"/>
      <c r="O5" s="79"/>
      <c r="P5" s="79"/>
      <c r="Q5" s="80"/>
    </row>
    <row r="6" spans="1:17" x14ac:dyDescent="0.3">
      <c r="B6" s="2" t="s">
        <v>67</v>
      </c>
      <c r="L6" s="78"/>
      <c r="M6" s="79"/>
      <c r="N6" s="79"/>
      <c r="O6" s="79"/>
      <c r="P6" s="79"/>
      <c r="Q6" s="80"/>
    </row>
    <row r="7" spans="1:17" ht="15" thickBot="1" x14ac:dyDescent="0.35">
      <c r="L7" s="81"/>
      <c r="M7" s="82"/>
      <c r="N7" s="82"/>
      <c r="O7" s="82"/>
      <c r="P7" s="82"/>
      <c r="Q7" s="83"/>
    </row>
    <row r="8" spans="1:17" x14ac:dyDescent="0.3">
      <c r="A8" s="2" t="s">
        <v>1</v>
      </c>
      <c r="B8" s="2" t="s">
        <v>2</v>
      </c>
      <c r="L8" s="66"/>
      <c r="M8" s="67"/>
      <c r="N8" s="67"/>
      <c r="O8" s="67"/>
      <c r="P8" s="67"/>
      <c r="Q8" s="68"/>
    </row>
    <row r="9" spans="1:17" x14ac:dyDescent="0.3">
      <c r="A9" s="2" t="s">
        <v>3</v>
      </c>
      <c r="B9" s="2" t="s">
        <v>6</v>
      </c>
      <c r="L9" s="69"/>
      <c r="M9" s="70"/>
      <c r="N9" s="70"/>
      <c r="O9" s="70"/>
      <c r="P9" s="70"/>
      <c r="Q9" s="71"/>
    </row>
    <row r="10" spans="1:17" x14ac:dyDescent="0.3">
      <c r="A10" s="2" t="s">
        <v>5</v>
      </c>
      <c r="B10" s="2" t="s">
        <v>4</v>
      </c>
      <c r="L10" s="69"/>
      <c r="M10" s="70"/>
      <c r="N10" s="70"/>
      <c r="O10" s="70"/>
      <c r="P10" s="70"/>
      <c r="Q10" s="71"/>
    </row>
    <row r="11" spans="1:17" x14ac:dyDescent="0.3">
      <c r="A11" s="2" t="s">
        <v>7</v>
      </c>
      <c r="B11" s="2" t="s">
        <v>70</v>
      </c>
      <c r="L11" s="69"/>
      <c r="M11" s="70"/>
      <c r="N11" s="70"/>
      <c r="O11" s="70"/>
      <c r="P11" s="70"/>
      <c r="Q11" s="71"/>
    </row>
    <row r="12" spans="1:17" ht="15" thickBot="1" x14ac:dyDescent="0.35">
      <c r="L12" s="72"/>
      <c r="M12" s="73"/>
      <c r="N12" s="73"/>
      <c r="O12" s="73"/>
      <c r="P12" s="73"/>
      <c r="Q12" s="74"/>
    </row>
  </sheetData>
  <mergeCells count="4">
    <mergeCell ref="L8:Q12"/>
    <mergeCell ref="L1:Q7"/>
    <mergeCell ref="A1:B1"/>
    <mergeCell ref="C1:H1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1EFC6-17A2-4FFB-9C45-4A916C443DAD}">
  <dimension ref="A1:Q24"/>
  <sheetViews>
    <sheetView showGridLines="0" zoomScaleNormal="100" workbookViewId="0">
      <selection activeCell="A4" sqref="A4"/>
    </sheetView>
  </sheetViews>
  <sheetFormatPr defaultRowHeight="14.4" x14ac:dyDescent="0.3"/>
  <cols>
    <col min="1" max="2" width="10.77734375" style="2" customWidth="1"/>
    <col min="3" max="4" width="11.77734375" style="2" customWidth="1"/>
    <col min="5" max="5" width="15.33203125" style="2" customWidth="1"/>
    <col min="6" max="6" width="11.77734375" style="2" customWidth="1"/>
    <col min="7" max="7" width="10.77734375" style="2" customWidth="1"/>
    <col min="8" max="8" width="15" style="2" customWidth="1"/>
    <col min="9" max="25" width="10.77734375" style="2" customWidth="1"/>
    <col min="26" max="16384" width="8.88671875" style="2"/>
  </cols>
  <sheetData>
    <row r="1" spans="1:17" ht="85.95" customHeight="1" x14ac:dyDescent="0.3">
      <c r="A1" s="84"/>
      <c r="B1" s="84"/>
      <c r="C1" s="85" t="s">
        <v>0</v>
      </c>
      <c r="D1" s="85"/>
      <c r="E1" s="85"/>
      <c r="F1" s="85"/>
      <c r="G1" s="85"/>
      <c r="H1" s="85"/>
    </row>
    <row r="2" spans="1:17" ht="15" thickBot="1" x14ac:dyDescent="0.35"/>
    <row r="3" spans="1:17" ht="15" thickBot="1" x14ac:dyDescent="0.35">
      <c r="B3" s="2" t="s">
        <v>26</v>
      </c>
      <c r="H3" s="56" t="s">
        <v>71</v>
      </c>
      <c r="I3" s="48"/>
      <c r="J3" s="49"/>
      <c r="K3" s="49"/>
      <c r="L3" s="49"/>
      <c r="M3" s="49"/>
      <c r="N3" s="49"/>
      <c r="O3" s="49"/>
      <c r="P3" s="49"/>
    </row>
    <row r="4" spans="1:17" x14ac:dyDescent="0.3">
      <c r="H4" s="50" t="s">
        <v>73</v>
      </c>
      <c r="I4" s="51"/>
      <c r="J4" s="51"/>
      <c r="K4" s="51"/>
      <c r="L4" s="51"/>
      <c r="M4" s="51"/>
      <c r="N4" s="51"/>
      <c r="O4" s="51"/>
      <c r="P4" s="52"/>
    </row>
    <row r="5" spans="1:17" ht="15" thickBot="1" x14ac:dyDescent="0.35">
      <c r="B5" s="86" t="s">
        <v>53</v>
      </c>
      <c r="C5" s="86"/>
      <c r="D5" s="86"/>
      <c r="E5" s="86"/>
      <c r="F5" s="86"/>
      <c r="H5" s="53" t="s">
        <v>74</v>
      </c>
      <c r="I5" s="54"/>
      <c r="J5" s="54"/>
      <c r="K5" s="54"/>
      <c r="L5" s="54"/>
      <c r="M5" s="54"/>
      <c r="N5" s="54"/>
      <c r="O5" s="54"/>
      <c r="P5" s="55"/>
      <c r="Q5" s="13"/>
    </row>
    <row r="6" spans="1:17" x14ac:dyDescent="0.3">
      <c r="B6" s="87" t="s">
        <v>8</v>
      </c>
      <c r="C6" s="87"/>
      <c r="D6" s="87"/>
      <c r="E6" s="87"/>
      <c r="F6" s="87"/>
    </row>
    <row r="7" spans="1:17" x14ac:dyDescent="0.3">
      <c r="B7" s="87"/>
      <c r="C7" s="87"/>
      <c r="D7" s="87"/>
      <c r="E7" s="87"/>
      <c r="F7" s="87"/>
    </row>
    <row r="8" spans="1:17" ht="57.6" x14ac:dyDescent="0.3">
      <c r="B8" s="5" t="s">
        <v>9</v>
      </c>
      <c r="C8" s="6" t="s">
        <v>51</v>
      </c>
      <c r="D8" s="6" t="s">
        <v>10</v>
      </c>
      <c r="E8" s="6" t="s">
        <v>25</v>
      </c>
      <c r="F8" s="6" t="s">
        <v>11</v>
      </c>
    </row>
    <row r="9" spans="1:17" x14ac:dyDescent="0.3">
      <c r="B9" s="7" t="s">
        <v>12</v>
      </c>
      <c r="C9" s="16">
        <v>105</v>
      </c>
      <c r="D9" s="16">
        <v>27</v>
      </c>
      <c r="E9" s="16">
        <v>25</v>
      </c>
      <c r="F9" s="8">
        <v>176</v>
      </c>
    </row>
    <row r="10" spans="1:17" x14ac:dyDescent="0.3">
      <c r="B10" s="7" t="s">
        <v>13</v>
      </c>
      <c r="C10" s="16">
        <v>99</v>
      </c>
      <c r="D10" s="16">
        <v>26</v>
      </c>
      <c r="E10" s="16">
        <v>23</v>
      </c>
      <c r="F10" s="8">
        <v>193</v>
      </c>
    </row>
    <row r="11" spans="1:17" x14ac:dyDescent="0.3">
      <c r="B11" s="7" t="s">
        <v>14</v>
      </c>
      <c r="C11" s="16">
        <v>89</v>
      </c>
      <c r="D11" s="16">
        <v>24</v>
      </c>
      <c r="E11" s="16">
        <v>30</v>
      </c>
      <c r="F11" s="8">
        <v>179</v>
      </c>
    </row>
    <row r="12" spans="1:17" x14ac:dyDescent="0.3">
      <c r="B12" s="7" t="s">
        <v>15</v>
      </c>
      <c r="C12" s="16">
        <v>93</v>
      </c>
      <c r="D12" s="16">
        <v>25</v>
      </c>
      <c r="E12" s="16">
        <v>27</v>
      </c>
      <c r="F12" s="8">
        <v>183</v>
      </c>
    </row>
    <row r="13" spans="1:17" x14ac:dyDescent="0.3">
      <c r="B13" s="7" t="s">
        <v>16</v>
      </c>
      <c r="C13" s="16">
        <v>80</v>
      </c>
      <c r="D13" s="16">
        <v>20</v>
      </c>
      <c r="E13" s="16">
        <v>28</v>
      </c>
      <c r="F13" s="8">
        <v>191</v>
      </c>
    </row>
    <row r="14" spans="1:17" x14ac:dyDescent="0.3">
      <c r="B14" s="7" t="s">
        <v>17</v>
      </c>
      <c r="C14" s="16">
        <v>87</v>
      </c>
      <c r="D14" s="16">
        <v>23</v>
      </c>
      <c r="E14" s="16">
        <v>33</v>
      </c>
      <c r="F14" s="8">
        <v>202</v>
      </c>
    </row>
    <row r="15" spans="1:17" x14ac:dyDescent="0.3">
      <c r="B15" s="7" t="s">
        <v>18</v>
      </c>
      <c r="C15" s="16">
        <v>99</v>
      </c>
      <c r="D15" s="16">
        <v>27</v>
      </c>
      <c r="E15" s="16">
        <v>29</v>
      </c>
      <c r="F15" s="8">
        <v>177</v>
      </c>
    </row>
    <row r="16" spans="1:17" x14ac:dyDescent="0.3">
      <c r="B16" s="7" t="s">
        <v>19</v>
      </c>
      <c r="C16" s="16">
        <v>100</v>
      </c>
      <c r="D16" s="16">
        <v>27</v>
      </c>
      <c r="E16" s="16">
        <v>27</v>
      </c>
      <c r="F16" s="8">
        <v>193</v>
      </c>
    </row>
    <row r="17" spans="2:6" x14ac:dyDescent="0.3">
      <c r="B17" s="7" t="s">
        <v>20</v>
      </c>
      <c r="C17" s="16">
        <v>118</v>
      </c>
      <c r="D17" s="16">
        <v>33</v>
      </c>
      <c r="E17" s="16">
        <v>34</v>
      </c>
      <c r="F17" s="8">
        <v>188</v>
      </c>
    </row>
    <row r="18" spans="2:6" x14ac:dyDescent="0.3">
      <c r="B18" s="7" t="s">
        <v>21</v>
      </c>
      <c r="C18" s="16">
        <v>125</v>
      </c>
      <c r="D18" s="16">
        <v>34</v>
      </c>
      <c r="E18" s="16">
        <v>30</v>
      </c>
      <c r="F18" s="8">
        <v>187</v>
      </c>
    </row>
    <row r="19" spans="2:6" x14ac:dyDescent="0.3">
      <c r="B19" s="7" t="s">
        <v>22</v>
      </c>
      <c r="C19" s="16">
        <v>110</v>
      </c>
      <c r="D19" s="16">
        <v>33</v>
      </c>
      <c r="E19" s="16">
        <v>28</v>
      </c>
      <c r="F19" s="8">
        <v>197</v>
      </c>
    </row>
    <row r="20" spans="2:6" x14ac:dyDescent="0.3">
      <c r="B20" s="7" t="s">
        <v>23</v>
      </c>
      <c r="C20" s="16">
        <v>100</v>
      </c>
      <c r="D20" s="16">
        <v>27</v>
      </c>
      <c r="E20" s="16">
        <v>34</v>
      </c>
      <c r="F20" s="8">
        <v>210</v>
      </c>
    </row>
    <row r="21" spans="2:6" x14ac:dyDescent="0.3">
      <c r="B21" s="7" t="s">
        <v>24</v>
      </c>
      <c r="C21" s="18">
        <f>SUM(C9:C20)</f>
        <v>1205</v>
      </c>
      <c r="D21" s="18">
        <f>SUM(D9:D20)</f>
        <v>326</v>
      </c>
      <c r="E21" s="18"/>
      <c r="F21" s="18">
        <f>SUM(F9:F20)</f>
        <v>2276</v>
      </c>
    </row>
    <row r="22" spans="2:6" x14ac:dyDescent="0.3">
      <c r="B22" s="29" t="s">
        <v>64</v>
      </c>
      <c r="C22" s="30">
        <f>AVERAGE(C9:C20)</f>
        <v>100.41666666666667</v>
      </c>
      <c r="D22" s="30">
        <f>AVERAGE(D9:D20)</f>
        <v>27.166666666666668</v>
      </c>
    </row>
    <row r="23" spans="2:6" x14ac:dyDescent="0.3">
      <c r="B23" s="29" t="s">
        <v>66</v>
      </c>
      <c r="C23" s="30">
        <f>_xlfn.STDEV.S(C9:C20)</f>
        <v>12.837858312842002</v>
      </c>
      <c r="D23" s="30">
        <f>_xlfn.STDEV.S(D9:D20)</f>
        <v>4.2604595000439911</v>
      </c>
    </row>
    <row r="24" spans="2:6" x14ac:dyDescent="0.3">
      <c r="B24" s="29" t="s">
        <v>65</v>
      </c>
      <c r="C24" s="31">
        <f>C23/C22</f>
        <v>0.12784589191211951</v>
      </c>
      <c r="D24" s="31">
        <f>D23/D22</f>
        <v>0.15682673006296899</v>
      </c>
    </row>
  </sheetData>
  <mergeCells count="4">
    <mergeCell ref="A1:B1"/>
    <mergeCell ref="B5:F5"/>
    <mergeCell ref="B6:F7"/>
    <mergeCell ref="C1:H1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2B842-C34F-497D-8A76-21D6AAD726BF}">
  <dimension ref="A1:P24"/>
  <sheetViews>
    <sheetView showGridLines="0" zoomScaleNormal="100" workbookViewId="0">
      <selection activeCell="A4" sqref="A4"/>
    </sheetView>
  </sheetViews>
  <sheetFormatPr defaultRowHeight="14.4" x14ac:dyDescent="0.3"/>
  <cols>
    <col min="1" max="2" width="10.77734375" style="2" customWidth="1"/>
    <col min="3" max="4" width="11.77734375" style="2" customWidth="1"/>
    <col min="5" max="5" width="15.33203125" style="2" customWidth="1"/>
    <col min="6" max="6" width="11.77734375" style="2" customWidth="1"/>
    <col min="7" max="25" width="10.77734375" style="2" customWidth="1"/>
    <col min="26" max="16384" width="8.88671875" style="2"/>
  </cols>
  <sheetData>
    <row r="1" spans="1:16" ht="85.95" customHeight="1" x14ac:dyDescent="0.3">
      <c r="A1" s="84"/>
      <c r="B1" s="84"/>
      <c r="C1" s="85" t="s">
        <v>0</v>
      </c>
      <c r="D1" s="85"/>
      <c r="E1" s="85"/>
      <c r="F1" s="85"/>
      <c r="G1" s="85"/>
      <c r="H1" s="85"/>
    </row>
    <row r="2" spans="1:16" ht="15" thickBot="1" x14ac:dyDescent="0.35"/>
    <row r="3" spans="1:16" ht="15" thickBot="1" x14ac:dyDescent="0.35">
      <c r="B3" s="2" t="s">
        <v>26</v>
      </c>
      <c r="H3" s="56" t="s">
        <v>75</v>
      </c>
      <c r="I3" s="48"/>
      <c r="J3" s="49"/>
      <c r="K3" s="49"/>
      <c r="L3" s="49"/>
      <c r="M3" s="49"/>
      <c r="N3" s="49"/>
      <c r="O3" s="49"/>
      <c r="P3" s="49"/>
    </row>
    <row r="4" spans="1:16" x14ac:dyDescent="0.3">
      <c r="H4" s="50" t="s">
        <v>76</v>
      </c>
      <c r="I4" s="51"/>
      <c r="J4" s="51"/>
      <c r="K4" s="51"/>
      <c r="L4" s="51"/>
      <c r="M4" s="51"/>
      <c r="N4" s="51"/>
      <c r="O4" s="51"/>
      <c r="P4" s="52"/>
    </row>
    <row r="5" spans="1:16" ht="15" thickBot="1" x14ac:dyDescent="0.35">
      <c r="B5" s="86" t="s">
        <v>53</v>
      </c>
      <c r="C5" s="86"/>
      <c r="D5" s="86"/>
      <c r="E5" s="86"/>
      <c r="F5" s="86"/>
      <c r="H5" s="53" t="s">
        <v>77</v>
      </c>
      <c r="I5" s="54"/>
      <c r="J5" s="54"/>
      <c r="K5" s="54"/>
      <c r="L5" s="54"/>
      <c r="M5" s="54"/>
      <c r="N5" s="54"/>
      <c r="O5" s="54"/>
      <c r="P5" s="55"/>
    </row>
    <row r="6" spans="1:16" x14ac:dyDescent="0.3">
      <c r="B6" s="87" t="s">
        <v>8</v>
      </c>
      <c r="C6" s="87"/>
      <c r="D6" s="87"/>
      <c r="E6" s="87"/>
      <c r="F6" s="87"/>
    </row>
    <row r="7" spans="1:16" x14ac:dyDescent="0.3">
      <c r="B7" s="87"/>
      <c r="C7" s="87"/>
      <c r="D7" s="87"/>
      <c r="E7" s="87"/>
      <c r="F7" s="87"/>
    </row>
    <row r="8" spans="1:16" ht="57.6" x14ac:dyDescent="0.3">
      <c r="B8" s="5" t="s">
        <v>9</v>
      </c>
      <c r="C8" s="6" t="s">
        <v>51</v>
      </c>
      <c r="D8" s="6" t="s">
        <v>10</v>
      </c>
      <c r="E8" s="6" t="s">
        <v>25</v>
      </c>
      <c r="F8" s="6" t="s">
        <v>11</v>
      </c>
    </row>
    <row r="9" spans="1:16" x14ac:dyDescent="0.3">
      <c r="B9" s="7" t="s">
        <v>12</v>
      </c>
      <c r="C9" s="16">
        <v>105</v>
      </c>
      <c r="D9" s="16">
        <v>27</v>
      </c>
      <c r="E9" s="16">
        <v>25</v>
      </c>
      <c r="F9" s="8">
        <v>176</v>
      </c>
    </row>
    <row r="10" spans="1:16" x14ac:dyDescent="0.3">
      <c r="B10" s="7" t="s">
        <v>13</v>
      </c>
      <c r="C10" s="16">
        <v>99</v>
      </c>
      <c r="D10" s="16">
        <v>26</v>
      </c>
      <c r="E10" s="16">
        <v>23</v>
      </c>
      <c r="F10" s="8">
        <v>193</v>
      </c>
    </row>
    <row r="11" spans="1:16" x14ac:dyDescent="0.3">
      <c r="B11" s="7" t="s">
        <v>14</v>
      </c>
      <c r="C11" s="16">
        <v>89</v>
      </c>
      <c r="D11" s="16">
        <v>24</v>
      </c>
      <c r="E11" s="16">
        <v>30</v>
      </c>
      <c r="F11" s="8">
        <v>179</v>
      </c>
    </row>
    <row r="12" spans="1:16" x14ac:dyDescent="0.3">
      <c r="B12" s="7" t="s">
        <v>15</v>
      </c>
      <c r="C12" s="16">
        <v>93</v>
      </c>
      <c r="D12" s="16">
        <v>25</v>
      </c>
      <c r="E12" s="16">
        <v>27</v>
      </c>
      <c r="F12" s="8">
        <v>183</v>
      </c>
    </row>
    <row r="13" spans="1:16" x14ac:dyDescent="0.3">
      <c r="B13" s="7" t="s">
        <v>16</v>
      </c>
      <c r="C13" s="16">
        <v>80</v>
      </c>
      <c r="D13" s="16">
        <v>20</v>
      </c>
      <c r="E13" s="16">
        <v>28</v>
      </c>
      <c r="F13" s="8">
        <v>191</v>
      </c>
    </row>
    <row r="14" spans="1:16" x14ac:dyDescent="0.3">
      <c r="B14" s="7" t="s">
        <v>17</v>
      </c>
      <c r="C14" s="16">
        <v>87</v>
      </c>
      <c r="D14" s="16">
        <v>23</v>
      </c>
      <c r="E14" s="16">
        <v>33</v>
      </c>
      <c r="F14" s="8">
        <v>202</v>
      </c>
    </row>
    <row r="15" spans="1:16" x14ac:dyDescent="0.3">
      <c r="B15" s="7" t="s">
        <v>18</v>
      </c>
      <c r="C15" s="16">
        <v>99</v>
      </c>
      <c r="D15" s="16">
        <v>27</v>
      </c>
      <c r="E15" s="16">
        <v>29</v>
      </c>
      <c r="F15" s="8">
        <v>177</v>
      </c>
    </row>
    <row r="16" spans="1:16" x14ac:dyDescent="0.3">
      <c r="B16" s="7" t="s">
        <v>19</v>
      </c>
      <c r="C16" s="16">
        <v>100</v>
      </c>
      <c r="D16" s="16">
        <v>27</v>
      </c>
      <c r="E16" s="16">
        <v>27</v>
      </c>
      <c r="F16" s="8">
        <v>193</v>
      </c>
    </row>
    <row r="17" spans="2:6" x14ac:dyDescent="0.3">
      <c r="B17" s="7" t="s">
        <v>20</v>
      </c>
      <c r="C17" s="16">
        <v>118</v>
      </c>
      <c r="D17" s="16">
        <v>33</v>
      </c>
      <c r="E17" s="16">
        <v>34</v>
      </c>
      <c r="F17" s="8">
        <v>188</v>
      </c>
    </row>
    <row r="18" spans="2:6" x14ac:dyDescent="0.3">
      <c r="B18" s="7" t="s">
        <v>21</v>
      </c>
      <c r="C18" s="16">
        <v>125</v>
      </c>
      <c r="D18" s="16">
        <v>34</v>
      </c>
      <c r="E18" s="16">
        <v>30</v>
      </c>
      <c r="F18" s="8">
        <v>187</v>
      </c>
    </row>
    <row r="19" spans="2:6" x14ac:dyDescent="0.3">
      <c r="B19" s="7" t="s">
        <v>22</v>
      </c>
      <c r="C19" s="16">
        <v>110</v>
      </c>
      <c r="D19" s="16">
        <v>33</v>
      </c>
      <c r="E19" s="16">
        <v>28</v>
      </c>
      <c r="F19" s="8">
        <v>197</v>
      </c>
    </row>
    <row r="20" spans="2:6" x14ac:dyDescent="0.3">
      <c r="B20" s="7" t="s">
        <v>23</v>
      </c>
      <c r="C20" s="16">
        <v>100</v>
      </c>
      <c r="D20" s="16">
        <v>27</v>
      </c>
      <c r="E20" s="16">
        <v>34</v>
      </c>
      <c r="F20" s="8">
        <v>210</v>
      </c>
    </row>
    <row r="21" spans="2:6" x14ac:dyDescent="0.3">
      <c r="B21" s="7" t="s">
        <v>24</v>
      </c>
      <c r="C21" s="18">
        <f>SUM(C9:C20)</f>
        <v>1205</v>
      </c>
      <c r="D21" s="18">
        <f>SUM(D9:D20)</f>
        <v>326</v>
      </c>
      <c r="E21" s="18"/>
      <c r="F21" s="18">
        <f>SUM(F9:F20)</f>
        <v>2276</v>
      </c>
    </row>
    <row r="22" spans="2:6" x14ac:dyDescent="0.3">
      <c r="B22" s="29" t="s">
        <v>64</v>
      </c>
      <c r="C22" s="30">
        <f>AVERAGE(C9:C20)</f>
        <v>100.41666666666667</v>
      </c>
      <c r="D22" s="30">
        <f>AVERAGE(D9:D20)</f>
        <v>27.166666666666668</v>
      </c>
    </row>
    <row r="23" spans="2:6" x14ac:dyDescent="0.3">
      <c r="B23" s="29" t="s">
        <v>66</v>
      </c>
      <c r="C23" s="30">
        <f>_xlfn.STDEV.S(C9:C20)</f>
        <v>12.837858312842002</v>
      </c>
      <c r="D23" s="30">
        <f>_xlfn.STDEV.S(D9:D20)</f>
        <v>4.2604595000439911</v>
      </c>
    </row>
    <row r="24" spans="2:6" x14ac:dyDescent="0.3">
      <c r="B24" s="29" t="s">
        <v>65</v>
      </c>
      <c r="C24" s="31">
        <f>C23/C22</f>
        <v>0.12784589191211951</v>
      </c>
      <c r="D24" s="31">
        <f>D23/D22</f>
        <v>0.15682673006296899</v>
      </c>
    </row>
  </sheetData>
  <mergeCells count="4">
    <mergeCell ref="A1:B1"/>
    <mergeCell ref="B5:F5"/>
    <mergeCell ref="B6:F7"/>
    <mergeCell ref="C1:H1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FD084-0E38-4C7A-ADB8-3A3A52FE67FA}">
  <dimension ref="A1:Q24"/>
  <sheetViews>
    <sheetView showGridLines="0" zoomScaleNormal="100" workbookViewId="0">
      <selection activeCell="A4" sqref="A4"/>
    </sheetView>
  </sheetViews>
  <sheetFormatPr defaultRowHeight="14.4" x14ac:dyDescent="0.3"/>
  <cols>
    <col min="1" max="2" width="10.77734375" style="2" customWidth="1"/>
    <col min="3" max="4" width="11.77734375" style="2" customWidth="1"/>
    <col min="5" max="5" width="15.33203125" style="2" customWidth="1"/>
    <col min="6" max="7" width="11.77734375" style="2" customWidth="1"/>
    <col min="8" max="9" width="10.77734375" style="2" customWidth="1"/>
    <col min="10" max="10" width="12.33203125" style="2" bestFit="1" customWidth="1"/>
    <col min="11" max="26" width="10.77734375" style="2" customWidth="1"/>
    <col min="27" max="16384" width="8.88671875" style="2"/>
  </cols>
  <sheetData>
    <row r="1" spans="1:17" ht="85.95" customHeight="1" x14ac:dyDescent="0.3">
      <c r="A1" s="84"/>
      <c r="B1" s="84"/>
      <c r="C1" s="85" t="s">
        <v>0</v>
      </c>
      <c r="D1" s="85"/>
      <c r="E1" s="85"/>
      <c r="F1" s="85"/>
      <c r="G1" s="85"/>
      <c r="H1" s="85"/>
      <c r="I1" s="1"/>
    </row>
    <row r="2" spans="1:17" ht="15" thickBot="1" x14ac:dyDescent="0.35"/>
    <row r="3" spans="1:17" ht="15" thickBot="1" x14ac:dyDescent="0.35">
      <c r="B3" s="2" t="s">
        <v>26</v>
      </c>
      <c r="J3" s="60" t="s">
        <v>71</v>
      </c>
      <c r="K3" s="13"/>
      <c r="L3" s="13"/>
      <c r="M3" s="13"/>
      <c r="N3" s="13"/>
      <c r="O3" s="13"/>
      <c r="P3" s="13"/>
      <c r="Q3" s="13"/>
    </row>
    <row r="4" spans="1:17" x14ac:dyDescent="0.3">
      <c r="I4" s="57" t="s">
        <v>78</v>
      </c>
      <c r="J4" s="51"/>
      <c r="K4" s="58"/>
      <c r="L4" s="58"/>
      <c r="M4" s="58"/>
      <c r="N4" s="58"/>
      <c r="O4" s="58"/>
      <c r="P4" s="58"/>
      <c r="Q4" s="59"/>
    </row>
    <row r="5" spans="1:17" x14ac:dyDescent="0.3">
      <c r="B5" s="86" t="s">
        <v>53</v>
      </c>
      <c r="C5" s="86"/>
      <c r="D5" s="86"/>
      <c r="E5" s="86"/>
      <c r="F5" s="86"/>
      <c r="G5" s="86"/>
      <c r="I5" s="50" t="s">
        <v>79</v>
      </c>
      <c r="J5" s="51"/>
      <c r="K5" s="51"/>
      <c r="L5" s="51"/>
      <c r="M5" s="51"/>
      <c r="N5" s="51"/>
      <c r="O5" s="51"/>
      <c r="P5" s="51"/>
      <c r="Q5" s="52"/>
    </row>
    <row r="6" spans="1:17" x14ac:dyDescent="0.3">
      <c r="B6" s="87" t="s">
        <v>8</v>
      </c>
      <c r="C6" s="87"/>
      <c r="D6" s="87"/>
      <c r="E6" s="87"/>
      <c r="F6" s="87"/>
      <c r="G6" s="87"/>
      <c r="I6" s="61" t="s">
        <v>80</v>
      </c>
      <c r="J6" s="51"/>
      <c r="K6" s="51"/>
      <c r="L6" s="51"/>
      <c r="M6" s="51"/>
      <c r="N6" s="51"/>
      <c r="O6" s="51"/>
      <c r="P6" s="51"/>
      <c r="Q6" s="52"/>
    </row>
    <row r="7" spans="1:17" ht="15" thickBot="1" x14ac:dyDescent="0.35">
      <c r="B7" s="87"/>
      <c r="C7" s="87"/>
      <c r="D7" s="87"/>
      <c r="E7" s="87"/>
      <c r="F7" s="87"/>
      <c r="G7" s="87"/>
      <c r="I7" s="53" t="s">
        <v>81</v>
      </c>
      <c r="J7" s="54"/>
      <c r="K7" s="54"/>
      <c r="L7" s="54"/>
      <c r="M7" s="54"/>
      <c r="N7" s="54"/>
      <c r="O7" s="54"/>
      <c r="P7" s="54"/>
      <c r="Q7" s="55"/>
    </row>
    <row r="8" spans="1:17" ht="57.6" x14ac:dyDescent="0.3">
      <c r="B8" s="5" t="s">
        <v>9</v>
      </c>
      <c r="C8" s="6" t="s">
        <v>51</v>
      </c>
      <c r="D8" s="6" t="s">
        <v>10</v>
      </c>
      <c r="E8" s="35" t="s">
        <v>25</v>
      </c>
      <c r="F8" s="35" t="s">
        <v>11</v>
      </c>
      <c r="G8" s="6" t="s">
        <v>54</v>
      </c>
    </row>
    <row r="9" spans="1:17" x14ac:dyDescent="0.3">
      <c r="B9" s="7" t="s">
        <v>12</v>
      </c>
      <c r="C9" s="16">
        <v>105</v>
      </c>
      <c r="D9" s="16">
        <v>27</v>
      </c>
      <c r="E9" s="32">
        <v>25</v>
      </c>
      <c r="F9" s="33">
        <v>176</v>
      </c>
      <c r="G9" s="17"/>
    </row>
    <row r="10" spans="1:17" x14ac:dyDescent="0.3">
      <c r="B10" s="7" t="s">
        <v>13</v>
      </c>
      <c r="C10" s="16">
        <v>99</v>
      </c>
      <c r="D10" s="16">
        <v>26</v>
      </c>
      <c r="E10" s="32">
        <v>23</v>
      </c>
      <c r="F10" s="33">
        <v>193</v>
      </c>
      <c r="G10" s="17"/>
    </row>
    <row r="11" spans="1:17" x14ac:dyDescent="0.3">
      <c r="B11" s="7" t="s">
        <v>14</v>
      </c>
      <c r="C11" s="16">
        <v>89</v>
      </c>
      <c r="D11" s="16">
        <v>24</v>
      </c>
      <c r="E11" s="32">
        <v>30</v>
      </c>
      <c r="F11" s="33">
        <v>179</v>
      </c>
      <c r="G11" s="17"/>
    </row>
    <row r="12" spans="1:17" x14ac:dyDescent="0.3">
      <c r="B12" s="7" t="s">
        <v>15</v>
      </c>
      <c r="C12" s="16">
        <v>93</v>
      </c>
      <c r="D12" s="16">
        <v>25</v>
      </c>
      <c r="E12" s="32">
        <v>27</v>
      </c>
      <c r="F12" s="33">
        <v>183</v>
      </c>
      <c r="G12" s="17"/>
    </row>
    <row r="13" spans="1:17" x14ac:dyDescent="0.3">
      <c r="B13" s="7" t="s">
        <v>16</v>
      </c>
      <c r="C13" s="16">
        <v>80</v>
      </c>
      <c r="D13" s="16">
        <v>20</v>
      </c>
      <c r="E13" s="32">
        <v>28</v>
      </c>
      <c r="F13" s="33">
        <v>191</v>
      </c>
      <c r="G13" s="17"/>
    </row>
    <row r="14" spans="1:17" x14ac:dyDescent="0.3">
      <c r="B14" s="7" t="s">
        <v>17</v>
      </c>
      <c r="C14" s="16">
        <v>87</v>
      </c>
      <c r="D14" s="16">
        <v>23</v>
      </c>
      <c r="E14" s="32">
        <v>33</v>
      </c>
      <c r="F14" s="33">
        <v>202</v>
      </c>
      <c r="G14" s="17"/>
    </row>
    <row r="15" spans="1:17" x14ac:dyDescent="0.3">
      <c r="B15" s="7" t="s">
        <v>18</v>
      </c>
      <c r="C15" s="16">
        <v>99</v>
      </c>
      <c r="D15" s="16">
        <v>27</v>
      </c>
      <c r="E15" s="32">
        <v>29</v>
      </c>
      <c r="F15" s="33">
        <v>177</v>
      </c>
      <c r="G15" s="17"/>
    </row>
    <row r="16" spans="1:17" x14ac:dyDescent="0.3">
      <c r="B16" s="7" t="s">
        <v>19</v>
      </c>
      <c r="C16" s="16">
        <v>100</v>
      </c>
      <c r="D16" s="16">
        <v>27</v>
      </c>
      <c r="E16" s="32">
        <v>27</v>
      </c>
      <c r="F16" s="33">
        <v>193</v>
      </c>
      <c r="G16" s="17"/>
    </row>
    <row r="17" spans="2:7" x14ac:dyDescent="0.3">
      <c r="B17" s="7" t="s">
        <v>20</v>
      </c>
      <c r="C17" s="16">
        <v>118</v>
      </c>
      <c r="D17" s="16">
        <v>33</v>
      </c>
      <c r="E17" s="32">
        <v>34</v>
      </c>
      <c r="F17" s="33">
        <v>188</v>
      </c>
      <c r="G17" s="17"/>
    </row>
    <row r="18" spans="2:7" x14ac:dyDescent="0.3">
      <c r="B18" s="7" t="s">
        <v>21</v>
      </c>
      <c r="C18" s="16">
        <v>125</v>
      </c>
      <c r="D18" s="16">
        <v>34</v>
      </c>
      <c r="E18" s="32">
        <v>30</v>
      </c>
      <c r="F18" s="33">
        <v>187</v>
      </c>
      <c r="G18" s="17"/>
    </row>
    <row r="19" spans="2:7" x14ac:dyDescent="0.3">
      <c r="B19" s="7" t="s">
        <v>22</v>
      </c>
      <c r="C19" s="16">
        <v>110</v>
      </c>
      <c r="D19" s="16">
        <v>33</v>
      </c>
      <c r="E19" s="32">
        <v>28</v>
      </c>
      <c r="F19" s="33">
        <v>197</v>
      </c>
      <c r="G19" s="17"/>
    </row>
    <row r="20" spans="2:7" x14ac:dyDescent="0.3">
      <c r="B20" s="7" t="s">
        <v>23</v>
      </c>
      <c r="C20" s="16">
        <v>100</v>
      </c>
      <c r="D20" s="16">
        <v>27</v>
      </c>
      <c r="E20" s="32">
        <v>34</v>
      </c>
      <c r="F20" s="33">
        <v>210</v>
      </c>
      <c r="G20" s="17"/>
    </row>
    <row r="21" spans="2:7" x14ac:dyDescent="0.3">
      <c r="B21" s="7" t="s">
        <v>24</v>
      </c>
      <c r="C21" s="18">
        <f>SUM(C9:C20)</f>
        <v>1205</v>
      </c>
      <c r="D21" s="18">
        <f>SUM(D9:D20)</f>
        <v>326</v>
      </c>
      <c r="E21" s="34"/>
      <c r="F21" s="34">
        <f>SUM(F9:F20)</f>
        <v>2276</v>
      </c>
      <c r="G21" s="19">
        <f>SUM(G9:G20)</f>
        <v>0</v>
      </c>
    </row>
    <row r="22" spans="2:7" x14ac:dyDescent="0.3">
      <c r="B22" s="29" t="s">
        <v>64</v>
      </c>
      <c r="C22" s="30">
        <f>AVERAGE(C9:C20)</f>
        <v>100.41666666666667</v>
      </c>
      <c r="D22" s="30">
        <f>AVERAGE(D9:D20)</f>
        <v>27.166666666666668</v>
      </c>
    </row>
    <row r="23" spans="2:7" x14ac:dyDescent="0.3">
      <c r="B23" s="29" t="s">
        <v>66</v>
      </c>
      <c r="C23" s="30">
        <f>_xlfn.STDEV.S(C9:C20)</f>
        <v>12.837858312842002</v>
      </c>
      <c r="D23" s="30">
        <f>_xlfn.STDEV.S(D9:D20)</f>
        <v>4.2604595000439911</v>
      </c>
    </row>
    <row r="24" spans="2:7" x14ac:dyDescent="0.3">
      <c r="B24" s="29" t="s">
        <v>65</v>
      </c>
      <c r="C24" s="31">
        <f>C23/C22</f>
        <v>0.12784589191211951</v>
      </c>
      <c r="D24" s="31">
        <f>D23/D22</f>
        <v>0.15682673006296899</v>
      </c>
    </row>
  </sheetData>
  <mergeCells count="4">
    <mergeCell ref="A1:B1"/>
    <mergeCell ref="C1:H1"/>
    <mergeCell ref="B5:G5"/>
    <mergeCell ref="B6:G7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BEA9-C714-4B51-BC1D-CFFAD99DE515}">
  <dimension ref="A1:Q24"/>
  <sheetViews>
    <sheetView showGridLines="0" zoomScaleNormal="100" workbookViewId="0">
      <selection activeCell="A4" sqref="A4"/>
    </sheetView>
  </sheetViews>
  <sheetFormatPr defaultRowHeight="14.4" x14ac:dyDescent="0.3"/>
  <cols>
    <col min="1" max="2" width="10.77734375" style="2" customWidth="1"/>
    <col min="3" max="4" width="11.77734375" style="2" customWidth="1"/>
    <col min="5" max="5" width="15.33203125" style="2" customWidth="1"/>
    <col min="6" max="7" width="11.77734375" style="2" customWidth="1"/>
    <col min="8" max="26" width="10.77734375" style="2" customWidth="1"/>
    <col min="27" max="16384" width="8.88671875" style="2"/>
  </cols>
  <sheetData>
    <row r="1" spans="1:17" ht="85.95" customHeight="1" x14ac:dyDescent="0.3">
      <c r="A1" s="84"/>
      <c r="B1" s="84"/>
      <c r="C1" s="85" t="s">
        <v>0</v>
      </c>
      <c r="D1" s="85"/>
      <c r="E1" s="85"/>
      <c r="F1" s="85"/>
      <c r="G1" s="85"/>
      <c r="H1" s="85"/>
      <c r="I1" s="1"/>
    </row>
    <row r="2" spans="1:17" ht="15" thickBot="1" x14ac:dyDescent="0.35"/>
    <row r="3" spans="1:17" ht="15" thickBot="1" x14ac:dyDescent="0.35">
      <c r="B3" s="2" t="s">
        <v>26</v>
      </c>
      <c r="J3" s="60" t="s">
        <v>75</v>
      </c>
      <c r="K3" s="13"/>
      <c r="L3" s="13"/>
      <c r="M3" s="13"/>
      <c r="N3" s="13"/>
      <c r="O3" s="13"/>
      <c r="P3" s="13"/>
      <c r="Q3" s="13"/>
    </row>
    <row r="4" spans="1:17" x14ac:dyDescent="0.3">
      <c r="I4" s="57" t="s">
        <v>82</v>
      </c>
      <c r="J4" s="51"/>
      <c r="K4" s="58"/>
      <c r="L4" s="58"/>
      <c r="M4" s="58"/>
      <c r="N4" s="58"/>
      <c r="O4" s="58"/>
      <c r="P4" s="58"/>
      <c r="Q4" s="59"/>
    </row>
    <row r="5" spans="1:17" x14ac:dyDescent="0.3">
      <c r="B5" s="86" t="s">
        <v>53</v>
      </c>
      <c r="C5" s="86"/>
      <c r="D5" s="86"/>
      <c r="E5" s="86"/>
      <c r="F5" s="86"/>
      <c r="G5" s="86"/>
      <c r="I5" s="50" t="s">
        <v>83</v>
      </c>
      <c r="J5" s="51"/>
      <c r="K5" s="51"/>
      <c r="L5" s="51"/>
      <c r="M5" s="51"/>
      <c r="N5" s="51"/>
      <c r="O5" s="51"/>
      <c r="P5" s="51"/>
      <c r="Q5" s="52"/>
    </row>
    <row r="6" spans="1:17" x14ac:dyDescent="0.3">
      <c r="B6" s="87" t="s">
        <v>8</v>
      </c>
      <c r="C6" s="87"/>
      <c r="D6" s="87"/>
      <c r="E6" s="87"/>
      <c r="F6" s="87"/>
      <c r="G6" s="87"/>
      <c r="I6" s="61" t="s">
        <v>85</v>
      </c>
      <c r="J6" s="51"/>
      <c r="K6" s="51"/>
      <c r="L6" s="51"/>
      <c r="M6" s="51"/>
      <c r="N6" s="51"/>
      <c r="O6" s="51"/>
      <c r="P6" s="51"/>
      <c r="Q6" s="52"/>
    </row>
    <row r="7" spans="1:17" ht="15" thickBot="1" x14ac:dyDescent="0.35">
      <c r="B7" s="87"/>
      <c r="C7" s="87"/>
      <c r="D7" s="87"/>
      <c r="E7" s="87"/>
      <c r="F7" s="87"/>
      <c r="G7" s="87"/>
      <c r="I7" s="53" t="s">
        <v>84</v>
      </c>
      <c r="J7" s="54"/>
      <c r="K7" s="54"/>
      <c r="L7" s="54"/>
      <c r="M7" s="54"/>
      <c r="N7" s="54"/>
      <c r="O7" s="54"/>
      <c r="P7" s="54"/>
      <c r="Q7" s="55"/>
    </row>
    <row r="8" spans="1:17" ht="57.6" x14ac:dyDescent="0.3">
      <c r="B8" s="5" t="s">
        <v>9</v>
      </c>
      <c r="C8" s="6" t="s">
        <v>51</v>
      </c>
      <c r="D8" s="6" t="s">
        <v>10</v>
      </c>
      <c r="E8" s="35" t="s">
        <v>25</v>
      </c>
      <c r="F8" s="35" t="s">
        <v>11</v>
      </c>
      <c r="G8" s="6" t="s">
        <v>54</v>
      </c>
    </row>
    <row r="9" spans="1:17" x14ac:dyDescent="0.3">
      <c r="B9" s="7" t="s">
        <v>12</v>
      </c>
      <c r="C9" s="16">
        <v>105</v>
      </c>
      <c r="D9" s="16">
        <v>27</v>
      </c>
      <c r="E9" s="32">
        <v>25</v>
      </c>
      <c r="F9" s="33">
        <v>176</v>
      </c>
      <c r="G9" s="17">
        <f>2.9157*D9+21.207</f>
        <v>99.930900000000008</v>
      </c>
    </row>
    <row r="10" spans="1:17" x14ac:dyDescent="0.3">
      <c r="B10" s="7" t="s">
        <v>13</v>
      </c>
      <c r="C10" s="16">
        <v>99</v>
      </c>
      <c r="D10" s="16">
        <v>26</v>
      </c>
      <c r="E10" s="32">
        <v>23</v>
      </c>
      <c r="F10" s="33">
        <v>193</v>
      </c>
      <c r="G10" s="17">
        <f t="shared" ref="G10:G20" si="0">2.9157*D10+21.207</f>
        <v>97.015199999999993</v>
      </c>
    </row>
    <row r="11" spans="1:17" x14ac:dyDescent="0.3">
      <c r="B11" s="7" t="s">
        <v>14</v>
      </c>
      <c r="C11" s="16">
        <v>89</v>
      </c>
      <c r="D11" s="16">
        <v>24</v>
      </c>
      <c r="E11" s="32">
        <v>30</v>
      </c>
      <c r="F11" s="33">
        <v>179</v>
      </c>
      <c r="G11" s="17">
        <f t="shared" si="0"/>
        <v>91.183799999999991</v>
      </c>
    </row>
    <row r="12" spans="1:17" x14ac:dyDescent="0.3">
      <c r="B12" s="7" t="s">
        <v>15</v>
      </c>
      <c r="C12" s="16">
        <v>93</v>
      </c>
      <c r="D12" s="16">
        <v>25</v>
      </c>
      <c r="E12" s="32">
        <v>27</v>
      </c>
      <c r="F12" s="33">
        <v>183</v>
      </c>
      <c r="G12" s="17">
        <f t="shared" si="0"/>
        <v>94.099500000000006</v>
      </c>
    </row>
    <row r="13" spans="1:17" x14ac:dyDescent="0.3">
      <c r="B13" s="7" t="s">
        <v>16</v>
      </c>
      <c r="C13" s="16">
        <v>80</v>
      </c>
      <c r="D13" s="16">
        <v>20</v>
      </c>
      <c r="E13" s="32">
        <v>28</v>
      </c>
      <c r="F13" s="33">
        <v>191</v>
      </c>
      <c r="G13" s="17">
        <f t="shared" si="0"/>
        <v>79.521000000000015</v>
      </c>
    </row>
    <row r="14" spans="1:17" x14ac:dyDescent="0.3">
      <c r="B14" s="7" t="s">
        <v>17</v>
      </c>
      <c r="C14" s="16">
        <v>87</v>
      </c>
      <c r="D14" s="16">
        <v>23</v>
      </c>
      <c r="E14" s="32">
        <v>33</v>
      </c>
      <c r="F14" s="33">
        <v>202</v>
      </c>
      <c r="G14" s="17">
        <f t="shared" si="0"/>
        <v>88.268100000000004</v>
      </c>
    </row>
    <row r="15" spans="1:17" x14ac:dyDescent="0.3">
      <c r="B15" s="7" t="s">
        <v>18</v>
      </c>
      <c r="C15" s="16">
        <v>99</v>
      </c>
      <c r="D15" s="16">
        <v>27</v>
      </c>
      <c r="E15" s="32">
        <v>29</v>
      </c>
      <c r="F15" s="33">
        <v>177</v>
      </c>
      <c r="G15" s="17">
        <f t="shared" si="0"/>
        <v>99.930900000000008</v>
      </c>
    </row>
    <row r="16" spans="1:17" x14ac:dyDescent="0.3">
      <c r="B16" s="7" t="s">
        <v>19</v>
      </c>
      <c r="C16" s="16">
        <v>100</v>
      </c>
      <c r="D16" s="16">
        <v>27</v>
      </c>
      <c r="E16" s="32">
        <v>27</v>
      </c>
      <c r="F16" s="33">
        <v>193</v>
      </c>
      <c r="G16" s="17">
        <f t="shared" si="0"/>
        <v>99.930900000000008</v>
      </c>
    </row>
    <row r="17" spans="2:7" x14ac:dyDescent="0.3">
      <c r="B17" s="7" t="s">
        <v>20</v>
      </c>
      <c r="C17" s="16">
        <v>118</v>
      </c>
      <c r="D17" s="16">
        <v>33</v>
      </c>
      <c r="E17" s="32">
        <v>34</v>
      </c>
      <c r="F17" s="33">
        <v>188</v>
      </c>
      <c r="G17" s="17">
        <f t="shared" si="0"/>
        <v>117.42510000000001</v>
      </c>
    </row>
    <row r="18" spans="2:7" x14ac:dyDescent="0.3">
      <c r="B18" s="7" t="s">
        <v>21</v>
      </c>
      <c r="C18" s="16">
        <v>125</v>
      </c>
      <c r="D18" s="16">
        <v>34</v>
      </c>
      <c r="E18" s="32">
        <v>30</v>
      </c>
      <c r="F18" s="33">
        <v>187</v>
      </c>
      <c r="G18" s="17">
        <f t="shared" si="0"/>
        <v>120.3408</v>
      </c>
    </row>
    <row r="19" spans="2:7" x14ac:dyDescent="0.3">
      <c r="B19" s="7" t="s">
        <v>22</v>
      </c>
      <c r="C19" s="16">
        <v>110</v>
      </c>
      <c r="D19" s="16">
        <v>33</v>
      </c>
      <c r="E19" s="32">
        <v>28</v>
      </c>
      <c r="F19" s="33">
        <v>197</v>
      </c>
      <c r="G19" s="17">
        <f t="shared" si="0"/>
        <v>117.42510000000001</v>
      </c>
    </row>
    <row r="20" spans="2:7" x14ac:dyDescent="0.3">
      <c r="B20" s="7" t="s">
        <v>23</v>
      </c>
      <c r="C20" s="16">
        <v>100</v>
      </c>
      <c r="D20" s="16">
        <v>27</v>
      </c>
      <c r="E20" s="32">
        <v>34</v>
      </c>
      <c r="F20" s="33">
        <v>210</v>
      </c>
      <c r="G20" s="17">
        <f t="shared" si="0"/>
        <v>99.930900000000008</v>
      </c>
    </row>
    <row r="21" spans="2:7" x14ac:dyDescent="0.3">
      <c r="B21" s="7" t="s">
        <v>24</v>
      </c>
      <c r="C21" s="18">
        <f>SUM(C9:C20)</f>
        <v>1205</v>
      </c>
      <c r="D21" s="18">
        <f>SUM(D9:D20)</f>
        <v>326</v>
      </c>
      <c r="E21" s="34"/>
      <c r="F21" s="34">
        <f>SUM(F9:F20)</f>
        <v>2276</v>
      </c>
      <c r="G21" s="19">
        <f>SUM(G9:G20)</f>
        <v>1205.0022000000004</v>
      </c>
    </row>
    <row r="22" spans="2:7" x14ac:dyDescent="0.3">
      <c r="B22" s="29" t="s">
        <v>64</v>
      </c>
      <c r="C22" s="30">
        <f>AVERAGE(C9:C20)</f>
        <v>100.41666666666667</v>
      </c>
      <c r="D22" s="30">
        <f>AVERAGE(D9:D20)</f>
        <v>27.166666666666668</v>
      </c>
    </row>
    <row r="23" spans="2:7" x14ac:dyDescent="0.3">
      <c r="B23" s="29" t="s">
        <v>66</v>
      </c>
      <c r="C23" s="30">
        <f>_xlfn.STDEV.S(C9:C20)</f>
        <v>12.837858312842002</v>
      </c>
      <c r="D23" s="30">
        <f>_xlfn.STDEV.S(D9:D20)</f>
        <v>4.2604595000439911</v>
      </c>
    </row>
    <row r="24" spans="2:7" x14ac:dyDescent="0.3">
      <c r="B24" s="29" t="s">
        <v>65</v>
      </c>
      <c r="C24" s="31">
        <f>C23/C22</f>
        <v>0.12784589191211951</v>
      </c>
      <c r="D24" s="31">
        <f>D23/D22</f>
        <v>0.15682673006296899</v>
      </c>
    </row>
  </sheetData>
  <mergeCells count="4">
    <mergeCell ref="A1:B1"/>
    <mergeCell ref="C1:H1"/>
    <mergeCell ref="B5:G5"/>
    <mergeCell ref="B6:G7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4D2F-0858-4457-9827-BDF145D5E491}">
  <dimension ref="A1:Q24"/>
  <sheetViews>
    <sheetView showGridLines="0" zoomScaleNormal="100" workbookViewId="0">
      <selection activeCell="A4" sqref="A4"/>
    </sheetView>
  </sheetViews>
  <sheetFormatPr defaultRowHeight="14.4" x14ac:dyDescent="0.3"/>
  <cols>
    <col min="1" max="2" width="10.77734375" style="2" customWidth="1"/>
    <col min="3" max="4" width="11.77734375" style="2" customWidth="1"/>
    <col min="5" max="5" width="15.33203125" style="2" customWidth="1"/>
    <col min="6" max="7" width="11.77734375" style="2" customWidth="1"/>
    <col min="8" max="9" width="10.77734375" style="2" customWidth="1"/>
    <col min="10" max="11" width="12.44140625" style="2" customWidth="1"/>
    <col min="12" max="26" width="10.77734375" style="2" customWidth="1"/>
    <col min="27" max="16384" width="8.88671875" style="2"/>
  </cols>
  <sheetData>
    <row r="1" spans="1:17" ht="85.95" customHeight="1" x14ac:dyDescent="0.3">
      <c r="A1" s="84"/>
      <c r="B1" s="84"/>
      <c r="C1" s="85" t="s">
        <v>0</v>
      </c>
      <c r="D1" s="85"/>
      <c r="E1" s="85"/>
      <c r="F1" s="85"/>
      <c r="G1" s="85"/>
      <c r="H1" s="85"/>
      <c r="I1" s="1"/>
    </row>
    <row r="2" spans="1:17" ht="15" thickBot="1" x14ac:dyDescent="0.35"/>
    <row r="3" spans="1:17" ht="15" thickBot="1" x14ac:dyDescent="0.35">
      <c r="B3" s="2" t="s">
        <v>26</v>
      </c>
      <c r="K3" s="60" t="s">
        <v>71</v>
      </c>
      <c r="L3" s="13"/>
      <c r="M3" s="13"/>
      <c r="N3" s="13"/>
      <c r="O3" s="13"/>
      <c r="P3" s="13"/>
      <c r="Q3" s="13"/>
    </row>
    <row r="4" spans="1:17" x14ac:dyDescent="0.3">
      <c r="I4" s="57" t="s">
        <v>89</v>
      </c>
      <c r="J4" s="58"/>
      <c r="K4" s="51"/>
      <c r="L4" s="58"/>
      <c r="M4" s="58"/>
      <c r="N4" s="58"/>
      <c r="O4" s="58"/>
      <c r="P4" s="58"/>
      <c r="Q4" s="59"/>
    </row>
    <row r="5" spans="1:17" x14ac:dyDescent="0.3">
      <c r="B5" s="86" t="s">
        <v>53</v>
      </c>
      <c r="C5" s="86"/>
      <c r="D5" s="86"/>
      <c r="E5" s="86"/>
      <c r="F5" s="86"/>
      <c r="G5" s="86"/>
      <c r="I5" s="50" t="s">
        <v>86</v>
      </c>
      <c r="J5" s="51"/>
      <c r="K5" s="51"/>
      <c r="L5" s="51"/>
      <c r="M5" s="51"/>
      <c r="N5" s="51"/>
      <c r="O5" s="51"/>
      <c r="P5" s="51"/>
      <c r="Q5" s="52"/>
    </row>
    <row r="6" spans="1:17" x14ac:dyDescent="0.3">
      <c r="B6" s="87" t="s">
        <v>8</v>
      </c>
      <c r="C6" s="87"/>
      <c r="D6" s="87"/>
      <c r="E6" s="87"/>
      <c r="F6" s="87"/>
      <c r="G6" s="87"/>
      <c r="I6" s="61" t="s">
        <v>87</v>
      </c>
      <c r="J6" s="51"/>
      <c r="K6" s="51"/>
      <c r="L6" s="51"/>
      <c r="M6" s="51"/>
      <c r="N6" s="51"/>
      <c r="O6" s="51"/>
      <c r="P6" s="51"/>
      <c r="Q6" s="52"/>
    </row>
    <row r="7" spans="1:17" ht="15" thickBot="1" x14ac:dyDescent="0.35">
      <c r="B7" s="87"/>
      <c r="C7" s="87"/>
      <c r="D7" s="87"/>
      <c r="E7" s="87"/>
      <c r="F7" s="87"/>
      <c r="G7" s="87"/>
      <c r="I7" s="53" t="s">
        <v>88</v>
      </c>
      <c r="J7" s="54"/>
      <c r="K7" s="54"/>
      <c r="L7" s="54"/>
      <c r="M7" s="54"/>
      <c r="N7" s="54"/>
      <c r="O7" s="54"/>
      <c r="P7" s="54"/>
      <c r="Q7" s="55"/>
    </row>
    <row r="8" spans="1:17" ht="57.6" x14ac:dyDescent="0.3">
      <c r="B8" s="5" t="s">
        <v>9</v>
      </c>
      <c r="C8" s="6" t="s">
        <v>51</v>
      </c>
      <c r="D8" s="6" t="s">
        <v>10</v>
      </c>
      <c r="E8" s="35" t="s">
        <v>25</v>
      </c>
      <c r="F8" s="35" t="s">
        <v>11</v>
      </c>
      <c r="G8" s="6" t="s">
        <v>54</v>
      </c>
    </row>
    <row r="9" spans="1:17" x14ac:dyDescent="0.3">
      <c r="B9" s="7" t="s">
        <v>12</v>
      </c>
      <c r="C9" s="16">
        <v>105</v>
      </c>
      <c r="D9" s="16">
        <v>27</v>
      </c>
      <c r="E9" s="32">
        <v>25</v>
      </c>
      <c r="F9" s="33">
        <v>176</v>
      </c>
      <c r="G9" s="17">
        <f>2.9157*D9+21.207</f>
        <v>99.930900000000008</v>
      </c>
    </row>
    <row r="10" spans="1:17" x14ac:dyDescent="0.3">
      <c r="B10" s="7" t="s">
        <v>13</v>
      </c>
      <c r="C10" s="16">
        <v>99</v>
      </c>
      <c r="D10" s="16">
        <v>26</v>
      </c>
      <c r="E10" s="32">
        <v>23</v>
      </c>
      <c r="F10" s="33">
        <v>193</v>
      </c>
      <c r="G10" s="17">
        <f t="shared" ref="G10:G20" si="0">2.9157*D10+21.207</f>
        <v>97.015199999999993</v>
      </c>
    </row>
    <row r="11" spans="1:17" x14ac:dyDescent="0.3">
      <c r="B11" s="7" t="s">
        <v>14</v>
      </c>
      <c r="C11" s="16">
        <v>89</v>
      </c>
      <c r="D11" s="16">
        <v>24</v>
      </c>
      <c r="E11" s="32">
        <v>30</v>
      </c>
      <c r="F11" s="33">
        <v>179</v>
      </c>
      <c r="G11" s="17">
        <f t="shared" si="0"/>
        <v>91.183799999999991</v>
      </c>
    </row>
    <row r="12" spans="1:17" x14ac:dyDescent="0.3">
      <c r="B12" s="7" t="s">
        <v>15</v>
      </c>
      <c r="C12" s="16">
        <v>93</v>
      </c>
      <c r="D12" s="16">
        <v>25</v>
      </c>
      <c r="E12" s="32">
        <v>27</v>
      </c>
      <c r="F12" s="33">
        <v>183</v>
      </c>
      <c r="G12" s="17">
        <f t="shared" si="0"/>
        <v>94.099500000000006</v>
      </c>
    </row>
    <row r="13" spans="1:17" x14ac:dyDescent="0.3">
      <c r="B13" s="7" t="s">
        <v>16</v>
      </c>
      <c r="C13" s="16">
        <v>80</v>
      </c>
      <c r="D13" s="16">
        <v>20</v>
      </c>
      <c r="E13" s="32">
        <v>28</v>
      </c>
      <c r="F13" s="33">
        <v>191</v>
      </c>
      <c r="G13" s="17">
        <f t="shared" si="0"/>
        <v>79.521000000000015</v>
      </c>
    </row>
    <row r="14" spans="1:17" x14ac:dyDescent="0.3">
      <c r="B14" s="7" t="s">
        <v>17</v>
      </c>
      <c r="C14" s="16">
        <v>87</v>
      </c>
      <c r="D14" s="16">
        <v>23</v>
      </c>
      <c r="E14" s="32">
        <v>33</v>
      </c>
      <c r="F14" s="33">
        <v>202</v>
      </c>
      <c r="G14" s="17">
        <f t="shared" si="0"/>
        <v>88.268100000000004</v>
      </c>
    </row>
    <row r="15" spans="1:17" x14ac:dyDescent="0.3">
      <c r="B15" s="7" t="s">
        <v>18</v>
      </c>
      <c r="C15" s="16">
        <v>99</v>
      </c>
      <c r="D15" s="16">
        <v>27</v>
      </c>
      <c r="E15" s="32">
        <v>29</v>
      </c>
      <c r="F15" s="33">
        <v>177</v>
      </c>
      <c r="G15" s="17">
        <f t="shared" si="0"/>
        <v>99.930900000000008</v>
      </c>
    </row>
    <row r="16" spans="1:17" x14ac:dyDescent="0.3">
      <c r="B16" s="7" t="s">
        <v>19</v>
      </c>
      <c r="C16" s="16">
        <v>100</v>
      </c>
      <c r="D16" s="16">
        <v>27</v>
      </c>
      <c r="E16" s="32">
        <v>27</v>
      </c>
      <c r="F16" s="33">
        <v>193</v>
      </c>
      <c r="G16" s="17">
        <f t="shared" si="0"/>
        <v>99.930900000000008</v>
      </c>
    </row>
    <row r="17" spans="2:17" x14ac:dyDescent="0.3">
      <c r="B17" s="7" t="s">
        <v>20</v>
      </c>
      <c r="C17" s="16">
        <v>118</v>
      </c>
      <c r="D17" s="16">
        <v>33</v>
      </c>
      <c r="E17" s="32">
        <v>34</v>
      </c>
      <c r="F17" s="33">
        <v>188</v>
      </c>
      <c r="G17" s="17">
        <f t="shared" si="0"/>
        <v>117.42510000000001</v>
      </c>
    </row>
    <row r="18" spans="2:17" x14ac:dyDescent="0.3">
      <c r="B18" s="7" t="s">
        <v>21</v>
      </c>
      <c r="C18" s="16">
        <v>125</v>
      </c>
      <c r="D18" s="16">
        <v>34</v>
      </c>
      <c r="E18" s="32">
        <v>30</v>
      </c>
      <c r="F18" s="33">
        <v>187</v>
      </c>
      <c r="G18" s="17">
        <f t="shared" si="0"/>
        <v>120.3408</v>
      </c>
    </row>
    <row r="19" spans="2:17" x14ac:dyDescent="0.3">
      <c r="B19" s="7" t="s">
        <v>22</v>
      </c>
      <c r="C19" s="16">
        <v>110</v>
      </c>
      <c r="D19" s="16">
        <v>33</v>
      </c>
      <c r="E19" s="32">
        <v>28</v>
      </c>
      <c r="F19" s="33">
        <v>197</v>
      </c>
      <c r="G19" s="17">
        <f t="shared" si="0"/>
        <v>117.42510000000001</v>
      </c>
    </row>
    <row r="20" spans="2:17" x14ac:dyDescent="0.3">
      <c r="B20" s="7" t="s">
        <v>23</v>
      </c>
      <c r="C20" s="16">
        <v>100</v>
      </c>
      <c r="D20" s="16">
        <v>27</v>
      </c>
      <c r="E20" s="32">
        <v>34</v>
      </c>
      <c r="F20" s="33">
        <v>210</v>
      </c>
      <c r="G20" s="17">
        <f t="shared" si="0"/>
        <v>99.930900000000008</v>
      </c>
    </row>
    <row r="21" spans="2:17" x14ac:dyDescent="0.3">
      <c r="B21" s="7" t="s">
        <v>24</v>
      </c>
      <c r="C21" s="18">
        <f>SUM(C9:C20)</f>
        <v>1205</v>
      </c>
      <c r="D21" s="18">
        <f>SUM(D9:D20)</f>
        <v>326</v>
      </c>
      <c r="E21" s="34"/>
      <c r="F21" s="34">
        <f>SUM(F9:F20)</f>
        <v>2276</v>
      </c>
      <c r="G21" s="19">
        <f>SUM(G9:G20)</f>
        <v>1205.0022000000004</v>
      </c>
      <c r="I21" s="62" t="s">
        <v>90</v>
      </c>
      <c r="J21" s="62"/>
      <c r="K21" s="62"/>
      <c r="L21" s="62"/>
      <c r="M21" s="62"/>
      <c r="N21" s="62"/>
      <c r="O21" s="62"/>
      <c r="P21" s="62"/>
      <c r="Q21" s="62"/>
    </row>
    <row r="22" spans="2:17" x14ac:dyDescent="0.3">
      <c r="B22" s="29" t="s">
        <v>64</v>
      </c>
      <c r="C22" s="30">
        <f>AVERAGE(C9:C20)</f>
        <v>100.41666666666667</v>
      </c>
      <c r="D22" s="30">
        <f>AVERAGE(D9:D20)</f>
        <v>27.166666666666668</v>
      </c>
      <c r="I22" s="62" t="s">
        <v>91</v>
      </c>
      <c r="J22" s="62"/>
      <c r="K22" s="62"/>
      <c r="L22" s="62"/>
      <c r="M22" s="62"/>
      <c r="N22" s="62"/>
      <c r="O22" s="62"/>
      <c r="P22" s="62"/>
      <c r="Q22" s="62"/>
    </row>
    <row r="23" spans="2:17" x14ac:dyDescent="0.3">
      <c r="B23" s="29" t="s">
        <v>66</v>
      </c>
      <c r="C23" s="30">
        <f>_xlfn.STDEV.S(C9:C20)</f>
        <v>12.837858312842002</v>
      </c>
      <c r="D23" s="30">
        <f>_xlfn.STDEV.S(D9:D20)</f>
        <v>4.2604595000439911</v>
      </c>
      <c r="I23" s="62" t="s">
        <v>92</v>
      </c>
      <c r="J23" s="62"/>
      <c r="K23" s="62"/>
      <c r="L23" s="62"/>
      <c r="M23" s="62"/>
      <c r="N23" s="62"/>
      <c r="O23" s="62"/>
      <c r="P23" s="62"/>
      <c r="Q23" s="62"/>
    </row>
    <row r="24" spans="2:17" x14ac:dyDescent="0.3">
      <c r="B24" s="29" t="s">
        <v>65</v>
      </c>
      <c r="C24" s="31">
        <f>C23/C22</f>
        <v>0.12784589191211951</v>
      </c>
      <c r="D24" s="31">
        <f>D23/D22</f>
        <v>0.15682673006296899</v>
      </c>
    </row>
  </sheetData>
  <mergeCells count="4">
    <mergeCell ref="A1:B1"/>
    <mergeCell ref="C1:H1"/>
    <mergeCell ref="B5:G5"/>
    <mergeCell ref="B6:G7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4F39-7B5D-41E1-BAA5-83E8FAB371EE}">
  <dimension ref="A1:J27"/>
  <sheetViews>
    <sheetView showGridLines="0" workbookViewId="0">
      <selection activeCell="C3" sqref="C3"/>
    </sheetView>
  </sheetViews>
  <sheetFormatPr defaultRowHeight="14.4" x14ac:dyDescent="0.3"/>
  <cols>
    <col min="1" max="1" width="23.77734375" bestFit="1" customWidth="1"/>
    <col min="2" max="5" width="12" bestFit="1" customWidth="1"/>
    <col min="6" max="6" width="14.88671875" bestFit="1" customWidth="1"/>
    <col min="7" max="7" width="14" bestFit="1" customWidth="1"/>
    <col min="8" max="8" width="13" bestFit="1" customWidth="1"/>
    <col min="9" max="9" width="13.77734375" bestFit="1" customWidth="1"/>
  </cols>
  <sheetData>
    <row r="1" spans="1:10" s="2" customFormat="1" ht="85.95" customHeight="1" x14ac:dyDescent="0.3">
      <c r="A1" s="84"/>
      <c r="B1" s="84"/>
      <c r="C1" s="85" t="s">
        <v>0</v>
      </c>
      <c r="D1" s="85"/>
      <c r="E1" s="85"/>
      <c r="F1" s="85"/>
      <c r="G1" s="85"/>
      <c r="H1" s="85"/>
      <c r="I1" s="1"/>
    </row>
    <row r="3" spans="1:10" x14ac:dyDescent="0.3">
      <c r="A3" t="s">
        <v>28</v>
      </c>
    </row>
    <row r="4" spans="1:10" ht="15" thickBot="1" x14ac:dyDescent="0.35"/>
    <row r="5" spans="1:10" x14ac:dyDescent="0.3">
      <c r="A5" s="11" t="s">
        <v>29</v>
      </c>
      <c r="B5" s="11"/>
    </row>
    <row r="6" spans="1:10" x14ac:dyDescent="0.3">
      <c r="A6" s="4" t="s">
        <v>30</v>
      </c>
      <c r="B6" s="4">
        <v>0.9676217697141305</v>
      </c>
    </row>
    <row r="7" spans="1:10" x14ac:dyDescent="0.3">
      <c r="A7" s="22" t="s">
        <v>31</v>
      </c>
      <c r="B7" s="22">
        <v>0.93629188922470574</v>
      </c>
      <c r="C7" s="63"/>
      <c r="D7" s="64" t="s">
        <v>61</v>
      </c>
    </row>
    <row r="8" spans="1:10" x14ac:dyDescent="0.3">
      <c r="A8" s="4" t="s">
        <v>32</v>
      </c>
      <c r="B8" s="4">
        <v>0.92992107814717628</v>
      </c>
    </row>
    <row r="9" spans="1:10" x14ac:dyDescent="0.3">
      <c r="A9" s="22" t="s">
        <v>33</v>
      </c>
      <c r="B9" s="22">
        <v>3.398492251372323</v>
      </c>
      <c r="C9" s="63"/>
      <c r="D9" s="64" t="s">
        <v>63</v>
      </c>
    </row>
    <row r="10" spans="1:10" ht="15" thickBot="1" x14ac:dyDescent="0.35">
      <c r="A10" s="9" t="s">
        <v>34</v>
      </c>
      <c r="B10" s="9">
        <v>12</v>
      </c>
      <c r="D10" s="64" t="s">
        <v>60</v>
      </c>
      <c r="J10" s="28"/>
    </row>
    <row r="12" spans="1:10" ht="15" thickBot="1" x14ac:dyDescent="0.35">
      <c r="A12" t="s">
        <v>35</v>
      </c>
    </row>
    <row r="13" spans="1:10" x14ac:dyDescent="0.3">
      <c r="A13" s="10"/>
      <c r="B13" s="10" t="s">
        <v>39</v>
      </c>
      <c r="C13" s="10" t="s">
        <v>40</v>
      </c>
      <c r="D13" s="10" t="s">
        <v>41</v>
      </c>
      <c r="E13" s="10" t="s">
        <v>42</v>
      </c>
      <c r="F13" s="10" t="s">
        <v>43</v>
      </c>
    </row>
    <row r="14" spans="1:10" x14ac:dyDescent="0.3">
      <c r="A14" s="4" t="s">
        <v>36</v>
      </c>
      <c r="B14" s="4">
        <v>1</v>
      </c>
      <c r="C14" s="4">
        <v>1697.4191708402896</v>
      </c>
      <c r="D14" s="4">
        <v>1697.4191708402896</v>
      </c>
      <c r="E14" s="4">
        <v>146.96588516446729</v>
      </c>
      <c r="F14" s="4">
        <v>2.6542044964432488E-7</v>
      </c>
    </row>
    <row r="15" spans="1:10" x14ac:dyDescent="0.3">
      <c r="A15" s="4" t="s">
        <v>37</v>
      </c>
      <c r="B15" s="4">
        <v>10</v>
      </c>
      <c r="C15" s="4">
        <v>115.49749582637722</v>
      </c>
      <c r="D15" s="4">
        <v>11.549749582637721</v>
      </c>
      <c r="E15" s="4"/>
      <c r="F15" s="4"/>
    </row>
    <row r="16" spans="1:10" ht="15" thickBot="1" x14ac:dyDescent="0.35">
      <c r="A16" s="9" t="s">
        <v>27</v>
      </c>
      <c r="B16" s="9">
        <v>11</v>
      </c>
      <c r="C16" s="9">
        <v>1812.9166666666667</v>
      </c>
      <c r="D16" s="9"/>
      <c r="E16" s="9"/>
      <c r="F16" s="9"/>
    </row>
    <row r="17" spans="1:9" ht="15" thickBot="1" x14ac:dyDescent="0.35"/>
    <row r="18" spans="1:9" x14ac:dyDescent="0.3">
      <c r="A18" s="10"/>
      <c r="B18" s="25" t="s">
        <v>44</v>
      </c>
      <c r="C18" s="10" t="s">
        <v>33</v>
      </c>
      <c r="D18" s="24" t="s">
        <v>45</v>
      </c>
      <c r="E18" s="10" t="s">
        <v>46</v>
      </c>
      <c r="F18" s="10" t="s">
        <v>47</v>
      </c>
      <c r="G18" s="10" t="s">
        <v>48</v>
      </c>
      <c r="H18" s="10" t="s">
        <v>49</v>
      </c>
      <c r="I18" s="10" t="s">
        <v>50</v>
      </c>
    </row>
    <row r="19" spans="1:9" x14ac:dyDescent="0.3">
      <c r="A19" s="4" t="s">
        <v>38</v>
      </c>
      <c r="B19" s="26">
        <v>21.207011686143559</v>
      </c>
      <c r="C19" s="4">
        <v>6.6071031053122447</v>
      </c>
      <c r="D19" s="22">
        <v>3.209729188135825</v>
      </c>
      <c r="E19" s="4">
        <v>9.3363317875054044E-3</v>
      </c>
      <c r="F19" s="4">
        <v>6.4854685581181855</v>
      </c>
      <c r="G19" s="4">
        <v>35.928554814168933</v>
      </c>
      <c r="H19" s="4">
        <v>6.4854685581181855</v>
      </c>
      <c r="I19" s="4">
        <v>35.928554814168933</v>
      </c>
    </row>
    <row r="20" spans="1:9" ht="15" thickBot="1" x14ac:dyDescent="0.35">
      <c r="A20" s="9" t="s">
        <v>59</v>
      </c>
      <c r="B20" s="27">
        <v>2.9156928213689488</v>
      </c>
      <c r="C20" s="9">
        <v>0.24051020042270049</v>
      </c>
      <c r="D20" s="23">
        <v>12.122948699242578</v>
      </c>
      <c r="E20" s="9">
        <v>2.6542044964432488E-7</v>
      </c>
      <c r="F20" s="9">
        <v>2.3798026995081241</v>
      </c>
      <c r="G20" s="9">
        <v>3.4515829432297735</v>
      </c>
      <c r="H20" s="9">
        <v>2.3798026995081241</v>
      </c>
      <c r="I20" s="9">
        <v>3.4515829432297735</v>
      </c>
    </row>
    <row r="21" spans="1:9" x14ac:dyDescent="0.3">
      <c r="D21" s="65"/>
    </row>
    <row r="22" spans="1:9" x14ac:dyDescent="0.3">
      <c r="D22" s="64" t="s">
        <v>62</v>
      </c>
    </row>
    <row r="26" spans="1:9" x14ac:dyDescent="0.3">
      <c r="C26" t="s">
        <v>68</v>
      </c>
    </row>
    <row r="27" spans="1:9" x14ac:dyDescent="0.3">
      <c r="C27" t="s">
        <v>69</v>
      </c>
    </row>
  </sheetData>
  <mergeCells count="2">
    <mergeCell ref="A1:B1"/>
    <mergeCell ref="C1:H1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D26D9-E74D-4F1E-BF59-463BE52FBB75}">
  <dimension ref="A1:R42"/>
  <sheetViews>
    <sheetView showGridLines="0" zoomScaleNormal="100" workbookViewId="0">
      <selection activeCell="A4" sqref="A4"/>
    </sheetView>
  </sheetViews>
  <sheetFormatPr defaultRowHeight="14.4" x14ac:dyDescent="0.3"/>
  <cols>
    <col min="1" max="2" width="10.77734375" style="2" customWidth="1"/>
    <col min="3" max="4" width="11.77734375" style="2" customWidth="1"/>
    <col min="5" max="5" width="15.33203125" style="2" customWidth="1"/>
    <col min="6" max="7" width="11.77734375" style="2" customWidth="1"/>
    <col min="8" max="11" width="10.77734375" style="2" customWidth="1"/>
    <col min="12" max="12" width="12.21875" style="2" customWidth="1"/>
    <col min="13" max="26" width="10.77734375" style="2" customWidth="1"/>
    <col min="27" max="16384" width="8.88671875" style="2"/>
  </cols>
  <sheetData>
    <row r="1" spans="1:17" ht="85.95" customHeight="1" x14ac:dyDescent="0.3">
      <c r="A1" s="84"/>
      <c r="B1" s="84"/>
      <c r="C1" s="85" t="s">
        <v>0</v>
      </c>
      <c r="D1" s="85"/>
      <c r="E1" s="85"/>
      <c r="F1" s="85"/>
      <c r="G1" s="85"/>
      <c r="H1" s="85"/>
      <c r="I1" s="1"/>
    </row>
    <row r="2" spans="1:17" ht="15" thickBot="1" x14ac:dyDescent="0.35"/>
    <row r="3" spans="1:17" ht="15" thickBot="1" x14ac:dyDescent="0.35">
      <c r="B3" s="2" t="s">
        <v>26</v>
      </c>
      <c r="K3" s="13"/>
      <c r="L3" s="60" t="s">
        <v>71</v>
      </c>
      <c r="M3" s="13"/>
      <c r="N3" s="13"/>
      <c r="O3" s="13"/>
      <c r="P3" s="13"/>
      <c r="Q3" s="13"/>
    </row>
    <row r="4" spans="1:17" x14ac:dyDescent="0.3">
      <c r="I4" s="57" t="s">
        <v>93</v>
      </c>
      <c r="J4" s="58"/>
      <c r="K4" s="58"/>
      <c r="L4" s="51"/>
      <c r="M4" s="58"/>
      <c r="N4" s="58"/>
      <c r="O4" s="58"/>
      <c r="P4" s="58"/>
      <c r="Q4" s="59"/>
    </row>
    <row r="5" spans="1:17" x14ac:dyDescent="0.3">
      <c r="B5" s="86" t="s">
        <v>53</v>
      </c>
      <c r="C5" s="86"/>
      <c r="D5" s="86"/>
      <c r="E5" s="86"/>
      <c r="F5" s="86"/>
      <c r="G5" s="86"/>
      <c r="I5" s="50" t="s">
        <v>94</v>
      </c>
      <c r="J5" s="51"/>
      <c r="K5" s="51"/>
      <c r="L5" s="51"/>
      <c r="M5" s="51"/>
      <c r="N5" s="51"/>
      <c r="O5" s="51"/>
      <c r="P5" s="51"/>
      <c r="Q5" s="52"/>
    </row>
    <row r="6" spans="1:17" x14ac:dyDescent="0.3">
      <c r="B6" s="87" t="s">
        <v>8</v>
      </c>
      <c r="C6" s="87"/>
      <c r="D6" s="87"/>
      <c r="E6" s="87"/>
      <c r="F6" s="87"/>
      <c r="G6" s="87"/>
      <c r="I6" s="61" t="s">
        <v>95</v>
      </c>
      <c r="J6" s="51"/>
      <c r="K6" s="51"/>
      <c r="L6" s="51"/>
      <c r="M6" s="51"/>
      <c r="N6" s="51"/>
      <c r="O6" s="51"/>
      <c r="P6" s="51"/>
      <c r="Q6" s="52"/>
    </row>
    <row r="7" spans="1:17" ht="15" thickBot="1" x14ac:dyDescent="0.35">
      <c r="B7" s="87"/>
      <c r="C7" s="87"/>
      <c r="D7" s="87"/>
      <c r="E7" s="87"/>
      <c r="F7" s="87"/>
      <c r="G7" s="87"/>
      <c r="I7" s="53" t="s">
        <v>96</v>
      </c>
      <c r="J7" s="54"/>
      <c r="K7" s="54"/>
      <c r="L7" s="54"/>
      <c r="M7" s="54"/>
      <c r="N7" s="54"/>
      <c r="O7" s="54"/>
      <c r="P7" s="54"/>
      <c r="Q7" s="55"/>
    </row>
    <row r="8" spans="1:17" ht="57.6" x14ac:dyDescent="0.3">
      <c r="B8" s="5" t="s">
        <v>9</v>
      </c>
      <c r="C8" s="6" t="s">
        <v>51</v>
      </c>
      <c r="D8" s="6" t="s">
        <v>10</v>
      </c>
      <c r="E8" s="35" t="s">
        <v>25</v>
      </c>
      <c r="F8" s="35" t="s">
        <v>11</v>
      </c>
      <c r="G8" s="6" t="s">
        <v>54</v>
      </c>
    </row>
    <row r="9" spans="1:17" x14ac:dyDescent="0.3">
      <c r="B9" s="7" t="s">
        <v>12</v>
      </c>
      <c r="C9" s="16">
        <v>105</v>
      </c>
      <c r="D9" s="16">
        <v>27</v>
      </c>
      <c r="E9" s="32">
        <v>25</v>
      </c>
      <c r="F9" s="33">
        <v>176</v>
      </c>
      <c r="G9" s="17">
        <f>2.9157*D9+21.207</f>
        <v>99.930900000000008</v>
      </c>
    </row>
    <row r="10" spans="1:17" x14ac:dyDescent="0.3">
      <c r="B10" s="7" t="s">
        <v>13</v>
      </c>
      <c r="C10" s="16">
        <v>99</v>
      </c>
      <c r="D10" s="16">
        <v>26</v>
      </c>
      <c r="E10" s="32">
        <v>23</v>
      </c>
      <c r="F10" s="33">
        <v>193</v>
      </c>
      <c r="G10" s="17">
        <f t="shared" ref="G10:G20" si="0">2.9157*D10+21.207</f>
        <v>97.015199999999993</v>
      </c>
    </row>
    <row r="11" spans="1:17" x14ac:dyDescent="0.3">
      <c r="B11" s="7" t="s">
        <v>14</v>
      </c>
      <c r="C11" s="16">
        <v>89</v>
      </c>
      <c r="D11" s="16">
        <v>24</v>
      </c>
      <c r="E11" s="32">
        <v>30</v>
      </c>
      <c r="F11" s="33">
        <v>179</v>
      </c>
      <c r="G11" s="17">
        <f t="shared" si="0"/>
        <v>91.183799999999991</v>
      </c>
    </row>
    <row r="12" spans="1:17" x14ac:dyDescent="0.3">
      <c r="B12" s="7" t="s">
        <v>15</v>
      </c>
      <c r="C12" s="16">
        <v>93</v>
      </c>
      <c r="D12" s="16">
        <v>25</v>
      </c>
      <c r="E12" s="32">
        <v>27</v>
      </c>
      <c r="F12" s="33">
        <v>183</v>
      </c>
      <c r="G12" s="17">
        <f t="shared" si="0"/>
        <v>94.099500000000006</v>
      </c>
    </row>
    <row r="13" spans="1:17" x14ac:dyDescent="0.3">
      <c r="B13" s="7" t="s">
        <v>16</v>
      </c>
      <c r="C13" s="16">
        <v>80</v>
      </c>
      <c r="D13" s="16">
        <v>20</v>
      </c>
      <c r="E13" s="32">
        <v>28</v>
      </c>
      <c r="F13" s="33">
        <v>191</v>
      </c>
      <c r="G13" s="17">
        <f t="shared" si="0"/>
        <v>79.521000000000015</v>
      </c>
    </row>
    <row r="14" spans="1:17" x14ac:dyDescent="0.3">
      <c r="B14" s="7" t="s">
        <v>17</v>
      </c>
      <c r="C14" s="16">
        <v>87</v>
      </c>
      <c r="D14" s="16">
        <v>23</v>
      </c>
      <c r="E14" s="32">
        <v>33</v>
      </c>
      <c r="F14" s="33">
        <v>202</v>
      </c>
      <c r="G14" s="17">
        <f t="shared" si="0"/>
        <v>88.268100000000004</v>
      </c>
    </row>
    <row r="15" spans="1:17" x14ac:dyDescent="0.3">
      <c r="B15" s="7" t="s">
        <v>18</v>
      </c>
      <c r="C15" s="16">
        <v>99</v>
      </c>
      <c r="D15" s="16">
        <v>27</v>
      </c>
      <c r="E15" s="32">
        <v>29</v>
      </c>
      <c r="F15" s="33">
        <v>177</v>
      </c>
      <c r="G15" s="17">
        <f t="shared" si="0"/>
        <v>99.930900000000008</v>
      </c>
    </row>
    <row r="16" spans="1:17" x14ac:dyDescent="0.3">
      <c r="B16" s="7" t="s">
        <v>19</v>
      </c>
      <c r="C16" s="16">
        <v>100</v>
      </c>
      <c r="D16" s="16">
        <v>27</v>
      </c>
      <c r="E16" s="32">
        <v>27</v>
      </c>
      <c r="F16" s="33">
        <v>193</v>
      </c>
      <c r="G16" s="17">
        <f t="shared" si="0"/>
        <v>99.930900000000008</v>
      </c>
    </row>
    <row r="17" spans="2:18" x14ac:dyDescent="0.3">
      <c r="B17" s="7" t="s">
        <v>20</v>
      </c>
      <c r="C17" s="16">
        <v>118</v>
      </c>
      <c r="D17" s="16">
        <v>33</v>
      </c>
      <c r="E17" s="32">
        <v>34</v>
      </c>
      <c r="F17" s="33">
        <v>188</v>
      </c>
      <c r="G17" s="17">
        <f t="shared" si="0"/>
        <v>117.42510000000001</v>
      </c>
    </row>
    <row r="18" spans="2:18" x14ac:dyDescent="0.3">
      <c r="B18" s="7" t="s">
        <v>21</v>
      </c>
      <c r="C18" s="16">
        <v>125</v>
      </c>
      <c r="D18" s="16">
        <v>34</v>
      </c>
      <c r="E18" s="32">
        <v>30</v>
      </c>
      <c r="F18" s="33">
        <v>187</v>
      </c>
      <c r="G18" s="17">
        <f t="shared" si="0"/>
        <v>120.3408</v>
      </c>
    </row>
    <row r="19" spans="2:18" x14ac:dyDescent="0.3">
      <c r="B19" s="7" t="s">
        <v>22</v>
      </c>
      <c r="C19" s="16">
        <v>110</v>
      </c>
      <c r="D19" s="16">
        <v>33</v>
      </c>
      <c r="E19" s="32">
        <v>28</v>
      </c>
      <c r="F19" s="33">
        <v>197</v>
      </c>
      <c r="G19" s="17">
        <f t="shared" si="0"/>
        <v>117.42510000000001</v>
      </c>
    </row>
    <row r="20" spans="2:18" x14ac:dyDescent="0.3">
      <c r="B20" s="7" t="s">
        <v>23</v>
      </c>
      <c r="C20" s="16">
        <v>100</v>
      </c>
      <c r="D20" s="16">
        <v>27</v>
      </c>
      <c r="E20" s="32">
        <v>34</v>
      </c>
      <c r="F20" s="33">
        <v>210</v>
      </c>
      <c r="G20" s="17">
        <f t="shared" si="0"/>
        <v>99.930900000000008</v>
      </c>
    </row>
    <row r="21" spans="2:18" x14ac:dyDescent="0.3">
      <c r="B21" s="7" t="s">
        <v>24</v>
      </c>
      <c r="C21" s="18">
        <f>SUM(C9:C20)</f>
        <v>1205</v>
      </c>
      <c r="D21" s="18">
        <f>SUM(D9:D20)</f>
        <v>326</v>
      </c>
      <c r="E21" s="34"/>
      <c r="F21" s="34">
        <f>SUM(F9:F20)</f>
        <v>2276</v>
      </c>
      <c r="G21" s="19">
        <f>SUM(G9:G20)</f>
        <v>1205.0022000000004</v>
      </c>
    </row>
    <row r="22" spans="2:18" x14ac:dyDescent="0.3">
      <c r="B22" s="29" t="s">
        <v>64</v>
      </c>
      <c r="C22" s="30">
        <f>AVERAGE(C9:C20)</f>
        <v>100.41666666666667</v>
      </c>
      <c r="D22" s="30">
        <f>AVERAGE(D9:D20)</f>
        <v>27.166666666666668</v>
      </c>
    </row>
    <row r="23" spans="2:18" x14ac:dyDescent="0.3">
      <c r="B23" s="29" t="s">
        <v>66</v>
      </c>
      <c r="C23" s="30">
        <f>_xlfn.STDEV.S(C9:C20)</f>
        <v>12.837858312842002</v>
      </c>
      <c r="D23" s="30">
        <f>_xlfn.STDEV.S(D9:D20)</f>
        <v>4.2604595000439911</v>
      </c>
    </row>
    <row r="24" spans="2:18" x14ac:dyDescent="0.3">
      <c r="B24" s="29" t="s">
        <v>65</v>
      </c>
      <c r="C24" s="31">
        <f>C23/C22</f>
        <v>0.12784589191211951</v>
      </c>
      <c r="D24" s="31">
        <f>D23/D22</f>
        <v>0.15682673006296899</v>
      </c>
    </row>
    <row r="26" spans="2:18" x14ac:dyDescent="0.3">
      <c r="B26" s="88" t="s">
        <v>57</v>
      </c>
      <c r="C26" s="88"/>
      <c r="D26" s="88"/>
      <c r="E26" s="88"/>
      <c r="F26" s="88"/>
      <c r="G26" s="88"/>
    </row>
    <row r="27" spans="2:18" x14ac:dyDescent="0.3">
      <c r="B27" s="87" t="s">
        <v>52</v>
      </c>
      <c r="C27" s="87"/>
      <c r="D27" s="87"/>
      <c r="E27" s="87"/>
      <c r="F27" s="87"/>
      <c r="G27" s="87"/>
    </row>
    <row r="28" spans="2:18" x14ac:dyDescent="0.3">
      <c r="B28" s="87"/>
      <c r="C28" s="87"/>
      <c r="D28" s="87"/>
      <c r="E28" s="87"/>
      <c r="F28" s="87"/>
      <c r="G28" s="87"/>
    </row>
    <row r="29" spans="2:18" ht="43.2" x14ac:dyDescent="0.3">
      <c r="B29" s="14" t="s">
        <v>9</v>
      </c>
      <c r="C29" s="15" t="s">
        <v>51</v>
      </c>
      <c r="D29" s="15" t="s">
        <v>10</v>
      </c>
      <c r="E29" s="15" t="s">
        <v>55</v>
      </c>
      <c r="F29" s="15" t="s">
        <v>56</v>
      </c>
      <c r="G29" s="15" t="s">
        <v>58</v>
      </c>
    </row>
    <row r="30" spans="2:18" x14ac:dyDescent="0.3">
      <c r="B30" s="7" t="s">
        <v>12</v>
      </c>
      <c r="C30" s="45">
        <v>75</v>
      </c>
      <c r="D30" s="45">
        <v>36</v>
      </c>
      <c r="E30" s="17"/>
      <c r="F30" s="17"/>
      <c r="G30" s="20" t="str">
        <f>IFERROR(F30/E30,"")</f>
        <v/>
      </c>
      <c r="H30" s="12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2:18" x14ac:dyDescent="0.3">
      <c r="B31" s="7" t="s">
        <v>13</v>
      </c>
      <c r="C31" s="45">
        <v>73</v>
      </c>
      <c r="D31" s="45">
        <v>35</v>
      </c>
      <c r="E31" s="17"/>
      <c r="F31" s="17"/>
      <c r="G31" s="20" t="str">
        <f t="shared" ref="G31:G41" si="1">IFERROR(F31/E31,"")</f>
        <v/>
      </c>
      <c r="H31" s="12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2:18" x14ac:dyDescent="0.3">
      <c r="B32" s="7" t="s">
        <v>14</v>
      </c>
      <c r="C32" s="45">
        <v>59</v>
      </c>
      <c r="D32" s="45">
        <v>28</v>
      </c>
      <c r="E32" s="17"/>
      <c r="F32" s="17"/>
      <c r="G32" s="20" t="str">
        <f t="shared" si="1"/>
        <v/>
      </c>
      <c r="H32" s="12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2:18" x14ac:dyDescent="0.3">
      <c r="B33" s="7" t="s">
        <v>15</v>
      </c>
      <c r="C33" s="45">
        <v>63</v>
      </c>
      <c r="D33" s="45">
        <v>33</v>
      </c>
      <c r="E33" s="17"/>
      <c r="F33" s="17"/>
      <c r="G33" s="20" t="str">
        <f t="shared" si="1"/>
        <v/>
      </c>
      <c r="H33" s="12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2:18" x14ac:dyDescent="0.3">
      <c r="B34" s="7" t="s">
        <v>16</v>
      </c>
      <c r="C34" s="45">
        <v>47</v>
      </c>
      <c r="D34" s="45">
        <v>24</v>
      </c>
      <c r="E34" s="17"/>
      <c r="F34" s="17"/>
      <c r="G34" s="20" t="str">
        <f t="shared" si="1"/>
        <v/>
      </c>
      <c r="H34" s="12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2:18" x14ac:dyDescent="0.3">
      <c r="B35" s="7" t="s">
        <v>17</v>
      </c>
      <c r="C35" s="45">
        <v>55</v>
      </c>
      <c r="D35" s="45">
        <v>25</v>
      </c>
      <c r="E35" s="17"/>
      <c r="F35" s="17"/>
      <c r="G35" s="20" t="str">
        <f t="shared" si="1"/>
        <v/>
      </c>
      <c r="H35" s="12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2:18" x14ac:dyDescent="0.3">
      <c r="B36" s="7" t="s">
        <v>18</v>
      </c>
      <c r="C36" s="45">
        <v>70</v>
      </c>
      <c r="D36" s="45">
        <v>33</v>
      </c>
      <c r="E36" s="17"/>
      <c r="F36" s="17"/>
      <c r="G36" s="20" t="str">
        <f t="shared" si="1"/>
        <v/>
      </c>
      <c r="H36" s="12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2:18" x14ac:dyDescent="0.3">
      <c r="B37" s="7" t="s">
        <v>19</v>
      </c>
      <c r="C37" s="45">
        <v>70</v>
      </c>
      <c r="D37" s="45">
        <v>40</v>
      </c>
      <c r="E37" s="17"/>
      <c r="F37" s="17"/>
      <c r="G37" s="20" t="str">
        <f t="shared" si="1"/>
        <v/>
      </c>
      <c r="H37" s="12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2:18" x14ac:dyDescent="0.3">
      <c r="B38" s="7" t="s">
        <v>20</v>
      </c>
      <c r="C38" s="45">
        <v>84</v>
      </c>
      <c r="D38" s="45">
        <v>41</v>
      </c>
      <c r="E38" s="17"/>
      <c r="F38" s="17"/>
      <c r="G38" s="20" t="str">
        <f t="shared" si="1"/>
        <v/>
      </c>
      <c r="H38" s="12"/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2:18" x14ac:dyDescent="0.3">
      <c r="B39" s="7" t="s">
        <v>21</v>
      </c>
      <c r="C39" s="45">
        <v>94</v>
      </c>
      <c r="D39" s="45">
        <v>42</v>
      </c>
      <c r="E39" s="17"/>
      <c r="F39" s="17"/>
      <c r="G39" s="20" t="str">
        <f t="shared" si="1"/>
        <v/>
      </c>
      <c r="H39" s="12"/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2:18" x14ac:dyDescent="0.3">
      <c r="B40" s="7" t="s">
        <v>22</v>
      </c>
      <c r="C40" s="45">
        <v>76</v>
      </c>
      <c r="D40" s="45">
        <v>42</v>
      </c>
      <c r="E40" s="17"/>
      <c r="F40" s="17"/>
      <c r="G40" s="20" t="str">
        <f t="shared" si="1"/>
        <v/>
      </c>
      <c r="H40" s="12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2:18" x14ac:dyDescent="0.3">
      <c r="B41" s="7" t="s">
        <v>23</v>
      </c>
      <c r="C41" s="45">
        <v>77</v>
      </c>
      <c r="D41" s="45">
        <v>36</v>
      </c>
      <c r="E41" s="17"/>
      <c r="F41" s="17"/>
      <c r="G41" s="20" t="str">
        <f t="shared" si="1"/>
        <v/>
      </c>
      <c r="H41" s="12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2:18" x14ac:dyDescent="0.3">
      <c r="B42" s="7" t="s">
        <v>24</v>
      </c>
      <c r="C42" s="46">
        <f>SUM(C30:C41)</f>
        <v>843</v>
      </c>
      <c r="D42" s="46">
        <f>SUM(D30:D41)</f>
        <v>415</v>
      </c>
      <c r="E42" s="19">
        <f>SUM(E30:E41)</f>
        <v>0</v>
      </c>
      <c r="F42" s="19">
        <f>SUM(F30:F41)</f>
        <v>0</v>
      </c>
      <c r="G42" s="21" t="str">
        <f>IFERROR(F42/E42,"")</f>
        <v/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</sheetData>
  <mergeCells count="6">
    <mergeCell ref="B27:G28"/>
    <mergeCell ref="A1:B1"/>
    <mergeCell ref="C1:H1"/>
    <mergeCell ref="B5:G5"/>
    <mergeCell ref="B6:G7"/>
    <mergeCell ref="B26:G26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9621-CDE0-4701-8EAC-DF5AB279099F}">
  <dimension ref="A1:R43"/>
  <sheetViews>
    <sheetView showGridLines="0" zoomScaleNormal="100" workbookViewId="0">
      <selection activeCell="A4" sqref="A4"/>
    </sheetView>
  </sheetViews>
  <sheetFormatPr defaultRowHeight="14.4" x14ac:dyDescent="0.3"/>
  <cols>
    <col min="1" max="2" width="10.77734375" style="2" customWidth="1"/>
    <col min="3" max="4" width="11.77734375" style="2" customWidth="1"/>
    <col min="5" max="5" width="15.33203125" style="2" customWidth="1"/>
    <col min="6" max="7" width="11.77734375" style="2" customWidth="1"/>
    <col min="8" max="26" width="10.77734375" style="2" customWidth="1"/>
    <col min="27" max="16384" width="8.88671875" style="2"/>
  </cols>
  <sheetData>
    <row r="1" spans="1:17" ht="85.95" customHeight="1" x14ac:dyDescent="0.3">
      <c r="A1" s="84"/>
      <c r="B1" s="84"/>
      <c r="C1" s="85" t="s">
        <v>0</v>
      </c>
      <c r="D1" s="85"/>
      <c r="E1" s="85"/>
      <c r="F1" s="85"/>
      <c r="G1" s="85"/>
      <c r="H1" s="85"/>
      <c r="I1" s="1"/>
    </row>
    <row r="2" spans="1:17" ht="15" thickBot="1" x14ac:dyDescent="0.35"/>
    <row r="3" spans="1:17" ht="15" thickBot="1" x14ac:dyDescent="0.35">
      <c r="B3" s="2" t="s">
        <v>26</v>
      </c>
      <c r="K3" s="13"/>
      <c r="L3" s="60" t="s">
        <v>75</v>
      </c>
      <c r="M3" s="13"/>
      <c r="N3" s="13"/>
      <c r="O3" s="13"/>
      <c r="P3" s="13"/>
      <c r="Q3" s="13"/>
    </row>
    <row r="4" spans="1:17" x14ac:dyDescent="0.3">
      <c r="I4" s="57" t="s">
        <v>97</v>
      </c>
      <c r="J4" s="58"/>
      <c r="K4" s="58"/>
      <c r="L4" s="51"/>
      <c r="M4" s="58"/>
      <c r="N4" s="58"/>
      <c r="O4" s="58"/>
      <c r="P4" s="58"/>
      <c r="Q4" s="59"/>
    </row>
    <row r="5" spans="1:17" x14ac:dyDescent="0.3">
      <c r="B5" s="86" t="s">
        <v>53</v>
      </c>
      <c r="C5" s="86"/>
      <c r="D5" s="86"/>
      <c r="E5" s="86"/>
      <c r="F5" s="86"/>
      <c r="G5" s="86"/>
      <c r="I5" s="50" t="s">
        <v>98</v>
      </c>
      <c r="J5" s="51"/>
      <c r="K5" s="51"/>
      <c r="L5" s="51"/>
      <c r="M5" s="51"/>
      <c r="N5" s="51"/>
      <c r="O5" s="51"/>
      <c r="P5" s="51"/>
      <c r="Q5" s="52"/>
    </row>
    <row r="6" spans="1:17" x14ac:dyDescent="0.3">
      <c r="B6" s="87" t="s">
        <v>8</v>
      </c>
      <c r="C6" s="87"/>
      <c r="D6" s="87"/>
      <c r="E6" s="87"/>
      <c r="F6" s="87"/>
      <c r="G6" s="87"/>
      <c r="I6" s="61" t="s">
        <v>99</v>
      </c>
      <c r="J6" s="51"/>
      <c r="K6" s="51"/>
      <c r="L6" s="51"/>
      <c r="M6" s="51"/>
      <c r="N6" s="51"/>
      <c r="O6" s="51"/>
      <c r="P6" s="51"/>
      <c r="Q6" s="52"/>
    </row>
    <row r="7" spans="1:17" ht="15" thickBot="1" x14ac:dyDescent="0.35">
      <c r="B7" s="87"/>
      <c r="C7" s="87"/>
      <c r="D7" s="87"/>
      <c r="E7" s="87"/>
      <c r="F7" s="87"/>
      <c r="G7" s="87"/>
      <c r="I7" s="53"/>
      <c r="J7" s="54"/>
      <c r="K7" s="54"/>
      <c r="L7" s="54"/>
      <c r="M7" s="54"/>
      <c r="N7" s="54"/>
      <c r="O7" s="54"/>
      <c r="P7" s="54"/>
      <c r="Q7" s="55"/>
    </row>
    <row r="8" spans="1:17" ht="57.6" x14ac:dyDescent="0.3">
      <c r="B8" s="5" t="s">
        <v>9</v>
      </c>
      <c r="C8" s="6" t="s">
        <v>51</v>
      </c>
      <c r="D8" s="6" t="s">
        <v>10</v>
      </c>
      <c r="E8" s="35" t="s">
        <v>25</v>
      </c>
      <c r="F8" s="35" t="s">
        <v>11</v>
      </c>
      <c r="G8" s="6" t="s">
        <v>54</v>
      </c>
    </row>
    <row r="9" spans="1:17" x14ac:dyDescent="0.3">
      <c r="B9" s="7" t="s">
        <v>12</v>
      </c>
      <c r="C9" s="16">
        <v>105</v>
      </c>
      <c r="D9" s="16">
        <v>27</v>
      </c>
      <c r="E9" s="32">
        <v>25</v>
      </c>
      <c r="F9" s="33">
        <v>176</v>
      </c>
      <c r="G9" s="17">
        <f>2.9157*D9+21.207</f>
        <v>99.930900000000008</v>
      </c>
    </row>
    <row r="10" spans="1:17" x14ac:dyDescent="0.3">
      <c r="B10" s="7" t="s">
        <v>13</v>
      </c>
      <c r="C10" s="16">
        <v>99</v>
      </c>
      <c r="D10" s="16">
        <v>26</v>
      </c>
      <c r="E10" s="32">
        <v>23</v>
      </c>
      <c r="F10" s="33">
        <v>193</v>
      </c>
      <c r="G10" s="17">
        <f t="shared" ref="G10:G20" si="0">2.9157*D10+21.207</f>
        <v>97.015199999999993</v>
      </c>
    </row>
    <row r="11" spans="1:17" x14ac:dyDescent="0.3">
      <c r="B11" s="7" t="s">
        <v>14</v>
      </c>
      <c r="C11" s="16">
        <v>89</v>
      </c>
      <c r="D11" s="16">
        <v>24</v>
      </c>
      <c r="E11" s="32">
        <v>30</v>
      </c>
      <c r="F11" s="33">
        <v>179</v>
      </c>
      <c r="G11" s="17">
        <f t="shared" si="0"/>
        <v>91.183799999999991</v>
      </c>
    </row>
    <row r="12" spans="1:17" x14ac:dyDescent="0.3">
      <c r="B12" s="7" t="s">
        <v>15</v>
      </c>
      <c r="C12" s="16">
        <v>93</v>
      </c>
      <c r="D12" s="16">
        <v>25</v>
      </c>
      <c r="E12" s="32">
        <v>27</v>
      </c>
      <c r="F12" s="33">
        <v>183</v>
      </c>
      <c r="G12" s="17">
        <f t="shared" si="0"/>
        <v>94.099500000000006</v>
      </c>
    </row>
    <row r="13" spans="1:17" x14ac:dyDescent="0.3">
      <c r="B13" s="7" t="s">
        <v>16</v>
      </c>
      <c r="C13" s="16">
        <v>80</v>
      </c>
      <c r="D13" s="16">
        <v>20</v>
      </c>
      <c r="E13" s="32">
        <v>28</v>
      </c>
      <c r="F13" s="33">
        <v>191</v>
      </c>
      <c r="G13" s="17">
        <f t="shared" si="0"/>
        <v>79.521000000000015</v>
      </c>
    </row>
    <row r="14" spans="1:17" x14ac:dyDescent="0.3">
      <c r="B14" s="7" t="s">
        <v>17</v>
      </c>
      <c r="C14" s="16">
        <v>87</v>
      </c>
      <c r="D14" s="16">
        <v>23</v>
      </c>
      <c r="E14" s="32">
        <v>33</v>
      </c>
      <c r="F14" s="33">
        <v>202</v>
      </c>
      <c r="G14" s="17">
        <f t="shared" si="0"/>
        <v>88.268100000000004</v>
      </c>
    </row>
    <row r="15" spans="1:17" x14ac:dyDescent="0.3">
      <c r="B15" s="7" t="s">
        <v>18</v>
      </c>
      <c r="C15" s="16">
        <v>99</v>
      </c>
      <c r="D15" s="16">
        <v>27</v>
      </c>
      <c r="E15" s="32">
        <v>29</v>
      </c>
      <c r="F15" s="33">
        <v>177</v>
      </c>
      <c r="G15" s="17">
        <f t="shared" si="0"/>
        <v>99.930900000000008</v>
      </c>
    </row>
    <row r="16" spans="1:17" x14ac:dyDescent="0.3">
      <c r="B16" s="7" t="s">
        <v>19</v>
      </c>
      <c r="C16" s="16">
        <v>100</v>
      </c>
      <c r="D16" s="16">
        <v>27</v>
      </c>
      <c r="E16" s="32">
        <v>27</v>
      </c>
      <c r="F16" s="33">
        <v>193</v>
      </c>
      <c r="G16" s="17">
        <f t="shared" si="0"/>
        <v>99.930900000000008</v>
      </c>
    </row>
    <row r="17" spans="2:18" x14ac:dyDescent="0.3">
      <c r="B17" s="7" t="s">
        <v>20</v>
      </c>
      <c r="C17" s="16">
        <v>118</v>
      </c>
      <c r="D17" s="16">
        <v>33</v>
      </c>
      <c r="E17" s="32">
        <v>34</v>
      </c>
      <c r="F17" s="33">
        <v>188</v>
      </c>
      <c r="G17" s="17">
        <f t="shared" si="0"/>
        <v>117.42510000000001</v>
      </c>
    </row>
    <row r="18" spans="2:18" x14ac:dyDescent="0.3">
      <c r="B18" s="7" t="s">
        <v>21</v>
      </c>
      <c r="C18" s="16">
        <v>125</v>
      </c>
      <c r="D18" s="16">
        <v>34</v>
      </c>
      <c r="E18" s="32">
        <v>30</v>
      </c>
      <c r="F18" s="33">
        <v>187</v>
      </c>
      <c r="G18" s="17">
        <f t="shared" si="0"/>
        <v>120.3408</v>
      </c>
    </row>
    <row r="19" spans="2:18" x14ac:dyDescent="0.3">
      <c r="B19" s="7" t="s">
        <v>22</v>
      </c>
      <c r="C19" s="16">
        <v>110</v>
      </c>
      <c r="D19" s="16">
        <v>33</v>
      </c>
      <c r="E19" s="32">
        <v>28</v>
      </c>
      <c r="F19" s="33">
        <v>197</v>
      </c>
      <c r="G19" s="17">
        <f t="shared" si="0"/>
        <v>117.42510000000001</v>
      </c>
    </row>
    <row r="20" spans="2:18" x14ac:dyDescent="0.3">
      <c r="B20" s="7" t="s">
        <v>23</v>
      </c>
      <c r="C20" s="16">
        <v>100</v>
      </c>
      <c r="D20" s="16">
        <v>27</v>
      </c>
      <c r="E20" s="32">
        <v>34</v>
      </c>
      <c r="F20" s="33">
        <v>210</v>
      </c>
      <c r="G20" s="17">
        <f t="shared" si="0"/>
        <v>99.930900000000008</v>
      </c>
    </row>
    <row r="21" spans="2:18" x14ac:dyDescent="0.3">
      <c r="B21" s="7" t="s">
        <v>24</v>
      </c>
      <c r="C21" s="18">
        <f>SUM(C9:C20)</f>
        <v>1205</v>
      </c>
      <c r="D21" s="18">
        <f>SUM(D9:D20)</f>
        <v>326</v>
      </c>
      <c r="E21" s="34"/>
      <c r="F21" s="34">
        <f>SUM(F9:F20)</f>
        <v>2276</v>
      </c>
      <c r="G21" s="19">
        <f>SUM(G9:G20)</f>
        <v>1205.0022000000004</v>
      </c>
    </row>
    <row r="22" spans="2:18" x14ac:dyDescent="0.3">
      <c r="B22" s="29" t="s">
        <v>64</v>
      </c>
      <c r="C22" s="30">
        <f>AVERAGE(C9:C20)</f>
        <v>100.41666666666667</v>
      </c>
      <c r="D22" s="30">
        <f>AVERAGE(D9:D20)</f>
        <v>27.166666666666668</v>
      </c>
    </row>
    <row r="23" spans="2:18" x14ac:dyDescent="0.3">
      <c r="B23" s="29" t="s">
        <v>66</v>
      </c>
      <c r="C23" s="30">
        <f>_xlfn.STDEV.S(C9:C20)</f>
        <v>12.837858312842002</v>
      </c>
      <c r="D23" s="30">
        <f>_xlfn.STDEV.S(D9:D20)</f>
        <v>4.2604595000439911</v>
      </c>
    </row>
    <row r="24" spans="2:18" x14ac:dyDescent="0.3">
      <c r="B24" s="29" t="s">
        <v>65</v>
      </c>
      <c r="C24" s="31">
        <f>C23/C22</f>
        <v>0.12784589191211951</v>
      </c>
      <c r="D24" s="31">
        <f>D23/D22</f>
        <v>0.15682673006296899</v>
      </c>
    </row>
    <row r="26" spans="2:18" x14ac:dyDescent="0.3">
      <c r="B26" s="88" t="s">
        <v>57</v>
      </c>
      <c r="C26" s="88"/>
      <c r="D26" s="88"/>
      <c r="E26" s="88"/>
      <c r="F26" s="88"/>
      <c r="G26" s="88"/>
    </row>
    <row r="27" spans="2:18" x14ac:dyDescent="0.3">
      <c r="B27" s="87" t="s">
        <v>52</v>
      </c>
      <c r="C27" s="87"/>
      <c r="D27" s="87"/>
      <c r="E27" s="87"/>
      <c r="F27" s="87"/>
      <c r="G27" s="87"/>
    </row>
    <row r="28" spans="2:18" ht="15" thickBot="1" x14ac:dyDescent="0.35">
      <c r="B28" s="87"/>
      <c r="C28" s="87"/>
      <c r="D28" s="87"/>
      <c r="E28" s="87"/>
      <c r="F28" s="89"/>
      <c r="G28" s="87"/>
    </row>
    <row r="29" spans="2:18" ht="43.8" thickTop="1" x14ac:dyDescent="0.3">
      <c r="B29" s="14" t="s">
        <v>9</v>
      </c>
      <c r="C29" s="15" t="s">
        <v>51</v>
      </c>
      <c r="D29" s="15" t="s">
        <v>10</v>
      </c>
      <c r="E29" s="36" t="s">
        <v>55</v>
      </c>
      <c r="F29" s="42" t="s">
        <v>56</v>
      </c>
      <c r="G29" s="39" t="s">
        <v>58</v>
      </c>
    </row>
    <row r="30" spans="2:18" x14ac:dyDescent="0.3">
      <c r="B30" s="7" t="s">
        <v>12</v>
      </c>
      <c r="C30" s="16">
        <v>75</v>
      </c>
      <c r="D30" s="16">
        <v>36</v>
      </c>
      <c r="E30" s="37">
        <f>2.9157*D30+21.207</f>
        <v>126.1722</v>
      </c>
      <c r="F30" s="43">
        <f>E30-C30</f>
        <v>51.172200000000004</v>
      </c>
      <c r="G30" s="40">
        <f>F30/E30</f>
        <v>0.40557428657025874</v>
      </c>
      <c r="H30" s="12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2:18" x14ac:dyDescent="0.3">
      <c r="B31" s="7" t="s">
        <v>13</v>
      </c>
      <c r="C31" s="16">
        <v>73</v>
      </c>
      <c r="D31" s="16">
        <v>35</v>
      </c>
      <c r="E31" s="37">
        <f t="shared" ref="E31:E41" si="1">2.9157*D31+21.207</f>
        <v>123.25650000000002</v>
      </c>
      <c r="F31" s="43">
        <f t="shared" ref="F31:F41" si="2">E31-C31</f>
        <v>50.256500000000017</v>
      </c>
      <c r="G31" s="40">
        <f t="shared" ref="G31:G41" si="3">F31/E31</f>
        <v>0.40773914560286889</v>
      </c>
      <c r="H31" s="12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2:18" x14ac:dyDescent="0.3">
      <c r="B32" s="7" t="s">
        <v>14</v>
      </c>
      <c r="C32" s="16">
        <v>59</v>
      </c>
      <c r="D32" s="16">
        <v>28</v>
      </c>
      <c r="E32" s="37">
        <f t="shared" si="1"/>
        <v>102.8466</v>
      </c>
      <c r="F32" s="43">
        <f t="shared" si="2"/>
        <v>43.846599999999995</v>
      </c>
      <c r="G32" s="40">
        <f t="shared" si="3"/>
        <v>0.42633008772288045</v>
      </c>
      <c r="H32" s="12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2:18" x14ac:dyDescent="0.3">
      <c r="B33" s="7" t="s">
        <v>15</v>
      </c>
      <c r="C33" s="16">
        <v>63</v>
      </c>
      <c r="D33" s="16">
        <v>33</v>
      </c>
      <c r="E33" s="37">
        <f t="shared" si="1"/>
        <v>117.42510000000001</v>
      </c>
      <c r="F33" s="43">
        <f t="shared" si="2"/>
        <v>54.425100000000015</v>
      </c>
      <c r="G33" s="40">
        <f t="shared" si="3"/>
        <v>0.46348778923756512</v>
      </c>
      <c r="H33" s="12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2:18" x14ac:dyDescent="0.3">
      <c r="B34" s="7" t="s">
        <v>16</v>
      </c>
      <c r="C34" s="16">
        <v>47</v>
      </c>
      <c r="D34" s="16">
        <v>24</v>
      </c>
      <c r="E34" s="37">
        <f t="shared" si="1"/>
        <v>91.183799999999991</v>
      </c>
      <c r="F34" s="43">
        <f t="shared" si="2"/>
        <v>44.183799999999991</v>
      </c>
      <c r="G34" s="40">
        <f t="shared" si="3"/>
        <v>0.48455756395324601</v>
      </c>
      <c r="H34" s="12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2:18" x14ac:dyDescent="0.3">
      <c r="B35" s="7" t="s">
        <v>17</v>
      </c>
      <c r="C35" s="16">
        <v>55</v>
      </c>
      <c r="D35" s="16">
        <v>25</v>
      </c>
      <c r="E35" s="37">
        <f t="shared" si="1"/>
        <v>94.099500000000006</v>
      </c>
      <c r="F35" s="43">
        <f t="shared" si="2"/>
        <v>39.099500000000006</v>
      </c>
      <c r="G35" s="40">
        <f t="shared" si="3"/>
        <v>0.41551230346601209</v>
      </c>
      <c r="H35" s="12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2:18" x14ac:dyDescent="0.3">
      <c r="B36" s="7" t="s">
        <v>18</v>
      </c>
      <c r="C36" s="16">
        <v>70</v>
      </c>
      <c r="D36" s="16">
        <v>33</v>
      </c>
      <c r="E36" s="37">
        <f t="shared" si="1"/>
        <v>117.42510000000001</v>
      </c>
      <c r="F36" s="43">
        <f t="shared" si="2"/>
        <v>47.425100000000015</v>
      </c>
      <c r="G36" s="40">
        <f t="shared" si="3"/>
        <v>0.40387532137507237</v>
      </c>
      <c r="H36" s="12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2:18" x14ac:dyDescent="0.3">
      <c r="B37" s="7" t="s">
        <v>19</v>
      </c>
      <c r="C37" s="16">
        <v>70</v>
      </c>
      <c r="D37" s="16">
        <v>40</v>
      </c>
      <c r="E37" s="37">
        <f t="shared" si="1"/>
        <v>137.83500000000001</v>
      </c>
      <c r="F37" s="43">
        <f t="shared" si="2"/>
        <v>67.835000000000008</v>
      </c>
      <c r="G37" s="40">
        <f t="shared" si="3"/>
        <v>0.49214640693582912</v>
      </c>
      <c r="H37" s="12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2:18" x14ac:dyDescent="0.3">
      <c r="B38" s="7" t="s">
        <v>20</v>
      </c>
      <c r="C38" s="16">
        <v>84</v>
      </c>
      <c r="D38" s="16">
        <v>41</v>
      </c>
      <c r="E38" s="37">
        <f t="shared" si="1"/>
        <v>140.75069999999999</v>
      </c>
      <c r="F38" s="43">
        <f t="shared" si="2"/>
        <v>56.750699999999995</v>
      </c>
      <c r="G38" s="40">
        <f t="shared" si="3"/>
        <v>0.40320012618054474</v>
      </c>
      <c r="H38" s="12"/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2:18" x14ac:dyDescent="0.3">
      <c r="B39" s="7" t="s">
        <v>21</v>
      </c>
      <c r="C39" s="16">
        <v>94</v>
      </c>
      <c r="D39" s="16">
        <v>42</v>
      </c>
      <c r="E39" s="37">
        <f t="shared" si="1"/>
        <v>143.66640000000001</v>
      </c>
      <c r="F39" s="43">
        <f t="shared" si="2"/>
        <v>49.66640000000001</v>
      </c>
      <c r="G39" s="40">
        <f t="shared" si="3"/>
        <v>0.3457064421465284</v>
      </c>
      <c r="H39" s="12"/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2:18" x14ac:dyDescent="0.3">
      <c r="B40" s="7" t="s">
        <v>22</v>
      </c>
      <c r="C40" s="16">
        <v>76</v>
      </c>
      <c r="D40" s="16">
        <v>42</v>
      </c>
      <c r="E40" s="37">
        <f t="shared" si="1"/>
        <v>143.66640000000001</v>
      </c>
      <c r="F40" s="43">
        <f t="shared" si="2"/>
        <v>67.66640000000001</v>
      </c>
      <c r="G40" s="40">
        <f t="shared" si="3"/>
        <v>0.47099669790570381</v>
      </c>
      <c r="H40" s="12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2:18" x14ac:dyDescent="0.3">
      <c r="B41" s="7" t="s">
        <v>23</v>
      </c>
      <c r="C41" s="16">
        <v>77</v>
      </c>
      <c r="D41" s="16">
        <v>36</v>
      </c>
      <c r="E41" s="37">
        <f t="shared" si="1"/>
        <v>126.1722</v>
      </c>
      <c r="F41" s="43">
        <f t="shared" si="2"/>
        <v>49.172200000000004</v>
      </c>
      <c r="G41" s="40">
        <f t="shared" si="3"/>
        <v>0.38972293421213233</v>
      </c>
      <c r="H41" s="12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2:18" ht="15" thickBot="1" x14ac:dyDescent="0.35">
      <c r="B42" s="7" t="s">
        <v>24</v>
      </c>
      <c r="C42" s="18">
        <f>SUM(C30:C41)</f>
        <v>843</v>
      </c>
      <c r="D42" s="18">
        <f>SUM(D30:D41)</f>
        <v>415</v>
      </c>
      <c r="E42" s="38">
        <f>SUM(E30:E41)</f>
        <v>1464.4995000000004</v>
      </c>
      <c r="F42" s="44">
        <f>SUM(F30:F41)</f>
        <v>621.49950000000013</v>
      </c>
      <c r="G42" s="41">
        <f>F42/E42</f>
        <v>0.4243767239251362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2:18" ht="15" thickTop="1" x14ac:dyDescent="0.3"/>
  </sheetData>
  <mergeCells count="6">
    <mergeCell ref="B27:G28"/>
    <mergeCell ref="A1:B1"/>
    <mergeCell ref="C1:H1"/>
    <mergeCell ref="B5:G5"/>
    <mergeCell ref="B6:G7"/>
    <mergeCell ref="B26:G26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Passo-a-passo</vt:lpstr>
      <vt:lpstr>Passo 1</vt:lpstr>
      <vt:lpstr>Passo 1 - Resposta</vt:lpstr>
      <vt:lpstr>Passo 2</vt:lpstr>
      <vt:lpstr>Passo 2 - Resposta</vt:lpstr>
      <vt:lpstr>Passo 3</vt:lpstr>
      <vt:lpstr>Passo 3 - Resposta</vt:lpstr>
      <vt:lpstr>Passo 4</vt:lpstr>
      <vt:lpstr>Passo 4 - Resposta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Gontijo</dc:creator>
  <cp:lastModifiedBy>Gustavo Gontijo</cp:lastModifiedBy>
  <dcterms:created xsi:type="dcterms:W3CDTF">2021-04-08T13:57:28Z</dcterms:created>
  <dcterms:modified xsi:type="dcterms:W3CDTF">2021-06-23T15:06:03Z</dcterms:modified>
</cp:coreProperties>
</file>