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.xml" ContentType="application/vnd.openxmlformats-officedocument.drawing+xml"/>
  <Override PartName="/xl/charts/chart41.xml" ContentType="application/vnd.openxmlformats-officedocument.drawingml.chart+xml"/>
  <Override PartName="/xl/drawings/drawing3.xml" ContentType="application/vnd.openxmlformats-officedocument.drawing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drawings/drawing5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6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855" activeTab="5"/>
  </bookViews>
  <sheets>
    <sheet name="ATIVO" sheetId="6" r:id="rId1"/>
    <sheet name="ATIV-CED-ANIST" sheetId="10" r:id="rId2"/>
    <sheet name="APOS-PENS" sheetId="8" r:id="rId3"/>
    <sheet name="REQEMP-REQORG-EXDESC-SVINC-CTEM" sheetId="9" r:id="rId4"/>
    <sheet name="FINALISTICA-MEIO" sheetId="12" r:id="rId5"/>
    <sheet name="GLOBAL" sheetId="11" r:id="rId6"/>
  </sheets>
  <calcPr calcId="145621"/>
</workbook>
</file>

<file path=xl/calcChain.xml><?xml version="1.0" encoding="utf-8"?>
<calcChain xmlns="http://schemas.openxmlformats.org/spreadsheetml/2006/main">
  <c r="C34" i="12" l="1"/>
  <c r="D34" i="12"/>
  <c r="D35" i="12" s="1"/>
  <c r="E34" i="12"/>
  <c r="F34" i="12"/>
  <c r="G34" i="12"/>
  <c r="H34" i="12"/>
  <c r="I34" i="12"/>
  <c r="B34" i="12"/>
  <c r="B35" i="12" s="1"/>
  <c r="C33" i="12"/>
  <c r="D33" i="12"/>
  <c r="E33" i="12"/>
  <c r="F33" i="12"/>
  <c r="G33" i="12"/>
  <c r="G35" i="12" s="1"/>
  <c r="H33" i="12"/>
  <c r="H35" i="12" s="1"/>
  <c r="I33" i="12"/>
  <c r="B33" i="12"/>
  <c r="I35" i="12"/>
  <c r="F35" i="12"/>
  <c r="E35" i="12"/>
  <c r="C35" i="12"/>
  <c r="B4" i="12"/>
  <c r="B5" i="12"/>
  <c r="B6" i="12"/>
  <c r="B7" i="12"/>
  <c r="B8" i="12"/>
  <c r="B9" i="12"/>
  <c r="B10" i="12"/>
  <c r="B3" i="12"/>
  <c r="C11" i="12"/>
  <c r="D11" i="12" s="1"/>
  <c r="F10" i="12"/>
  <c r="D10" i="12"/>
  <c r="F9" i="12"/>
  <c r="D9" i="12"/>
  <c r="F8" i="12"/>
  <c r="D8" i="12"/>
  <c r="F7" i="12"/>
  <c r="D7" i="12"/>
  <c r="F6" i="12"/>
  <c r="D6" i="12"/>
  <c r="F5" i="12"/>
  <c r="D5" i="12"/>
  <c r="F4" i="12"/>
  <c r="D4" i="12"/>
  <c r="J34" i="12" l="1"/>
  <c r="J33" i="12"/>
  <c r="E6" i="6"/>
  <c r="J35" i="12" l="1"/>
  <c r="S13" i="11"/>
  <c r="P13" i="11"/>
  <c r="S12" i="11"/>
  <c r="S11" i="11"/>
  <c r="S10" i="11"/>
  <c r="S9" i="11"/>
  <c r="S8" i="11"/>
  <c r="I13" i="9"/>
  <c r="I12" i="9"/>
  <c r="I11" i="9"/>
  <c r="I10" i="9"/>
  <c r="I9" i="9"/>
  <c r="I8" i="9"/>
  <c r="I7" i="9"/>
  <c r="I6" i="9"/>
  <c r="I5" i="9"/>
  <c r="I4" i="9"/>
  <c r="H13" i="9"/>
  <c r="Q5" i="11"/>
  <c r="Q6" i="11"/>
  <c r="Q7" i="11"/>
  <c r="Q8" i="11"/>
  <c r="Q9" i="11"/>
  <c r="Q10" i="11"/>
  <c r="Q11" i="11"/>
  <c r="Q12" i="11"/>
  <c r="O5" i="11"/>
  <c r="O6" i="11"/>
  <c r="O7" i="11"/>
  <c r="O8" i="11"/>
  <c r="O9" i="11"/>
  <c r="O10" i="11"/>
  <c r="O11" i="11"/>
  <c r="O12" i="11"/>
  <c r="M5" i="11"/>
  <c r="M6" i="11"/>
  <c r="M7" i="11"/>
  <c r="M8" i="11"/>
  <c r="M9" i="11"/>
  <c r="M10" i="11"/>
  <c r="M11" i="11"/>
  <c r="M12" i="11"/>
  <c r="K5" i="11"/>
  <c r="K6" i="11"/>
  <c r="K7" i="11"/>
  <c r="K8" i="11"/>
  <c r="K9" i="11"/>
  <c r="K10" i="11"/>
  <c r="K11" i="11"/>
  <c r="K12" i="11"/>
  <c r="I5" i="11"/>
  <c r="I6" i="11"/>
  <c r="I7" i="11"/>
  <c r="I8" i="11"/>
  <c r="I9" i="11"/>
  <c r="I10" i="11"/>
  <c r="I11" i="11"/>
  <c r="I12" i="11"/>
  <c r="I13" i="11"/>
  <c r="G5" i="11"/>
  <c r="G6" i="11"/>
  <c r="G7" i="11"/>
  <c r="G8" i="11"/>
  <c r="G9" i="11"/>
  <c r="G10" i="11"/>
  <c r="G11" i="11"/>
  <c r="G12" i="11"/>
  <c r="G13" i="11"/>
  <c r="E5" i="11"/>
  <c r="E6" i="11"/>
  <c r="E7" i="11"/>
  <c r="E8" i="11"/>
  <c r="E9" i="11"/>
  <c r="E10" i="11"/>
  <c r="E11" i="11"/>
  <c r="E12" i="11"/>
  <c r="Q4" i="11"/>
  <c r="O4" i="11"/>
  <c r="M4" i="11"/>
  <c r="K4" i="11"/>
  <c r="I4" i="11"/>
  <c r="G4" i="11"/>
  <c r="E4" i="11"/>
  <c r="H13" i="11"/>
  <c r="F13" i="11"/>
  <c r="B4" i="11" l="1"/>
  <c r="B5" i="11"/>
  <c r="B6" i="11"/>
  <c r="C6" i="11" s="1"/>
  <c r="B7" i="11"/>
  <c r="B8" i="11"/>
  <c r="C8" i="11" s="1"/>
  <c r="B9" i="11"/>
  <c r="B10" i="11"/>
  <c r="C10" i="11" s="1"/>
  <c r="B11" i="11"/>
  <c r="B12" i="11"/>
  <c r="C12" i="11" s="1"/>
  <c r="B3" i="11"/>
  <c r="C11" i="11" l="1"/>
  <c r="C7" i="11"/>
  <c r="C9" i="11"/>
  <c r="C4" i="11"/>
  <c r="C5" i="11"/>
  <c r="G13" i="10"/>
  <c r="E13" i="10"/>
  <c r="G12" i="10"/>
  <c r="E12" i="10"/>
  <c r="C12" i="10"/>
  <c r="G11" i="10"/>
  <c r="E11" i="10"/>
  <c r="C11" i="10"/>
  <c r="G10" i="10"/>
  <c r="E10" i="10"/>
  <c r="C10" i="10"/>
  <c r="G9" i="10"/>
  <c r="E9" i="10"/>
  <c r="C9" i="10"/>
  <c r="G8" i="10"/>
  <c r="E8" i="10"/>
  <c r="C8" i="10"/>
  <c r="G7" i="10"/>
  <c r="E7" i="10"/>
  <c r="C7" i="10"/>
  <c r="G6" i="10"/>
  <c r="E6" i="10"/>
  <c r="C6" i="10"/>
  <c r="G5" i="10"/>
  <c r="E5" i="10"/>
  <c r="C5" i="10"/>
  <c r="G4" i="10"/>
  <c r="E4" i="10"/>
  <c r="C4" i="10"/>
  <c r="G12" i="9"/>
  <c r="G11" i="9"/>
  <c r="G10" i="9"/>
  <c r="G9" i="9"/>
  <c r="G8" i="9"/>
  <c r="G7" i="9"/>
  <c r="G6" i="9"/>
  <c r="G5" i="9"/>
  <c r="G4" i="9"/>
  <c r="E12" i="9"/>
  <c r="E11" i="9"/>
  <c r="E10" i="9"/>
  <c r="E9" i="9"/>
  <c r="E8" i="9"/>
  <c r="E7" i="9"/>
  <c r="E6" i="9"/>
  <c r="E5" i="9"/>
  <c r="E4" i="9"/>
  <c r="E13" i="8"/>
  <c r="E12" i="8"/>
  <c r="E11" i="8"/>
  <c r="E10" i="8"/>
  <c r="E9" i="8"/>
  <c r="E8" i="8"/>
  <c r="E7" i="8"/>
  <c r="E6" i="8"/>
  <c r="E5" i="8"/>
  <c r="E4" i="8"/>
  <c r="K12" i="9" l="1"/>
  <c r="C12" i="9"/>
  <c r="K11" i="9"/>
  <c r="C11" i="9"/>
  <c r="K10" i="9"/>
  <c r="C10" i="9"/>
  <c r="K9" i="9"/>
  <c r="C9" i="9"/>
  <c r="K8" i="9"/>
  <c r="C8" i="9"/>
  <c r="C7" i="9"/>
  <c r="C6" i="9"/>
  <c r="C5" i="9"/>
  <c r="C4" i="9"/>
  <c r="C5" i="8"/>
  <c r="C6" i="8"/>
  <c r="C7" i="8"/>
  <c r="C8" i="8"/>
  <c r="C9" i="8"/>
  <c r="C10" i="8"/>
  <c r="C11" i="8"/>
  <c r="C12" i="8"/>
  <c r="C13" i="8"/>
  <c r="C4" i="8"/>
  <c r="D71" i="6" l="1"/>
  <c r="E71" i="6"/>
  <c r="F71" i="6"/>
  <c r="G71" i="6"/>
  <c r="H71" i="6"/>
  <c r="I71" i="6"/>
  <c r="J71" i="6"/>
  <c r="G43" i="6" l="1"/>
  <c r="O138" i="6" l="1"/>
  <c r="K138" i="6"/>
  <c r="G155" i="6" l="1"/>
  <c r="N155" i="6"/>
  <c r="N50" i="6" l="1"/>
  <c r="N11" i="6" s="1"/>
  <c r="M50" i="6"/>
  <c r="M11" i="6" s="1"/>
  <c r="N43" i="6"/>
  <c r="N7" i="6" s="1"/>
  <c r="M43" i="6"/>
  <c r="M7" i="6" s="1"/>
  <c r="N39" i="6"/>
  <c r="N9" i="6" s="1"/>
  <c r="M39" i="6"/>
  <c r="M9" i="6" s="1"/>
  <c r="N35" i="6"/>
  <c r="N10" i="6" s="1"/>
  <c r="M35" i="6"/>
  <c r="M10" i="6" s="1"/>
  <c r="N31" i="6"/>
  <c r="N8" i="6" s="1"/>
  <c r="M31" i="6"/>
  <c r="M8" i="6" s="1"/>
  <c r="N170" i="6" l="1"/>
  <c r="M170" i="6"/>
  <c r="N165" i="6"/>
  <c r="M165" i="6"/>
  <c r="N160" i="6"/>
  <c r="M160" i="6"/>
  <c r="M155" i="6"/>
  <c r="N147" i="6"/>
  <c r="M147" i="6"/>
  <c r="N142" i="6"/>
  <c r="M142" i="6"/>
  <c r="N136" i="6"/>
  <c r="M136" i="6"/>
  <c r="N130" i="6"/>
  <c r="M130" i="6"/>
  <c r="N121" i="6"/>
  <c r="M121" i="6"/>
  <c r="N114" i="6"/>
  <c r="M114" i="6"/>
  <c r="N108" i="6"/>
  <c r="M108" i="6"/>
  <c r="N99" i="6"/>
  <c r="M99" i="6"/>
  <c r="N95" i="6"/>
  <c r="M95" i="6"/>
  <c r="O171" i="6"/>
  <c r="O172" i="6"/>
  <c r="O173" i="6"/>
  <c r="O166" i="6"/>
  <c r="O167" i="6"/>
  <c r="O168" i="6"/>
  <c r="O161" i="6"/>
  <c r="O162" i="6"/>
  <c r="O163" i="6"/>
  <c r="O156" i="6"/>
  <c r="O157" i="6"/>
  <c r="O158" i="6"/>
  <c r="O148" i="6"/>
  <c r="O149" i="6"/>
  <c r="O143" i="6"/>
  <c r="O144" i="6"/>
  <c r="O145" i="6"/>
  <c r="O137" i="6"/>
  <c r="O139" i="6"/>
  <c r="O140" i="6"/>
  <c r="O131" i="6"/>
  <c r="O132" i="6"/>
  <c r="O133" i="6"/>
  <c r="O134" i="6"/>
  <c r="O122" i="6"/>
  <c r="O123" i="6"/>
  <c r="O124" i="6"/>
  <c r="O115" i="6"/>
  <c r="O116" i="6"/>
  <c r="O117" i="6"/>
  <c r="O118" i="6"/>
  <c r="O119" i="6"/>
  <c r="O109" i="6"/>
  <c r="O110" i="6"/>
  <c r="O111" i="6"/>
  <c r="O112" i="6"/>
  <c r="O100" i="6"/>
  <c r="O101" i="6"/>
  <c r="O102" i="6"/>
  <c r="O96" i="6"/>
  <c r="O97" i="6"/>
  <c r="O91" i="6"/>
  <c r="O92" i="6"/>
  <c r="O93" i="6"/>
  <c r="O85" i="6"/>
  <c r="O86" i="6"/>
  <c r="O87" i="6"/>
  <c r="O88" i="6"/>
  <c r="N90" i="6"/>
  <c r="M90" i="6"/>
  <c r="N84" i="6"/>
  <c r="M84" i="6"/>
  <c r="O153" i="6"/>
  <c r="O128" i="6"/>
  <c r="O106" i="6"/>
  <c r="O82" i="6"/>
  <c r="O63" i="6"/>
  <c r="O64" i="6"/>
  <c r="O62" i="6"/>
  <c r="N61" i="6"/>
  <c r="M61" i="6"/>
  <c r="O68" i="6"/>
  <c r="O69" i="6"/>
  <c r="O67" i="6"/>
  <c r="N66" i="6"/>
  <c r="M66" i="6"/>
  <c r="N71" i="6"/>
  <c r="M71" i="6"/>
  <c r="O73" i="6"/>
  <c r="O74" i="6"/>
  <c r="O75" i="6"/>
  <c r="O76" i="6"/>
  <c r="O77" i="6"/>
  <c r="O78" i="6"/>
  <c r="O72" i="6"/>
  <c r="O59" i="6"/>
  <c r="O57" i="6"/>
  <c r="O56" i="6"/>
  <c r="N55" i="6"/>
  <c r="M55" i="6"/>
  <c r="O53" i="6"/>
  <c r="O47" i="6"/>
  <c r="O48" i="6"/>
  <c r="O49" i="6"/>
  <c r="O46" i="6"/>
  <c r="O42" i="6"/>
  <c r="P42" i="6" s="1"/>
  <c r="O38" i="6"/>
  <c r="P38" i="6" s="1"/>
  <c r="O34" i="6"/>
  <c r="P34" i="6" s="1"/>
  <c r="O30" i="6"/>
  <c r="P30" i="6" s="1"/>
  <c r="O22" i="6"/>
  <c r="O23" i="6"/>
  <c r="O24" i="6"/>
  <c r="O25" i="6"/>
  <c r="O26" i="6"/>
  <c r="O21" i="6"/>
  <c r="N27" i="6"/>
  <c r="M27" i="6"/>
  <c r="O7" i="6"/>
  <c r="O8" i="6"/>
  <c r="O9" i="6"/>
  <c r="O10" i="6"/>
  <c r="O11" i="6"/>
  <c r="O165" i="6" l="1"/>
  <c r="O55" i="6"/>
  <c r="M125" i="6"/>
  <c r="M16" i="6" s="1"/>
  <c r="O39" i="6"/>
  <c r="N103" i="6"/>
  <c r="N13" i="6" s="1"/>
  <c r="M174" i="6"/>
  <c r="M15" i="6" s="1"/>
  <c r="M150" i="6"/>
  <c r="M14" i="6" s="1"/>
  <c r="N174" i="6"/>
  <c r="N15" i="6" s="1"/>
  <c r="O6" i="6"/>
  <c r="M103" i="6"/>
  <c r="M13" i="6" s="1"/>
  <c r="N150" i="6"/>
  <c r="N14" i="6" s="1"/>
  <c r="N79" i="6"/>
  <c r="N12" i="6" s="1"/>
  <c r="M79" i="6"/>
  <c r="M12" i="6" s="1"/>
  <c r="N125" i="6"/>
  <c r="N16" i="6" s="1"/>
  <c r="O136" i="6"/>
  <c r="O95" i="6"/>
  <c r="P46" i="6"/>
  <c r="O50" i="6"/>
  <c r="O43" i="6"/>
  <c r="O66" i="6"/>
  <c r="O35" i="6"/>
  <c r="O31" i="6"/>
  <c r="P21" i="6"/>
  <c r="P31" i="6"/>
  <c r="P27" i="6"/>
  <c r="O170" i="6"/>
  <c r="O160" i="6"/>
  <c r="O155" i="6"/>
  <c r="O147" i="6"/>
  <c r="O142" i="6"/>
  <c r="O130" i="6"/>
  <c r="O121" i="6"/>
  <c r="O114" i="6"/>
  <c r="O108" i="6"/>
  <c r="O99" i="6"/>
  <c r="O90" i="6"/>
  <c r="O84" i="6"/>
  <c r="O61" i="6"/>
  <c r="O71" i="6"/>
  <c r="O27" i="6"/>
  <c r="D170" i="6"/>
  <c r="E170" i="6"/>
  <c r="F170" i="6"/>
  <c r="G170" i="6"/>
  <c r="H170" i="6"/>
  <c r="I170" i="6"/>
  <c r="J170" i="6"/>
  <c r="C170" i="6"/>
  <c r="D165" i="6"/>
  <c r="E165" i="6"/>
  <c r="F165" i="6"/>
  <c r="G165" i="6"/>
  <c r="H165" i="6"/>
  <c r="I165" i="6"/>
  <c r="J165" i="6"/>
  <c r="C165" i="6"/>
  <c r="D160" i="6"/>
  <c r="E160" i="6"/>
  <c r="F160" i="6"/>
  <c r="G160" i="6"/>
  <c r="H160" i="6"/>
  <c r="I160" i="6"/>
  <c r="J160" i="6"/>
  <c r="C160" i="6"/>
  <c r="D155" i="6"/>
  <c r="D174" i="6" s="1"/>
  <c r="D15" i="6" s="1"/>
  <c r="E155" i="6"/>
  <c r="E174" i="6" s="1"/>
  <c r="E15" i="6" s="1"/>
  <c r="F155" i="6"/>
  <c r="F174" i="6" s="1"/>
  <c r="F15" i="6" s="1"/>
  <c r="G174" i="6"/>
  <c r="G15" i="6" s="1"/>
  <c r="H155" i="6"/>
  <c r="I155" i="6"/>
  <c r="I174" i="6" s="1"/>
  <c r="I15" i="6" s="1"/>
  <c r="J155" i="6"/>
  <c r="J174" i="6" s="1"/>
  <c r="J15" i="6" s="1"/>
  <c r="C155" i="6"/>
  <c r="C174" i="6" s="1"/>
  <c r="K171" i="6"/>
  <c r="K172" i="6"/>
  <c r="K173" i="6"/>
  <c r="K166" i="6"/>
  <c r="K167" i="6"/>
  <c r="K168" i="6"/>
  <c r="K161" i="6"/>
  <c r="K162" i="6"/>
  <c r="K163" i="6"/>
  <c r="K156" i="6"/>
  <c r="K157" i="6"/>
  <c r="K158" i="6"/>
  <c r="K148" i="6"/>
  <c r="K149" i="6"/>
  <c r="D147" i="6"/>
  <c r="E147" i="6"/>
  <c r="F147" i="6"/>
  <c r="G147" i="6"/>
  <c r="H147" i="6"/>
  <c r="I147" i="6"/>
  <c r="J147" i="6"/>
  <c r="C147" i="6"/>
  <c r="K143" i="6"/>
  <c r="K144" i="6"/>
  <c r="K145" i="6"/>
  <c r="D142" i="6"/>
  <c r="E142" i="6"/>
  <c r="F142" i="6"/>
  <c r="G142" i="6"/>
  <c r="H142" i="6"/>
  <c r="I142" i="6"/>
  <c r="J142" i="6"/>
  <c r="C142" i="6"/>
  <c r="K137" i="6"/>
  <c r="K139" i="6"/>
  <c r="K140" i="6"/>
  <c r="D136" i="6"/>
  <c r="E136" i="6"/>
  <c r="F136" i="6"/>
  <c r="G136" i="6"/>
  <c r="H136" i="6"/>
  <c r="I136" i="6"/>
  <c r="J136" i="6"/>
  <c r="C136" i="6"/>
  <c r="K131" i="6"/>
  <c r="K132" i="6"/>
  <c r="K133" i="6"/>
  <c r="K134" i="6"/>
  <c r="D130" i="6"/>
  <c r="E130" i="6"/>
  <c r="F130" i="6"/>
  <c r="G130" i="6"/>
  <c r="H130" i="6"/>
  <c r="I130" i="6"/>
  <c r="J130" i="6"/>
  <c r="C130" i="6"/>
  <c r="K122" i="6"/>
  <c r="K123" i="6"/>
  <c r="K124" i="6"/>
  <c r="D121" i="6"/>
  <c r="E121" i="6"/>
  <c r="F121" i="6"/>
  <c r="G121" i="6"/>
  <c r="H121" i="6"/>
  <c r="I121" i="6"/>
  <c r="J121" i="6"/>
  <c r="C121" i="6"/>
  <c r="K115" i="6"/>
  <c r="K116" i="6"/>
  <c r="K117" i="6"/>
  <c r="K118" i="6"/>
  <c r="K119" i="6"/>
  <c r="D114" i="6"/>
  <c r="E114" i="6"/>
  <c r="F114" i="6"/>
  <c r="G114" i="6"/>
  <c r="H114" i="6"/>
  <c r="I114" i="6"/>
  <c r="J114" i="6"/>
  <c r="C114" i="6"/>
  <c r="K109" i="6"/>
  <c r="K110" i="6"/>
  <c r="K111" i="6"/>
  <c r="K112" i="6"/>
  <c r="D108" i="6"/>
  <c r="E108" i="6"/>
  <c r="F108" i="6"/>
  <c r="G108" i="6"/>
  <c r="H108" i="6"/>
  <c r="I108" i="6"/>
  <c r="J108" i="6"/>
  <c r="C108" i="6"/>
  <c r="K100" i="6"/>
  <c r="K101" i="6"/>
  <c r="K102" i="6"/>
  <c r="D99" i="6"/>
  <c r="E99" i="6"/>
  <c r="F99" i="6"/>
  <c r="G99" i="6"/>
  <c r="H99" i="6"/>
  <c r="I99" i="6"/>
  <c r="J99" i="6"/>
  <c r="C99" i="6"/>
  <c r="K96" i="6"/>
  <c r="K97" i="6"/>
  <c r="D95" i="6"/>
  <c r="E95" i="6"/>
  <c r="F95" i="6"/>
  <c r="G95" i="6"/>
  <c r="H95" i="6"/>
  <c r="I95" i="6"/>
  <c r="J95" i="6"/>
  <c r="C95" i="6"/>
  <c r="K91" i="6"/>
  <c r="K92" i="6"/>
  <c r="K93" i="6"/>
  <c r="D90" i="6"/>
  <c r="E90" i="6"/>
  <c r="F90" i="6"/>
  <c r="G90" i="6"/>
  <c r="H90" i="6"/>
  <c r="I90" i="6"/>
  <c r="J90" i="6"/>
  <c r="C90" i="6"/>
  <c r="K85" i="6"/>
  <c r="K86" i="6"/>
  <c r="K87" i="6"/>
  <c r="D84" i="6"/>
  <c r="E84" i="6"/>
  <c r="F84" i="6"/>
  <c r="G84" i="6"/>
  <c r="H84" i="6"/>
  <c r="I84" i="6"/>
  <c r="J84" i="6"/>
  <c r="C84" i="6"/>
  <c r="K88" i="6"/>
  <c r="K72" i="6"/>
  <c r="K73" i="6"/>
  <c r="K74" i="6"/>
  <c r="K75" i="6"/>
  <c r="K76" i="6"/>
  <c r="K77" i="6"/>
  <c r="K78" i="6"/>
  <c r="C71" i="6"/>
  <c r="K67" i="6"/>
  <c r="K68" i="6"/>
  <c r="K69" i="6"/>
  <c r="D66" i="6"/>
  <c r="E66" i="6"/>
  <c r="F66" i="6"/>
  <c r="G66" i="6"/>
  <c r="H66" i="6"/>
  <c r="I66" i="6"/>
  <c r="J66" i="6"/>
  <c r="C66" i="6"/>
  <c r="K62" i="6"/>
  <c r="K63" i="6"/>
  <c r="K64" i="6"/>
  <c r="D61" i="6"/>
  <c r="E61" i="6"/>
  <c r="F61" i="6"/>
  <c r="G61" i="6"/>
  <c r="H61" i="6"/>
  <c r="I61" i="6"/>
  <c r="J61" i="6"/>
  <c r="C61" i="6"/>
  <c r="K56" i="6"/>
  <c r="K57" i="6"/>
  <c r="D55" i="6"/>
  <c r="E55" i="6"/>
  <c r="F55" i="6"/>
  <c r="G55" i="6"/>
  <c r="H55" i="6"/>
  <c r="I55" i="6"/>
  <c r="J55" i="6"/>
  <c r="C55" i="6"/>
  <c r="D50" i="6"/>
  <c r="D11" i="6" s="1"/>
  <c r="E50" i="6"/>
  <c r="E11" i="6" s="1"/>
  <c r="F50" i="6"/>
  <c r="F11" i="6" s="1"/>
  <c r="G50" i="6"/>
  <c r="G11" i="6" s="1"/>
  <c r="H50" i="6"/>
  <c r="H11" i="6" s="1"/>
  <c r="I50" i="6"/>
  <c r="I11" i="6" s="1"/>
  <c r="J50" i="6"/>
  <c r="J11" i="6" s="1"/>
  <c r="C50" i="6"/>
  <c r="D27" i="6"/>
  <c r="D6" i="6" s="1"/>
  <c r="E27" i="6"/>
  <c r="F27" i="6"/>
  <c r="F6" i="6" s="1"/>
  <c r="G27" i="6"/>
  <c r="G6" i="6" s="1"/>
  <c r="H27" i="6"/>
  <c r="H6" i="6" s="1"/>
  <c r="I27" i="6"/>
  <c r="I6" i="6" s="1"/>
  <c r="J27" i="6"/>
  <c r="J6" i="6" s="1"/>
  <c r="C27" i="6"/>
  <c r="C6" i="6" s="1"/>
  <c r="K21" i="6"/>
  <c r="K46" i="6"/>
  <c r="K47" i="6"/>
  <c r="K48" i="6"/>
  <c r="K49" i="6"/>
  <c r="K153" i="6"/>
  <c r="K128" i="6"/>
  <c r="K106" i="6"/>
  <c r="K82" i="6"/>
  <c r="K59" i="6"/>
  <c r="K53" i="6"/>
  <c r="J43" i="6"/>
  <c r="J7" i="6" s="1"/>
  <c r="I43" i="6"/>
  <c r="I7" i="6" s="1"/>
  <c r="H43" i="6"/>
  <c r="H7" i="6" s="1"/>
  <c r="G7" i="6"/>
  <c r="F43" i="6"/>
  <c r="F7" i="6" s="1"/>
  <c r="E43" i="6"/>
  <c r="E7" i="6" s="1"/>
  <c r="D43" i="6"/>
  <c r="D7" i="6" s="1"/>
  <c r="C43" i="6"/>
  <c r="C7" i="6" s="1"/>
  <c r="K42" i="6"/>
  <c r="L42" i="6" s="1"/>
  <c r="J39" i="6"/>
  <c r="J9" i="6" s="1"/>
  <c r="I39" i="6"/>
  <c r="I9" i="6" s="1"/>
  <c r="H39" i="6"/>
  <c r="H9" i="6" s="1"/>
  <c r="G39" i="6"/>
  <c r="G9" i="6" s="1"/>
  <c r="F39" i="6"/>
  <c r="F9" i="6" s="1"/>
  <c r="E39" i="6"/>
  <c r="E9" i="6" s="1"/>
  <c r="D39" i="6"/>
  <c r="D9" i="6" s="1"/>
  <c r="C39" i="6"/>
  <c r="C9" i="6" s="1"/>
  <c r="K38" i="6"/>
  <c r="L38" i="6" s="1"/>
  <c r="J35" i="6"/>
  <c r="J10" i="6" s="1"/>
  <c r="I35" i="6"/>
  <c r="I10" i="6" s="1"/>
  <c r="H35" i="6"/>
  <c r="H10" i="6" s="1"/>
  <c r="G35" i="6"/>
  <c r="G10" i="6" s="1"/>
  <c r="F35" i="6"/>
  <c r="F10" i="6" s="1"/>
  <c r="E35" i="6"/>
  <c r="E10" i="6" s="1"/>
  <c r="D35" i="6"/>
  <c r="D10" i="6" s="1"/>
  <c r="C35" i="6"/>
  <c r="C10" i="6" s="1"/>
  <c r="K34" i="6"/>
  <c r="L34" i="6" s="1"/>
  <c r="J31" i="6"/>
  <c r="J8" i="6" s="1"/>
  <c r="I31" i="6"/>
  <c r="I8" i="6" s="1"/>
  <c r="H31" i="6"/>
  <c r="H8" i="6" s="1"/>
  <c r="G31" i="6"/>
  <c r="G8" i="6" s="1"/>
  <c r="F31" i="6"/>
  <c r="F8" i="6" s="1"/>
  <c r="E31" i="6"/>
  <c r="E8" i="6" s="1"/>
  <c r="D31" i="6"/>
  <c r="D8" i="6" s="1"/>
  <c r="C31" i="6"/>
  <c r="K30" i="6"/>
  <c r="L30" i="6" s="1"/>
  <c r="K26" i="6"/>
  <c r="K25" i="6"/>
  <c r="K24" i="6"/>
  <c r="K23" i="6"/>
  <c r="K22" i="6"/>
  <c r="O79" i="6" l="1"/>
  <c r="K165" i="6"/>
  <c r="K160" i="6"/>
  <c r="K170" i="6"/>
  <c r="O16" i="6"/>
  <c r="O14" i="6"/>
  <c r="O13" i="6"/>
  <c r="O103" i="6"/>
  <c r="O15" i="6"/>
  <c r="O174" i="6"/>
  <c r="H174" i="6"/>
  <c r="H15" i="6" s="1"/>
  <c r="O150" i="6"/>
  <c r="P79" i="6"/>
  <c r="O125" i="6"/>
  <c r="N17" i="6"/>
  <c r="P153" i="6"/>
  <c r="M17" i="6"/>
  <c r="O12" i="6"/>
  <c r="P125" i="6"/>
  <c r="P174" i="6"/>
  <c r="P128" i="6"/>
  <c r="P150" i="6"/>
  <c r="P103" i="6"/>
  <c r="P82" i="6"/>
  <c r="P39" i="6"/>
  <c r="P35" i="6"/>
  <c r="P106" i="6"/>
  <c r="P53" i="6"/>
  <c r="K121" i="6"/>
  <c r="J125" i="6"/>
  <c r="J16" i="6" s="1"/>
  <c r="H125" i="6"/>
  <c r="H16" i="6" s="1"/>
  <c r="F125" i="6"/>
  <c r="F16" i="6" s="1"/>
  <c r="D125" i="6"/>
  <c r="D16" i="6" s="1"/>
  <c r="K155" i="6"/>
  <c r="H150" i="6"/>
  <c r="H14" i="6" s="1"/>
  <c r="D150" i="6"/>
  <c r="D14" i="6" s="1"/>
  <c r="K147" i="6"/>
  <c r="J150" i="6"/>
  <c r="J14" i="6" s="1"/>
  <c r="F150" i="6"/>
  <c r="F14" i="6" s="1"/>
  <c r="K130" i="6"/>
  <c r="K90" i="6"/>
  <c r="C15" i="6"/>
  <c r="C150" i="6"/>
  <c r="C14" i="6" s="1"/>
  <c r="G150" i="6"/>
  <c r="G14" i="6" s="1"/>
  <c r="K95" i="6"/>
  <c r="J103" i="6"/>
  <c r="J13" i="6" s="1"/>
  <c r="F103" i="6"/>
  <c r="F13" i="6" s="1"/>
  <c r="I125" i="6"/>
  <c r="I16" i="6" s="1"/>
  <c r="E125" i="6"/>
  <c r="E16" i="6" s="1"/>
  <c r="I150" i="6"/>
  <c r="I14" i="6" s="1"/>
  <c r="E150" i="6"/>
  <c r="E14" i="6" s="1"/>
  <c r="K136" i="6"/>
  <c r="K142" i="6"/>
  <c r="K84" i="6"/>
  <c r="J79" i="6"/>
  <c r="K55" i="6"/>
  <c r="C103" i="6"/>
  <c r="C13" i="6" s="1"/>
  <c r="G103" i="6"/>
  <c r="G13" i="6" s="1"/>
  <c r="C125" i="6"/>
  <c r="G125" i="6"/>
  <c r="G16" i="6" s="1"/>
  <c r="C79" i="6"/>
  <c r="K61" i="6"/>
  <c r="K66" i="6"/>
  <c r="H103" i="6"/>
  <c r="H13" i="6" s="1"/>
  <c r="D103" i="6"/>
  <c r="D13" i="6" s="1"/>
  <c r="I103" i="6"/>
  <c r="I13" i="6" s="1"/>
  <c r="E103" i="6"/>
  <c r="E13" i="6" s="1"/>
  <c r="F79" i="6"/>
  <c r="F12" i="6" s="1"/>
  <c r="I79" i="6"/>
  <c r="I12" i="6" s="1"/>
  <c r="E79" i="6"/>
  <c r="E12" i="6" s="1"/>
  <c r="H79" i="6"/>
  <c r="H12" i="6" s="1"/>
  <c r="D79" i="6"/>
  <c r="D12" i="6" s="1"/>
  <c r="L50" i="6"/>
  <c r="G79" i="6"/>
  <c r="G12" i="6" s="1"/>
  <c r="K108" i="6"/>
  <c r="K114" i="6"/>
  <c r="K99" i="6"/>
  <c r="L46" i="6"/>
  <c r="K50" i="6"/>
  <c r="K71" i="6"/>
  <c r="K27" i="6"/>
  <c r="L21" i="6"/>
  <c r="L27" i="6"/>
  <c r="L31" i="6"/>
  <c r="L35" i="6"/>
  <c r="K7" i="6"/>
  <c r="L39" i="6"/>
  <c r="L43" i="6"/>
  <c r="C8" i="6"/>
  <c r="K8" i="6" s="1"/>
  <c r="K9" i="6"/>
  <c r="K10" i="6"/>
  <c r="C11" i="6"/>
  <c r="K11" i="6" s="1"/>
  <c r="K31" i="6"/>
  <c r="K35" i="6"/>
  <c r="K39" i="6"/>
  <c r="K43" i="6"/>
  <c r="K15" i="6" l="1"/>
  <c r="L174" i="6"/>
  <c r="L153" i="6"/>
  <c r="P13" i="6"/>
  <c r="P17" i="6"/>
  <c r="K174" i="6"/>
  <c r="P6" i="6"/>
  <c r="E11" i="12" s="1"/>
  <c r="O17" i="6"/>
  <c r="L53" i="6"/>
  <c r="P43" i="6"/>
  <c r="P50" i="6"/>
  <c r="K150" i="6"/>
  <c r="L128" i="6"/>
  <c r="K14" i="6"/>
  <c r="L150" i="6"/>
  <c r="F17" i="6"/>
  <c r="B13" i="9" s="1"/>
  <c r="L125" i="6"/>
  <c r="G17" i="6"/>
  <c r="F13" i="9" s="1"/>
  <c r="L82" i="6"/>
  <c r="H17" i="6"/>
  <c r="D17" i="6"/>
  <c r="B13" i="10" s="1"/>
  <c r="K13" i="6"/>
  <c r="I17" i="6"/>
  <c r="K125" i="6"/>
  <c r="C16" i="6"/>
  <c r="K16" i="6" s="1"/>
  <c r="L79" i="6"/>
  <c r="L106" i="6"/>
  <c r="L103" i="6"/>
  <c r="K79" i="6"/>
  <c r="K103" i="6"/>
  <c r="C12" i="6"/>
  <c r="F11" i="12" l="1"/>
  <c r="B11" i="12"/>
  <c r="D13" i="11"/>
  <c r="E13" i="11" s="1"/>
  <c r="C13" i="10"/>
  <c r="G13" i="9"/>
  <c r="N13" i="11"/>
  <c r="O13" i="11" s="1"/>
  <c r="K13" i="9"/>
  <c r="Q13" i="11"/>
  <c r="C13" i="9"/>
  <c r="J13" i="11"/>
  <c r="K13" i="11" s="1"/>
  <c r="L13" i="6"/>
  <c r="C17" i="6"/>
  <c r="J12" i="6" l="1"/>
  <c r="K12" i="6" s="1"/>
  <c r="J17" i="6" l="1"/>
  <c r="K17" i="6"/>
  <c r="K6" i="6"/>
  <c r="L6" i="6" s="1"/>
  <c r="E17" i="6"/>
  <c r="L17" i="6" s="1"/>
  <c r="D13" i="9" l="1"/>
  <c r="E13" i="9" l="1"/>
  <c r="L13" i="11"/>
  <c r="M13" i="11" s="1"/>
  <c r="B13" i="11" s="1"/>
  <c r="C13" i="11" s="1"/>
</calcChain>
</file>

<file path=xl/sharedStrings.xml><?xml version="1.0" encoding="utf-8"?>
<sst xmlns="http://schemas.openxmlformats.org/spreadsheetml/2006/main" count="442" uniqueCount="165">
  <si>
    <t>Área</t>
  </si>
  <si>
    <t>Ativo Permanente</t>
  </si>
  <si>
    <t>Requisitado Órgãos</t>
  </si>
  <si>
    <t>Requisitado Empresas</t>
  </si>
  <si>
    <t>Sem Vínculo</t>
  </si>
  <si>
    <t>Exercício Descentralizado</t>
  </si>
  <si>
    <t>Contrato Temporário</t>
  </si>
  <si>
    <t>Total</t>
  </si>
  <si>
    <t>Gabinete do Ministro</t>
  </si>
  <si>
    <t>Assessoria Econômica</t>
  </si>
  <si>
    <t>Consultoria Jurídica</t>
  </si>
  <si>
    <t>Secretaria Executiva</t>
  </si>
  <si>
    <t>Secretaria de Planejamento e Desenvolvimento Energético</t>
  </si>
  <si>
    <t>Secretaria de Energia Elétrica</t>
  </si>
  <si>
    <t>TOTAL</t>
  </si>
  <si>
    <t>MEIO</t>
  </si>
  <si>
    <t>FINALISTICA</t>
  </si>
  <si>
    <t>Natureza Especial</t>
  </si>
  <si>
    <t>Anistiado</t>
  </si>
  <si>
    <t>Assessoria Especial de Controle Interno</t>
  </si>
  <si>
    <t>Assessoria Especial de Acompanhamento de Políticas, Estratégias e Desempenho Setoriais</t>
  </si>
  <si>
    <t>Secretaria de Petróleo, Gás Natural e Biocombustíveis</t>
  </si>
  <si>
    <t>Assessoria Especial de Relações Internacionais</t>
  </si>
  <si>
    <t>FINALÍSTICA</t>
  </si>
  <si>
    <t>Total Área</t>
  </si>
  <si>
    <t xml:space="preserve">          Assessoria Especial de Gestão Estratégica</t>
  </si>
  <si>
    <t xml:space="preserve">          Assessoria Especial em Assuntos Regulatórios</t>
  </si>
  <si>
    <t xml:space="preserve">          Assessoria Especial de Gestão de Projetos</t>
  </si>
  <si>
    <t xml:space="preserve">          Assessoria Especial de Meio Ambiente</t>
  </si>
  <si>
    <t xml:space="preserve">          Subsecretaria de Planejamento, Orçamento e Administração</t>
  </si>
  <si>
    <t xml:space="preserve">          Departamento de Geologia e Produção Mineral</t>
  </si>
  <si>
    <t xml:space="preserve">          Departamento de Transformação e Tecnologia Mineral</t>
  </si>
  <si>
    <t xml:space="preserve">          Departamento de Desenvolvimento Sustentável na Mineração</t>
  </si>
  <si>
    <t xml:space="preserve">          Assessoria Técnica Administrativa</t>
  </si>
  <si>
    <t xml:space="preserve">          Assessoria Parlamentar</t>
  </si>
  <si>
    <t xml:space="preserve">          Assessoria de Comunicação Social</t>
  </si>
  <si>
    <t xml:space="preserve">          Ouvidoria-Geral</t>
  </si>
  <si>
    <t xml:space="preserve">          Assessoria de Apoio ao Ministro</t>
  </si>
  <si>
    <t xml:space="preserve">          Departamento de Gestão do Setor Elétrico</t>
  </si>
  <si>
    <t xml:space="preserve">          Departamento de Monitoramento do Sistema Elétrico</t>
  </si>
  <si>
    <t xml:space="preserve">          Departamento de Políticas Sociais e Universalização do Acesso à Energia Elétrica</t>
  </si>
  <si>
    <t xml:space="preserve">          Departamento de Planejamento Energético</t>
  </si>
  <si>
    <t xml:space="preserve">          Departamento de Desenvolvimento Energético</t>
  </si>
  <si>
    <t xml:space="preserve">          Departamento e Outorgas de Concessões, Permissões e Autorizações</t>
  </si>
  <si>
    <t xml:space="preserve">          Departamento de Informações e Estudos Energéticos</t>
  </si>
  <si>
    <t xml:space="preserve">          Departamento de Política de Exploração e Produção de Petróleo e Gás Natural</t>
  </si>
  <si>
    <t xml:space="preserve">          Departamento de Gás Natural</t>
  </si>
  <si>
    <t xml:space="preserve">          Departamento de Combustíveis Derivados de Petróleo</t>
  </si>
  <si>
    <t xml:space="preserve">          Departamento de Biocombustíveis</t>
  </si>
  <si>
    <t xml:space="preserve">          Coordenação-Geral de Assuntos de Petróleo e Mineração</t>
  </si>
  <si>
    <t xml:space="preserve">          Coordenação-Geral de Assuntos de Energia</t>
  </si>
  <si>
    <t xml:space="preserve">          Coordenação-Geral de Assuntos Administrativos</t>
  </si>
  <si>
    <t xml:space="preserve">               Coordenação-Geral de Planejamento Estratégico, Supervisão e Avaliação</t>
  </si>
  <si>
    <t xml:space="preserve">               Coordenação-Geral de Planejamento, Finanças e Controle</t>
  </si>
  <si>
    <t xml:space="preserve">               Coordenação-Geral de Gestão de Projetos</t>
  </si>
  <si>
    <t xml:space="preserve">               Coordenação-Geral de Avaliação Ambiental e Acompachamento de Licenciamento</t>
  </si>
  <si>
    <t xml:space="preserve">               Coordenação-Geral de Articulação Institucional em Meio Ambiente</t>
  </si>
  <si>
    <t xml:space="preserve">               Coordenação-Geral de Recursos Logísticos</t>
  </si>
  <si>
    <t xml:space="preserve">               Coordenação-Geral de Tecnologia da Informação</t>
  </si>
  <si>
    <t xml:space="preserve">               Coordenação-Geral de Compras e Contratos</t>
  </si>
  <si>
    <t xml:space="preserve">               Coordenação-Geral de Recursos Humanos</t>
  </si>
  <si>
    <t xml:space="preserve">               Coordenação-Geral de Orçamento e Finanças</t>
  </si>
  <si>
    <t xml:space="preserve">               Coordenação de Modernização Administrativa</t>
  </si>
  <si>
    <t>GABINETE DO MINISTRO</t>
  </si>
  <si>
    <t xml:space="preserve">          Chefia de Gabinete</t>
  </si>
  <si>
    <t>ASSESSORIA ESPECIAL DE RELAÇÕES INTERNACIONAIS</t>
  </si>
  <si>
    <t>ASSESSORIA ESPECIAL DE ACOMPANHAMENTO DE POLÍTICAS, ESTRATÉGIAS E DESEMPENHO SETORIAIS</t>
  </si>
  <si>
    <t>MINISTÉRIO DE MINAS E ENERGIA</t>
  </si>
  <si>
    <t>ASSESSORIA ESPECIAL DE CONTROLE INTERNO</t>
  </si>
  <si>
    <t>ASSESSORIA ECONÔMICA</t>
  </si>
  <si>
    <t>CONSULTORIA JURÍDICA</t>
  </si>
  <si>
    <t xml:space="preserve">          Assessoria Especial de Relações Internacionais</t>
  </si>
  <si>
    <t xml:space="preserve">          Assessoria Especial de Controle Interno</t>
  </si>
  <si>
    <t xml:space="preserve">          Assessoria Econômica</t>
  </si>
  <si>
    <t xml:space="preserve">          Gabinete da Consultoria Jurídica</t>
  </si>
  <si>
    <t>SECRETARIA EXECUTIVA</t>
  </si>
  <si>
    <t xml:space="preserve">          Gabinete da Secretaria Executiva</t>
  </si>
  <si>
    <t xml:space="preserve">               Gabinete da Assessoria Especial do Meio Ambiente</t>
  </si>
  <si>
    <t xml:space="preserve">               Gabinete da Assessoria Especial de Gestão de Projetos</t>
  </si>
  <si>
    <t xml:space="preserve">               Gabinete da Assessoria Especial de Gestão Estratégica</t>
  </si>
  <si>
    <t xml:space="preserve">               Gabinete da Subsecretaria de Planejamento, Orçamento e Administração</t>
  </si>
  <si>
    <t>SECRETARIA DE GEOLOGIA, MINERAÇÃO E TRANSFORMAÇÃO MINERAL</t>
  </si>
  <si>
    <t xml:space="preserve">          Gabinete da Secretaria de Geologia, Mineração e Transformação Mineral</t>
  </si>
  <si>
    <t xml:space="preserve">               Coordenação-Geral de Monitoramento e Controle da Gestão de Programa</t>
  </si>
  <si>
    <t xml:space="preserve">               Coordenação-Geral de Política e Programas para Mineração</t>
  </si>
  <si>
    <t xml:space="preserve">               Coordenação-Geral de Economia Mineral</t>
  </si>
  <si>
    <t xml:space="preserve">               Gabinete do Depto de Gestão das Políticas de Geologia, Mineração e Transf. Mineral</t>
  </si>
  <si>
    <t xml:space="preserve">               Gabinete do Departamento de Geologia e Produção Mineral</t>
  </si>
  <si>
    <t xml:space="preserve">               Coordenação-Geral de Geologia e Recursos Minerais</t>
  </si>
  <si>
    <t xml:space="preserve">               Coordenação-Geral de Monitoramento e Controle de Concessões Minerais</t>
  </si>
  <si>
    <t xml:space="preserve">               Gabinete do Departamento de Transformação e Tecnologia Mineral</t>
  </si>
  <si>
    <t xml:space="preserve">               Coordenação-Geral de Capacitação e Desenvolvimento Tecnológico</t>
  </si>
  <si>
    <t xml:space="preserve">               Gabinete do Departamento de Desenvolvimento Sustentável na Mineração</t>
  </si>
  <si>
    <t xml:space="preserve">               Coordenação-Geral de Desenvolvimento Socioambiental na Mineração</t>
  </si>
  <si>
    <t xml:space="preserve">               Coordenação-Geral de Mineração em Áreas de Conservação e Conflito</t>
  </si>
  <si>
    <t>SECRETARIA DE ENERGIA ELÉTRICA</t>
  </si>
  <si>
    <t xml:space="preserve">          Gabinete da Secretaria de Energia Elétrica</t>
  </si>
  <si>
    <t xml:space="preserve">               Coordenação-Geral de Gestão da Comercialização de Energia</t>
  </si>
  <si>
    <t xml:space="preserve">               Coordenação-Geral de Gestão de Programas e Regulamentação</t>
  </si>
  <si>
    <t xml:space="preserve">               Coordenação-Geral de Monitoramento da Expansão da Geração</t>
  </si>
  <si>
    <t xml:space="preserve">               Coordenação-Geral de Monitoramento da Expansão da Transmissão</t>
  </si>
  <si>
    <t xml:space="preserve">               Coordenação-Geral de Monitoramento da Distribuição</t>
  </si>
  <si>
    <t xml:space="preserve">               Coordenação-Geral de Monitoramento do Desempenho do Sistema Elétrico</t>
  </si>
  <si>
    <t xml:space="preserve">               Gabinete do Departamento de Gestão do Setor Elétrico</t>
  </si>
  <si>
    <t xml:space="preserve">               Gabinete do Departamento de Monitoramento do Sistema Elétrico</t>
  </si>
  <si>
    <t xml:space="preserve">               Gabinete do Depto de Políticas Sociais e Universalização do Acesso à Energia Elétrica</t>
  </si>
  <si>
    <t xml:space="preserve">               Coordenação-Geral de Desenvolvimento de Políticas Sociais</t>
  </si>
  <si>
    <t xml:space="preserve">               Coordenação-Geral de Universalização do Acesso à Energia</t>
  </si>
  <si>
    <t>SECRETARIA DE PLANEJAMENTO E DESENVOLVIMENTO ENERGÉTICO</t>
  </si>
  <si>
    <t>SECRETARIA DE PETRÓLEO, GÁS NATURAL E BIOCOMBUSTÍVEIS</t>
  </si>
  <si>
    <t xml:space="preserve">          Gabinete da Secretaria de Planejamento e Desenvolvimento Energético</t>
  </si>
  <si>
    <t xml:space="preserve">          Gabinete da Secretaria de Petróleo, Gás Natural e Biocombustíveis</t>
  </si>
  <si>
    <t xml:space="preserve">               Gabinete Departamento de Planejamento Energético</t>
  </si>
  <si>
    <t xml:space="preserve">               Gabinete Departamento de Desenvolvimento Energético</t>
  </si>
  <si>
    <t xml:space="preserve">               Gabinete Departamento e Outorgas de Concessões, Permissões e Autorizações</t>
  </si>
  <si>
    <t xml:space="preserve">               Gabinete Departamento de Informações e Estudos Energéticos</t>
  </si>
  <si>
    <t xml:space="preserve">               Gabinete Departamento de Política de Exploração e Produção de Petróleo e Gás Natural</t>
  </si>
  <si>
    <t xml:space="preserve">               Gabinete Departamento de Gás Natural</t>
  </si>
  <si>
    <t xml:space="preserve">               Gabinete Departamento de Combustíveis Derivados de Petróleo</t>
  </si>
  <si>
    <t xml:space="preserve">               Gabinete Departamento de Biocombustíveis</t>
  </si>
  <si>
    <t xml:space="preserve">               Coordenação-Geral de Planejamento da Transmissão</t>
  </si>
  <si>
    <t xml:space="preserve">               Coordenação-Geral de Planejamento da Geração</t>
  </si>
  <si>
    <t xml:space="preserve">               Coordenação-Geral de Planejamento da Expansão Energética</t>
  </si>
  <si>
    <t xml:space="preserve">               Coordenação-Geral de Sustentabilidade Ambiental do Setor Energético</t>
  </si>
  <si>
    <t xml:space="preserve">               Coordenação-Geral de Fontes Alternativas</t>
  </si>
  <si>
    <t xml:space="preserve">               Coordenação-Geral de Outorgas de Geração de Energia Elétrica</t>
  </si>
  <si>
    <t xml:space="preserve">               Coordenação-Geral de Outorgas de Serviços de Transmissão e Distribuição de Energia</t>
  </si>
  <si>
    <t xml:space="preserve">               Coordenação-Geral de Informações Energéticas</t>
  </si>
  <si>
    <t xml:space="preserve">               Coordenação-Geral de Reserva, Exploração e Produção de Petróleo e Gás Natural</t>
  </si>
  <si>
    <t xml:space="preserve">               Coordenação-Geral de Política de Concessão de Blocos Exploratórios</t>
  </si>
  <si>
    <t xml:space="preserve">               Coordenação-Geral de Acompanhamento, Desenvolvimento de Mercado e Produção</t>
  </si>
  <si>
    <t xml:space="preserve">               Coordenação-Geral de Processamento de Infraestrutura e Logística</t>
  </si>
  <si>
    <t xml:space="preserve">               Coordenação-Geral de Acompanhamento do Mercado</t>
  </si>
  <si>
    <t xml:space="preserve">               Coordenação-Geral de Refino, Abastecimento e Infraestrutura</t>
  </si>
  <si>
    <t xml:space="preserve">               Coordenação-Geral de Biodiesel e Outros Biocombustíveis</t>
  </si>
  <si>
    <t xml:space="preserve">               Coordenação-Geral de Etanol</t>
  </si>
  <si>
    <t>Sexo Feminino</t>
  </si>
  <si>
    <t>Sexo Masculino</t>
  </si>
  <si>
    <t xml:space="preserve">      Departamento de Gestão das Políticas de Geologia, Mineração e Transformação Mineral</t>
  </si>
  <si>
    <t xml:space="preserve">               Coordenação-Geral de Eficiência Energética</t>
  </si>
  <si>
    <t>Secretaria de Geologia, Mineração e Transformação Mineral</t>
  </si>
  <si>
    <r>
      <t xml:space="preserve">               </t>
    </r>
    <r>
      <rPr>
        <strike/>
        <sz val="10"/>
        <color theme="1"/>
        <rFont val="Calibri"/>
        <family val="2"/>
        <scheme val="minor"/>
      </rPr>
      <t>Coordenação-Geral de Gestão da Política Tarifária</t>
    </r>
  </si>
  <si>
    <t>APOSENTADO</t>
  </si>
  <si>
    <t>ANO</t>
  </si>
  <si>
    <t>% de aumento ou redução</t>
  </si>
  <si>
    <t>Quantitativo</t>
  </si>
  <si>
    <t>BENEFICIÁRIO DE PENSÃO</t>
  </si>
  <si>
    <t>**</t>
  </si>
  <si>
    <t>REQUISITADO DE EMPRESA</t>
  </si>
  <si>
    <t>EXERCÍCIO DESCENTRALIZADO</t>
  </si>
  <si>
    <t>SEM VÍNCULO</t>
  </si>
  <si>
    <t>REQUISITADO ÓRGÃOS</t>
  </si>
  <si>
    <t>Cedido</t>
  </si>
  <si>
    <t>Qtd</t>
  </si>
  <si>
    <t>Requisitado de Empresa</t>
  </si>
  <si>
    <t>Ano</t>
  </si>
  <si>
    <t>Quantitativo Geral de Servidores/Empregados Ativos</t>
  </si>
  <si>
    <t>Cedidos</t>
  </si>
  <si>
    <t>CONTRATO TEMPORÁRIO</t>
  </si>
  <si>
    <t>QUADRO DE PESSOAL ATIVO EM EXERCÍCIO NO MME</t>
  </si>
  <si>
    <t>ÁREA FINALISTICA</t>
  </si>
  <si>
    <t>ÁREA MEIO</t>
  </si>
  <si>
    <t>Àrea</t>
  </si>
  <si>
    <t>Meio</t>
  </si>
  <si>
    <t>Finalística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</si>
</sst>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3" fontId="3" fillId="0" borderId="0" xfId="0" applyNumberFormat="1" applyFont="1"/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MME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7914041994750655E-2"/>
                  <c:y val="0.1613495188101487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0-4188-9D32-437B7E5DA992}"/>
                </c:ext>
              </c:extLst>
            </c:dLbl>
            <c:dLbl>
              <c:idx val="7"/>
              <c:layout>
                <c:manualLayout>
                  <c:x val="6.4549431321084738E-3"/>
                  <c:y val="-0.1420461504811898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0-4188-9D32-437B7E5DA9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ATIVO!$A$6:$A$16</c:f>
              <c:strCache>
                <c:ptCount val="8"/>
                <c:pt idx="0">
                  <c:v>MEIO</c:v>
                </c:pt>
                <c:pt idx="7">
                  <c:v>FINALISTICA</c:v>
                </c:pt>
              </c:strCache>
            </c:strRef>
          </c:cat>
          <c:val>
            <c:numRef>
              <c:f>ATIVO!$P$6:$P$16</c:f>
              <c:numCache>
                <c:formatCode>General</c:formatCode>
                <c:ptCount val="11"/>
                <c:pt idx="0">
                  <c:v>343</c:v>
                </c:pt>
                <c:pt idx="7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4B0-4188-9D32-437B7E5DA9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CONJUR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3.8781496062992124E-2"/>
                  <c:y val="-8.02161708953047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16-4E65-9893-AB18FF45D95C}"/>
                </c:ext>
              </c:extLst>
            </c:dLbl>
            <c:dLbl>
              <c:idx val="2"/>
              <c:layout>
                <c:manualLayout>
                  <c:x val="-5.5116579177602799E-2"/>
                  <c:y val="-0.1867494167395742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6-4E65-9893-AB18FF45D95C}"/>
                </c:ext>
              </c:extLst>
            </c:dLbl>
            <c:dLbl>
              <c:idx val="3"/>
              <c:layout>
                <c:manualLayout>
                  <c:x val="-9.8439851268591422E-2"/>
                  <c:y val="0.2285535141440653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16-4E65-9893-AB18FF45D95C}"/>
                </c:ext>
              </c:extLst>
            </c:dLbl>
            <c:dLbl>
              <c:idx val="4"/>
              <c:layout>
                <c:manualLayout>
                  <c:x val="-0.1374776902887139"/>
                  <c:y val="8.946048410615339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6-4E65-9893-AB18FF45D95C}"/>
                </c:ext>
              </c:extLst>
            </c:dLbl>
            <c:dLbl>
              <c:idx val="5"/>
              <c:layout>
                <c:manualLayout>
                  <c:x val="2.2263998250218724E-2"/>
                  <c:y val="-0.1496686351706036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16-4E65-9893-AB18FF45D9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ATIVO!$C$45:$J$45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ATIVO!$C$50:$J$50</c:f>
              <c:numCache>
                <c:formatCode>#,##0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16-4E65-9893-AB18FF45D95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8783683289588802E-2"/>
                  <c:y val="-8.036781860600758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9-4DEC-ACE7-690F746E64BF}"/>
                </c:ext>
              </c:extLst>
            </c:dLbl>
            <c:dLbl>
              <c:idx val="1"/>
              <c:layout>
                <c:manualLayout>
                  <c:x val="-5.6391294838145235E-2"/>
                  <c:y val="-0.1867592592592592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9-4DEC-ACE7-690F746E64BF}"/>
                </c:ext>
              </c:extLst>
            </c:dLbl>
            <c:dLbl>
              <c:idx val="2"/>
              <c:layout>
                <c:manualLayout>
                  <c:x val="0.19014435695538057"/>
                  <c:y val="6.747120151647710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79-4DEC-ACE7-690F746E64BF}"/>
                </c:ext>
              </c:extLst>
            </c:dLbl>
            <c:dLbl>
              <c:idx val="3"/>
              <c:layout>
                <c:manualLayout>
                  <c:x val="1.6362423447069115E-2"/>
                  <c:y val="8.52074219889180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9-4DEC-ACE7-690F746E64BF}"/>
                </c:ext>
              </c:extLst>
            </c:dLbl>
            <c:dLbl>
              <c:idx val="4"/>
              <c:layout>
                <c:manualLayout>
                  <c:x val="3.7180883639545054E-2"/>
                  <c:y val="0.1016896325459317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79-4DEC-ACE7-690F746E64BF}"/>
                </c:ext>
              </c:extLst>
            </c:dLbl>
            <c:dLbl>
              <c:idx val="5"/>
              <c:layout>
                <c:manualLayout>
                  <c:x val="-9.7209098862642163E-3"/>
                  <c:y val="6.939450277048701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79-4DEC-ACE7-690F746E64BF}"/>
                </c:ext>
              </c:extLst>
            </c:dLbl>
            <c:dLbl>
              <c:idx val="6"/>
              <c:layout>
                <c:manualLayout>
                  <c:x val="-5.4352580927384076E-4"/>
                  <c:y val="-0.1080019685039370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79-4DEC-ACE7-690F746E64BF}"/>
                </c:ext>
              </c:extLst>
            </c:dLbl>
            <c:dLbl>
              <c:idx val="7"/>
              <c:layout>
                <c:manualLayout>
                  <c:x val="4.4835958005249345E-2"/>
                  <c:y val="-0.1260050306211723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9-4DEC-ACE7-690F746E64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ATIVO!$C$52:$J$52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ATIVO!$C$79:$J$79</c:f>
              <c:numCache>
                <c:formatCode>#,##0</c:formatCode>
                <c:ptCount val="8"/>
                <c:pt idx="0">
                  <c:v>0</c:v>
                </c:pt>
                <c:pt idx="1">
                  <c:v>101</c:v>
                </c:pt>
                <c:pt idx="2">
                  <c:v>25</c:v>
                </c:pt>
                <c:pt idx="3">
                  <c:v>1</c:v>
                </c:pt>
                <c:pt idx="4">
                  <c:v>30</c:v>
                </c:pt>
                <c:pt idx="5">
                  <c:v>24</c:v>
                </c:pt>
                <c:pt idx="6">
                  <c:v>4</c:v>
                </c:pt>
                <c:pt idx="7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179-4DEC-ACE7-690F746E64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0105205599300088E-2"/>
                  <c:y val="-9.425670749489646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2-4F8B-BC64-87499FD81ECB}"/>
                </c:ext>
              </c:extLst>
            </c:dLbl>
            <c:dLbl>
              <c:idx val="1"/>
              <c:layout>
                <c:manualLayout>
                  <c:x val="-1.9647728551356276E-2"/>
                  <c:y val="-7.0262084783232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5-4EEF-8EFF-3EC7C1199E9C}"/>
                </c:ext>
              </c:extLst>
            </c:dLbl>
            <c:dLbl>
              <c:idx val="2"/>
              <c:layout>
                <c:manualLayout>
                  <c:x val="6.2731846019247594E-3"/>
                  <c:y val="-9.1345873432487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2-4F8B-BC64-87499FD81ECB}"/>
                </c:ext>
              </c:extLst>
            </c:dLbl>
            <c:dLbl>
              <c:idx val="3"/>
              <c:layout>
                <c:manualLayout>
                  <c:x val="1.307972440944882E-2"/>
                  <c:y val="0.190377296587926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2-4F8B-BC64-87499FD81ECB}"/>
                </c:ext>
              </c:extLst>
            </c:dLbl>
            <c:dLbl>
              <c:idx val="4"/>
              <c:layout>
                <c:manualLayout>
                  <c:x val="-0.14690485564304462"/>
                  <c:y val="7.54130212890055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2-4F8B-BC64-87499FD81ECB}"/>
                </c:ext>
              </c:extLst>
            </c:dLbl>
            <c:dLbl>
              <c:idx val="5"/>
              <c:layout>
                <c:manualLayout>
                  <c:x val="9.7594050743657042E-4"/>
                  <c:y val="-7.1196777486147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2-4F8B-BC64-87499FD81ECB}"/>
                </c:ext>
              </c:extLst>
            </c:dLbl>
            <c:dLbl>
              <c:idx val="6"/>
              <c:layout>
                <c:manualLayout>
                  <c:x val="-4.1089238845144357E-2"/>
                  <c:y val="-0.110192111402741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2-4F8B-BC64-87499FD81ECB}"/>
                </c:ext>
              </c:extLst>
            </c:dLbl>
            <c:dLbl>
              <c:idx val="7"/>
              <c:layout>
                <c:manualLayout>
                  <c:x val="-2.6612642169728785E-2"/>
                  <c:y val="-0.1273735053951589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2-4F8B-BC64-87499FD81E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ATIVO!$C$81:$J$81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ATIVO!$C$103:$J$103</c:f>
              <c:numCache>
                <c:formatCode>#,##0</c:formatCode>
                <c:ptCount val="8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18</c:v>
                </c:pt>
                <c:pt idx="5">
                  <c:v>8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402-4F8B-BC64-87499FD81E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9480205599300089E-2"/>
                  <c:y val="-0.1347659667541557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73-45AE-A32C-84198E6AB745}"/>
                </c:ext>
              </c:extLst>
            </c:dLbl>
            <c:dLbl>
              <c:idx val="1"/>
              <c:layout>
                <c:manualLayout>
                  <c:x val="-5.4658792650918639E-4"/>
                  <c:y val="-0.1104837416156313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3-45AE-A32C-84198E6AB745}"/>
                </c:ext>
              </c:extLst>
            </c:dLbl>
            <c:dLbl>
              <c:idx val="2"/>
              <c:layout>
                <c:manualLayout>
                  <c:x val="4.265660542432196E-2"/>
                  <c:y val="-8.18121172353455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73-45AE-A32C-84198E6AB745}"/>
                </c:ext>
              </c:extLst>
            </c:dLbl>
            <c:dLbl>
              <c:idx val="3"/>
              <c:layout>
                <c:manualLayout>
                  <c:x val="7.7900262467191603E-2"/>
                  <c:y val="-7.623651210265383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73-45AE-A32C-84198E6AB745}"/>
                </c:ext>
              </c:extLst>
            </c:dLbl>
            <c:dLbl>
              <c:idx val="4"/>
              <c:layout>
                <c:manualLayout>
                  <c:x val="-8.0751531058617668E-2"/>
                  <c:y val="0.2088473315835520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73-45AE-A32C-84198E6AB745}"/>
                </c:ext>
              </c:extLst>
            </c:dLbl>
            <c:dLbl>
              <c:idx val="5"/>
              <c:layout>
                <c:manualLayout>
                  <c:x val="9.0091207349081368E-2"/>
                  <c:y val="0.216699839603382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73-45AE-A32C-84198E6AB745}"/>
                </c:ext>
              </c:extLst>
            </c:dLbl>
            <c:dLbl>
              <c:idx val="6"/>
              <c:layout>
                <c:manualLayout>
                  <c:x val="-2.4307086614173228E-2"/>
                  <c:y val="-0.1285972586759988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3-45AE-A32C-84198E6AB745}"/>
                </c:ext>
              </c:extLst>
            </c:dLbl>
            <c:dLbl>
              <c:idx val="7"/>
              <c:layout>
                <c:manualLayout>
                  <c:x val="1.2321522309711286E-2"/>
                  <c:y val="-0.1172532079323417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73-45AE-A32C-84198E6AB7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ATIVO!$C$105:$J$105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ATIVO!$C$125:$J$125</c:f>
              <c:numCache>
                <c:formatCode>#,##0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18</c:v>
                </c:pt>
                <c:pt idx="5">
                  <c:v>18</c:v>
                </c:pt>
                <c:pt idx="6">
                  <c:v>0</c:v>
                </c:pt>
                <c:pt idx="7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73-45AE-A32C-84198E6AB74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5.6561461067366578E-2"/>
                  <c:y val="-0.1081455963837853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9-4BE2-8ECE-6D85448F767E}"/>
                </c:ext>
              </c:extLst>
            </c:dLbl>
            <c:dLbl>
              <c:idx val="1"/>
              <c:layout>
                <c:manualLayout>
                  <c:x val="4.6986220472440943E-2"/>
                  <c:y val="-5.704578594342373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9-4BE2-8ECE-6D85448F767E}"/>
                </c:ext>
              </c:extLst>
            </c:dLbl>
            <c:dLbl>
              <c:idx val="2"/>
              <c:layout>
                <c:manualLayout>
                  <c:x val="3.4098862642169729E-3"/>
                  <c:y val="-0.1128630796150481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9-4BE2-8ECE-6D85448F767E}"/>
                </c:ext>
              </c:extLst>
            </c:dLbl>
            <c:dLbl>
              <c:idx val="3"/>
              <c:layout>
                <c:manualLayout>
                  <c:x val="1.1623797025371828E-2"/>
                  <c:y val="6.476487314085739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9-4BE2-8ECE-6D85448F767E}"/>
                </c:ext>
              </c:extLst>
            </c:dLbl>
            <c:dLbl>
              <c:idx val="4"/>
              <c:layout>
                <c:manualLayout>
                  <c:x val="-3.3938757655293091E-2"/>
                  <c:y val="0.1262638524351122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9-4BE2-8ECE-6D85448F767E}"/>
                </c:ext>
              </c:extLst>
            </c:dLbl>
            <c:dLbl>
              <c:idx val="5"/>
              <c:layout>
                <c:manualLayout>
                  <c:x val="8.7392825896762907E-2"/>
                  <c:y val="0.2652055993000874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9-4BE2-8ECE-6D85448F767E}"/>
                </c:ext>
              </c:extLst>
            </c:dLbl>
            <c:dLbl>
              <c:idx val="6"/>
              <c:layout>
                <c:manualLayout>
                  <c:x val="-2.6004374453193351E-2"/>
                  <c:y val="-0.1196350976961213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9-4BE2-8ECE-6D85448F767E}"/>
                </c:ext>
              </c:extLst>
            </c:dLbl>
            <c:dLbl>
              <c:idx val="7"/>
              <c:layout>
                <c:manualLayout>
                  <c:x val="3.5515966754155734E-2"/>
                  <c:y val="-0.1015357976086322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9-4BE2-8ECE-6D85448F76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ATIVO!$C$127:$J$127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ATIVO!$C$150:$J$150</c:f>
              <c:numCache>
                <c:formatCode>#,##0</c:formatCode>
                <c:ptCount val="8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  <c:pt idx="4">
                  <c:v>13</c:v>
                </c:pt>
                <c:pt idx="5">
                  <c:v>19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79-4BE2-8ECE-6D85448F76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SPG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0728127734033244E-2"/>
                  <c:y val="-0.122034485272674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A1-4485-9753-2A1BC8F80E21}"/>
                </c:ext>
              </c:extLst>
            </c:dLbl>
            <c:dLbl>
              <c:idx val="1"/>
              <c:layout>
                <c:manualLayout>
                  <c:x val="5.8020888013998254E-2"/>
                  <c:y val="-3.75670749489647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A1-4485-9753-2A1BC8F80E21}"/>
                </c:ext>
              </c:extLst>
            </c:dLbl>
            <c:dLbl>
              <c:idx val="2"/>
              <c:layout>
                <c:manualLayout>
                  <c:x val="7.4906058617672786E-2"/>
                  <c:y val="-6.718832020997375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A1-4485-9753-2A1BC8F80E21}"/>
                </c:ext>
              </c:extLst>
            </c:dLbl>
            <c:dLbl>
              <c:idx val="3"/>
              <c:layout>
                <c:manualLayout>
                  <c:x val="1.4945319335083116E-3"/>
                  <c:y val="-6.89479440069991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A1-4485-9753-2A1BC8F80E21}"/>
                </c:ext>
              </c:extLst>
            </c:dLbl>
            <c:dLbl>
              <c:idx val="4"/>
              <c:layout>
                <c:manualLayout>
                  <c:x val="-6.4004155730533682E-2"/>
                  <c:y val="0.10998541848935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A1-4485-9753-2A1BC8F80E21}"/>
                </c:ext>
              </c:extLst>
            </c:dLbl>
            <c:dLbl>
              <c:idx val="5"/>
              <c:layout>
                <c:manualLayout>
                  <c:x val="5.7022209470518281E-2"/>
                  <c:y val="0.2362371813723864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A1-4485-9753-2A1BC8F80E21}"/>
                </c:ext>
              </c:extLst>
            </c:dLbl>
            <c:dLbl>
              <c:idx val="6"/>
              <c:layout>
                <c:manualLayout>
                  <c:x val="-8.0340223097112862E-2"/>
                  <c:y val="-3.88447798191892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A1-4485-9753-2A1BC8F80E21}"/>
                </c:ext>
              </c:extLst>
            </c:dLbl>
            <c:dLbl>
              <c:idx val="7"/>
              <c:layout>
                <c:manualLayout>
                  <c:x val="-6.356080489938758E-3"/>
                  <c:y val="-0.142891149023038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A1-4485-9753-2A1BC8F80E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ATIVO!$C$152:$J$152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ATIVO!$C$174:$J$174</c:f>
              <c:numCache>
                <c:formatCode>#,##0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A1-4485-9753-2A1BC8F80E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85498687664043"/>
          <c:y val="0.33119932925051038"/>
          <c:w val="0.52641557305336828"/>
          <c:h val="0.56433763487897348"/>
        </c:manualLayout>
      </c:layout>
      <c:pie3DChart>
        <c:varyColors val="1"/>
        <c:ser>
          <c:idx val="0"/>
          <c:order val="0"/>
          <c:explosion val="5"/>
          <c:dLbls>
            <c:dLbl>
              <c:idx val="0"/>
              <c:layout>
                <c:manualLayout>
                  <c:x val="6.8482064741907265E-3"/>
                  <c:y val="-0.2540758967629046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B-4469-9B44-704FA1F29509}"/>
                </c:ext>
              </c:extLst>
            </c:dLbl>
            <c:dLbl>
              <c:idx val="1"/>
              <c:layout>
                <c:manualLayout>
                  <c:x val="-3.0769028871391064E-2"/>
                  <c:y val="0.1838156167979001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B-4469-9B44-704FA1F295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ATIVO!$M$20:$N$20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ATIVO!$M$27:$N$27</c:f>
              <c:numCache>
                <c:formatCode>#,##0</c:formatCode>
                <c:ptCount val="2"/>
                <c:pt idx="0">
                  <c:v>22</c:v>
                </c:pt>
                <c:pt idx="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AB-4469-9B44-704FA1F2950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ASSINT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3276465441818"/>
          <c:y val="0.28027340332458445"/>
          <c:w val="0.57363779527559056"/>
          <c:h val="0.61526356080489941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1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CA4-48C0-8F02-B6E38D57A4B9}"/>
              </c:ext>
            </c:extLst>
          </c:dPt>
          <c:dLbls>
            <c:dLbl>
              <c:idx val="0"/>
              <c:layout>
                <c:manualLayout>
                  <c:x val="2.1118985126859141E-2"/>
                  <c:y val="-9.979403616214639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4-48C0-8F02-B6E38D57A4B9}"/>
                </c:ext>
              </c:extLst>
            </c:dLbl>
            <c:dLbl>
              <c:idx val="1"/>
              <c:layout>
                <c:manualLayout>
                  <c:x val="-2.7826334208223984E-2"/>
                  <c:y val="0.1172717993584135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A4-48C0-8F02-B6E38D57A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ATIVO!$M$29:$N$29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ATIVO!$M$31:$N$31</c:f>
              <c:numCache>
                <c:formatCode>#,##0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A4-48C0-8F02-B6E38D57A4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AEPED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7720909886264"/>
          <c:y val="0.30342155147273264"/>
          <c:w val="0.55419335083114607"/>
          <c:h val="0.59211541265675127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4.4523184601924755E-3"/>
                  <c:y val="-0.1553495917177019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A-44DC-8196-6280113E2335}"/>
                </c:ext>
              </c:extLst>
            </c:dLbl>
            <c:dLbl>
              <c:idx val="1"/>
              <c:layout>
                <c:manualLayout>
                  <c:x val="-2.3695319335083113E-2"/>
                  <c:y val="0.1497327938174394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A-44DC-8196-6280113E23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ATIVO!$M$33:$N$33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ATIVO!$M$35:$N$35</c:f>
              <c:numCache>
                <c:formatCode>#,##0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6A-44DC-8196-6280113E233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AECI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29943132108487"/>
          <c:y val="0.24786599591717701"/>
          <c:w val="0.55697112860892384"/>
          <c:h val="0.59674504228638092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4628390201224846E-2"/>
                  <c:y val="0.1056142461358996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17-477F-A82C-3B23564FD60D}"/>
                </c:ext>
              </c:extLst>
            </c:dLbl>
            <c:dLbl>
              <c:idx val="1"/>
              <c:layout>
                <c:manualLayout>
                  <c:x val="-2.9323709536307963E-2"/>
                  <c:y val="-0.1144874599008457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17-477F-A82C-3B23564FD6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ATIVO!$M$37:$N$37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ATIVO!$M$39:$N$39</c:f>
              <c:numCache>
                <c:formatCode>#,##0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17-477F-A82C-3B23564FD6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MME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96609798775153"/>
          <c:y val="0.31731044036162148"/>
          <c:w val="0.51252668416447944"/>
          <c:h val="0.55044874599008453"/>
        </c:manualLayout>
      </c:layout>
      <c:pie3DChart>
        <c:varyColors val="1"/>
        <c:ser>
          <c:idx val="0"/>
          <c:order val="0"/>
          <c:explosion val="10"/>
          <c:dLbls>
            <c:dLbl>
              <c:idx val="0"/>
              <c:layout>
                <c:manualLayout>
                  <c:x val="3.317366579177603E-3"/>
                  <c:y val="-0.1137438028579760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E-4A2E-B98F-29E3E893D12F}"/>
                </c:ext>
              </c:extLst>
            </c:dLbl>
            <c:dLbl>
              <c:idx val="1"/>
              <c:layout>
                <c:manualLayout>
                  <c:x val="-2.8327209098862636E-2"/>
                  <c:y val="0.1771977981918926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E-4A2E-B98F-29E3E893D1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ATIVO!$M$5:$N$5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ATIVO!$M$17:$N$17</c:f>
              <c:numCache>
                <c:formatCode>#,##0</c:formatCode>
                <c:ptCount val="2"/>
                <c:pt idx="0">
                  <c:v>225</c:v>
                </c:pt>
                <c:pt idx="1">
                  <c:v>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1E-4A2E-B98F-29E3E893D1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ASSEC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18832020997376"/>
          <c:y val="0.24786599591717701"/>
          <c:w val="0.543082239720035"/>
          <c:h val="0.5828561533974919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7875984251968503E-2"/>
                  <c:y val="0.1105785214348206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F4-4FCD-971D-0205C2CBD744}"/>
                </c:ext>
              </c:extLst>
            </c:dLbl>
            <c:dLbl>
              <c:idx val="1"/>
              <c:layout>
                <c:manualLayout>
                  <c:x val="-3.3689851268591399E-2"/>
                  <c:y val="-0.1351877369495479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4-4FCD-971D-0205C2CBD7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ATIVO!$M$41:$N$41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ATIVO!$M$43:$N$43</c:f>
              <c:numCache>
                <c:formatCode>#,##0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F4-4FCD-971D-0205C2CBD7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CONJUR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96609798775153"/>
          <c:y val="0.31268081073199189"/>
          <c:w val="0.54030446194225723"/>
          <c:h val="0.58285615339749197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11"/>
            <c:extLst xmlns:c16r2="http://schemas.microsoft.com/office/drawing/2015/06/chart">
              <c:ext xmlns:c16="http://schemas.microsoft.com/office/drawing/2014/chart" uri="{C3380CC4-5D6E-409C-BE32-E72D297353CC}">
                <c16:uniqueId val="{00000000-36D7-4A2A-9C18-69DBB80076CA}"/>
              </c:ext>
            </c:extLst>
          </c:dPt>
          <c:dLbls>
            <c:dLbl>
              <c:idx val="0"/>
              <c:layout>
                <c:manualLayout>
                  <c:x val="7.1118985126859144E-2"/>
                  <c:y val="-4.423848060659084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7-4A2A-9C18-69DBB80076CA}"/>
                </c:ext>
              </c:extLst>
            </c:dLbl>
            <c:dLbl>
              <c:idx val="1"/>
              <c:layout>
                <c:manualLayout>
                  <c:x val="-4.7270778652668419E-2"/>
                  <c:y val="5.24569845435986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D7-4A2A-9C18-69DBB80076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ATIVO!$M$45:$N$45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ATIVO!$M$50:$N$50</c:f>
              <c:numCache>
                <c:formatCode>#,##0</c:formatCode>
                <c:ptCount val="2"/>
                <c:pt idx="0">
                  <c:v>8</c:v>
                </c:pt>
                <c:pt idx="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D7-4A2A-9C18-69DBB80076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52165354330709"/>
          <c:y val="0.24786599591717701"/>
          <c:w val="0.55974890638670172"/>
          <c:h val="0.60137467191601046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0-9C5D-4E41-911C-0D804DC71739}"/>
              </c:ext>
            </c:extLst>
          </c:dPt>
          <c:dLbls>
            <c:dLbl>
              <c:idx val="0"/>
              <c:layout>
                <c:manualLayout>
                  <c:x val="4.6305993000874894E-2"/>
                  <c:y val="-0.1430639399241761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5D-4E41-911C-0D804DC71739}"/>
                </c:ext>
              </c:extLst>
            </c:dLbl>
            <c:dLbl>
              <c:idx val="1"/>
              <c:layout>
                <c:manualLayout>
                  <c:x val="-1.0057305336832896E-2"/>
                  <c:y val="0.2135939778361037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5D-4E41-911C-0D804DC717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ATIVO!$M$52:$N$52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ATIVO!$M$79:$N$79</c:f>
              <c:numCache>
                <c:formatCode>#,##0</c:formatCode>
                <c:ptCount val="2"/>
                <c:pt idx="0">
                  <c:v>117</c:v>
                </c:pt>
                <c:pt idx="1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5D-4E41-911C-0D804DC7173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85498687664042"/>
          <c:y val="0.33119932925051038"/>
          <c:w val="0.50141557305336837"/>
          <c:h val="0.54118948673082534"/>
        </c:manualLayout>
      </c:layout>
      <c:pie3D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1.7631233595800527E-2"/>
                  <c:y val="-0.1871515018955963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0-42DB-BA03-B93DAA2E7D94}"/>
                </c:ext>
              </c:extLst>
            </c:dLbl>
            <c:dLbl>
              <c:idx val="1"/>
              <c:layout>
                <c:manualLayout>
                  <c:x val="-3.1049431321084866E-2"/>
                  <c:y val="7.182524059492563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0-42DB-BA03-B93DAA2E7D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ATIVO!$M$81:$N$81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ATIVO!$M$103:$N$103</c:f>
              <c:numCache>
                <c:formatCode>#,##0</c:formatCode>
                <c:ptCount val="2"/>
                <c:pt idx="0">
                  <c:v>18</c:v>
                </c:pt>
                <c:pt idx="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60-42DB-BA03-B93DAA2E7D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252165354330709"/>
          <c:y val="0.34508821813939927"/>
          <c:w val="0.50974890638670167"/>
          <c:h val="0.55044874599008453"/>
        </c:manualLayout>
      </c:layout>
      <c:pie3DChart>
        <c:varyColors val="1"/>
        <c:ser>
          <c:idx val="0"/>
          <c:order val="0"/>
          <c:explosion val="10"/>
          <c:dLbls>
            <c:dLbl>
              <c:idx val="0"/>
              <c:layout>
                <c:manualLayout>
                  <c:x val="8.7228783902012254E-3"/>
                  <c:y val="-0.1298560075823855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9F-4FA8-85AC-072298291DC8}"/>
                </c:ext>
              </c:extLst>
            </c:dLbl>
            <c:dLbl>
              <c:idx val="1"/>
              <c:layout>
                <c:manualLayout>
                  <c:x val="-2.7611767279090114E-2"/>
                  <c:y val="0.1306849664625255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F-4FA8-85AC-072298291D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ATIVO!$M$105:$N$105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ATIVO!$M$125:$N$125</c:f>
              <c:numCache>
                <c:formatCode>#,##0</c:formatCode>
                <c:ptCount val="2"/>
                <c:pt idx="0">
                  <c:v>16</c:v>
                </c:pt>
                <c:pt idx="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9F-4FA8-85AC-072298291D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974387576552931"/>
          <c:y val="0.28953266258384369"/>
          <c:w val="0.56252668416447948"/>
          <c:h val="0.60600430154564011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0-1873-43AB-A119-303FD39E794A}"/>
              </c:ext>
            </c:extLst>
          </c:dPt>
          <c:dLbls>
            <c:dLbl>
              <c:idx val="0"/>
              <c:layout>
                <c:manualLayout>
                  <c:x val="1.035323709536308E-2"/>
                  <c:y val="-0.1759999270924467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3-43AB-A119-303FD39E794A}"/>
                </c:ext>
              </c:extLst>
            </c:dLbl>
            <c:dLbl>
              <c:idx val="1"/>
              <c:layout>
                <c:manualLayout>
                  <c:x val="-2.7227909011373577E-2"/>
                  <c:y val="0.1802559055118110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3-43AB-A119-303FD39E79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ATIVO!$M$127:$N$127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ATIVO!$M$150:$N$150</c:f>
              <c:numCache>
                <c:formatCode>#,##0</c:formatCode>
                <c:ptCount val="2"/>
                <c:pt idx="0">
                  <c:v>22</c:v>
                </c:pt>
                <c:pt idx="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73-43AB-A119-303FD39E794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SPG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6327646544182"/>
          <c:y val="0.30805118110236224"/>
          <c:w val="0.54863779527559053"/>
          <c:h val="0.58748578302712162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5.366251093613298E-2"/>
                  <c:y val="-9.46004666083406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B-43BF-A974-6E205DDE80E8}"/>
                </c:ext>
              </c:extLst>
            </c:dLbl>
            <c:dLbl>
              <c:idx val="1"/>
              <c:layout>
                <c:manualLayout>
                  <c:x val="-4.5518591426071751E-2"/>
                  <c:y val="6.404163021289005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3BF-A974-6E205DDE80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ATIVO!$M$152:$N$152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ATIVO!$M$174:$N$174</c:f>
              <c:numCache>
                <c:formatCode>#,##0</c:formatCode>
                <c:ptCount val="2"/>
                <c:pt idx="0">
                  <c:v>10</c:v>
                </c:pt>
                <c:pt idx="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3B-43BF-A974-6E205DDE80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45100612423444"/>
          <c:y val="8.1199329250510335E-2"/>
          <c:w val="0.50364763779527555"/>
          <c:h val="0.6476709682123067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9.4026684164479443E-2"/>
                  <c:y val="-4.11581364829396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5-4CF9-AA8A-D77C6B209834}"/>
                </c:ext>
              </c:extLst>
            </c:dLbl>
            <c:dLbl>
              <c:idx val="1"/>
              <c:layout>
                <c:manualLayout>
                  <c:x val="7.247069116360455E-2"/>
                  <c:y val="8.26665937591134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5-4CF9-AA8A-D77C6B209834}"/>
                </c:ext>
              </c:extLst>
            </c:dLbl>
            <c:dLbl>
              <c:idx val="2"/>
              <c:layout>
                <c:manualLayout>
                  <c:x val="-0.15049300087489065"/>
                  <c:y val="-5.93365412656751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5-4CF9-AA8A-D77C6B209834}"/>
                </c:ext>
              </c:extLst>
            </c:dLbl>
            <c:dLbl>
              <c:idx val="3"/>
              <c:layout>
                <c:manualLayout>
                  <c:x val="-8.1170166229221352E-2"/>
                  <c:y val="-7.18766404199475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5-4CF9-AA8A-D77C6B209834}"/>
                </c:ext>
              </c:extLst>
            </c:dLbl>
            <c:dLbl>
              <c:idx val="4"/>
              <c:layout>
                <c:manualLayout>
                  <c:x val="-9.4074912510936137E-2"/>
                  <c:y val="-8.19900116652085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5-4CF9-AA8A-D77C6B209834}"/>
                </c:ext>
              </c:extLst>
            </c:dLbl>
            <c:dLbl>
              <c:idx val="5"/>
              <c:layout>
                <c:manualLayout>
                  <c:x val="-1.2508311461067366E-2"/>
                  <c:y val="-5.7647637795275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5-4CF9-AA8A-D77C6B2098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ATIVO!$B$21:$B$26</c:f>
              <c:strCache>
                <c:ptCount val="6"/>
                <c:pt idx="0">
                  <c:v>          Chefia de Gabinete</c:v>
                </c:pt>
                <c:pt idx="1">
                  <c:v>          Assessoria Técnica Administrativa</c:v>
                </c:pt>
                <c:pt idx="2">
                  <c:v>          Assessoria Parlamentar</c:v>
                </c:pt>
                <c:pt idx="3">
                  <c:v>          Assessoria de Comunicação Social</c:v>
                </c:pt>
                <c:pt idx="4">
                  <c:v>          Ouvidoria-Geral</c:v>
                </c:pt>
                <c:pt idx="5">
                  <c:v>          Assessoria de Apoio ao Ministro</c:v>
                </c:pt>
              </c:strCache>
            </c:strRef>
          </c:cat>
          <c:val>
            <c:numRef>
              <c:f>ATIVO!$K$21:$K$26</c:f>
              <c:numCache>
                <c:formatCode>#,##0</c:formatCode>
                <c:ptCount val="6"/>
                <c:pt idx="0">
                  <c:v>12</c:v>
                </c:pt>
                <c:pt idx="1">
                  <c:v>20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E5-4CF9-AA8A-D77C6B2098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62070793234179056"/>
          <c:w val="0.6096248906386702"/>
          <c:h val="0.35569043452901716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ASSINT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15791776028"/>
          <c:y val="0.15064377369495477"/>
          <c:w val="0.51559930008748911"/>
          <c:h val="0.64767096821230674"/>
        </c:manualLayout>
      </c:layout>
      <c:pie3DChart>
        <c:varyColors val="1"/>
        <c:ser>
          <c:idx val="0"/>
          <c:order val="0"/>
          <c:tx>
            <c:strRef>
              <c:f>ATIVO!$B$30</c:f>
              <c:strCache>
                <c:ptCount val="1"/>
                <c:pt idx="0">
                  <c:v>          Assessoria Especial de Relações Internacionais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8950874890638669"/>
                  <c:y val="4.396434820647419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E-45B4-8B0B-F5E7E01DF9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ATIVO!$B$30</c:f>
              <c:strCache>
                <c:ptCount val="1"/>
                <c:pt idx="0">
                  <c:v>          Assessoria Especial de Relações Internacionais</c:v>
                </c:pt>
              </c:strCache>
            </c:strRef>
          </c:cat>
          <c:val>
            <c:numRef>
              <c:f>ATIVO!$K$30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8E-45B4-8B0B-F5E7E01DF9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409755030621173E-2"/>
          <c:y val="0.79334791484397782"/>
          <c:w val="0.82701356080489941"/>
          <c:h val="0.19559601924759404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AEPED</a:t>
            </a:r>
          </a:p>
        </c:rich>
      </c:tx>
      <c:layout>
        <c:manualLayout>
          <c:xMode val="edge"/>
          <c:yMode val="edge"/>
          <c:x val="0.38945822397200353"/>
          <c:y val="5.092592592592592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95909886264218"/>
          <c:y val="0.15990303295421404"/>
          <c:w val="0.51387357830271219"/>
          <c:h val="0.64767096821230674"/>
        </c:manualLayout>
      </c:layout>
      <c:pie3DChart>
        <c:varyColors val="1"/>
        <c:ser>
          <c:idx val="0"/>
          <c:order val="0"/>
          <c:tx>
            <c:strRef>
              <c:f>ATIVO!$B$34</c:f>
              <c:strCache>
                <c:ptCount val="1"/>
                <c:pt idx="0">
                  <c:v>Assessoria Especial de Acompanhamento de Políticas, Estratégias e Desempenho Setoriais</c:v>
                </c:pt>
              </c:strCache>
            </c:strRef>
          </c:tx>
          <c:explosion val="12"/>
          <c:dLbls>
            <c:dLbl>
              <c:idx val="0"/>
              <c:layout>
                <c:manualLayout>
                  <c:x val="0.21518635170603675"/>
                  <c:y val="4.9194371536891218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C6-4310-B65D-5640451C58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ATIVO!$B$34</c:f>
              <c:strCache>
                <c:ptCount val="1"/>
                <c:pt idx="0">
                  <c:v>Assessoria Especial de Acompanhamento de Políticas, Estratégias e Desempenho Setoriais</c:v>
                </c:pt>
              </c:strCache>
            </c:strRef>
          </c:cat>
          <c:val>
            <c:numRef>
              <c:f>ATIVO!$K$34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C6-4310-B65D-5640451C58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1.8300336670652347E-2"/>
          <c:y val="0.82093344262150336"/>
          <c:w val="0.95676377952755909"/>
          <c:h val="0.17746135899679205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MME</a:t>
            </a:r>
          </a:p>
        </c:rich>
      </c:tx>
      <c:layout>
        <c:manualLayout>
          <c:xMode val="edge"/>
          <c:yMode val="edge"/>
          <c:x val="0.41009086250502808"/>
          <c:y val="2.800875402212324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25349956255466"/>
          <c:y val="0.11360673665791776"/>
          <c:w val="0.51766272965879268"/>
          <c:h val="0.6523005978419363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4700495363202062E-2"/>
                  <c:y val="-4.262513333563677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F7-4818-85BA-FD0450DE91C9}"/>
                </c:ext>
              </c:extLst>
            </c:dLbl>
            <c:dLbl>
              <c:idx val="6"/>
              <c:layout>
                <c:manualLayout>
                  <c:x val="0.10041097987751531"/>
                  <c:y val="-5.26305045202683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7-4818-85BA-FD0450DE91C9}"/>
                </c:ext>
              </c:extLst>
            </c:dLbl>
            <c:dLbl>
              <c:idx val="7"/>
              <c:layout>
                <c:manualLayout>
                  <c:x val="-9.5197397200349962E-2"/>
                  <c:y val="-9.72426363371245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F7-4818-85BA-FD0450DE91C9}"/>
                </c:ext>
              </c:extLst>
            </c:dLbl>
            <c:dLbl>
              <c:idx val="8"/>
              <c:layout>
                <c:manualLayout>
                  <c:x val="-1.2753718285214348E-2"/>
                  <c:y val="-9.813502478856810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7-4818-85BA-FD0450DE91C9}"/>
                </c:ext>
              </c:extLst>
            </c:dLbl>
            <c:dLbl>
              <c:idx val="9"/>
              <c:layout>
                <c:manualLayout>
                  <c:x val="-4.9052821522309713E-2"/>
                  <c:y val="-8.990121026538348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F7-4818-85BA-FD0450DE91C9}"/>
                </c:ext>
              </c:extLst>
            </c:dLbl>
            <c:dLbl>
              <c:idx val="10"/>
              <c:layout>
                <c:manualLayout>
                  <c:x val="-7.2784339457567801E-3"/>
                  <c:y val="-1.450094779819189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F7-4818-85BA-FD0450DE91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ATIVO!$B$6:$B$16</c:f>
              <c:strCache>
                <c:ptCount val="11"/>
                <c:pt idx="0">
                  <c:v>Gabinete do Ministro</c:v>
                </c:pt>
                <c:pt idx="1">
                  <c:v>Assessoria Econômica</c:v>
                </c:pt>
                <c:pt idx="2">
                  <c:v>Assessoria Especial de Relações Internacionais</c:v>
                </c:pt>
                <c:pt idx="3">
                  <c:v>Assessoria Especial de Controle Interno</c:v>
                </c:pt>
                <c:pt idx="4">
                  <c:v>Assessoria Especial de Acompanhamento de Políticas, Estratégias e Desempenho Setoriais</c:v>
                </c:pt>
                <c:pt idx="5">
                  <c:v>Consultoria Jurídica</c:v>
                </c:pt>
                <c:pt idx="6">
                  <c:v>Secretaria Executiva</c:v>
                </c:pt>
                <c:pt idx="7">
                  <c:v>Secretaria de Geologia, Mineração e Transformação Mineral</c:v>
                </c:pt>
                <c:pt idx="8">
                  <c:v>Secretaria de Planejamento e Desenvolvimento Energético</c:v>
                </c:pt>
                <c:pt idx="9">
                  <c:v>Secretaria de Petróleo, Gás Natural e Biocombustíveis</c:v>
                </c:pt>
                <c:pt idx="10">
                  <c:v>Secretaria de Energia Elétrica</c:v>
                </c:pt>
              </c:strCache>
            </c:strRef>
          </c:cat>
          <c:val>
            <c:numRef>
              <c:f>ATIVO!$K$6:$K$16</c:f>
              <c:numCache>
                <c:formatCode>#,##0</c:formatCode>
                <c:ptCount val="11"/>
                <c:pt idx="0">
                  <c:v>54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21</c:v>
                </c:pt>
                <c:pt idx="6">
                  <c:v>246</c:v>
                </c:pt>
                <c:pt idx="7">
                  <c:v>39</c:v>
                </c:pt>
                <c:pt idx="8">
                  <c:v>51</c:v>
                </c:pt>
                <c:pt idx="9">
                  <c:v>34</c:v>
                </c:pt>
                <c:pt idx="10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F7-4818-85BA-FD0450DE91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55550925925925931"/>
          <c:w val="0.96834755030621167"/>
          <c:h val="0.4444907407407407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AECI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063801399825022"/>
          <c:y val="8.1199329250510363E-2"/>
          <c:w val="0.57948818897637799"/>
          <c:h val="0.73100430154564011"/>
        </c:manualLayout>
      </c:layout>
      <c:pie3DChart>
        <c:varyColors val="1"/>
        <c:ser>
          <c:idx val="0"/>
          <c:order val="0"/>
          <c:tx>
            <c:strRef>
              <c:f>ATIVO!$B$38</c:f>
              <c:strCache>
                <c:ptCount val="1"/>
                <c:pt idx="0">
                  <c:v>          Assessoria Especial de Controle Interno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17114457567804026"/>
                  <c:y val="1.116724992709244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7A-4029-95F1-0E8CA73AEF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ATIVO!$B$38</c:f>
              <c:strCache>
                <c:ptCount val="1"/>
                <c:pt idx="0">
                  <c:v>          Assessoria Especial de Controle Interno</c:v>
                </c:pt>
              </c:strCache>
            </c:strRef>
          </c:cat>
          <c:val>
            <c:numRef>
              <c:f>ATIVO!$K$38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7A-4029-95F1-0E8CA73AEF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6.7430883639545025E-2"/>
          <c:y val="0.81205818022747156"/>
          <c:w val="0.92145800524934385"/>
          <c:h val="0.13965660542432196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ASSEC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58508311461066"/>
          <c:y val="0.14601414406532515"/>
          <c:w val="0.60041404199475068"/>
          <c:h val="0.64767096821230674"/>
        </c:manualLayout>
      </c:layout>
      <c:pie3DChart>
        <c:varyColors val="1"/>
        <c:ser>
          <c:idx val="0"/>
          <c:order val="0"/>
          <c:tx>
            <c:strRef>
              <c:f>ATIVO!$B$42</c:f>
              <c:strCache>
                <c:ptCount val="1"/>
                <c:pt idx="0">
                  <c:v>          Assessoria Econômica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2594846894138233"/>
                  <c:y val="2.142898804316127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A-4405-8399-A458A91AB6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ATIVO!$B$42</c:f>
              <c:strCache>
                <c:ptCount val="1"/>
                <c:pt idx="0">
                  <c:v>          Assessoria Econômica</c:v>
                </c:pt>
              </c:strCache>
            </c:strRef>
          </c:cat>
          <c:val>
            <c:numRef>
              <c:f>ATIVO!$K$42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A-4405-8399-A458A91AB6E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5.8806430446194227E-2"/>
          <c:y val="0.82131743948673086"/>
          <c:w val="0.82730468066491691"/>
          <c:h val="0.13965660542432196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CONJUR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51804301229316"/>
          <c:y val="9.9717944081557944E-2"/>
          <c:w val="0.50057808398950132"/>
          <c:h val="0.6476709682123067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0285870516185479E-2"/>
                  <c:y val="-3.116396908719743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F-4F01-A0BF-8C3AFDE289E0}"/>
                </c:ext>
              </c:extLst>
            </c:dLbl>
            <c:dLbl>
              <c:idx val="1"/>
              <c:layout>
                <c:manualLayout>
                  <c:x val="6.0601268591426075E-2"/>
                  <c:y val="2.478528725575969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DF-4F01-A0BF-8C3AFDE289E0}"/>
                </c:ext>
              </c:extLst>
            </c:dLbl>
            <c:dLbl>
              <c:idx val="2"/>
              <c:layout>
                <c:manualLayout>
                  <c:x val="4.4941819772528431E-2"/>
                  <c:y val="3.433654126567512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F-4F01-A0BF-8C3AFDE289E0}"/>
                </c:ext>
              </c:extLst>
            </c:dLbl>
            <c:dLbl>
              <c:idx val="3"/>
              <c:layout>
                <c:manualLayout>
                  <c:x val="-5.1243875765529308E-2"/>
                  <c:y val="-3.393117526975794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DF-4F01-A0BF-8C3AFDE289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ATIVO!$B$46:$B$49</c:f>
              <c:strCache>
                <c:ptCount val="4"/>
                <c:pt idx="0">
                  <c:v>          Gabinete da Consultoria Jurídica</c:v>
                </c:pt>
                <c:pt idx="1">
                  <c:v>          Coordenação-Geral de Assuntos de Petróleo e Mineração</c:v>
                </c:pt>
                <c:pt idx="2">
                  <c:v>          Coordenação-Geral de Assuntos de Energia</c:v>
                </c:pt>
                <c:pt idx="3">
                  <c:v>          Coordenação-Geral de Assuntos Administrativos</c:v>
                </c:pt>
              </c:strCache>
            </c:strRef>
          </c:cat>
          <c:val>
            <c:numRef>
              <c:f>ATIVO!$K$46:$K$49</c:f>
              <c:numCache>
                <c:formatCode>#,##0</c:formatCode>
                <c:ptCount val="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DF-4F01-A0BF-8C3AFDE289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2.6356080489938882E-4"/>
          <c:y val="0.71754629629629629"/>
          <c:w val="0.94418088363954511"/>
          <c:h val="0.25923592884222801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</a:t>
            </a:r>
          </a:p>
        </c:rich>
      </c:tx>
      <c:layout>
        <c:manualLayout>
          <c:xMode val="edge"/>
          <c:yMode val="edge"/>
          <c:x val="0.35823652904128755"/>
          <c:y val="3.739408842156093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88188976377952"/>
          <c:y val="0.10434747739865848"/>
          <c:w val="0.50034733158355205"/>
          <c:h val="0.64767096821230674"/>
        </c:manualLayout>
      </c:layout>
      <c:pie3DChart>
        <c:varyColors val="1"/>
        <c:ser>
          <c:idx val="0"/>
          <c:order val="0"/>
          <c:explosion val="24"/>
          <c:dLbls>
            <c:dLbl>
              <c:idx val="0"/>
              <c:layout>
                <c:manualLayout>
                  <c:x val="-7.7779185929260697E-2"/>
                  <c:y val="-6.587064368991320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E2-4FE1-9B79-970E1799A7C1}"/>
                </c:ext>
              </c:extLst>
            </c:dLbl>
            <c:dLbl>
              <c:idx val="1"/>
              <c:layout>
                <c:manualLayout>
                  <c:x val="-1.2492782152230972E-2"/>
                  <c:y val="-5.462999416739574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E2-4FE1-9B79-970E1799A7C1}"/>
                </c:ext>
              </c:extLst>
            </c:dLbl>
            <c:dLbl>
              <c:idx val="2"/>
              <c:layout>
                <c:manualLayout>
                  <c:x val="3.8967410323709539E-2"/>
                  <c:y val="-5.963108778069407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E2-4FE1-9B79-970E1799A7C1}"/>
                </c:ext>
              </c:extLst>
            </c:dLbl>
            <c:dLbl>
              <c:idx val="3"/>
              <c:layout>
                <c:manualLayout>
                  <c:x val="7.3579505686789157E-2"/>
                  <c:y val="-1.143299795858850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E2-4FE1-9B79-970E1799A7C1}"/>
                </c:ext>
              </c:extLst>
            </c:dLbl>
            <c:dLbl>
              <c:idx val="4"/>
              <c:layout>
                <c:manualLayout>
                  <c:x val="6.4939195100612426E-2"/>
                  <c:y val="9.1414406532516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E2-4FE1-9B79-970E1799A7C1}"/>
                </c:ext>
              </c:extLst>
            </c:dLbl>
            <c:dLbl>
              <c:idx val="5"/>
              <c:layout>
                <c:manualLayout>
                  <c:x val="-0.15303969816272966"/>
                  <c:y val="-0.1838156167979002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E2-4FE1-9B79-970E1799A7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(ATIVO!$B$53,ATIVO!$B$55,ATIVO!$B$59,ATIVO!$B$61,ATIVO!$B$66,ATIVO!$B$71)</c:f>
              <c:strCache>
                <c:ptCount val="6"/>
                <c:pt idx="0">
                  <c:v>          Gabinete da Secretaria Executiva</c:v>
                </c:pt>
                <c:pt idx="1">
                  <c:v>          Assessoria Especial de Gestão Estratégica</c:v>
                </c:pt>
                <c:pt idx="2">
                  <c:v>          Assessoria Especial em Assuntos Regulatórios</c:v>
                </c:pt>
                <c:pt idx="3">
                  <c:v>          Assessoria Especial de Gestão de Projetos</c:v>
                </c:pt>
                <c:pt idx="4">
                  <c:v>          Assessoria Especial de Meio Ambiente</c:v>
                </c:pt>
                <c:pt idx="5">
                  <c:v>          Subsecretaria de Planejamento, Orçamento e Administração</c:v>
                </c:pt>
              </c:strCache>
            </c:strRef>
          </c:cat>
          <c:val>
            <c:numRef>
              <c:f>(ATIVO!$K$53,ATIVO!$K$55,ATIVO!$K$59,ATIVO!$K$61,ATIVO!$K$66,ATIVO!$K$71)</c:f>
              <c:numCache>
                <c:formatCode>#,##0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1</c:v>
                </c:pt>
                <c:pt idx="3">
                  <c:v>15</c:v>
                </c:pt>
                <c:pt idx="4">
                  <c:v>6</c:v>
                </c:pt>
                <c:pt idx="5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AE2-4FE1-9B79-970E1799A7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62958333333333338"/>
          <c:w val="0.83333333333333337"/>
          <c:h val="0.3610877806940799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51241994750656172"/>
          <c:y val="6.1917644909770891E-2"/>
          <c:w val="0.47943788276465443"/>
          <c:h val="0.61526356080489941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9621609798775154E-2"/>
                  <c:y val="-4.401411362041283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DE-4949-8299-134FE4029879}"/>
                </c:ext>
              </c:extLst>
            </c:dLbl>
            <c:dLbl>
              <c:idx val="1"/>
              <c:layout>
                <c:manualLayout>
                  <c:x val="-5.4999999999999997E-3"/>
                  <c:y val="0.1776477940257467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DE-4949-8299-134FE4029879}"/>
                </c:ext>
              </c:extLst>
            </c:dLbl>
            <c:dLbl>
              <c:idx val="2"/>
              <c:layout>
                <c:manualLayout>
                  <c:x val="2.667957130358705E-2"/>
                  <c:y val="0.1283893359483910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E-4949-8299-134FE4029879}"/>
                </c:ext>
              </c:extLst>
            </c:dLbl>
            <c:dLbl>
              <c:idx val="3"/>
              <c:layout>
                <c:manualLayout>
                  <c:x val="-5.3733377077865269E-2"/>
                  <c:y val="-0.1681151394537221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E-4949-8299-134FE4029879}"/>
                </c:ext>
              </c:extLst>
            </c:dLbl>
            <c:dLbl>
              <c:idx val="4"/>
              <c:layout>
                <c:manualLayout>
                  <c:x val="7.1223315835520565E-2"/>
                  <c:y val="-4.094334362050897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E-4949-8299-134FE40298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(ATIVO!$B$82,ATIVO!$B$84,ATIVO!$B$90,ATIVO!$B$95,ATIVO!$B$99)</c:f>
              <c:strCache>
                <c:ptCount val="5"/>
                <c:pt idx="0">
                  <c:v>          Gabinete da Secretaria de Geologia, Mineração e Transformação Mineral</c:v>
                </c:pt>
                <c:pt idx="1">
                  <c:v>      Departamento de Gestão das Políticas de Geologia, Mineração e Transformação Mineral</c:v>
                </c:pt>
                <c:pt idx="2">
                  <c:v>          Departamento de Geologia e Produção Mineral</c:v>
                </c:pt>
                <c:pt idx="3">
                  <c:v>          Departamento de Transformação e Tecnologia Mineral</c:v>
                </c:pt>
                <c:pt idx="4">
                  <c:v>          Departamento de Desenvolvimento Sustentável na Mineração</c:v>
                </c:pt>
              </c:strCache>
            </c:strRef>
          </c:cat>
          <c:val>
            <c:numRef>
              <c:f>(ATIVO!$K$82,ATIVO!$K$84,ATIVO!$K$90,ATIVO!$K$95,ATIVO!$K$99)</c:f>
              <c:numCache>
                <c:formatCode>#,##0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E-4949-8299-134FE40298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39489679174718545"/>
          <c:w val="0.51516666666666655"/>
          <c:h val="0.60510320825281461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2899300087489062"/>
          <c:y val="6.7310440361621468E-2"/>
          <c:w val="0.50034733158355205"/>
          <c:h val="0.6476709682123067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3424103237095362E-2"/>
                  <c:y val="-6.732174103237095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F-440D-BA53-1D4296999398}"/>
                </c:ext>
              </c:extLst>
            </c:dLbl>
            <c:dLbl>
              <c:idx val="1"/>
              <c:layout>
                <c:manualLayout>
                  <c:x val="-8.3125984251968502E-2"/>
                  <c:y val="0.1534128025663458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4F-440D-BA53-1D4296999398}"/>
                </c:ext>
              </c:extLst>
            </c:dLbl>
            <c:dLbl>
              <c:idx val="2"/>
              <c:layout>
                <c:manualLayout>
                  <c:x val="-0.13145931758530183"/>
                  <c:y val="-0.1440409011373578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F-440D-BA53-1D4296999398}"/>
                </c:ext>
              </c:extLst>
            </c:dLbl>
            <c:dLbl>
              <c:idx val="3"/>
              <c:layout>
                <c:manualLayout>
                  <c:x val="-0.11127930883639545"/>
                  <c:y val="2.85035724701079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4F-440D-BA53-1D42969993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(ATIVO!$B$106,ATIVO!$B$108,ATIVO!$B$114,ATIVO!$B$121)</c:f>
              <c:strCache>
                <c:ptCount val="4"/>
                <c:pt idx="0">
                  <c:v>          Gabinete da Secretaria de Energia Elétrica</c:v>
                </c:pt>
                <c:pt idx="1">
                  <c:v>          Departamento de Gestão do Setor Elétrico</c:v>
                </c:pt>
                <c:pt idx="2">
                  <c:v>          Departamento de Monitoramento do Sistema Elétrico</c:v>
                </c:pt>
                <c:pt idx="3">
                  <c:v>          Departamento de Políticas Sociais e Universalização do Acesso à Energia Elétrica</c:v>
                </c:pt>
              </c:strCache>
            </c:strRef>
          </c:cat>
          <c:val>
            <c:numRef>
              <c:f>(ATIVO!$K$106,ATIVO!$K$108,ATIVO!$K$114,ATIVO!$K$121)</c:f>
              <c:numCache>
                <c:formatCode>#,##0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20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4F-440D-BA53-1D42969993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59254629629629629"/>
          <c:w val="0.73611111111111116"/>
          <c:h val="0.40738407699037621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354418197725284"/>
          <c:y val="0.13212525517643625"/>
          <c:w val="0.50961964129483817"/>
          <c:h val="0.6476709682123067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5.8500000000000003E-2"/>
                  <c:y val="-0.1055442548848060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E-4E8F-8660-7D4E05DA6638}"/>
                </c:ext>
              </c:extLst>
            </c:dLbl>
            <c:dLbl>
              <c:idx val="1"/>
              <c:layout>
                <c:manualLayout>
                  <c:x val="0.18852318460192477"/>
                  <c:y val="-8.469451735199766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8F-8660-7D4E05DA6638}"/>
                </c:ext>
              </c:extLst>
            </c:dLbl>
            <c:dLbl>
              <c:idx val="2"/>
              <c:layout>
                <c:manualLayout>
                  <c:x val="-6.489895013123359E-2"/>
                  <c:y val="-4.677748614756488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8F-8660-7D4E05DA6638}"/>
                </c:ext>
              </c:extLst>
            </c:dLbl>
            <c:dLbl>
              <c:idx val="3"/>
              <c:layout>
                <c:manualLayout>
                  <c:x val="-3.4012029746281716E-2"/>
                  <c:y val="-9.861439195100613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8F-8660-7D4E05DA6638}"/>
                </c:ext>
              </c:extLst>
            </c:dLbl>
            <c:dLbl>
              <c:idx val="4"/>
              <c:layout>
                <c:manualLayout>
                  <c:x val="-1.4960192475940508E-2"/>
                  <c:y val="-3.453339165937591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8F-8660-7D4E05DA66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(ATIVO!$B$128,ATIVO!$B$130,ATIVO!$B$136,ATIVO!$B$142,ATIVO!$B$147)</c:f>
              <c:strCache>
                <c:ptCount val="5"/>
                <c:pt idx="0">
                  <c:v>          Gabinete da Secretaria de Planejamento e Desenvolvimento Energético</c:v>
                </c:pt>
                <c:pt idx="1">
                  <c:v>          Departamento de Planejamento Energético</c:v>
                </c:pt>
                <c:pt idx="2">
                  <c:v>          Departamento de Desenvolvimento Energético</c:v>
                </c:pt>
                <c:pt idx="3">
                  <c:v>          Departamento e Outorgas de Concessões, Permissões e Autorizações</c:v>
                </c:pt>
                <c:pt idx="4">
                  <c:v>          Departamento de Informações e Estudos Energéticos</c:v>
                </c:pt>
              </c:strCache>
            </c:strRef>
          </c:cat>
          <c:val>
            <c:numRef>
              <c:f>(ATIVO!$K$128,ATIVO!$K$130,ATIVO!$K$136,ATIVO!$K$142,ATIVO!$K$147)</c:f>
              <c:numCache>
                <c:formatCode>#,##0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2DE-4E8F-8660-7D4E05DA66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70404126567512393"/>
          <c:w val="0.98662532808398951"/>
          <c:h val="0.295505249343831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SPG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50273425196850396"/>
          <c:y val="9.508821813939923E-2"/>
          <c:w val="0.49661482939632545"/>
          <c:h val="0.61526356080489941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9.0708880139982503E-2"/>
                  <c:y val="-0.118201006124234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21-4D8B-A9DD-ACD2DB0FE45E}"/>
                </c:ext>
              </c:extLst>
            </c:dLbl>
            <c:dLbl>
              <c:idx val="1"/>
              <c:layout>
                <c:manualLayout>
                  <c:x val="-6.4527777777777781E-2"/>
                  <c:y val="0.200836978710994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21-4D8B-A9DD-ACD2DB0FE45E}"/>
                </c:ext>
              </c:extLst>
            </c:dLbl>
            <c:dLbl>
              <c:idx val="2"/>
              <c:layout>
                <c:manualLayout>
                  <c:x val="3.6986001749781278E-4"/>
                  <c:y val="6.99300087489063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21-4D8B-A9DD-ACD2DB0FE45E}"/>
                </c:ext>
              </c:extLst>
            </c:dLbl>
            <c:dLbl>
              <c:idx val="3"/>
              <c:layout>
                <c:manualLayout>
                  <c:x val="-2.3227799650043745E-2"/>
                  <c:y val="-0.124031787693205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21-4D8B-A9DD-ACD2DB0FE45E}"/>
                </c:ext>
              </c:extLst>
            </c:dLbl>
            <c:dLbl>
              <c:idx val="4"/>
              <c:layout>
                <c:manualLayout>
                  <c:x val="9.6601268591426065E-2"/>
                  <c:y val="-8.85057596967045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21-4D8B-A9DD-ACD2DB0FE4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(ATIVO!$B$153,ATIVO!$B$155,ATIVO!$B$160,ATIVO!$B$165,ATIVO!$B$170)</c:f>
              <c:strCache>
                <c:ptCount val="5"/>
                <c:pt idx="0">
                  <c:v>          Gabinete da Secretaria de Petróleo, Gás Natural e Biocombustíveis</c:v>
                </c:pt>
                <c:pt idx="1">
                  <c:v>          Departamento de Política de Exploração e Produção de Petróleo e Gás Natural</c:v>
                </c:pt>
                <c:pt idx="2">
                  <c:v>          Departamento de Gás Natural</c:v>
                </c:pt>
                <c:pt idx="3">
                  <c:v>          Departamento de Combustíveis Derivados de Petróleo</c:v>
                </c:pt>
                <c:pt idx="4">
                  <c:v>          Departamento de Biocombustíveis</c:v>
                </c:pt>
              </c:strCache>
            </c:strRef>
          </c:cat>
          <c:val>
            <c:numRef>
              <c:f>(ATIVO!$K$153,ATIVO!$K$155,ATIVO!$K$160,ATIVO!$K$165,ATIVO!$K$170)</c:f>
              <c:numCache>
                <c:formatCode>#,##0</c:formatCode>
                <c:ptCount val="5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21-4D8B-A9DD-ACD2DB0FE4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2.0833333333333333E-3"/>
          <c:y val="0.22217592592592592"/>
          <c:w val="0.51458333333333328"/>
          <c:h val="0.76849518810148731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SPOA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287266575932735"/>
          <c:y val="8.1404596537081791E-2"/>
          <c:w val="0.51139996583702052"/>
          <c:h val="0.64517692341144095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7.8334389446945443E-2"/>
                  <c:y val="-7.296731742876369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1D-479A-8904-EB57C5424AD9}"/>
                </c:ext>
              </c:extLst>
            </c:dLbl>
            <c:dLbl>
              <c:idx val="2"/>
              <c:layout>
                <c:manualLayout>
                  <c:x val="0.19544387077577513"/>
                  <c:y val="-6.964495911822436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1D-479A-8904-EB57C5424AD9}"/>
                </c:ext>
              </c:extLst>
            </c:dLbl>
            <c:dLbl>
              <c:idx val="3"/>
              <c:layout>
                <c:manualLayout>
                  <c:x val="-0.25323121173884056"/>
                  <c:y val="-5.106591868458934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1D-479A-8904-EB57C5424AD9}"/>
                </c:ext>
              </c:extLst>
            </c:dLbl>
            <c:dLbl>
              <c:idx val="4"/>
              <c:layout>
                <c:manualLayout>
                  <c:x val="-0.11610497952976312"/>
                  <c:y val="-2.469269567640119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1D-479A-8904-EB57C5424AD9}"/>
                </c:ext>
              </c:extLst>
            </c:dLbl>
            <c:dLbl>
              <c:idx val="5"/>
              <c:layout>
                <c:manualLayout>
                  <c:x val="-0.1524980301185235"/>
                  <c:y val="5.676718136501569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1D-479A-8904-EB57C5424A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ATIVO!$B$72:$B$78</c:f>
              <c:strCache>
                <c:ptCount val="7"/>
                <c:pt idx="0">
                  <c:v>               Gabinete da Subsecretaria de Planejamento, Orçamento e Administração</c:v>
                </c:pt>
                <c:pt idx="1">
                  <c:v>               Coordenação-Geral de Recursos Logísticos</c:v>
                </c:pt>
                <c:pt idx="2">
                  <c:v>               Coordenação-Geral de Tecnologia da Informação</c:v>
                </c:pt>
                <c:pt idx="3">
                  <c:v>               Coordenação-Geral de Compras e Contratos</c:v>
                </c:pt>
                <c:pt idx="4">
                  <c:v>               Coordenação-Geral de Recursos Humanos</c:v>
                </c:pt>
                <c:pt idx="5">
                  <c:v>               Coordenação-Geral de Orçamento e Finanças</c:v>
                </c:pt>
                <c:pt idx="6">
                  <c:v>               Coordenação de Modernização Administrativa</c:v>
                </c:pt>
              </c:strCache>
            </c:strRef>
          </c:cat>
          <c:val>
            <c:numRef>
              <c:f>ATIVO!$K$72:$K$78</c:f>
              <c:numCache>
                <c:formatCode>#,##0</c:formatCode>
                <c:ptCount val="7"/>
                <c:pt idx="0">
                  <c:v>4</c:v>
                </c:pt>
                <c:pt idx="1">
                  <c:v>75</c:v>
                </c:pt>
                <c:pt idx="2">
                  <c:v>14</c:v>
                </c:pt>
                <c:pt idx="3">
                  <c:v>11</c:v>
                </c:pt>
                <c:pt idx="4">
                  <c:v>79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61D-479A-8904-EB57C5424A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64543416202494686"/>
          <c:w val="0.98337254729093082"/>
          <c:h val="0.3545658379750530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SPOA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14129483814525E-2"/>
          <c:y val="0.24786599591717701"/>
          <c:w val="0.50709230096237967"/>
          <c:h val="0.64767096821230674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18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B0-4A8F-8DD4-68BD0AFDC711}"/>
              </c:ext>
            </c:extLst>
          </c:dPt>
          <c:dLbls>
            <c:dLbl>
              <c:idx val="0"/>
              <c:layout>
                <c:manualLayout>
                  <c:x val="4.8228127734033246E-2"/>
                  <c:y val="-6.184930008748906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B0-4A8F-8DD4-68BD0AFDC711}"/>
                </c:ext>
              </c:extLst>
            </c:dLbl>
            <c:dLbl>
              <c:idx val="1"/>
              <c:layout>
                <c:manualLayout>
                  <c:x val="-2.0280183727034121E-2"/>
                  <c:y val="-0.2376852718304432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B0-4A8F-8DD4-68BD0AFDC711}"/>
                </c:ext>
              </c:extLst>
            </c:dLbl>
            <c:dLbl>
              <c:idx val="2"/>
              <c:layout>
                <c:manualLayout>
                  <c:x val="0.15681102362204724"/>
                  <c:y val="1.19156459609215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B0-4A8F-8DD4-68BD0AFDC711}"/>
                </c:ext>
              </c:extLst>
            </c:dLbl>
            <c:dLbl>
              <c:idx val="3"/>
              <c:layout>
                <c:manualLayout>
                  <c:x val="5.0737532808398947E-2"/>
                  <c:y val="9.793890347039953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B0-4A8F-8DD4-68BD0AFDC711}"/>
                </c:ext>
              </c:extLst>
            </c:dLbl>
            <c:dLbl>
              <c:idx val="4"/>
              <c:layout>
                <c:manualLayout>
                  <c:x val="-7.2635608048993872E-3"/>
                  <c:y val="2.298592884222805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B0-4A8F-8DD4-68BD0AFDC711}"/>
                </c:ext>
              </c:extLst>
            </c:dLbl>
            <c:dLbl>
              <c:idx val="5"/>
              <c:layout>
                <c:manualLayout>
                  <c:x val="0"/>
                  <c:y val="7.402415938471826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B0-4A8F-8DD4-68BD0AFDC711}"/>
                </c:ext>
              </c:extLst>
            </c:dLbl>
            <c:dLbl>
              <c:idx val="6"/>
              <c:layout>
                <c:manualLayout>
                  <c:x val="-1.5851924759405075E-3"/>
                  <c:y val="-0.1114741907261592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B0-4A8F-8DD4-68BD0AFDC711}"/>
                </c:ext>
              </c:extLst>
            </c:dLbl>
            <c:dLbl>
              <c:idx val="7"/>
              <c:layout>
                <c:manualLayout>
                  <c:x val="-5.1640419947506563E-3"/>
                  <c:y val="-0.102856882473024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B0-4A8F-8DD4-68BD0AFDC7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ATIVO!$C$52:$J$52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ATIVO!$C$79:$J$79</c:f>
              <c:numCache>
                <c:formatCode>#,##0</c:formatCode>
                <c:ptCount val="8"/>
                <c:pt idx="0">
                  <c:v>0</c:v>
                </c:pt>
                <c:pt idx="1">
                  <c:v>101</c:v>
                </c:pt>
                <c:pt idx="2">
                  <c:v>25</c:v>
                </c:pt>
                <c:pt idx="3">
                  <c:v>1</c:v>
                </c:pt>
                <c:pt idx="4">
                  <c:v>30</c:v>
                </c:pt>
                <c:pt idx="5">
                  <c:v>24</c:v>
                </c:pt>
                <c:pt idx="6">
                  <c:v>4</c:v>
                </c:pt>
                <c:pt idx="7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4B0-4A8F-8DD4-68BD0AFDC7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MME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585739282589678E-2"/>
          <c:y val="0.24786599591717701"/>
          <c:w val="0.55987007874015748"/>
          <c:h val="0.7171154126567512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5.8021872265966751E-2"/>
                  <c:y val="-0.1180719597550306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B-4B58-84E6-4BAFE0F5F949}"/>
                </c:ext>
              </c:extLst>
            </c:dLbl>
            <c:dLbl>
              <c:idx val="1"/>
              <c:layout>
                <c:manualLayout>
                  <c:x val="-9.4490376202974624E-2"/>
                  <c:y val="-0.1369747010790317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B-4B58-84E6-4BAFE0F5F949}"/>
                </c:ext>
              </c:extLst>
            </c:dLbl>
            <c:dLbl>
              <c:idx val="2"/>
              <c:layout>
                <c:manualLayout>
                  <c:x val="5.5693350831146106E-3"/>
                  <c:y val="6.789916885389325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B-4B58-84E6-4BAFE0F5F949}"/>
                </c:ext>
              </c:extLst>
            </c:dLbl>
            <c:dLbl>
              <c:idx val="3"/>
              <c:layout>
                <c:manualLayout>
                  <c:x val="-3.0866141732283463E-3"/>
                  <c:y val="9.318861184018664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B-4B58-84E6-4BAFE0F5F949}"/>
                </c:ext>
              </c:extLst>
            </c:dLbl>
            <c:dLbl>
              <c:idx val="4"/>
              <c:layout>
                <c:manualLayout>
                  <c:x val="-0.10444160104986877"/>
                  <c:y val="-6.309419655876349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B-4B58-84E6-4BAFE0F5F949}"/>
                </c:ext>
              </c:extLst>
            </c:dLbl>
            <c:dLbl>
              <c:idx val="5"/>
              <c:layout>
                <c:manualLayout>
                  <c:x val="6.2374988290914298E-4"/>
                  <c:y val="0.142817737468692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0738989326824001"/>
                      <c:h val="7.5691341270103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42B-4B58-84E6-4BAFE0F5F949}"/>
                </c:ext>
              </c:extLst>
            </c:dLbl>
            <c:dLbl>
              <c:idx val="6"/>
              <c:layout>
                <c:manualLayout>
                  <c:x val="-2.2285433070866143E-2"/>
                  <c:y val="-9.981809565470982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B-4B58-84E6-4BAFE0F5F949}"/>
                </c:ext>
              </c:extLst>
            </c:dLbl>
            <c:dLbl>
              <c:idx val="7"/>
              <c:layout>
                <c:manualLayout>
                  <c:x val="-9.2935258092738404E-4"/>
                  <c:y val="-6.680519101778943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2B-4B58-84E6-4BAFE0F5F9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ATIVO!$C$5:$J$5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ATIVO!$C$17:$J$17</c:f>
              <c:numCache>
                <c:formatCode>#,##0</c:formatCode>
                <c:ptCount val="8"/>
                <c:pt idx="0">
                  <c:v>1</c:v>
                </c:pt>
                <c:pt idx="1">
                  <c:v>143</c:v>
                </c:pt>
                <c:pt idx="2">
                  <c:v>58</c:v>
                </c:pt>
                <c:pt idx="3">
                  <c:v>9</c:v>
                </c:pt>
                <c:pt idx="4">
                  <c:v>125</c:v>
                </c:pt>
                <c:pt idx="5">
                  <c:v>96</c:v>
                </c:pt>
                <c:pt idx="6">
                  <c:v>4</c:v>
                </c:pt>
                <c:pt idx="7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2B-4B58-84E6-4BAFE0F5F9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SPOA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7438757655293"/>
          <c:y val="0.34971784776902892"/>
          <c:w val="0.51252668416447944"/>
          <c:h val="0.54581911636045499"/>
        </c:manualLayout>
      </c:layout>
      <c:pie3D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1.8304024496937882E-2"/>
                  <c:y val="-0.2059073344998541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E7-435A-8985-0B5E3E3BEC2E}"/>
                </c:ext>
              </c:extLst>
            </c:dLbl>
            <c:dLbl>
              <c:idx val="1"/>
              <c:layout>
                <c:manualLayout>
                  <c:x val="-4.1403543307086614E-2"/>
                  <c:y val="0.1630555555555555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7-435A-8985-0B5E3E3BEC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ATIVO!$M$52:$N$52</c:f>
              <c:strCache>
                <c:ptCount val="2"/>
                <c:pt idx="0">
                  <c:v>Sexo Feminino</c:v>
                </c:pt>
                <c:pt idx="1">
                  <c:v>Sexo Masculino</c:v>
                </c:pt>
              </c:strCache>
            </c:strRef>
          </c:cat>
          <c:val>
            <c:numRef>
              <c:f>ATIVO!$M$71:$N$71</c:f>
              <c:numCache>
                <c:formatCode>General</c:formatCode>
                <c:ptCount val="2"/>
                <c:pt idx="0">
                  <c:v>100</c:v>
                </c:pt>
                <c:pt idx="1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E7-435A-8985-0B5E3E3BE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Evolução</a:t>
            </a:r>
            <a:r>
              <a:rPr lang="pt-BR" sz="1400" baseline="0"/>
              <a:t> Quantitativo Aposentado/Beneficiário de Pensão/Anistiados</a:t>
            </a:r>
            <a:endParaRPr lang="pt-BR" sz="1400"/>
          </a:p>
        </c:rich>
      </c:tx>
      <c:layout>
        <c:manualLayout>
          <c:xMode val="edge"/>
          <c:yMode val="edge"/>
          <c:x val="0.18570144356955381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929912651677499E-2"/>
          <c:y val="0.19949074074074075"/>
          <c:w val="0.94613620650022867"/>
          <c:h val="0.59193678915135606"/>
        </c:manualLayout>
      </c:layout>
      <c:lineChart>
        <c:grouping val="standard"/>
        <c:varyColors val="0"/>
        <c:ser>
          <c:idx val="0"/>
          <c:order val="0"/>
          <c:tx>
            <c:strRef>
              <c:f>'ATIV-CED-ANIST'!$B$1:$C$1</c:f>
              <c:strCache>
                <c:ptCount val="1"/>
                <c:pt idx="0">
                  <c:v>Ativo Permanente</c:v>
                </c:pt>
              </c:strCache>
            </c:strRef>
          </c:tx>
          <c:dLbls>
            <c:dLbl>
              <c:idx val="0"/>
              <c:layout>
                <c:manualLayout>
                  <c:x val="-3.0969849125624772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F-4435-BC76-63AE3F288CEC}"/>
                </c:ext>
              </c:extLst>
            </c:dLbl>
            <c:dLbl>
              <c:idx val="1"/>
              <c:layout>
                <c:manualLayout>
                  <c:x val="-2.9339857066381349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FF-4435-BC76-63AE3F288CEC}"/>
                </c:ext>
              </c:extLst>
            </c:dLbl>
            <c:dLbl>
              <c:idx val="2"/>
              <c:layout>
                <c:manualLayout>
                  <c:x val="-2.9339857066381363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F-4435-BC76-63AE3F288CEC}"/>
                </c:ext>
              </c:extLst>
            </c:dLbl>
            <c:dLbl>
              <c:idx val="3"/>
              <c:layout>
                <c:manualLayout>
                  <c:x val="-2.7709865007137954E-2"/>
                  <c:y val="-6.9444808982210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FF-4435-BC76-63AE3F288CEC}"/>
                </c:ext>
              </c:extLst>
            </c:dLbl>
            <c:dLbl>
              <c:idx val="4"/>
              <c:layout>
                <c:manualLayout>
                  <c:x val="-2.1189896770164317E-2"/>
                  <c:y val="-6.94448089822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FF-4435-BC76-63AE3F288CEC}"/>
                </c:ext>
              </c:extLst>
            </c:dLbl>
            <c:dLbl>
              <c:idx val="5"/>
              <c:layout>
                <c:manualLayout>
                  <c:x val="-2.93398570663813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FF-4435-BC76-63AE3F288CEC}"/>
                </c:ext>
              </c:extLst>
            </c:dLbl>
            <c:dLbl>
              <c:idx val="6"/>
              <c:layout>
                <c:manualLayout>
                  <c:x val="-2.4449880888651136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FF-4435-BC76-63AE3F288CEC}"/>
                </c:ext>
              </c:extLst>
            </c:dLbl>
            <c:dLbl>
              <c:idx val="7"/>
              <c:layout>
                <c:manualLayout>
                  <c:x val="-8.1499602962170452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FF-4435-BC76-63AE3F288CEC}"/>
                </c:ext>
              </c:extLst>
            </c:dLbl>
            <c:dLbl>
              <c:idx val="8"/>
              <c:layout>
                <c:manualLayout>
                  <c:x val="-1.4669928533190681E-2"/>
                  <c:y val="-6.018554972295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FF-4435-BC76-63AE3F288CEC}"/>
                </c:ext>
              </c:extLst>
            </c:dLbl>
            <c:dLbl>
              <c:idx val="9"/>
              <c:layout>
                <c:manualLayout>
                  <c:x val="-8.1499602962170452E-3"/>
                  <c:y val="-6.481481481481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FF-4435-BC76-63AE3F288C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'ATIV-CED-ANIST'!$A$3:$A$13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'ATIV-CED-ANIST'!$B$3:$B$13</c:f>
              <c:numCache>
                <c:formatCode>General</c:formatCode>
                <c:ptCount val="11"/>
                <c:pt idx="0">
                  <c:v>307</c:v>
                </c:pt>
                <c:pt idx="1">
                  <c:v>305</c:v>
                </c:pt>
                <c:pt idx="2">
                  <c:v>295</c:v>
                </c:pt>
                <c:pt idx="3">
                  <c:v>218</c:v>
                </c:pt>
                <c:pt idx="4">
                  <c:v>203</c:v>
                </c:pt>
                <c:pt idx="5">
                  <c:v>199</c:v>
                </c:pt>
                <c:pt idx="6">
                  <c:v>194</c:v>
                </c:pt>
                <c:pt idx="7">
                  <c:v>193</c:v>
                </c:pt>
                <c:pt idx="8">
                  <c:v>174</c:v>
                </c:pt>
                <c:pt idx="9">
                  <c:v>162</c:v>
                </c:pt>
                <c:pt idx="10" formatCode="#,##0">
                  <c:v>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7FF-4435-BC76-63AE3F288CEC}"/>
            </c:ext>
          </c:extLst>
        </c:ser>
        <c:ser>
          <c:idx val="1"/>
          <c:order val="1"/>
          <c:tx>
            <c:strRef>
              <c:f>'ATIV-CED-ANIST'!$D$1:$E$1</c:f>
              <c:strCache>
                <c:ptCount val="1"/>
                <c:pt idx="0">
                  <c:v>Cedido</c:v>
                </c:pt>
              </c:strCache>
            </c:strRef>
          </c:tx>
          <c:dLbls>
            <c:dLbl>
              <c:idx val="0"/>
              <c:layout>
                <c:manualLayout>
                  <c:x val="-6.5199682369736361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FF-4435-BC76-63AE3F288CEC}"/>
                </c:ext>
              </c:extLst>
            </c:dLbl>
            <c:dLbl>
              <c:idx val="1"/>
              <c:layout>
                <c:manualLayout>
                  <c:x val="-6.5199682369736361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FF-4435-BC76-63AE3F288CEC}"/>
                </c:ext>
              </c:extLst>
            </c:dLbl>
            <c:dLbl>
              <c:idx val="2"/>
              <c:layout>
                <c:manualLayout>
                  <c:x val="-1.3039936473947272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FF-4435-BC76-63AE3F288CEC}"/>
                </c:ext>
              </c:extLst>
            </c:dLbl>
            <c:dLbl>
              <c:idx val="3"/>
              <c:layout>
                <c:manualLayout>
                  <c:x val="-4.074980148108522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FF-4435-BC76-63AE3F288CEC}"/>
                </c:ext>
              </c:extLst>
            </c:dLbl>
            <c:dLbl>
              <c:idx val="4"/>
              <c:layout>
                <c:manualLayout>
                  <c:x val="0"/>
                  <c:y val="-4.166666666666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FF-4435-BC76-63AE3F288CEC}"/>
                </c:ext>
              </c:extLst>
            </c:dLbl>
            <c:dLbl>
              <c:idx val="5"/>
              <c:layout>
                <c:manualLayout>
                  <c:x val="-4.8899761777302271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FF-4435-BC76-63AE3F288CEC}"/>
                </c:ext>
              </c:extLst>
            </c:dLbl>
            <c:dLbl>
              <c:idx val="6"/>
              <c:layout>
                <c:manualLayout>
                  <c:x val="0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FF-4435-BC76-63AE3F288CEC}"/>
                </c:ext>
              </c:extLst>
            </c:dLbl>
            <c:dLbl>
              <c:idx val="7"/>
              <c:layout>
                <c:manualLayout>
                  <c:x val="-8.1499602962170452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FF-4435-BC76-63AE3F288CEC}"/>
                </c:ext>
              </c:extLst>
            </c:dLbl>
            <c:dLbl>
              <c:idx val="8"/>
              <c:layout>
                <c:manualLayout>
                  <c:x val="-4.8899761777302271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FF-4435-BC76-63AE3F288CEC}"/>
                </c:ext>
              </c:extLst>
            </c:dLbl>
            <c:dLbl>
              <c:idx val="9"/>
              <c:layout>
                <c:manualLayout>
                  <c:x val="-1.62999205924340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FF-4435-BC76-63AE3F288CEC}"/>
                </c:ext>
              </c:extLst>
            </c:dLbl>
            <c:dLbl>
              <c:idx val="10"/>
              <c:layout>
                <c:manualLayout>
                  <c:x val="4.8899761777302271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FF-4435-BC76-63AE3F288C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'ATIV-CED-ANIST'!$A$3:$A$13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'ATIV-CED-ANIST'!$D$3:$D$13</c:f>
              <c:numCache>
                <c:formatCode>#,##0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94</c:v>
                </c:pt>
                <c:pt idx="3">
                  <c:v>97</c:v>
                </c:pt>
                <c:pt idx="4">
                  <c:v>95</c:v>
                </c:pt>
                <c:pt idx="5">
                  <c:v>86</c:v>
                </c:pt>
                <c:pt idx="6">
                  <c:v>76</c:v>
                </c:pt>
                <c:pt idx="7">
                  <c:v>67</c:v>
                </c:pt>
                <c:pt idx="8">
                  <c:v>62</c:v>
                </c:pt>
                <c:pt idx="9">
                  <c:v>58</c:v>
                </c:pt>
                <c:pt idx="10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7FF-4435-BC76-63AE3F288CEC}"/>
            </c:ext>
          </c:extLst>
        </c:ser>
        <c:ser>
          <c:idx val="2"/>
          <c:order val="2"/>
          <c:tx>
            <c:strRef>
              <c:f>'ATIV-CED-ANIST'!$F$1:$G$1</c:f>
              <c:strCache>
                <c:ptCount val="1"/>
                <c:pt idx="0">
                  <c:v>Anistiado</c:v>
                </c:pt>
              </c:strCache>
            </c:strRef>
          </c:tx>
          <c:dLbls>
            <c:dLbl>
              <c:idx val="0"/>
              <c:layout>
                <c:manualLayout>
                  <c:x val="-2.9339857066381363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FF-4435-BC76-63AE3F288CEC}"/>
                </c:ext>
              </c:extLst>
            </c:dLbl>
            <c:dLbl>
              <c:idx val="1"/>
              <c:layout>
                <c:manualLayout>
                  <c:x val="-2.4449880888651122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FF-4435-BC76-63AE3F288CEC}"/>
                </c:ext>
              </c:extLst>
            </c:dLbl>
            <c:dLbl>
              <c:idx val="2"/>
              <c:layout>
                <c:manualLayout>
                  <c:x val="-2.607987294789454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FF-4435-BC76-63AE3F288CEC}"/>
                </c:ext>
              </c:extLst>
            </c:dLbl>
            <c:dLbl>
              <c:idx val="3"/>
              <c:layout>
                <c:manualLayout>
                  <c:x val="-2.9339857066381363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FF-4435-BC76-63AE3F288CEC}"/>
                </c:ext>
              </c:extLst>
            </c:dLbl>
            <c:dLbl>
              <c:idx val="4"/>
              <c:layout>
                <c:manualLayout>
                  <c:x val="-2.4449880888651136E-2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7FF-4435-BC76-63AE3F288CEC}"/>
                </c:ext>
              </c:extLst>
            </c:dLbl>
            <c:dLbl>
              <c:idx val="5"/>
              <c:layout>
                <c:manualLayout>
                  <c:x val="-2.607987294789454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7FF-4435-BC76-63AE3F288CEC}"/>
                </c:ext>
              </c:extLst>
            </c:dLbl>
            <c:dLbl>
              <c:idx val="6"/>
              <c:layout>
                <c:manualLayout>
                  <c:x val="-2.607987294789454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7FF-4435-BC76-63AE3F288CEC}"/>
                </c:ext>
              </c:extLst>
            </c:dLbl>
            <c:dLbl>
              <c:idx val="7"/>
              <c:layout>
                <c:manualLayout>
                  <c:x val="-2.4449880888651136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7FF-4435-BC76-63AE3F288CEC}"/>
                </c:ext>
              </c:extLst>
            </c:dLbl>
            <c:dLbl>
              <c:idx val="8"/>
              <c:layout>
                <c:manualLayout>
                  <c:x val="-2.770986500713795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7FF-4435-BC76-63AE3F288CEC}"/>
                </c:ext>
              </c:extLst>
            </c:dLbl>
            <c:dLbl>
              <c:idx val="9"/>
              <c:layout>
                <c:manualLayout>
                  <c:x val="-2.6079872947894545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7FF-4435-BC76-63AE3F288C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'ATIV-CED-ANIST'!$A$3:$A$13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'ATIV-CED-ANIST'!$F$3:$F$13</c:f>
              <c:numCache>
                <c:formatCode>#,##0</c:formatCode>
                <c:ptCount val="11"/>
                <c:pt idx="0">
                  <c:v>419</c:v>
                </c:pt>
                <c:pt idx="1">
                  <c:v>437</c:v>
                </c:pt>
                <c:pt idx="2">
                  <c:v>438</c:v>
                </c:pt>
                <c:pt idx="3">
                  <c:v>519</c:v>
                </c:pt>
                <c:pt idx="4">
                  <c:v>538</c:v>
                </c:pt>
                <c:pt idx="5">
                  <c:v>546</c:v>
                </c:pt>
                <c:pt idx="6">
                  <c:v>556</c:v>
                </c:pt>
                <c:pt idx="7">
                  <c:v>561</c:v>
                </c:pt>
                <c:pt idx="8">
                  <c:v>548</c:v>
                </c:pt>
                <c:pt idx="9">
                  <c:v>529</c:v>
                </c:pt>
                <c:pt idx="10">
                  <c:v>515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1-97FF-4435-BC76-63AE3F28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81696"/>
        <c:axId val="27983232"/>
      </c:lineChart>
      <c:catAx>
        <c:axId val="2798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983232"/>
        <c:crosses val="autoZero"/>
        <c:auto val="1"/>
        <c:lblAlgn val="ctr"/>
        <c:lblOffset val="100"/>
        <c:noMultiLvlLbl val="0"/>
      </c:catAx>
      <c:valAx>
        <c:axId val="27983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9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80031981214276"/>
          <c:y val="0.85611402741324005"/>
          <c:w val="0.84277995017358132"/>
          <c:h val="0.13541083406240886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Evolução Quantitativo Aposentado/Beneficiário de Pensão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8073525222335411E-2"/>
          <c:y val="0.18134764685945789"/>
          <c:w val="0.96385294955532919"/>
          <c:h val="0.61520165835126472"/>
        </c:manualLayout>
      </c:layout>
      <c:lineChart>
        <c:grouping val="standard"/>
        <c:varyColors val="0"/>
        <c:ser>
          <c:idx val="0"/>
          <c:order val="0"/>
          <c:tx>
            <c:strRef>
              <c:f>'APOS-PENS'!$B$1:$C$1</c:f>
              <c:strCache>
                <c:ptCount val="1"/>
                <c:pt idx="0">
                  <c:v>APOSENTADO</c:v>
                </c:pt>
              </c:strCache>
            </c:strRef>
          </c:tx>
          <c:dLbls>
            <c:dLbl>
              <c:idx val="0"/>
              <c:layout>
                <c:manualLayout>
                  <c:x val="-3.2860954949700746E-2"/>
                  <c:y val="-4.8048048048048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13-43F6-B50D-6F84A942DDB9}"/>
                </c:ext>
              </c:extLst>
            </c:dLbl>
            <c:dLbl>
              <c:idx val="1"/>
              <c:layout>
                <c:manualLayout>
                  <c:x val="-1.8073525222335411E-2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3-43F6-B50D-6F84A942DDB9}"/>
                </c:ext>
              </c:extLst>
            </c:dLbl>
            <c:dLbl>
              <c:idx val="2"/>
              <c:layout>
                <c:manualLayout>
                  <c:x val="-9.8582864849102239E-3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3-43F6-B50D-6F84A942DDB9}"/>
                </c:ext>
              </c:extLst>
            </c:dLbl>
            <c:dLbl>
              <c:idx val="3"/>
              <c:layout>
                <c:manualLayout>
                  <c:x val="-4.929143242455112E-3"/>
                  <c:y val="5.605605605605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3-43F6-B50D-6F84A942DDB9}"/>
                </c:ext>
              </c:extLst>
            </c:dLbl>
            <c:dLbl>
              <c:idx val="4"/>
              <c:layout>
                <c:manualLayout>
                  <c:x val="-8.2152387374251866E-3"/>
                  <c:y val="7.207207207207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3-43F6-B50D-6F84A942DDB9}"/>
                </c:ext>
              </c:extLst>
            </c:dLbl>
            <c:dLbl>
              <c:idx val="5"/>
              <c:layout>
                <c:manualLayout>
                  <c:x val="-1.1501334232395261E-2"/>
                  <c:y val="6.0060060060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3-43F6-B50D-6F84A942DDB9}"/>
                </c:ext>
              </c:extLst>
            </c:dLbl>
            <c:dLbl>
              <c:idx val="6"/>
              <c:layout>
                <c:manualLayout>
                  <c:x val="-1.9716572969820448E-2"/>
                  <c:y val="4.4044044044044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3-43F6-B50D-6F84A942DDB9}"/>
                </c:ext>
              </c:extLst>
            </c:dLbl>
            <c:dLbl>
              <c:idx val="7"/>
              <c:layout>
                <c:manualLayout>
                  <c:x val="-1.6430477474850373E-2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3-43F6-B50D-6F84A942DDB9}"/>
                </c:ext>
              </c:extLst>
            </c:dLbl>
            <c:dLbl>
              <c:idx val="8"/>
              <c:layout>
                <c:manualLayout>
                  <c:x val="-4.929143242455112E-3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3-43F6-B50D-6F84A942DDB9}"/>
                </c:ext>
              </c:extLst>
            </c:dLbl>
            <c:dLbl>
              <c:idx val="9"/>
              <c:layout>
                <c:manualLayout>
                  <c:x val="-8.2152387374251866E-3"/>
                  <c:y val="4.804804804804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3-43F6-B50D-6F84A942DD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'APOS-PENS'!$A$3:$A$13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'APOS-PENS'!$B$3:$B$13</c:f>
              <c:numCache>
                <c:formatCode>General</c:formatCode>
                <c:ptCount val="11"/>
                <c:pt idx="0">
                  <c:v>845</c:v>
                </c:pt>
                <c:pt idx="1">
                  <c:v>816</c:v>
                </c:pt>
                <c:pt idx="2">
                  <c:v>793</c:v>
                </c:pt>
                <c:pt idx="3">
                  <c:v>765</c:v>
                </c:pt>
                <c:pt idx="4">
                  <c:v>727</c:v>
                </c:pt>
                <c:pt idx="5">
                  <c:v>696</c:v>
                </c:pt>
                <c:pt idx="6">
                  <c:v>681</c:v>
                </c:pt>
                <c:pt idx="7">
                  <c:v>660</c:v>
                </c:pt>
                <c:pt idx="8">
                  <c:v>650</c:v>
                </c:pt>
                <c:pt idx="9">
                  <c:v>633</c:v>
                </c:pt>
                <c:pt idx="10">
                  <c:v>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913-43F6-B50D-6F84A942DDB9}"/>
            </c:ext>
          </c:extLst>
        </c:ser>
        <c:ser>
          <c:idx val="1"/>
          <c:order val="1"/>
          <c:tx>
            <c:strRef>
              <c:f>'APOS-PENS'!$D$1:$E$1</c:f>
              <c:strCache>
                <c:ptCount val="1"/>
                <c:pt idx="0">
                  <c:v>BENEFICIÁRIO DE PENSÃO</c:v>
                </c:pt>
              </c:strCache>
            </c:strRef>
          </c:tx>
          <c:dLbls>
            <c:dLbl>
              <c:idx val="0"/>
              <c:layout>
                <c:manualLayout>
                  <c:x val="-2.6288763959760597E-2"/>
                  <c:y val="4.804804804804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913-43F6-B50D-6F84A942DDB9}"/>
                </c:ext>
              </c:extLst>
            </c:dLbl>
            <c:dLbl>
              <c:idx val="1"/>
              <c:layout>
                <c:manualLayout>
                  <c:x val="-1.4787429727365336E-2"/>
                  <c:y val="-6.00600600600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913-43F6-B50D-6F84A942DDB9}"/>
                </c:ext>
              </c:extLst>
            </c:dLbl>
            <c:dLbl>
              <c:idx val="2"/>
              <c:layout>
                <c:manualLayout>
                  <c:x val="-9.8582864849102239E-3"/>
                  <c:y val="-6.0060060060060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913-43F6-B50D-6F84A942DDB9}"/>
                </c:ext>
              </c:extLst>
            </c:dLbl>
            <c:dLbl>
              <c:idx val="3"/>
              <c:layout>
                <c:manualLayout>
                  <c:x val="-4.929143242455112E-3"/>
                  <c:y val="-6.8068068068068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13-43F6-B50D-6F84A942DDB9}"/>
                </c:ext>
              </c:extLst>
            </c:dLbl>
            <c:dLbl>
              <c:idx val="4"/>
              <c:layout>
                <c:manualLayout>
                  <c:x val="-8.2152387374251866E-3"/>
                  <c:y val="-6.00600600600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913-43F6-B50D-6F84A942DDB9}"/>
                </c:ext>
              </c:extLst>
            </c:dLbl>
            <c:dLbl>
              <c:idx val="5"/>
              <c:layout>
                <c:manualLayout>
                  <c:x val="-3.2860954949700746E-3"/>
                  <c:y val="-5.6056056056056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13-43F6-B50D-6F84A942DDB9}"/>
                </c:ext>
              </c:extLst>
            </c:dLbl>
            <c:dLbl>
              <c:idx val="6"/>
              <c:layout>
                <c:manualLayout>
                  <c:x val="-9.8582864849102239E-3"/>
                  <c:y val="-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913-43F6-B50D-6F84A942DDB9}"/>
                </c:ext>
              </c:extLst>
            </c:dLbl>
            <c:dLbl>
              <c:idx val="7"/>
              <c:layout>
                <c:manualLayout>
                  <c:x val="0"/>
                  <c:y val="-6.0060060060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13-43F6-B50D-6F84A942DDB9}"/>
                </c:ext>
              </c:extLst>
            </c:dLbl>
            <c:dLbl>
              <c:idx val="8"/>
              <c:layout>
                <c:manualLayout>
                  <c:x val="0"/>
                  <c:y val="-6.0060060060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913-43F6-B50D-6F84A942DDB9}"/>
                </c:ext>
              </c:extLst>
            </c:dLbl>
            <c:dLbl>
              <c:idx val="9"/>
              <c:layout>
                <c:manualLayout>
                  <c:x val="0"/>
                  <c:y val="-7.207207207207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913-43F6-B50D-6F84A942DD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'APOS-PENS'!$A$3:$A$13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'APOS-PENS'!$D$3:$D$13</c:f>
              <c:numCache>
                <c:formatCode>#,##0</c:formatCode>
                <c:ptCount val="11"/>
                <c:pt idx="0">
                  <c:v>833</c:v>
                </c:pt>
                <c:pt idx="1">
                  <c:v>826</c:v>
                </c:pt>
                <c:pt idx="2">
                  <c:v>815</c:v>
                </c:pt>
                <c:pt idx="3">
                  <c:v>802</c:v>
                </c:pt>
                <c:pt idx="4">
                  <c:v>796</c:v>
                </c:pt>
                <c:pt idx="5">
                  <c:v>788</c:v>
                </c:pt>
                <c:pt idx="6">
                  <c:v>768</c:v>
                </c:pt>
                <c:pt idx="7">
                  <c:v>755</c:v>
                </c:pt>
                <c:pt idx="8">
                  <c:v>722</c:v>
                </c:pt>
                <c:pt idx="9">
                  <c:v>697</c:v>
                </c:pt>
                <c:pt idx="10">
                  <c:v>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F913-43F6-B50D-6F84A942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69568"/>
        <c:axId val="28295936"/>
      </c:lineChart>
      <c:catAx>
        <c:axId val="2826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295936"/>
        <c:crosses val="autoZero"/>
        <c:auto val="1"/>
        <c:lblAlgn val="ctr"/>
        <c:lblOffset val="100"/>
        <c:noMultiLvlLbl val="0"/>
      </c:catAx>
      <c:valAx>
        <c:axId val="28295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269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Evolução</a:t>
            </a:r>
            <a:r>
              <a:rPr lang="pt-BR" sz="1400" baseline="0"/>
              <a:t> Quantitativo Requisitado Empresa/Requisitado Órgãos/Sem Vínculo/Exercício Descentralizado</a:t>
            </a:r>
            <a:r>
              <a:rPr lang="pt-BR" sz="1200"/>
              <a:t>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3106941950601934E-2"/>
          <c:y val="0.13832335329341316"/>
          <c:w val="0.95663366069101452"/>
          <c:h val="0.61396545491693777"/>
        </c:manualLayout>
      </c:layout>
      <c:lineChart>
        <c:grouping val="standard"/>
        <c:varyColors val="0"/>
        <c:ser>
          <c:idx val="0"/>
          <c:order val="0"/>
          <c:tx>
            <c:strRef>
              <c:f>'REQEMP-REQORG-EXDESC-SVINC-CTEM'!$B$1:$C$1</c:f>
              <c:strCache>
                <c:ptCount val="1"/>
                <c:pt idx="0">
                  <c:v>REQUISITADO DE EMPRESA</c:v>
                </c:pt>
              </c:strCache>
            </c:strRef>
          </c:tx>
          <c:dLbls>
            <c:dLbl>
              <c:idx val="0"/>
              <c:layout>
                <c:manualLayout>
                  <c:x val="-1.5490022305256836E-2"/>
                  <c:y val="-4.79041916167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9A-478E-B294-A7DD3CC6A0CE}"/>
                </c:ext>
              </c:extLst>
            </c:dLbl>
            <c:dLbl>
              <c:idx val="1"/>
              <c:layout>
                <c:manualLayout>
                  <c:x val="-7.1492410639646918E-3"/>
                  <c:y val="-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9A-478E-B294-A7DD3CC6A0CE}"/>
                </c:ext>
              </c:extLst>
            </c:dLbl>
            <c:dLbl>
              <c:idx val="2"/>
              <c:layout>
                <c:manualLayout>
                  <c:x val="-2.8596964255858767E-2"/>
                  <c:y val="-1.59680638722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9A-478E-B294-A7DD3CC6A0CE}"/>
                </c:ext>
              </c:extLst>
            </c:dLbl>
            <c:dLbl>
              <c:idx val="3"/>
              <c:layout>
                <c:manualLayout>
                  <c:x val="-1.5490022305256831E-2"/>
                  <c:y val="-4.79041916167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9A-478E-B294-A7DD3CC6A0CE}"/>
                </c:ext>
              </c:extLst>
            </c:dLbl>
            <c:dLbl>
              <c:idx val="4"/>
              <c:layout>
                <c:manualLayout>
                  <c:x val="-1.5490022305256831E-2"/>
                  <c:y val="-4.79041916167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9A-478E-B294-A7DD3CC6A0CE}"/>
                </c:ext>
              </c:extLst>
            </c:dLbl>
            <c:dLbl>
              <c:idx val="5"/>
              <c:layout>
                <c:manualLayout>
                  <c:x val="-1.4298482127929384E-2"/>
                  <c:y val="-5.189620758483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9A-478E-B294-A7DD3CC6A0CE}"/>
                </c:ext>
              </c:extLst>
            </c:dLbl>
            <c:dLbl>
              <c:idx val="6"/>
              <c:layout>
                <c:manualLayout>
                  <c:x val="-1.3106941950601934E-2"/>
                  <c:y val="-5.988023952095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9A-478E-B294-A7DD3CC6A0CE}"/>
                </c:ext>
              </c:extLst>
            </c:dLbl>
            <c:dLbl>
              <c:idx val="7"/>
              <c:layout>
                <c:manualLayout>
                  <c:x val="-3.5746205319822583E-3"/>
                  <c:y val="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9A-478E-B294-A7DD3CC6A0CE}"/>
                </c:ext>
              </c:extLst>
            </c:dLbl>
            <c:dLbl>
              <c:idx val="8"/>
              <c:layout>
                <c:manualLayout>
                  <c:x val="-7.1657335561999501E-4"/>
                  <c:y val="-1.996007984031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9A-478E-B294-A7DD3CC6A0CE}"/>
                </c:ext>
              </c:extLst>
            </c:dLbl>
            <c:dLbl>
              <c:idx val="9"/>
              <c:layout>
                <c:manualLayout>
                  <c:x val="0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9A-478E-B294-A7DD3CC6A0CE}"/>
                </c:ext>
              </c:extLst>
            </c:dLbl>
            <c:dLbl>
              <c:idx val="10"/>
              <c:layout>
                <c:manualLayout>
                  <c:x val="-1.0124020042689884E-2"/>
                  <c:y val="-5.189620758483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'REQEMP-REQORG-EXDESC-SVINC-CTEM'!$A$3:$A$13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'REQEMP-REQORG-EXDESC-SVINC-CTEM'!$B$3:$B$13</c:f>
              <c:numCache>
                <c:formatCode>General</c:formatCode>
                <c:ptCount val="11"/>
                <c:pt idx="0">
                  <c:v>47</c:v>
                </c:pt>
                <c:pt idx="1">
                  <c:v>45</c:v>
                </c:pt>
                <c:pt idx="2">
                  <c:v>49</c:v>
                </c:pt>
                <c:pt idx="3">
                  <c:v>52</c:v>
                </c:pt>
                <c:pt idx="4">
                  <c:v>48</c:v>
                </c:pt>
                <c:pt idx="5">
                  <c:v>43</c:v>
                </c:pt>
                <c:pt idx="6">
                  <c:v>41</c:v>
                </c:pt>
                <c:pt idx="7">
                  <c:v>26</c:v>
                </c:pt>
                <c:pt idx="8">
                  <c:v>20</c:v>
                </c:pt>
                <c:pt idx="9">
                  <c:v>12</c:v>
                </c:pt>
                <c:pt idx="10" formatCode="#,##0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E9A-478E-B294-A7DD3CC6A0CE}"/>
            </c:ext>
          </c:extLst>
        </c:ser>
        <c:ser>
          <c:idx val="1"/>
          <c:order val="1"/>
          <c:tx>
            <c:strRef>
              <c:f>'REQEMP-REQORG-EXDESC-SVINC-CTEM'!$D$1:$E$1</c:f>
              <c:strCache>
                <c:ptCount val="1"/>
                <c:pt idx="0">
                  <c:v>REQUISITADO ÓRGÃOS</c:v>
                </c:pt>
              </c:strCache>
            </c:strRef>
          </c:tx>
          <c:dLbls>
            <c:dLbl>
              <c:idx val="0"/>
              <c:layout>
                <c:manualLayout>
                  <c:x val="-4.7661607093097942E-3"/>
                  <c:y val="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9A-478E-B294-A7DD3CC6A0CE}"/>
                </c:ext>
              </c:extLst>
            </c:dLbl>
            <c:dLbl>
              <c:idx val="1"/>
              <c:layout>
                <c:manualLayout>
                  <c:x val="-8.3407812412921393E-3"/>
                  <c:y val="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9A-478E-B294-A7DD3CC6A0CE}"/>
                </c:ext>
              </c:extLst>
            </c:dLbl>
            <c:dLbl>
              <c:idx val="2"/>
              <c:layout>
                <c:manualLayout>
                  <c:x val="-4.7661813726959483E-3"/>
                  <c:y val="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9A-478E-B294-A7DD3CC6A0CE}"/>
                </c:ext>
              </c:extLst>
            </c:dLbl>
            <c:dLbl>
              <c:idx val="3"/>
              <c:layout>
                <c:manualLayout>
                  <c:x val="-7.1492410639646918E-3"/>
                  <c:y val="4.79041916167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9A-478E-B294-A7DD3CC6A0CE}"/>
                </c:ext>
              </c:extLst>
            </c:dLbl>
            <c:dLbl>
              <c:idx val="4"/>
              <c:layout>
                <c:manualLayout>
                  <c:x val="-4.7661607093097942E-3"/>
                  <c:y val="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9A-478E-B294-A7DD3CC6A0CE}"/>
                </c:ext>
              </c:extLst>
            </c:dLbl>
            <c:dLbl>
              <c:idx val="5"/>
              <c:layout>
                <c:manualLayout>
                  <c:x val="-4.8910177143247071E-3"/>
                  <c:y val="3.9920159680638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9A-478E-B294-A7DD3CC6A0CE}"/>
                </c:ext>
              </c:extLst>
            </c:dLbl>
            <c:dLbl>
              <c:idx val="6"/>
              <c:layout>
                <c:manualLayout>
                  <c:x val="-4.7118943045929467E-3"/>
                  <c:y val="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9A-478E-B294-A7DD3CC6A0CE}"/>
                </c:ext>
              </c:extLst>
            </c:dLbl>
            <c:dLbl>
              <c:idx val="7"/>
              <c:layout>
                <c:manualLayout>
                  <c:x val="-1.4298482127929295E-2"/>
                  <c:y val="-4.3912175648702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9A-478E-B294-A7DD3CC6A0CE}"/>
                </c:ext>
              </c:extLst>
            </c:dLbl>
            <c:dLbl>
              <c:idx val="8"/>
              <c:layout>
                <c:manualLayout>
                  <c:x val="-1.549002230525692E-2"/>
                  <c:y val="-5.189620758483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9A-478E-B294-A7DD3CC6A0CE}"/>
                </c:ext>
              </c:extLst>
            </c:dLbl>
            <c:dLbl>
              <c:idx val="9"/>
              <c:layout>
                <c:manualLayout>
                  <c:x val="-1.1915401773274485E-2"/>
                  <c:y val="-5.988023952095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9A-478E-B294-A7DD3CC6A0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'REQEMP-REQORG-EXDESC-SVINC-CTEM'!$A$3:$A$13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'REQEMP-REQORG-EXDESC-SVINC-CTEM'!$D$3:$D$13</c:f>
              <c:numCache>
                <c:formatCode>#,##0</c:formatCode>
                <c:ptCount val="11"/>
                <c:pt idx="0" formatCode="General">
                  <c:v>34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32</c:v>
                </c:pt>
                <c:pt idx="5">
                  <c:v>37</c:v>
                </c:pt>
                <c:pt idx="6">
                  <c:v>32</c:v>
                </c:pt>
                <c:pt idx="7">
                  <c:v>28</c:v>
                </c:pt>
                <c:pt idx="8">
                  <c:v>37</c:v>
                </c:pt>
                <c:pt idx="9">
                  <c:v>40</c:v>
                </c:pt>
                <c:pt idx="10">
                  <c:v>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5E9A-478E-B294-A7DD3CC6A0CE}"/>
            </c:ext>
          </c:extLst>
        </c:ser>
        <c:ser>
          <c:idx val="2"/>
          <c:order val="2"/>
          <c:tx>
            <c:strRef>
              <c:f>'REQEMP-REQORG-EXDESC-SVINC-CTEM'!$F$1:$G$1</c:f>
              <c:strCache>
                <c:ptCount val="1"/>
                <c:pt idx="0">
                  <c:v>SEM VÍNCULO</c:v>
                </c:pt>
              </c:strCache>
            </c:strRef>
          </c:tx>
          <c:dLbls>
            <c:dLbl>
              <c:idx val="0"/>
              <c:layout>
                <c:manualLayout>
                  <c:x val="-2.025618301456663E-2"/>
                  <c:y val="-4.790419161676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9A-478E-B294-A7DD3CC6A0CE}"/>
                </c:ext>
              </c:extLst>
            </c:dLbl>
            <c:dLbl>
              <c:idx val="1"/>
              <c:layout>
                <c:manualLayout>
                  <c:x val="-1.3106941950601934E-2"/>
                  <c:y val="-5.1896207584830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9A-478E-B294-A7DD3CC6A0CE}"/>
                </c:ext>
              </c:extLst>
            </c:dLbl>
            <c:dLbl>
              <c:idx val="2"/>
              <c:layout>
                <c:manualLayout>
                  <c:x val="-1.5490022305256831E-2"/>
                  <c:y val="-5.988023952095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9A-478E-B294-A7DD3CC6A0CE}"/>
                </c:ext>
              </c:extLst>
            </c:dLbl>
            <c:dLbl>
              <c:idx val="3"/>
              <c:layout>
                <c:manualLayout>
                  <c:x val="-2.1447723191894075E-2"/>
                  <c:y val="-5.9880239520958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E9A-478E-B294-A7DD3CC6A0CE}"/>
                </c:ext>
              </c:extLst>
            </c:dLbl>
            <c:dLbl>
              <c:idx val="4"/>
              <c:layout>
                <c:manualLayout>
                  <c:x val="-1.6681562482584279E-2"/>
                  <c:y val="-5.9880239520958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9A-478E-B294-A7DD3CC6A0CE}"/>
                </c:ext>
              </c:extLst>
            </c:dLbl>
            <c:dLbl>
              <c:idx val="5"/>
              <c:layout>
                <c:manualLayout>
                  <c:x val="-1.1915401773274485E-2"/>
                  <c:y val="-5.9880239520958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9A-478E-B294-A7DD3CC6A0CE}"/>
                </c:ext>
              </c:extLst>
            </c:dLbl>
            <c:dLbl>
              <c:idx val="6"/>
              <c:layout>
                <c:manualLayout>
                  <c:x val="-5.9577008866372426E-3"/>
                  <c:y val="-4.3912175648702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9A-478E-B294-A7DD3CC6A0CE}"/>
                </c:ext>
              </c:extLst>
            </c:dLbl>
            <c:dLbl>
              <c:idx val="7"/>
              <c:layout>
                <c:manualLayout>
                  <c:x val="-1.0723861595946949E-2"/>
                  <c:y val="-6.3872255489021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9A-478E-B294-A7DD3CC6A0CE}"/>
                </c:ext>
              </c:extLst>
            </c:dLbl>
            <c:dLbl>
              <c:idx val="8"/>
              <c:layout>
                <c:manualLayout>
                  <c:x val="-1.6681562482584369E-2"/>
                  <c:y val="-5.988023952095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9A-478E-B294-A7DD3CC6A0CE}"/>
                </c:ext>
              </c:extLst>
            </c:dLbl>
            <c:dLbl>
              <c:idx val="9"/>
              <c:layout>
                <c:manualLayout>
                  <c:x val="-1.3106941950601934E-2"/>
                  <c:y val="-5.189620758483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9A-478E-B294-A7DD3CC6A0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'REQEMP-REQORG-EXDESC-SVINC-CTEM'!$A$3:$A$13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'REQEMP-REQORG-EXDESC-SVINC-CTEM'!$F$3:$F$13</c:f>
              <c:numCache>
                <c:formatCode>#,##0</c:formatCode>
                <c:ptCount val="11"/>
                <c:pt idx="0">
                  <c:v>161</c:v>
                </c:pt>
                <c:pt idx="1">
                  <c:v>158</c:v>
                </c:pt>
                <c:pt idx="2">
                  <c:v>148</c:v>
                </c:pt>
                <c:pt idx="3">
                  <c:v>150</c:v>
                </c:pt>
                <c:pt idx="4">
                  <c:v>150</c:v>
                </c:pt>
                <c:pt idx="5">
                  <c:v>154</c:v>
                </c:pt>
                <c:pt idx="6">
                  <c:v>152</c:v>
                </c:pt>
                <c:pt idx="7">
                  <c:v>129</c:v>
                </c:pt>
                <c:pt idx="8">
                  <c:v>137</c:v>
                </c:pt>
                <c:pt idx="9">
                  <c:v>138</c:v>
                </c:pt>
                <c:pt idx="10">
                  <c:v>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0-5E9A-478E-B294-A7DD3CC6A0CE}"/>
            </c:ext>
          </c:extLst>
        </c:ser>
        <c:ser>
          <c:idx val="3"/>
          <c:order val="3"/>
          <c:tx>
            <c:strRef>
              <c:f>'REQEMP-REQORG-EXDESC-SVINC-CTEM'!$J$1:$K$1</c:f>
              <c:strCache>
                <c:ptCount val="1"/>
                <c:pt idx="0">
                  <c:v>CONTRATO TEMPORÁRIO</c:v>
                </c:pt>
              </c:strCache>
            </c:strRef>
          </c:tx>
          <c:dLbls>
            <c:dLbl>
              <c:idx val="0"/>
              <c:layout>
                <c:manualLayout>
                  <c:x val="-2.5147188902415928E-2"/>
                  <c:y val="-7.98403193612774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9A-478E-B294-A7DD3CC6A0CE}"/>
                </c:ext>
              </c:extLst>
            </c:dLbl>
            <c:dLbl>
              <c:idx val="1"/>
              <c:layout>
                <c:manualLayout>
                  <c:x val="-2.7576395695808751E-2"/>
                  <c:y val="1.996007984031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9A-478E-B294-A7DD3CC6A0CE}"/>
                </c:ext>
              </c:extLst>
            </c:dLbl>
            <c:dLbl>
              <c:idx val="2"/>
              <c:layout>
                <c:manualLayout>
                  <c:x val="-2.53100501067247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101443637428071E-2"/>
                  <c:y val="3.592814371257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9A-478E-B294-A7DD3CC6A0CE}"/>
                </c:ext>
              </c:extLst>
            </c:dLbl>
            <c:dLbl>
              <c:idx val="4"/>
              <c:layout>
                <c:manualLayout>
                  <c:x val="-2.6330583213705148E-2"/>
                  <c:y val="1.996007984031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9A-478E-B294-A7DD3CC6A0CE}"/>
                </c:ext>
              </c:extLst>
            </c:dLbl>
            <c:dLbl>
              <c:idx val="5"/>
              <c:layout>
                <c:manualLayout>
                  <c:x val="-2.5497304619167847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9A-478E-B294-A7DD3CC6A0CE}"/>
                </c:ext>
              </c:extLst>
            </c:dLbl>
            <c:dLbl>
              <c:idx val="6"/>
              <c:layout>
                <c:manualLayout>
                  <c:x val="-2.5614089574778329E-2"/>
                  <c:y val="-4.3912175648702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293377200898184E-2"/>
                  <c:y val="-2.7944111776447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5E9A-478E-B294-A7DD3CC6A0CE}"/>
                </c:ext>
              </c:extLst>
            </c:dLbl>
            <c:dLbl>
              <c:idx val="8"/>
              <c:layout>
                <c:manualLayout>
                  <c:x val="-2.5434886448353469E-2"/>
                  <c:y val="-2.7944111776447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5E9A-478E-B294-A7DD3CC6A0CE}"/>
                </c:ext>
              </c:extLst>
            </c:dLbl>
            <c:dLbl>
              <c:idx val="9"/>
              <c:layout>
                <c:manualLayout>
                  <c:x val="-2.4422484444084479E-2"/>
                  <c:y val="-1.996007984031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5E9A-478E-B294-A7DD3CC6A0CE}"/>
                </c:ext>
              </c:extLst>
            </c:dLbl>
            <c:dLbl>
              <c:idx val="10"/>
              <c:layout>
                <c:manualLayout>
                  <c:x val="-2.3285246098186732E-2"/>
                  <c:y val="1.1976047904191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'REQEMP-REQORG-EXDESC-SVINC-CTEM'!$A$3:$A$13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'REQEMP-REQORG-EXDESC-SVINC-CTEM'!$J$3:$J$13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A-5E9A-478E-B294-A7DD3CC6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1728"/>
        <c:axId val="28648576"/>
      </c:lineChart>
      <c:catAx>
        <c:axId val="286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648576"/>
        <c:crosses val="autoZero"/>
        <c:auto val="1"/>
        <c:lblAlgn val="ctr"/>
        <c:lblOffset val="100"/>
        <c:noMultiLvlLbl val="0"/>
      </c:catAx>
      <c:valAx>
        <c:axId val="28648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60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2722344680861501E-2"/>
          <c:y val="0.79804045452402284"/>
          <c:w val="0.92987223124060725"/>
          <c:h val="0.1570125889952378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Evolução</a:t>
            </a:r>
            <a:r>
              <a:rPr lang="pt-BR" sz="1400" baseline="0"/>
              <a:t> Quantitativo Área Meio x Área Finalística</a:t>
            </a:r>
            <a:endParaRPr lang="pt-BR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3150250261331027E-2"/>
          <c:y val="0.15378588184082612"/>
          <c:w val="0.9536994994773379"/>
          <c:h val="0.75003869313922278"/>
        </c:manualLayout>
      </c:layout>
      <c:lineChart>
        <c:grouping val="standard"/>
        <c:varyColors val="0"/>
        <c:ser>
          <c:idx val="0"/>
          <c:order val="0"/>
          <c:tx>
            <c:strRef>
              <c:f>'FINALISTICA-MEIO'!$B$1:$B$2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4.2091364111510867E-3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52284102787774E-2"/>
                  <c:y val="-5.7586273608860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045682055755867E-3"/>
                  <c:y val="-4.6069018887088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45682055755481E-3"/>
                  <c:y val="-4.606901888708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3137046167266444E-3"/>
                  <c:y val="-4.99081037943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9908103794346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137046167266444E-3"/>
                  <c:y val="-4.6069018887088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091364111510963E-3"/>
                  <c:y val="-4.9908103794345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627409233453289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'FINALISTICA-MEIO'!$A$3:$A$11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'FINALISTICA-MEIO'!$B$3:$B$11</c:f>
              <c:numCache>
                <c:formatCode>#,##0</c:formatCode>
                <c:ptCount val="9"/>
                <c:pt idx="0">
                  <c:v>695</c:v>
                </c:pt>
                <c:pt idx="1">
                  <c:v>634</c:v>
                </c:pt>
                <c:pt idx="2">
                  <c:v>646</c:v>
                </c:pt>
                <c:pt idx="3">
                  <c:v>634</c:v>
                </c:pt>
                <c:pt idx="4">
                  <c:v>606</c:v>
                </c:pt>
                <c:pt idx="5">
                  <c:v>565</c:v>
                </c:pt>
                <c:pt idx="6">
                  <c:v>562</c:v>
                </c:pt>
                <c:pt idx="7">
                  <c:v>520</c:v>
                </c:pt>
                <c:pt idx="8">
                  <c:v>518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'FINALISTICA-MEIO'!$C$1:$D$1</c:f>
              <c:strCache>
                <c:ptCount val="1"/>
                <c:pt idx="0">
                  <c:v>ÁREA FINALISTICA</c:v>
                </c:pt>
              </c:strCache>
            </c:strRef>
          </c:tx>
          <c:dLbls>
            <c:dLbl>
              <c:idx val="0"/>
              <c:layout>
                <c:manualLayout>
                  <c:x val="-1.1930638835607217E-2"/>
                  <c:y val="-6.142535851611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91035283306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6.142535851611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884398059345377E-3"/>
                  <c:y val="-5.374718870160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930638835607226E-2"/>
                  <c:y val="-6.142535851611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'FINALISTICA-MEIO'!$A$3:$A$11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'FINALISTICA-MEIO'!$C$3:$C$11</c:f>
              <c:numCache>
                <c:formatCode>General</c:formatCode>
                <c:ptCount val="9"/>
                <c:pt idx="0">
                  <c:v>245</c:v>
                </c:pt>
                <c:pt idx="1">
                  <c:v>239</c:v>
                </c:pt>
                <c:pt idx="2">
                  <c:v>252</c:v>
                </c:pt>
                <c:pt idx="3">
                  <c:v>239</c:v>
                </c:pt>
                <c:pt idx="4">
                  <c:v>223</c:v>
                </c:pt>
                <c:pt idx="5">
                  <c:v>206</c:v>
                </c:pt>
                <c:pt idx="6">
                  <c:v>212</c:v>
                </c:pt>
                <c:pt idx="7">
                  <c:v>184</c:v>
                </c:pt>
                <c:pt idx="8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'FINALISTICA-MEIO'!$E$1:$F$1</c:f>
              <c:strCache>
                <c:ptCount val="1"/>
                <c:pt idx="0">
                  <c:v>ÁREA MEIO</c:v>
                </c:pt>
              </c:strCache>
            </c:strRef>
          </c:tx>
          <c:dLbls>
            <c:dLbl>
              <c:idx val="0"/>
              <c:layout>
                <c:manualLayout>
                  <c:x val="-2.3861277671214445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19078641541764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895958253410841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95958253410841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861277671214452E-2"/>
                  <c:y val="-4.9908103794345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9421990296726884E-3"/>
                  <c:y val="-6.142535851611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930638835607226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919078641541764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861277671214452E-2"/>
                  <c:y val="-5.758627360886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'FINALISTICA-MEIO'!$A$3:$A$11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'FINALISTICA-MEIO'!$E$3:$E$11</c:f>
              <c:numCache>
                <c:formatCode>#,##0</c:formatCode>
                <c:ptCount val="9"/>
                <c:pt idx="0" formatCode="General">
                  <c:v>450</c:v>
                </c:pt>
                <c:pt idx="1">
                  <c:v>395</c:v>
                </c:pt>
                <c:pt idx="2">
                  <c:v>394</c:v>
                </c:pt>
                <c:pt idx="3">
                  <c:v>395</c:v>
                </c:pt>
                <c:pt idx="4">
                  <c:v>383</c:v>
                </c:pt>
                <c:pt idx="5">
                  <c:v>359</c:v>
                </c:pt>
                <c:pt idx="6">
                  <c:v>350</c:v>
                </c:pt>
                <c:pt idx="7">
                  <c:v>336</c:v>
                </c:pt>
                <c:pt idx="8">
                  <c:v>343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53920"/>
        <c:axId val="79955456"/>
      </c:lineChart>
      <c:catAx>
        <c:axId val="7995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9955456"/>
        <c:crosses val="autoZero"/>
        <c:auto val="1"/>
        <c:lblAlgn val="ctr"/>
        <c:lblOffset val="100"/>
        <c:noMultiLvlLbl val="0"/>
      </c:catAx>
      <c:valAx>
        <c:axId val="799554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99539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149620548009675"/>
          <c:y val="0.82146834417547343"/>
          <c:w val="0.50737578083447776"/>
          <c:h val="6.94218398587700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Composição da Força</a:t>
            </a:r>
            <a:r>
              <a:rPr lang="pt-BR" sz="1400" baseline="0"/>
              <a:t> de Trabalho - Área Meio </a:t>
            </a:r>
            <a:endParaRPr lang="pt-BR" sz="14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571807494950694E-2"/>
          <c:y val="0.21070710374852994"/>
          <c:w val="0.56787248377948973"/>
          <c:h val="0.64620201406574918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9621308216236308E-2"/>
                  <c:y val="-4.8860954695203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9334433359800568E-2"/>
                  <c:y val="-0.111870838103694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848093004742963E-2"/>
                  <c:y val="3.04097447759682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039424487196694E-3"/>
                  <c:y val="5.77577357726426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8670575007050014E-2"/>
                  <c:y val="9.06407470579530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6519459053790386E-2"/>
                  <c:y val="3.61936805377072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505825479412631E-2"/>
                  <c:y val="-8.3923767689276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0651822050624496E-2"/>
                  <c:y val="-7.02505510253354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'FINALISTICA-MEIO'!$B$32:$I$32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'FINALISTICA-MEIO'!$B$33:$I$33</c:f>
              <c:numCache>
                <c:formatCode>#,##0</c:formatCode>
                <c:ptCount val="8"/>
                <c:pt idx="0">
                  <c:v>1</c:v>
                </c:pt>
                <c:pt idx="1">
                  <c:v>126</c:v>
                </c:pt>
                <c:pt idx="2">
                  <c:v>45</c:v>
                </c:pt>
                <c:pt idx="3">
                  <c:v>2</c:v>
                </c:pt>
                <c:pt idx="4">
                  <c:v>69</c:v>
                </c:pt>
                <c:pt idx="5">
                  <c:v>33</c:v>
                </c:pt>
                <c:pt idx="6">
                  <c:v>4</c:v>
                </c:pt>
                <c:pt idx="7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13819998487437"/>
          <c:y val="0.15860869023419549"/>
          <c:w val="0.30668660660363489"/>
          <c:h val="0.8018330646354665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>
                <a:effectLst/>
              </a:rPr>
              <a:t>Composição da Força de Trabalho - Área Finalística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686151582248403E-2"/>
          <c:y val="0.23098956380452443"/>
          <c:w val="0.58974670528346218"/>
          <c:h val="0.66933039620047496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1.2888097150980512E-3"/>
                  <c:y val="-4.72387826521684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753294011927949E-3"/>
                  <c:y val="-7.52712160979877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636681550636475E-2"/>
                  <c:y val="-5.96022372203474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280424544661539E-2"/>
                  <c:y val="0.145736157980252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211436663481306E-3"/>
                  <c:y val="0.200145294338207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2158414145559555E-2"/>
                  <c:y val="-4.05452443444569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6.50699372255251E-3"/>
                  <c:y val="-4.48853268341457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'FINALISTICA-MEIO'!$B$32:$I$32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'FINALISTICA-MEIO'!$B$34:$I$34</c:f>
              <c:numCache>
                <c:formatCode>#,##0</c:formatCode>
                <c:ptCount val="8"/>
                <c:pt idx="0">
                  <c:v>0</c:v>
                </c:pt>
                <c:pt idx="1">
                  <c:v>17</c:v>
                </c:pt>
                <c:pt idx="2">
                  <c:v>13</c:v>
                </c:pt>
                <c:pt idx="3">
                  <c:v>7</c:v>
                </c:pt>
                <c:pt idx="4">
                  <c:v>56</c:v>
                </c:pt>
                <c:pt idx="5">
                  <c:v>63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132482780509485"/>
          <c:y val="0.14171947256592926"/>
          <c:w val="0.29674377864728374"/>
          <c:h val="0.82406074240719906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Quantitativo Geral de Servidores/Empregados</a:t>
            </a:r>
            <a:r>
              <a:rPr lang="pt-BR" sz="1200" baseline="0"/>
              <a:t> Ativos no MME</a:t>
            </a:r>
            <a:endParaRPr lang="pt-BR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3445379337469228E-2"/>
          <c:y val="0.18506962671332752"/>
          <c:w val="0.97535013788130642"/>
          <c:h val="0.52765419947506564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3613448343673071E-3"/>
                  <c:y val="0.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24931059346813E-2"/>
                  <c:y val="0.10555555555555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8431379468570494E-3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22413906121789E-3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817931124897428E-3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8431379468570494E-3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613448343673895E-3"/>
                  <c:y val="8.888888888888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204482781224357E-3"/>
                  <c:y val="7.222222222222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8.3333333333333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204482781224358E-2"/>
                  <c:y val="8.3333333333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GLOBAL!$A$3:$A$13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GLOBAL!$B$3:$B$13</c:f>
              <c:numCache>
                <c:formatCode>#,##0</c:formatCode>
                <c:ptCount val="11"/>
                <c:pt idx="0">
                  <c:v>1105</c:v>
                </c:pt>
                <c:pt idx="1">
                  <c:v>1145.761097854162</c:v>
                </c:pt>
                <c:pt idx="2">
                  <c:v>1122.1765860588596</c:v>
                </c:pt>
                <c:pt idx="3">
                  <c:v>1200.8067454623224</c:v>
                </c:pt>
                <c:pt idx="4">
                  <c:v>1192.6926556791475</c:v>
                </c:pt>
                <c:pt idx="5">
                  <c:v>1180.9178612873038</c:v>
                </c:pt>
                <c:pt idx="6">
                  <c:v>1128.2276544377746</c:v>
                </c:pt>
                <c:pt idx="7">
                  <c:v>1033.3247665938288</c:v>
                </c:pt>
                <c:pt idx="8">
                  <c:v>1077.6429477482898</c:v>
                </c:pt>
                <c:pt idx="9">
                  <c:v>993.02271720337205</c:v>
                </c:pt>
                <c:pt idx="10">
                  <c:v>989.30826052352245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880576"/>
        <c:axId val="37883264"/>
      </c:lineChart>
      <c:catAx>
        <c:axId val="3788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883264"/>
        <c:crosses val="autoZero"/>
        <c:auto val="1"/>
        <c:lblAlgn val="ctr"/>
        <c:lblOffset val="100"/>
        <c:noMultiLvlLbl val="0"/>
      </c:catAx>
      <c:valAx>
        <c:axId val="378832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788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Ativo Permanente</a:t>
            </a:r>
            <a:endParaRPr lang="pt-BR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8282025018743767"/>
          <c:y val="0.12024086462743284"/>
          <c:w val="0.70376226174716161"/>
          <c:h val="0.59556813420219912"/>
        </c:manualLayout>
      </c:layout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GLOBAL!$D$1</c:f>
              <c:strCache>
                <c:ptCount val="1"/>
                <c:pt idx="0">
                  <c:v>Ativo Permanente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GLOBAL!$E$4:$E$13</c:f>
              <c:numCache>
                <c:formatCode>0.0000</c:formatCode>
                <c:ptCount val="10"/>
                <c:pt idx="0">
                  <c:v>-0.65146579804560645</c:v>
                </c:pt>
                <c:pt idx="1">
                  <c:v>-3.2786885245901658</c:v>
                </c:pt>
                <c:pt idx="2">
                  <c:v>-26.101694915254242</c:v>
                </c:pt>
                <c:pt idx="3">
                  <c:v>-6.8807339449541303</c:v>
                </c:pt>
                <c:pt idx="4">
                  <c:v>-1.970443349753694</c:v>
                </c:pt>
                <c:pt idx="5">
                  <c:v>-2.5125628140703498</c:v>
                </c:pt>
                <c:pt idx="6">
                  <c:v>-0.51546391752577847</c:v>
                </c:pt>
                <c:pt idx="7">
                  <c:v>-9.8445595854922345</c:v>
                </c:pt>
                <c:pt idx="8">
                  <c:v>-6.8965517241379359</c:v>
                </c:pt>
                <c:pt idx="9">
                  <c:v>-11.728395061728392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7872"/>
        <c:axId val="62289408"/>
      </c:lineChart>
      <c:catAx>
        <c:axId val="6228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289408"/>
        <c:crosses val="autoZero"/>
        <c:auto val="1"/>
        <c:lblAlgn val="ctr"/>
        <c:lblOffset val="100"/>
        <c:noMultiLvlLbl val="0"/>
      </c:catAx>
      <c:valAx>
        <c:axId val="62289408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22878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% de aumento ou</a:t>
            </a:r>
            <a:r>
              <a:rPr lang="pt-BR" sz="1200" baseline="0"/>
              <a:t> redução Qtd Geral de Servidores/Empregados Ativos x Cedidos</a:t>
            </a:r>
            <a:endParaRPr lang="pt-BR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GLOBAL!$F$1</c:f>
              <c:strCache>
                <c:ptCount val="1"/>
                <c:pt idx="0">
                  <c:v>Cedidos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GLOBAL!$G$4:$G$13</c:f>
              <c:numCache>
                <c:formatCode>0.0000</c:formatCode>
                <c:ptCount val="10"/>
                <c:pt idx="0">
                  <c:v>0</c:v>
                </c:pt>
                <c:pt idx="1">
                  <c:v>-6</c:v>
                </c:pt>
                <c:pt idx="2">
                  <c:v>3.1914893617021249</c:v>
                </c:pt>
                <c:pt idx="3">
                  <c:v>-2.0618556701030997</c:v>
                </c:pt>
                <c:pt idx="4">
                  <c:v>-9.473684210526315</c:v>
                </c:pt>
                <c:pt idx="5">
                  <c:v>-11.627906976744185</c:v>
                </c:pt>
                <c:pt idx="6">
                  <c:v>-11.84210526315789</c:v>
                </c:pt>
                <c:pt idx="7">
                  <c:v>-7.4626865671641838</c:v>
                </c:pt>
                <c:pt idx="8">
                  <c:v>-6.4516129032258078</c:v>
                </c:pt>
                <c:pt idx="9">
                  <c:v>-6.8965517241379359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07712"/>
        <c:axId val="62317696"/>
      </c:lineChart>
      <c:catAx>
        <c:axId val="623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317696"/>
        <c:crosses val="autoZero"/>
        <c:auto val="1"/>
        <c:lblAlgn val="ctr"/>
        <c:lblOffset val="100"/>
        <c:noMultiLvlLbl val="0"/>
      </c:catAx>
      <c:valAx>
        <c:axId val="62317696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2307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GM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6129265091863519E-2"/>
                  <c:y val="-8.02674055986904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E-4FB2-9F37-1DE78183F64D}"/>
                </c:ext>
              </c:extLst>
            </c:dLbl>
            <c:dLbl>
              <c:idx val="1"/>
              <c:layout>
                <c:manualLayout>
                  <c:x val="-6.5029308836395447E-2"/>
                  <c:y val="-0.159970369557463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E-4FB2-9F37-1DE78183F64D}"/>
                </c:ext>
              </c:extLst>
            </c:dLbl>
            <c:dLbl>
              <c:idx val="2"/>
              <c:layout>
                <c:manualLayout>
                  <c:x val="0.10172287839020122"/>
                  <c:y val="4.65366219466469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E-4FB2-9F37-1DE78183F64D}"/>
                </c:ext>
              </c:extLst>
            </c:dLbl>
            <c:dLbl>
              <c:idx val="3"/>
              <c:layout>
                <c:manualLayout>
                  <c:x val="-9.9624125109361333E-2"/>
                  <c:y val="5.53895397221688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E-4FB2-9F37-1DE78183F64D}"/>
                </c:ext>
              </c:extLst>
            </c:dLbl>
            <c:dLbl>
              <c:idx val="4"/>
              <c:layout>
                <c:manualLayout>
                  <c:x val="7.9526465441819766E-2"/>
                  <c:y val="0.240263015903499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E-4FB2-9F37-1DE78183F64D}"/>
                </c:ext>
              </c:extLst>
            </c:dLbl>
            <c:dLbl>
              <c:idx val="6"/>
              <c:layout>
                <c:manualLayout>
                  <c:x val="-2.4815288713910762E-2"/>
                  <c:y val="-0.152739809962779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3E-4FB2-9F37-1DE78183F64D}"/>
                </c:ext>
              </c:extLst>
            </c:dLbl>
            <c:dLbl>
              <c:idx val="7"/>
              <c:layout>
                <c:manualLayout>
                  <c:x val="2.8117891513560804E-2"/>
                  <c:y val="-0.154718465069915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3E-4FB2-9F37-1DE78183F6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ATIVO!$C$20:$J$20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ATIVO!$C$27:$J$27</c:f>
              <c:numCache>
                <c:formatCode>#,##0</c:formatCode>
                <c:ptCount val="8"/>
                <c:pt idx="0">
                  <c:v>1</c:v>
                </c:pt>
                <c:pt idx="1">
                  <c:v>18</c:v>
                </c:pt>
                <c:pt idx="2">
                  <c:v>10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03E-4FB2-9F37-1DE78183F6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Anistiado</a:t>
            </a:r>
            <a:endParaRPr lang="pt-BR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GLOBAL!$H$1</c:f>
              <c:strCache>
                <c:ptCount val="1"/>
                <c:pt idx="0">
                  <c:v>Anistiado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GLOBAL!$I$4:$I$13</c:f>
              <c:numCache>
                <c:formatCode>0.0000</c:formatCode>
                <c:ptCount val="10"/>
                <c:pt idx="0">
                  <c:v>4.2959427207637191</c:v>
                </c:pt>
                <c:pt idx="1">
                  <c:v>0.2288329519450798</c:v>
                </c:pt>
                <c:pt idx="2">
                  <c:v>18.493150684931507</c:v>
                </c:pt>
                <c:pt idx="3">
                  <c:v>3.6608863198458579</c:v>
                </c:pt>
                <c:pt idx="4">
                  <c:v>1.4869888475836461</c:v>
                </c:pt>
                <c:pt idx="5">
                  <c:v>1.831501831501825</c:v>
                </c:pt>
                <c:pt idx="6">
                  <c:v>0.89928057553956364</c:v>
                </c:pt>
                <c:pt idx="7">
                  <c:v>-2.3172905525846659</c:v>
                </c:pt>
                <c:pt idx="8">
                  <c:v>-3.4671532846715394</c:v>
                </c:pt>
                <c:pt idx="9">
                  <c:v>-2.6465028355387545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4752"/>
        <c:axId val="64463616"/>
      </c:lineChart>
      <c:catAx>
        <c:axId val="6279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463616"/>
        <c:crosses val="autoZero"/>
        <c:auto val="1"/>
        <c:lblAlgn val="ctr"/>
        <c:lblOffset val="100"/>
        <c:noMultiLvlLbl val="0"/>
      </c:catAx>
      <c:valAx>
        <c:axId val="64463616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27947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Requisitado Empresas</a:t>
            </a:r>
            <a:endParaRPr lang="pt-BR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GLOBAL!$J$1</c:f>
              <c:strCache>
                <c:ptCount val="1"/>
                <c:pt idx="0">
                  <c:v>Requisitado de Empresa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GLOBAL!$K$4:$K$13</c:f>
              <c:numCache>
                <c:formatCode>0.0000</c:formatCode>
                <c:ptCount val="10"/>
                <c:pt idx="0">
                  <c:v>-4.2553191489361666</c:v>
                </c:pt>
                <c:pt idx="1">
                  <c:v>8.8888888888888857</c:v>
                </c:pt>
                <c:pt idx="2">
                  <c:v>6.1224489795918373</c:v>
                </c:pt>
                <c:pt idx="3">
                  <c:v>-7.6923076923076934</c:v>
                </c:pt>
                <c:pt idx="4">
                  <c:v>-10.416666666666671</c:v>
                </c:pt>
                <c:pt idx="5">
                  <c:v>-4.6511627906976685</c:v>
                </c:pt>
                <c:pt idx="6">
                  <c:v>-36.585365853658537</c:v>
                </c:pt>
                <c:pt idx="7">
                  <c:v>-23.07692307692308</c:v>
                </c:pt>
                <c:pt idx="8">
                  <c:v>-40</c:v>
                </c:pt>
                <c:pt idx="9">
                  <c:v>-25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2144"/>
        <c:axId val="67572096"/>
      </c:lineChart>
      <c:catAx>
        <c:axId val="646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572096"/>
        <c:crosses val="autoZero"/>
        <c:auto val="1"/>
        <c:lblAlgn val="ctr"/>
        <c:lblOffset val="100"/>
        <c:noMultiLvlLbl val="0"/>
      </c:catAx>
      <c:valAx>
        <c:axId val="67572096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4662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Requisitado Órgãos</a:t>
            </a:r>
            <a:endParaRPr lang="pt-BR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GLOBAL!$L$1</c:f>
              <c:strCache>
                <c:ptCount val="1"/>
                <c:pt idx="0">
                  <c:v>Requisitado Órgãos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GLOBAL!$M$4:$M$13</c:f>
              <c:numCache>
                <c:formatCode>0.0000</c:formatCode>
                <c:ptCount val="10"/>
                <c:pt idx="0">
                  <c:v>-11.764705882352942</c:v>
                </c:pt>
                <c:pt idx="1">
                  <c:v>6.6666666666666714</c:v>
                </c:pt>
                <c:pt idx="2">
                  <c:v>-6.25</c:v>
                </c:pt>
                <c:pt idx="3">
                  <c:v>6.6666666666666714</c:v>
                </c:pt>
                <c:pt idx="4">
                  <c:v>15.625</c:v>
                </c:pt>
                <c:pt idx="5">
                  <c:v>-13.513513513513516</c:v>
                </c:pt>
                <c:pt idx="6">
                  <c:v>-12.5</c:v>
                </c:pt>
                <c:pt idx="7">
                  <c:v>32.142857142857139</c:v>
                </c:pt>
                <c:pt idx="8">
                  <c:v>8.1081081081081123</c:v>
                </c:pt>
                <c:pt idx="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8592"/>
        <c:axId val="67600384"/>
      </c:lineChart>
      <c:catAx>
        <c:axId val="6759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600384"/>
        <c:crosses val="autoZero"/>
        <c:auto val="1"/>
        <c:lblAlgn val="ctr"/>
        <c:lblOffset val="100"/>
        <c:noMultiLvlLbl val="0"/>
      </c:catAx>
      <c:valAx>
        <c:axId val="67600384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7598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Sem Vínculo</a:t>
            </a:r>
            <a:endParaRPr lang="pt-BR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GLOBAL!$N$1</c:f>
              <c:strCache>
                <c:ptCount val="1"/>
                <c:pt idx="0">
                  <c:v>Sem Vínculo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GLOBAL!$O$4:$O$13</c:f>
              <c:numCache>
                <c:formatCode>0.0000</c:formatCode>
                <c:ptCount val="10"/>
                <c:pt idx="0">
                  <c:v>-1.8633540372670865</c:v>
                </c:pt>
                <c:pt idx="1">
                  <c:v>-6.3291139240506311</c:v>
                </c:pt>
                <c:pt idx="2">
                  <c:v>1.3513513513513544</c:v>
                </c:pt>
                <c:pt idx="3">
                  <c:v>0</c:v>
                </c:pt>
                <c:pt idx="4">
                  <c:v>2.6666666666666714</c:v>
                </c:pt>
                <c:pt idx="5">
                  <c:v>-1.2987012987013031</c:v>
                </c:pt>
                <c:pt idx="6">
                  <c:v>-15.131578947368425</c:v>
                </c:pt>
                <c:pt idx="7">
                  <c:v>6.201550387596896</c:v>
                </c:pt>
                <c:pt idx="8">
                  <c:v>0.72992700729926696</c:v>
                </c:pt>
                <c:pt idx="9">
                  <c:v>-9.4202898550724683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30976"/>
        <c:axId val="67632512"/>
      </c:lineChart>
      <c:catAx>
        <c:axId val="6763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632512"/>
        <c:crosses val="autoZero"/>
        <c:auto val="1"/>
        <c:lblAlgn val="ctr"/>
        <c:lblOffset val="100"/>
        <c:noMultiLvlLbl val="0"/>
      </c:catAx>
      <c:valAx>
        <c:axId val="67632512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7630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% de aumento ou redução Qtd Geral de Servidores/Empregados Ativos x Exercício Descentralizado</a:t>
            </a:r>
            <a:endParaRPr lang="pt-BR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GLOBAL!$P$1</c:f>
              <c:strCache>
                <c:ptCount val="1"/>
                <c:pt idx="0">
                  <c:v>Exercício Descentralizado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GLOBAL!$Q$4:$Q$13</c:f>
              <c:numCache>
                <c:formatCode>0.0000</c:formatCode>
                <c:ptCount val="10"/>
                <c:pt idx="0">
                  <c:v>129.72972972972974</c:v>
                </c:pt>
                <c:pt idx="1">
                  <c:v>-22.352941176470594</c:v>
                </c:pt>
                <c:pt idx="2">
                  <c:v>109.09090909090909</c:v>
                </c:pt>
                <c:pt idx="3">
                  <c:v>-3.6231884057970944</c:v>
                </c:pt>
                <c:pt idx="4">
                  <c:v>-11.278195488721806</c:v>
                </c:pt>
                <c:pt idx="5">
                  <c:v>-7.6271186440677923</c:v>
                </c:pt>
                <c:pt idx="6">
                  <c:v>-3.6697247706422047</c:v>
                </c:pt>
                <c:pt idx="7">
                  <c:v>-0.952380952380949</c:v>
                </c:pt>
                <c:pt idx="8">
                  <c:v>-1.9230769230769198</c:v>
                </c:pt>
                <c:pt idx="9">
                  <c:v>-5.8823529411764639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08544"/>
        <c:axId val="68910080"/>
      </c:lineChart>
      <c:catAx>
        <c:axId val="6890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910080"/>
        <c:crosses val="autoZero"/>
        <c:auto val="1"/>
        <c:lblAlgn val="ctr"/>
        <c:lblOffset val="100"/>
        <c:noMultiLvlLbl val="0"/>
      </c:catAx>
      <c:valAx>
        <c:axId val="68910080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68908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% de aumento ou redução Qtd Geral de Servidores/Empregados Ativos x Ativo Permanente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GLOBAL!$B$1</c:f>
              <c:strCache>
                <c:ptCount val="1"/>
                <c:pt idx="0">
                  <c:v>Quantitativo Geral de Servidores/Empregados Ativos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GLOBAL!$C$4:$C$13</c:f>
              <c:numCache>
                <c:formatCode>0.0000</c:formatCode>
                <c:ptCount val="10"/>
                <c:pt idx="0">
                  <c:v>3.6887871361232669</c:v>
                </c:pt>
                <c:pt idx="1">
                  <c:v>-2.0584144320725102</c:v>
                </c:pt>
                <c:pt idx="2">
                  <c:v>7.0069328107812225</c:v>
                </c:pt>
                <c:pt idx="3">
                  <c:v>-0.67571987031526248</c:v>
                </c:pt>
                <c:pt idx="4">
                  <c:v>-0.98724464645410137</c:v>
                </c:pt>
                <c:pt idx="5">
                  <c:v>-4.4618011613519286</c:v>
                </c:pt>
                <c:pt idx="6">
                  <c:v>-8.411678925849273</c:v>
                </c:pt>
                <c:pt idx="7">
                  <c:v>4.2888917973531164</c:v>
                </c:pt>
                <c:pt idx="8">
                  <c:v>-7.8523439253910396</c:v>
                </c:pt>
                <c:pt idx="9">
                  <c:v>-0.37405555940456736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GLOBAL!$R$1</c:f>
              <c:strCache>
                <c:ptCount val="1"/>
                <c:pt idx="0">
                  <c:v>Contrato Temporário</c:v>
                </c:pt>
              </c:strCache>
            </c:strRef>
          </c:tx>
          <c:cat>
            <c:numRef>
              <c:f>GLOBAL!$A$4:$A$13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GLOBAL!$S$4:$S$13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00">
                  <c:v>0</c:v>
                </c:pt>
                <c:pt idx="4" formatCode="0.0000">
                  <c:v>75</c:v>
                </c:pt>
                <c:pt idx="5" formatCode="0.0000">
                  <c:v>0</c:v>
                </c:pt>
                <c:pt idx="6" formatCode="0.0000">
                  <c:v>0</c:v>
                </c:pt>
                <c:pt idx="7" formatCode="0.0000">
                  <c:v>28.571428571428584</c:v>
                </c:pt>
                <c:pt idx="8" formatCode="0.0000">
                  <c:v>-44.444444444444443</c:v>
                </c:pt>
                <c:pt idx="9" formatCode="0.0000">
                  <c:v>-20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73600"/>
        <c:axId val="74075136"/>
      </c:lineChart>
      <c:catAx>
        <c:axId val="740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4075136"/>
        <c:crosses val="autoZero"/>
        <c:auto val="1"/>
        <c:lblAlgn val="ctr"/>
        <c:lblOffset val="100"/>
        <c:noMultiLvlLbl val="0"/>
      </c:catAx>
      <c:valAx>
        <c:axId val="74075136"/>
        <c:scaling>
          <c:orientation val="minMax"/>
        </c:scaling>
        <c:delete val="1"/>
        <c:axPos val="l"/>
        <c:majorGridlines/>
        <c:numFmt formatCode="0.0000" sourceLinked="1"/>
        <c:majorTickMark val="none"/>
        <c:minorTickMark val="none"/>
        <c:tickLblPos val="nextTo"/>
        <c:crossAx val="740736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ASSINT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99875470429737"/>
          <c:y val="0.24672006248673134"/>
          <c:w val="0.47346914036025411"/>
          <c:h val="0.60766715961432693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5006561679790023E-2"/>
                  <c:y val="-9.597550306211723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5-41A3-9DEB-1C331A7FD8D7}"/>
                </c:ext>
              </c:extLst>
            </c:dLbl>
            <c:dLbl>
              <c:idx val="2"/>
              <c:layout>
                <c:manualLayout>
                  <c:x val="1.3712926509186351E-2"/>
                  <c:y val="4.105351414406532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5-41A3-9DEB-1C331A7FD8D7}"/>
                </c:ext>
              </c:extLst>
            </c:dLbl>
            <c:dLbl>
              <c:idx val="3"/>
              <c:layout>
                <c:manualLayout>
                  <c:x val="-4.3925962379702539E-2"/>
                  <c:y val="0.1348035141440653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5-41A3-9DEB-1C331A7FD8D7}"/>
                </c:ext>
              </c:extLst>
            </c:dLbl>
            <c:dLbl>
              <c:idx val="4"/>
              <c:layout>
                <c:manualLayout>
                  <c:x val="-1.2555005151997709E-2"/>
                  <c:y val="-6.425431462040252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5-41A3-9DEB-1C331A7FD8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ATIVO!$C$29:$J$29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ATIVO!$C$31:$J$31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A5-41A3-9DEB-1C331A7FD8D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AEPED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181773802632255E-2"/>
          <c:y val="0.20749990620151446"/>
          <c:w val="0.50461670645946954"/>
          <c:h val="0.6456135046277597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2.8966576908083421E-4"/>
                  <c:y val="-0.1041255148801181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E-420D-BFC2-033BD05E5BC9}"/>
                </c:ext>
              </c:extLst>
            </c:dLbl>
            <c:dLbl>
              <c:idx val="2"/>
              <c:layout>
                <c:manualLayout>
                  <c:x val="3.8712926509186354E-2"/>
                  <c:y val="0.1104979585885097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61-4906-80D0-42A20E984854}"/>
                </c:ext>
              </c:extLst>
            </c:dLbl>
            <c:dLbl>
              <c:idx val="3"/>
              <c:layout>
                <c:manualLayout>
                  <c:x val="-1.5325752332794811E-2"/>
                  <c:y val="-0.1041152154385686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61-4906-80D0-42A20E984854}"/>
                </c:ext>
              </c:extLst>
            </c:dLbl>
            <c:dLbl>
              <c:idx val="4"/>
              <c:layout>
                <c:manualLayout>
                  <c:x val="8.5479658792650917E-2"/>
                  <c:y val="0.1841141732283464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61-4906-80D0-42A20E9848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ATIVO!$C$33:$J$33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ATIVO!$C$35:$J$35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61-4906-80D0-42A20E98485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AECI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9035259953834E-2"/>
          <c:y val="0.25254307071692095"/>
          <c:w val="0.48173718429899232"/>
          <c:h val="0.61455289756494202"/>
        </c:manualLayout>
      </c:layout>
      <c:pie3DChart>
        <c:varyColors val="1"/>
        <c:ser>
          <c:idx val="0"/>
          <c:order val="0"/>
          <c:explosion val="20"/>
          <c:dLbls>
            <c:dLbl>
              <c:idx val="0"/>
              <c:layout>
                <c:manualLayout>
                  <c:x val="6.5614610673665795E-3"/>
                  <c:y val="-6.6478929717118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5-4700-A3F8-E4F60614F31D}"/>
                </c:ext>
              </c:extLst>
            </c:dLbl>
            <c:dLbl>
              <c:idx val="1"/>
              <c:layout>
                <c:manualLayout>
                  <c:x val="-1.2928040244969378E-2"/>
                  <c:y val="-0.1131222659667541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C5-4700-A3F8-E4F60614F31D}"/>
                </c:ext>
              </c:extLst>
            </c:dLbl>
            <c:dLbl>
              <c:idx val="2"/>
              <c:layout>
                <c:manualLayout>
                  <c:x val="-7.7705599300087486E-3"/>
                  <c:y val="0.1223756926217556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C5-4700-A3F8-E4F60614F31D}"/>
                </c:ext>
              </c:extLst>
            </c:dLbl>
            <c:dLbl>
              <c:idx val="3"/>
              <c:layout>
                <c:manualLayout>
                  <c:x val="5.1005905511811021E-2"/>
                  <c:y val="8.020268299795858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C5-4700-A3F8-E4F60614F31D}"/>
                </c:ext>
              </c:extLst>
            </c:dLbl>
            <c:dLbl>
              <c:idx val="4"/>
              <c:layout>
                <c:manualLayout>
                  <c:x val="6.1610400751655687E-3"/>
                  <c:y val="-0.2470124304987298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C5-4700-A3F8-E4F60614F31D}"/>
                </c:ext>
              </c:extLst>
            </c:dLbl>
            <c:dLbl>
              <c:idx val="5"/>
              <c:layout>
                <c:manualLayout>
                  <c:x val="-8.5701006124234477E-3"/>
                  <c:y val="6.476487314085739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C5-4700-A3F8-E4F60614F31D}"/>
                </c:ext>
              </c:extLst>
            </c:dLbl>
            <c:dLbl>
              <c:idx val="6"/>
              <c:layout>
                <c:manualLayout>
                  <c:x val="-2.6673228346456692E-3"/>
                  <c:y val="-0.2593092009332166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C5-4700-A3F8-E4F60614F31D}"/>
                </c:ext>
              </c:extLst>
            </c:dLbl>
            <c:dLbl>
              <c:idx val="7"/>
              <c:layout>
                <c:manualLayout>
                  <c:x val="6.0426181102362204E-2"/>
                  <c:y val="-0.1409000437445319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C5-4700-A3F8-E4F60614F3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ATIVO!$C$37:$J$37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ATIVO!$C$39:$J$39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3C5-4700-A3F8-E4F60614F3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ASSEC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04669112733167E-2"/>
          <c:y val="0.19620236392558574"/>
          <c:w val="0.54074973119765291"/>
          <c:h val="0.69628959229387044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6.7418138868257899E-2"/>
                  <c:y val="2.111883448177884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4D-4487-A225-77E9385276C6}"/>
                </c:ext>
              </c:extLst>
            </c:dLbl>
            <c:dLbl>
              <c:idx val="2"/>
              <c:layout>
                <c:manualLayout>
                  <c:x val="1.9738668849820964E-2"/>
                  <c:y val="8.32938904073086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FD-401D-84E4-3468F24E31FC}"/>
                </c:ext>
              </c:extLst>
            </c:dLbl>
            <c:dLbl>
              <c:idx val="3"/>
              <c:layout>
                <c:manualLayout>
                  <c:x val="3.2342157478210112E-3"/>
                  <c:y val="-5.416624033955026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D-401D-84E4-3468F24E31FC}"/>
                </c:ext>
              </c:extLst>
            </c:dLbl>
            <c:dLbl>
              <c:idx val="4"/>
              <c:layout>
                <c:manualLayout>
                  <c:x val="-4.0416026543117038E-2"/>
                  <c:y val="-3.651961018856785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FD-401D-84E4-3468F24E31FC}"/>
                </c:ext>
              </c:extLst>
            </c:dLbl>
            <c:dLbl>
              <c:idx val="5"/>
              <c:layout>
                <c:manualLayout>
                  <c:x val="-1.122156605424322E-2"/>
                  <c:y val="-0.108921332750072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D-401D-84E4-3468F24E31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ATIVO!$C$41:$J$41</c:f>
              <c:strCache>
                <c:ptCount val="8"/>
                <c:pt idx="0">
                  <c:v>Natureza Especial</c:v>
                </c:pt>
                <c:pt idx="1">
                  <c:v>Ativo Permanente</c:v>
                </c:pt>
                <c:pt idx="2">
                  <c:v>Requisitado Órgãos</c:v>
                </c:pt>
                <c:pt idx="3">
                  <c:v>Requisitado Empresas</c:v>
                </c:pt>
                <c:pt idx="4">
                  <c:v>Sem Vínculo</c:v>
                </c:pt>
                <c:pt idx="5">
                  <c:v>Exercício Descentralizado</c:v>
                </c:pt>
                <c:pt idx="6">
                  <c:v>Contrato Temporário</c:v>
                </c:pt>
                <c:pt idx="7">
                  <c:v>Anistiado</c:v>
                </c:pt>
              </c:strCache>
            </c:strRef>
          </c:cat>
          <c:val>
            <c:numRef>
              <c:f>ATIVO!$C$43:$J$43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FD-401D-84E4-3468F24E31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157162</xdr:colOff>
      <xdr:row>4</xdr:row>
      <xdr:rowOff>9525</xdr:rowOff>
    </xdr:from>
    <xdr:to>
      <xdr:col>22</xdr:col>
      <xdr:colOff>357187</xdr:colOff>
      <xdr:row>16</xdr:row>
      <xdr:rowOff>238125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113109</xdr:colOff>
      <xdr:row>3</xdr:row>
      <xdr:rowOff>178594</xdr:rowOff>
    </xdr:from>
    <xdr:to>
      <xdr:col>46</xdr:col>
      <xdr:colOff>417908</xdr:colOff>
      <xdr:row>16</xdr:row>
      <xdr:rowOff>218678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433387</xdr:colOff>
      <xdr:row>4</xdr:row>
      <xdr:rowOff>47625</xdr:rowOff>
    </xdr:from>
    <xdr:to>
      <xdr:col>38</xdr:col>
      <xdr:colOff>128587</xdr:colOff>
      <xdr:row>17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557212</xdr:colOff>
      <xdr:row>4</xdr:row>
      <xdr:rowOff>9525</xdr:rowOff>
    </xdr:from>
    <xdr:to>
      <xdr:col>30</xdr:col>
      <xdr:colOff>252412</xdr:colOff>
      <xdr:row>16</xdr:row>
      <xdr:rowOff>238125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566737</xdr:colOff>
      <xdr:row>17</xdr:row>
      <xdr:rowOff>247650</xdr:rowOff>
    </xdr:from>
    <xdr:to>
      <xdr:col>30</xdr:col>
      <xdr:colOff>261937</xdr:colOff>
      <xdr:row>28</xdr:row>
      <xdr:rowOff>314325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546497</xdr:colOff>
      <xdr:row>29</xdr:row>
      <xdr:rowOff>9525</xdr:rowOff>
    </xdr:from>
    <xdr:to>
      <xdr:col>30</xdr:col>
      <xdr:colOff>241697</xdr:colOff>
      <xdr:row>40</xdr:row>
      <xdr:rowOff>200025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14683</xdr:colOff>
      <xdr:row>44</xdr:row>
      <xdr:rowOff>148828</xdr:rowOff>
    </xdr:from>
    <xdr:to>
      <xdr:col>30</xdr:col>
      <xdr:colOff>319483</xdr:colOff>
      <xdr:row>56</xdr:row>
      <xdr:rowOff>148828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599678</xdr:colOff>
      <xdr:row>58</xdr:row>
      <xdr:rowOff>168673</xdr:rowOff>
    </xdr:from>
    <xdr:to>
      <xdr:col>30</xdr:col>
      <xdr:colOff>299244</xdr:colOff>
      <xdr:row>73</xdr:row>
      <xdr:rowOff>56356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4365</xdr:colOff>
      <xdr:row>75</xdr:row>
      <xdr:rowOff>37306</xdr:rowOff>
    </xdr:from>
    <xdr:to>
      <xdr:col>30</xdr:col>
      <xdr:colOff>309165</xdr:colOff>
      <xdr:row>88</xdr:row>
      <xdr:rowOff>75406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14684</xdr:colOff>
      <xdr:row>95</xdr:row>
      <xdr:rowOff>175816</xdr:rowOff>
    </xdr:from>
    <xdr:to>
      <xdr:col>30</xdr:col>
      <xdr:colOff>319484</xdr:colOff>
      <xdr:row>109</xdr:row>
      <xdr:rowOff>23813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4365</xdr:colOff>
      <xdr:row>111</xdr:row>
      <xdr:rowOff>24605</xdr:rowOff>
    </xdr:from>
    <xdr:to>
      <xdr:col>30</xdr:col>
      <xdr:colOff>309165</xdr:colOff>
      <xdr:row>125</xdr:row>
      <xdr:rowOff>102394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14287</xdr:colOff>
      <xdr:row>126</xdr:row>
      <xdr:rowOff>330994</xdr:rowOff>
    </xdr:from>
    <xdr:to>
      <xdr:col>30</xdr:col>
      <xdr:colOff>319087</xdr:colOff>
      <xdr:row>140</xdr:row>
      <xdr:rowOff>178991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599280</xdr:colOff>
      <xdr:row>148</xdr:row>
      <xdr:rowOff>19844</xdr:rowOff>
    </xdr:from>
    <xdr:to>
      <xdr:col>30</xdr:col>
      <xdr:colOff>298846</xdr:colOff>
      <xdr:row>162</xdr:row>
      <xdr:rowOff>56356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4763</xdr:colOff>
      <xdr:row>164</xdr:row>
      <xdr:rowOff>137716</xdr:rowOff>
    </xdr:from>
    <xdr:to>
      <xdr:col>30</xdr:col>
      <xdr:colOff>309563</xdr:colOff>
      <xdr:row>179</xdr:row>
      <xdr:rowOff>26988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4365</xdr:colOff>
      <xdr:row>181</xdr:row>
      <xdr:rowOff>143668</xdr:rowOff>
    </xdr:from>
    <xdr:to>
      <xdr:col>30</xdr:col>
      <xdr:colOff>309165</xdr:colOff>
      <xdr:row>196</xdr:row>
      <xdr:rowOff>29368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123428</xdr:colOff>
      <xdr:row>17</xdr:row>
      <xdr:rowOff>199628</xdr:rowOff>
    </xdr:from>
    <xdr:to>
      <xdr:col>46</xdr:col>
      <xdr:colOff>428227</xdr:colOff>
      <xdr:row>28</xdr:row>
      <xdr:rowOff>275828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39</xdr:col>
      <xdr:colOff>123428</xdr:colOff>
      <xdr:row>29</xdr:row>
      <xdr:rowOff>12700</xdr:rowOff>
    </xdr:from>
    <xdr:to>
      <xdr:col>46</xdr:col>
      <xdr:colOff>428227</xdr:colOff>
      <xdr:row>40</xdr:row>
      <xdr:rowOff>200819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39</xdr:col>
      <xdr:colOff>153194</xdr:colOff>
      <xdr:row>44</xdr:row>
      <xdr:rowOff>118666</xdr:rowOff>
    </xdr:from>
    <xdr:to>
      <xdr:col>46</xdr:col>
      <xdr:colOff>457993</xdr:colOff>
      <xdr:row>56</xdr:row>
      <xdr:rowOff>118666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39</xdr:col>
      <xdr:colOff>112713</xdr:colOff>
      <xdr:row>58</xdr:row>
      <xdr:rowOff>69454</xdr:rowOff>
    </xdr:from>
    <xdr:to>
      <xdr:col>46</xdr:col>
      <xdr:colOff>417512</xdr:colOff>
      <xdr:row>72</xdr:row>
      <xdr:rowOff>145653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39</xdr:col>
      <xdr:colOff>102791</xdr:colOff>
      <xdr:row>74</xdr:row>
      <xdr:rowOff>76994</xdr:rowOff>
    </xdr:from>
    <xdr:to>
      <xdr:col>46</xdr:col>
      <xdr:colOff>407590</xdr:colOff>
      <xdr:row>87</xdr:row>
      <xdr:rowOff>115094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39</xdr:col>
      <xdr:colOff>103188</xdr:colOff>
      <xdr:row>95</xdr:row>
      <xdr:rowOff>66675</xdr:rowOff>
    </xdr:from>
    <xdr:to>
      <xdr:col>46</xdr:col>
      <xdr:colOff>407987</xdr:colOff>
      <xdr:row>108</xdr:row>
      <xdr:rowOff>103187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39</xdr:col>
      <xdr:colOff>112713</xdr:colOff>
      <xdr:row>110</xdr:row>
      <xdr:rowOff>14684</xdr:rowOff>
    </xdr:from>
    <xdr:to>
      <xdr:col>46</xdr:col>
      <xdr:colOff>417512</xdr:colOff>
      <xdr:row>124</xdr:row>
      <xdr:rowOff>92472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39</xdr:col>
      <xdr:colOff>111521</xdr:colOff>
      <xdr:row>126</xdr:row>
      <xdr:rowOff>23416</xdr:rowOff>
    </xdr:from>
    <xdr:to>
      <xdr:col>46</xdr:col>
      <xdr:colOff>416320</xdr:colOff>
      <xdr:row>139</xdr:row>
      <xdr:rowOff>59929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39</xdr:col>
      <xdr:colOff>111522</xdr:colOff>
      <xdr:row>148</xdr:row>
      <xdr:rowOff>119063</xdr:rowOff>
    </xdr:from>
    <xdr:to>
      <xdr:col>46</xdr:col>
      <xdr:colOff>416321</xdr:colOff>
      <xdr:row>162</xdr:row>
      <xdr:rowOff>155575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39</xdr:col>
      <xdr:colOff>132953</xdr:colOff>
      <xdr:row>164</xdr:row>
      <xdr:rowOff>127397</xdr:rowOff>
    </xdr:from>
    <xdr:to>
      <xdr:col>46</xdr:col>
      <xdr:colOff>437752</xdr:colOff>
      <xdr:row>179</xdr:row>
      <xdr:rowOff>16669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39</xdr:col>
      <xdr:colOff>92869</xdr:colOff>
      <xdr:row>180</xdr:row>
      <xdr:rowOff>163910</xdr:rowOff>
    </xdr:from>
    <xdr:to>
      <xdr:col>46</xdr:col>
      <xdr:colOff>397668</xdr:colOff>
      <xdr:row>195</xdr:row>
      <xdr:rowOff>49610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30</xdr:col>
      <xdr:colOff>423862</xdr:colOff>
      <xdr:row>17</xdr:row>
      <xdr:rowOff>219075</xdr:rowOff>
    </xdr:from>
    <xdr:to>
      <xdr:col>38</xdr:col>
      <xdr:colOff>119062</xdr:colOff>
      <xdr:row>28</xdr:row>
      <xdr:rowOff>295275</xdr:rowOff>
    </xdr:to>
    <xdr:graphicFrame macro="">
      <xdr:nvGraphicFramePr>
        <xdr:cNvPr id="29" name="Gráfico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30</xdr:col>
      <xdr:colOff>442912</xdr:colOff>
      <xdr:row>29</xdr:row>
      <xdr:rowOff>9525</xdr:rowOff>
    </xdr:from>
    <xdr:to>
      <xdr:col>38</xdr:col>
      <xdr:colOff>138112</xdr:colOff>
      <xdr:row>40</xdr:row>
      <xdr:rowOff>200025</xdr:rowOff>
    </xdr:to>
    <xdr:graphicFrame macro="">
      <xdr:nvGraphicFramePr>
        <xdr:cNvPr id="32" name="Gráfico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30</xdr:col>
      <xdr:colOff>432593</xdr:colOff>
      <xdr:row>44</xdr:row>
      <xdr:rowOff>151607</xdr:rowOff>
    </xdr:from>
    <xdr:to>
      <xdr:col>38</xdr:col>
      <xdr:colOff>127793</xdr:colOff>
      <xdr:row>56</xdr:row>
      <xdr:rowOff>151209</xdr:rowOff>
    </xdr:to>
    <xdr:graphicFrame macro="">
      <xdr:nvGraphicFramePr>
        <xdr:cNvPr id="33" name="Gráfico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30</xdr:col>
      <xdr:colOff>423068</xdr:colOff>
      <xdr:row>58</xdr:row>
      <xdr:rowOff>158354</xdr:rowOff>
    </xdr:from>
    <xdr:to>
      <xdr:col>38</xdr:col>
      <xdr:colOff>118268</xdr:colOff>
      <xdr:row>73</xdr:row>
      <xdr:rowOff>46037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30</xdr:col>
      <xdr:colOff>423068</xdr:colOff>
      <xdr:row>75</xdr:row>
      <xdr:rowOff>26987</xdr:rowOff>
    </xdr:from>
    <xdr:to>
      <xdr:col>38</xdr:col>
      <xdr:colOff>118268</xdr:colOff>
      <xdr:row>88</xdr:row>
      <xdr:rowOff>65087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30</xdr:col>
      <xdr:colOff>482203</xdr:colOff>
      <xdr:row>95</xdr:row>
      <xdr:rowOff>184945</xdr:rowOff>
    </xdr:from>
    <xdr:to>
      <xdr:col>38</xdr:col>
      <xdr:colOff>177403</xdr:colOff>
      <xdr:row>109</xdr:row>
      <xdr:rowOff>32942</xdr:rowOff>
    </xdr:to>
    <xdr:graphicFrame macro="">
      <xdr:nvGraphicFramePr>
        <xdr:cNvPr id="31" name="Gráfico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462359</xdr:colOff>
      <xdr:row>111</xdr:row>
      <xdr:rowOff>24605</xdr:rowOff>
    </xdr:from>
    <xdr:to>
      <xdr:col>38</xdr:col>
      <xdr:colOff>157559</xdr:colOff>
      <xdr:row>125</xdr:row>
      <xdr:rowOff>102394</xdr:rowOff>
    </xdr:to>
    <xdr:graphicFrame macro="">
      <xdr:nvGraphicFramePr>
        <xdr:cNvPr id="34" name="Gráfico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30</xdr:col>
      <xdr:colOff>471884</xdr:colOff>
      <xdr:row>126</xdr:row>
      <xdr:rowOff>340519</xdr:rowOff>
    </xdr:from>
    <xdr:to>
      <xdr:col>38</xdr:col>
      <xdr:colOff>167084</xdr:colOff>
      <xdr:row>141</xdr:row>
      <xdr:rowOff>1</xdr:rowOff>
    </xdr:to>
    <xdr:graphicFrame macro="">
      <xdr:nvGraphicFramePr>
        <xdr:cNvPr id="35" name="Gráfico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461962</xdr:colOff>
      <xdr:row>148</xdr:row>
      <xdr:rowOff>19447</xdr:rowOff>
    </xdr:from>
    <xdr:to>
      <xdr:col>38</xdr:col>
      <xdr:colOff>157162</xdr:colOff>
      <xdr:row>162</xdr:row>
      <xdr:rowOff>55959</xdr:rowOff>
    </xdr:to>
    <xdr:graphicFrame macro="">
      <xdr:nvGraphicFramePr>
        <xdr:cNvPr id="36" name="Gráfico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30</xdr:col>
      <xdr:colOff>482203</xdr:colOff>
      <xdr:row>164</xdr:row>
      <xdr:rowOff>127397</xdr:rowOff>
    </xdr:from>
    <xdr:to>
      <xdr:col>38</xdr:col>
      <xdr:colOff>177403</xdr:colOff>
      <xdr:row>179</xdr:row>
      <xdr:rowOff>16669</xdr:rowOff>
    </xdr:to>
    <xdr:graphicFrame macro="">
      <xdr:nvGraphicFramePr>
        <xdr:cNvPr id="37" name="Gráfico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510382</xdr:colOff>
      <xdr:row>181</xdr:row>
      <xdr:rowOff>124619</xdr:rowOff>
    </xdr:from>
    <xdr:to>
      <xdr:col>38</xdr:col>
      <xdr:colOff>205582</xdr:colOff>
      <xdr:row>196</xdr:row>
      <xdr:rowOff>12303</xdr:rowOff>
    </xdr:to>
    <xdr:graphicFrame macro="">
      <xdr:nvGraphicFramePr>
        <xdr:cNvPr id="38" name="Gráfico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30</xdr:col>
      <xdr:colOff>520303</xdr:colOff>
      <xdr:row>202</xdr:row>
      <xdr:rowOff>2381</xdr:rowOff>
    </xdr:from>
    <xdr:to>
      <xdr:col>38</xdr:col>
      <xdr:colOff>215503</xdr:colOff>
      <xdr:row>216</xdr:row>
      <xdr:rowOff>76597</xdr:rowOff>
    </xdr:to>
    <xdr:graphicFrame macro="">
      <xdr:nvGraphicFramePr>
        <xdr:cNvPr id="39" name="Gráfico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23</xdr:col>
      <xdr:colOff>991</xdr:colOff>
      <xdr:row>201</xdr:row>
      <xdr:rowOff>186133</xdr:rowOff>
    </xdr:from>
    <xdr:to>
      <xdr:col>30</xdr:col>
      <xdr:colOff>336350</xdr:colOff>
      <xdr:row>216</xdr:row>
      <xdr:rowOff>109141</xdr:rowOff>
    </xdr:to>
    <xdr:graphicFrame macro="">
      <xdr:nvGraphicFramePr>
        <xdr:cNvPr id="40" name="Gráfico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39</xdr:col>
      <xdr:colOff>189510</xdr:colOff>
      <xdr:row>201</xdr:row>
      <xdr:rowOff>67071</xdr:rowOff>
    </xdr:from>
    <xdr:to>
      <xdr:col>46</xdr:col>
      <xdr:colOff>524868</xdr:colOff>
      <xdr:row>215</xdr:row>
      <xdr:rowOff>171052</xdr:rowOff>
    </xdr:to>
    <xdr:graphicFrame macro="">
      <xdr:nvGraphicFramePr>
        <xdr:cNvPr id="41" name="Gráfico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142875</xdr:rowOff>
    </xdr:from>
    <xdr:to>
      <xdr:col>7</xdr:col>
      <xdr:colOff>571499</xdr:colOff>
      <xdr:row>28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142874</xdr:rowOff>
    </xdr:from>
    <xdr:to>
      <xdr:col>9</xdr:col>
      <xdr:colOff>33338</xdr:colOff>
      <xdr:row>30</xdr:row>
      <xdr:rowOff>76199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161925</xdr:rowOff>
    </xdr:from>
    <xdr:to>
      <xdr:col>14</xdr:col>
      <xdr:colOff>152399</xdr:colOff>
      <xdr:row>30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73295</xdr:rowOff>
    </xdr:from>
    <xdr:to>
      <xdr:col>7</xdr:col>
      <xdr:colOff>167092</xdr:colOff>
      <xdr:row>28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14286</xdr:colOff>
      <xdr:row>35</xdr:row>
      <xdr:rowOff>161924</xdr:rowOff>
    </xdr:from>
    <xdr:to>
      <xdr:col>7</xdr:col>
      <xdr:colOff>180974</xdr:colOff>
      <xdr:row>52</xdr:row>
      <xdr:rowOff>133349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14286</xdr:colOff>
      <xdr:row>53</xdr:row>
      <xdr:rowOff>114300</xdr:rowOff>
    </xdr:from>
    <xdr:to>
      <xdr:col>7</xdr:col>
      <xdr:colOff>180974</xdr:colOff>
      <xdr:row>70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13</xdr:row>
      <xdr:rowOff>152400</xdr:rowOff>
    </xdr:from>
    <xdr:to>
      <xdr:col>13</xdr:col>
      <xdr:colOff>266700</xdr:colOff>
      <xdr:row>28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40795</xdr:rowOff>
    </xdr:from>
    <xdr:to>
      <xdr:col>8</xdr:col>
      <xdr:colOff>438149</xdr:colOff>
      <xdr:row>43</xdr:row>
      <xdr:rowOff>142155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476250</xdr:colOff>
      <xdr:row>29</xdr:row>
      <xdr:rowOff>38099</xdr:rowOff>
    </xdr:from>
    <xdr:to>
      <xdr:col>17</xdr:col>
      <xdr:colOff>428625</xdr:colOff>
      <xdr:row>43</xdr:row>
      <xdr:rowOff>142874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28575</xdr:rowOff>
    </xdr:from>
    <xdr:to>
      <xdr:col>8</xdr:col>
      <xdr:colOff>438149</xdr:colOff>
      <xdr:row>58</xdr:row>
      <xdr:rowOff>104775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481011</xdr:colOff>
      <xdr:row>44</xdr:row>
      <xdr:rowOff>28575</xdr:rowOff>
    </xdr:from>
    <xdr:to>
      <xdr:col>17</xdr:col>
      <xdr:colOff>438149</xdr:colOff>
      <xdr:row>58</xdr:row>
      <xdr:rowOff>104775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</xdr:colOff>
      <xdr:row>58</xdr:row>
      <xdr:rowOff>152400</xdr:rowOff>
    </xdr:from>
    <xdr:to>
      <xdr:col>8</xdr:col>
      <xdr:colOff>447675</xdr:colOff>
      <xdr:row>73</xdr:row>
      <xdr:rowOff>38100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500062</xdr:colOff>
      <xdr:row>58</xdr:row>
      <xdr:rowOff>142875</xdr:rowOff>
    </xdr:from>
    <xdr:to>
      <xdr:col>17</xdr:col>
      <xdr:colOff>428625</xdr:colOff>
      <xdr:row>73</xdr:row>
      <xdr:rowOff>28575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4761</xdr:colOff>
      <xdr:row>73</xdr:row>
      <xdr:rowOff>133350</xdr:rowOff>
    </xdr:from>
    <xdr:to>
      <xdr:col>8</xdr:col>
      <xdr:colOff>438149</xdr:colOff>
      <xdr:row>88</xdr:row>
      <xdr:rowOff>19050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524396</xdr:colOff>
      <xdr:row>73</xdr:row>
      <xdr:rowOff>125186</xdr:rowOff>
    </xdr:from>
    <xdr:to>
      <xdr:col>17</xdr:col>
      <xdr:colOff>429147</xdr:colOff>
      <xdr:row>88</xdr:row>
      <xdr:rowOff>42287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5"/>
  <sheetViews>
    <sheetView zoomScale="96" zoomScaleNormal="96" workbookViewId="0">
      <selection activeCell="P13" sqref="P13:P16"/>
    </sheetView>
  </sheetViews>
  <sheetFormatPr defaultRowHeight="15" x14ac:dyDescent="0.25"/>
  <cols>
    <col min="1" max="1" width="7.28515625" style="5" customWidth="1"/>
    <col min="2" max="2" width="75.42578125" style="5" customWidth="1"/>
    <col min="3" max="3" width="8.7109375" style="5" customWidth="1"/>
    <col min="4" max="4" width="11.5703125" style="5" customWidth="1"/>
    <col min="5" max="5" width="10.85546875" style="5" customWidth="1"/>
    <col min="6" max="6" width="10.5703125" style="5" customWidth="1"/>
    <col min="7" max="7" width="7.7109375" style="5" customWidth="1"/>
    <col min="8" max="8" width="14.28515625" style="5" customWidth="1"/>
    <col min="9" max="9" width="11.28515625" style="5" customWidth="1"/>
    <col min="10" max="10" width="9.28515625" style="5" customWidth="1"/>
    <col min="11" max="11" width="7.28515625" style="5" customWidth="1"/>
    <col min="12" max="12" width="6.28515625" style="5" customWidth="1"/>
    <col min="13" max="13" width="8.5703125" style="5" customWidth="1"/>
    <col min="14" max="14" width="8.85546875" style="5" customWidth="1"/>
    <col min="15" max="15" width="7.140625" style="5" customWidth="1"/>
    <col min="16" max="16" width="7" style="5" customWidth="1"/>
    <col min="17" max="17" width="15.7109375" style="5" customWidth="1"/>
    <col min="18" max="18" width="13.28515625" style="5" customWidth="1"/>
    <col min="19" max="16384" width="9.140625" style="5"/>
  </cols>
  <sheetData>
    <row r="2" spans="1:20" ht="23.25" x14ac:dyDescent="0.35">
      <c r="A2" s="53" t="s">
        <v>159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5" spans="1:20" ht="33" customHeight="1" x14ac:dyDescent="0.25">
      <c r="A5" s="6" t="s">
        <v>0</v>
      </c>
      <c r="B5" s="35" t="s">
        <v>67</v>
      </c>
      <c r="C5" s="6" t="s">
        <v>17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18</v>
      </c>
      <c r="K5" s="6" t="s">
        <v>7</v>
      </c>
      <c r="L5" s="6" t="s">
        <v>24</v>
      </c>
      <c r="M5" s="6" t="s">
        <v>136</v>
      </c>
      <c r="N5" s="6" t="s">
        <v>137</v>
      </c>
      <c r="O5" s="6" t="s">
        <v>7</v>
      </c>
      <c r="P5" s="6" t="s">
        <v>24</v>
      </c>
    </row>
    <row r="6" spans="1:20" ht="15" customHeight="1" x14ac:dyDescent="0.25">
      <c r="A6" s="54" t="s">
        <v>15</v>
      </c>
      <c r="B6" s="7" t="s">
        <v>8</v>
      </c>
      <c r="C6" s="33">
        <f>C27</f>
        <v>1</v>
      </c>
      <c r="D6" s="33">
        <f t="shared" ref="D6:I6" si="0">D27</f>
        <v>18</v>
      </c>
      <c r="E6" s="33">
        <f>E27</f>
        <v>10</v>
      </c>
      <c r="F6" s="33">
        <f t="shared" si="0"/>
        <v>0</v>
      </c>
      <c r="G6" s="33">
        <f t="shared" si="0"/>
        <v>23</v>
      </c>
      <c r="H6" s="33">
        <f t="shared" si="0"/>
        <v>0</v>
      </c>
      <c r="I6" s="33">
        <f t="shared" si="0"/>
        <v>0</v>
      </c>
      <c r="J6" s="33">
        <f>J27</f>
        <v>2</v>
      </c>
      <c r="K6" s="8">
        <f>SUM(C6:J6)</f>
        <v>54</v>
      </c>
      <c r="L6" s="57">
        <f>SUM(K6:K12)</f>
        <v>343</v>
      </c>
      <c r="M6" s="1">
        <v>24</v>
      </c>
      <c r="N6" s="1">
        <v>30</v>
      </c>
      <c r="O6" s="27">
        <f>SUM(M6:N6)</f>
        <v>54</v>
      </c>
      <c r="P6" s="60">
        <f>SUM(O6:O12)</f>
        <v>343</v>
      </c>
    </row>
    <row r="7" spans="1:20" ht="15" customHeight="1" x14ac:dyDescent="0.25">
      <c r="A7" s="55"/>
      <c r="B7" s="7" t="s">
        <v>9</v>
      </c>
      <c r="C7" s="33">
        <f>C43</f>
        <v>0</v>
      </c>
      <c r="D7" s="33">
        <f t="shared" ref="D7:J7" si="1">D43</f>
        <v>1</v>
      </c>
      <c r="E7" s="33">
        <f t="shared" si="1"/>
        <v>5</v>
      </c>
      <c r="F7" s="33">
        <f t="shared" si="1"/>
        <v>1</v>
      </c>
      <c r="G7" s="33">
        <f t="shared" si="1"/>
        <v>2</v>
      </c>
      <c r="H7" s="33">
        <f t="shared" si="1"/>
        <v>0</v>
      </c>
      <c r="I7" s="33">
        <f t="shared" si="1"/>
        <v>0</v>
      </c>
      <c r="J7" s="33">
        <f t="shared" si="1"/>
        <v>0</v>
      </c>
      <c r="K7" s="8">
        <f t="shared" ref="K7:K16" si="2">SUM(C7:J7)</f>
        <v>9</v>
      </c>
      <c r="L7" s="58"/>
      <c r="M7" s="1">
        <f>M43</f>
        <v>6</v>
      </c>
      <c r="N7" s="1">
        <f>N43</f>
        <v>3</v>
      </c>
      <c r="O7" s="27">
        <f t="shared" ref="O7:O16" si="3">SUM(M7:N7)</f>
        <v>9</v>
      </c>
      <c r="P7" s="60"/>
    </row>
    <row r="8" spans="1:20" ht="15" customHeight="1" x14ac:dyDescent="0.25">
      <c r="A8" s="55"/>
      <c r="B8" s="7" t="s">
        <v>22</v>
      </c>
      <c r="C8" s="33">
        <f>C31</f>
        <v>0</v>
      </c>
      <c r="D8" s="33">
        <f t="shared" ref="D8:J8" si="4">D31</f>
        <v>1</v>
      </c>
      <c r="E8" s="33">
        <f t="shared" si="4"/>
        <v>1</v>
      </c>
      <c r="F8" s="33">
        <f t="shared" si="4"/>
        <v>0</v>
      </c>
      <c r="G8" s="33">
        <f t="shared" si="4"/>
        <v>2</v>
      </c>
      <c r="H8" s="33">
        <f t="shared" si="4"/>
        <v>0</v>
      </c>
      <c r="I8" s="33">
        <f t="shared" si="4"/>
        <v>0</v>
      </c>
      <c r="J8" s="33">
        <f t="shared" si="4"/>
        <v>0</v>
      </c>
      <c r="K8" s="8">
        <f t="shared" si="2"/>
        <v>4</v>
      </c>
      <c r="L8" s="58"/>
      <c r="M8" s="1">
        <f>M31</f>
        <v>1</v>
      </c>
      <c r="N8" s="1">
        <f>N31</f>
        <v>3</v>
      </c>
      <c r="O8" s="27">
        <f t="shared" si="3"/>
        <v>4</v>
      </c>
      <c r="P8" s="60"/>
    </row>
    <row r="9" spans="1:20" ht="15" customHeight="1" x14ac:dyDescent="0.25">
      <c r="A9" s="55"/>
      <c r="B9" s="7" t="s">
        <v>19</v>
      </c>
      <c r="C9" s="33">
        <f>C39</f>
        <v>0</v>
      </c>
      <c r="D9" s="33">
        <f t="shared" ref="D9:J9" si="5">D39</f>
        <v>1</v>
      </c>
      <c r="E9" s="33">
        <f t="shared" si="5"/>
        <v>1</v>
      </c>
      <c r="F9" s="33">
        <f t="shared" si="5"/>
        <v>0</v>
      </c>
      <c r="G9" s="33">
        <f t="shared" si="5"/>
        <v>2</v>
      </c>
      <c r="H9" s="33">
        <f t="shared" si="5"/>
        <v>0</v>
      </c>
      <c r="I9" s="33">
        <f t="shared" si="5"/>
        <v>0</v>
      </c>
      <c r="J9" s="33">
        <f t="shared" si="5"/>
        <v>0</v>
      </c>
      <c r="K9" s="8">
        <f t="shared" si="2"/>
        <v>4</v>
      </c>
      <c r="L9" s="58"/>
      <c r="M9" s="1">
        <f>M39</f>
        <v>3</v>
      </c>
      <c r="N9" s="1">
        <f>N39</f>
        <v>1</v>
      </c>
      <c r="O9" s="27">
        <f t="shared" si="3"/>
        <v>4</v>
      </c>
      <c r="P9" s="60"/>
    </row>
    <row r="10" spans="1:20" ht="15" customHeight="1" x14ac:dyDescent="0.25">
      <c r="A10" s="55"/>
      <c r="B10" s="9" t="s">
        <v>20</v>
      </c>
      <c r="C10" s="33">
        <f>C35</f>
        <v>0</v>
      </c>
      <c r="D10" s="33">
        <f t="shared" ref="D10:J10" si="6">D35</f>
        <v>1</v>
      </c>
      <c r="E10" s="33">
        <f t="shared" si="6"/>
        <v>0</v>
      </c>
      <c r="F10" s="33">
        <f t="shared" si="6"/>
        <v>0</v>
      </c>
      <c r="G10" s="33">
        <f t="shared" si="6"/>
        <v>4</v>
      </c>
      <c r="H10" s="33">
        <f t="shared" si="6"/>
        <v>0</v>
      </c>
      <c r="I10" s="33">
        <f t="shared" si="6"/>
        <v>0</v>
      </c>
      <c r="J10" s="33">
        <f t="shared" si="6"/>
        <v>0</v>
      </c>
      <c r="K10" s="8">
        <f t="shared" si="2"/>
        <v>5</v>
      </c>
      <c r="L10" s="58"/>
      <c r="M10" s="1">
        <f>M35</f>
        <v>0</v>
      </c>
      <c r="N10" s="1">
        <f>N35</f>
        <v>5</v>
      </c>
      <c r="O10" s="27">
        <f t="shared" si="3"/>
        <v>5</v>
      </c>
      <c r="P10" s="60"/>
    </row>
    <row r="11" spans="1:20" ht="15" customHeight="1" x14ac:dyDescent="0.25">
      <c r="A11" s="55"/>
      <c r="B11" s="7" t="s">
        <v>10</v>
      </c>
      <c r="C11" s="33">
        <f>C50</f>
        <v>0</v>
      </c>
      <c r="D11" s="33">
        <f t="shared" ref="D11:J11" si="7">D50</f>
        <v>3</v>
      </c>
      <c r="E11" s="33">
        <f t="shared" si="7"/>
        <v>3</v>
      </c>
      <c r="F11" s="33">
        <f t="shared" si="7"/>
        <v>0</v>
      </c>
      <c r="G11" s="33">
        <f t="shared" si="7"/>
        <v>6</v>
      </c>
      <c r="H11" s="33">
        <f t="shared" si="7"/>
        <v>9</v>
      </c>
      <c r="I11" s="33">
        <f t="shared" si="7"/>
        <v>0</v>
      </c>
      <c r="J11" s="33">
        <f t="shared" si="7"/>
        <v>0</v>
      </c>
      <c r="K11" s="8">
        <f t="shared" si="2"/>
        <v>21</v>
      </c>
      <c r="L11" s="58"/>
      <c r="M11" s="1">
        <f>M50</f>
        <v>8</v>
      </c>
      <c r="N11" s="1">
        <f>N50</f>
        <v>13</v>
      </c>
      <c r="O11" s="27">
        <f t="shared" si="3"/>
        <v>21</v>
      </c>
      <c r="P11" s="60"/>
    </row>
    <row r="12" spans="1:20" ht="15" customHeight="1" x14ac:dyDescent="0.25">
      <c r="A12" s="56"/>
      <c r="B12" s="7" t="s">
        <v>11</v>
      </c>
      <c r="C12" s="33">
        <f>C79</f>
        <v>0</v>
      </c>
      <c r="D12" s="33">
        <f t="shared" ref="D12:J12" si="8">D79</f>
        <v>101</v>
      </c>
      <c r="E12" s="33">
        <f t="shared" si="8"/>
        <v>25</v>
      </c>
      <c r="F12" s="33">
        <f t="shared" si="8"/>
        <v>1</v>
      </c>
      <c r="G12" s="33">
        <f t="shared" si="8"/>
        <v>30</v>
      </c>
      <c r="H12" s="33">
        <f t="shared" si="8"/>
        <v>24</v>
      </c>
      <c r="I12" s="33">
        <f t="shared" si="8"/>
        <v>4</v>
      </c>
      <c r="J12" s="33">
        <f t="shared" si="8"/>
        <v>61</v>
      </c>
      <c r="K12" s="8">
        <f t="shared" si="2"/>
        <v>246</v>
      </c>
      <c r="L12" s="59"/>
      <c r="M12" s="1">
        <f>M79</f>
        <v>117</v>
      </c>
      <c r="N12" s="1">
        <f>N79</f>
        <v>129</v>
      </c>
      <c r="O12" s="27">
        <f t="shared" si="3"/>
        <v>246</v>
      </c>
      <c r="P12" s="60"/>
    </row>
    <row r="13" spans="1:20" ht="15" customHeight="1" x14ac:dyDescent="0.25">
      <c r="A13" s="54" t="s">
        <v>16</v>
      </c>
      <c r="B13" s="7" t="s">
        <v>140</v>
      </c>
      <c r="C13" s="33">
        <f>C103</f>
        <v>0</v>
      </c>
      <c r="D13" s="33">
        <f t="shared" ref="D13:J13" si="9">D103</f>
        <v>5</v>
      </c>
      <c r="E13" s="33">
        <f t="shared" si="9"/>
        <v>3</v>
      </c>
      <c r="F13" s="33">
        <f t="shared" si="9"/>
        <v>0</v>
      </c>
      <c r="G13" s="33">
        <f t="shared" si="9"/>
        <v>18</v>
      </c>
      <c r="H13" s="33">
        <f t="shared" si="9"/>
        <v>8</v>
      </c>
      <c r="I13" s="33">
        <f t="shared" si="9"/>
        <v>0</v>
      </c>
      <c r="J13" s="33">
        <f t="shared" si="9"/>
        <v>5</v>
      </c>
      <c r="K13" s="8">
        <f>SUM(C13:J13)</f>
        <v>39</v>
      </c>
      <c r="L13" s="57">
        <f>SUM(K13:K16)</f>
        <v>175</v>
      </c>
      <c r="M13" s="1">
        <f>M103</f>
        <v>18</v>
      </c>
      <c r="N13" s="1">
        <f>N103</f>
        <v>21</v>
      </c>
      <c r="O13" s="27">
        <f t="shared" si="3"/>
        <v>39</v>
      </c>
      <c r="P13" s="60">
        <f>SUM(O13:O16)</f>
        <v>175</v>
      </c>
    </row>
    <row r="14" spans="1:20" ht="15" customHeight="1" x14ac:dyDescent="0.25">
      <c r="A14" s="55"/>
      <c r="B14" s="7" t="s">
        <v>12</v>
      </c>
      <c r="C14" s="33">
        <f>C150</f>
        <v>0</v>
      </c>
      <c r="D14" s="33">
        <f t="shared" ref="D14:J14" si="10">D150</f>
        <v>8</v>
      </c>
      <c r="E14" s="33">
        <f t="shared" si="10"/>
        <v>6</v>
      </c>
      <c r="F14" s="33">
        <f t="shared" si="10"/>
        <v>0</v>
      </c>
      <c r="G14" s="33">
        <f t="shared" si="10"/>
        <v>13</v>
      </c>
      <c r="H14" s="33">
        <f t="shared" si="10"/>
        <v>19</v>
      </c>
      <c r="I14" s="33">
        <f t="shared" si="10"/>
        <v>0</v>
      </c>
      <c r="J14" s="33">
        <f t="shared" si="10"/>
        <v>5</v>
      </c>
      <c r="K14" s="8">
        <f t="shared" si="2"/>
        <v>51</v>
      </c>
      <c r="L14" s="58"/>
      <c r="M14" s="1">
        <f>M150</f>
        <v>22</v>
      </c>
      <c r="N14" s="1">
        <f>N150</f>
        <v>29</v>
      </c>
      <c r="O14" s="27">
        <f t="shared" si="3"/>
        <v>51</v>
      </c>
      <c r="P14" s="60"/>
    </row>
    <row r="15" spans="1:20" ht="15" customHeight="1" x14ac:dyDescent="0.25">
      <c r="A15" s="55"/>
      <c r="B15" s="7" t="s">
        <v>21</v>
      </c>
      <c r="C15" s="33">
        <f>C174</f>
        <v>0</v>
      </c>
      <c r="D15" s="33">
        <f t="shared" ref="D15:J15" si="11">D174</f>
        <v>2</v>
      </c>
      <c r="E15" s="33">
        <f t="shared" si="11"/>
        <v>4</v>
      </c>
      <c r="F15" s="33">
        <f t="shared" si="11"/>
        <v>3</v>
      </c>
      <c r="G15" s="33">
        <f t="shared" si="11"/>
        <v>7</v>
      </c>
      <c r="H15" s="33">
        <f>H174</f>
        <v>18</v>
      </c>
      <c r="I15" s="33">
        <f t="shared" si="11"/>
        <v>0</v>
      </c>
      <c r="J15" s="33">
        <f t="shared" si="11"/>
        <v>0</v>
      </c>
      <c r="K15" s="8">
        <f t="shared" si="2"/>
        <v>34</v>
      </c>
      <c r="L15" s="58"/>
      <c r="M15" s="1">
        <f>M174</f>
        <v>10</v>
      </c>
      <c r="N15" s="1">
        <f>N174</f>
        <v>24</v>
      </c>
      <c r="O15" s="27">
        <f t="shared" si="3"/>
        <v>34</v>
      </c>
      <c r="P15" s="60"/>
      <c r="Q15" s="18"/>
      <c r="R15" s="18"/>
      <c r="S15" s="18"/>
      <c r="T15" s="18"/>
    </row>
    <row r="16" spans="1:20" ht="15" customHeight="1" x14ac:dyDescent="0.25">
      <c r="A16" s="56"/>
      <c r="B16" s="7" t="s">
        <v>13</v>
      </c>
      <c r="C16" s="33">
        <f>C125</f>
        <v>0</v>
      </c>
      <c r="D16" s="33">
        <f t="shared" ref="D16:J16" si="12">D125</f>
        <v>2</v>
      </c>
      <c r="E16" s="33">
        <f t="shared" si="12"/>
        <v>0</v>
      </c>
      <c r="F16" s="33">
        <f t="shared" si="12"/>
        <v>4</v>
      </c>
      <c r="G16" s="33">
        <f t="shared" si="12"/>
        <v>18</v>
      </c>
      <c r="H16" s="33">
        <f t="shared" si="12"/>
        <v>18</v>
      </c>
      <c r="I16" s="33">
        <f t="shared" si="12"/>
        <v>0</v>
      </c>
      <c r="J16" s="33">
        <f t="shared" si="12"/>
        <v>9</v>
      </c>
      <c r="K16" s="8">
        <f t="shared" si="2"/>
        <v>51</v>
      </c>
      <c r="L16" s="59"/>
      <c r="M16" s="1">
        <f>M125</f>
        <v>16</v>
      </c>
      <c r="N16" s="1">
        <f>N125</f>
        <v>35</v>
      </c>
      <c r="O16" s="27">
        <f t="shared" si="3"/>
        <v>51</v>
      </c>
      <c r="P16" s="60"/>
    </row>
    <row r="17" spans="1:16" ht="21.95" customHeight="1" x14ac:dyDescent="0.25">
      <c r="A17" s="10"/>
      <c r="B17" s="11" t="s">
        <v>14</v>
      </c>
      <c r="C17" s="8">
        <f>SUM(C6:C16)</f>
        <v>1</v>
      </c>
      <c r="D17" s="8">
        <f t="shared" ref="D17:K17" si="13">SUM(D6:D16)</f>
        <v>143</v>
      </c>
      <c r="E17" s="8">
        <f t="shared" si="13"/>
        <v>58</v>
      </c>
      <c r="F17" s="8">
        <f t="shared" si="13"/>
        <v>9</v>
      </c>
      <c r="G17" s="8">
        <f t="shared" si="13"/>
        <v>125</v>
      </c>
      <c r="H17" s="8">
        <f t="shared" si="13"/>
        <v>96</v>
      </c>
      <c r="I17" s="8">
        <f t="shared" si="13"/>
        <v>4</v>
      </c>
      <c r="J17" s="8">
        <f t="shared" si="13"/>
        <v>82</v>
      </c>
      <c r="K17" s="8">
        <f t="shared" si="13"/>
        <v>518</v>
      </c>
      <c r="L17" s="8">
        <f>SUM(C17:J17)</f>
        <v>518</v>
      </c>
      <c r="M17" s="8">
        <f>SUM(M6:M16)</f>
        <v>225</v>
      </c>
      <c r="N17" s="8">
        <f t="shared" ref="N17" si="14">SUM(N6:N16)</f>
        <v>293</v>
      </c>
      <c r="O17" s="8">
        <f>SUM(O6:O16)</f>
        <v>518</v>
      </c>
      <c r="P17" s="3">
        <f>SUM(M17:N17)</f>
        <v>518</v>
      </c>
    </row>
    <row r="18" spans="1:16" s="17" customFormat="1" ht="21.95" customHeight="1" x14ac:dyDescent="0.2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6" ht="21.9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6" ht="33" customHeight="1" x14ac:dyDescent="0.25">
      <c r="A20" s="6" t="s">
        <v>0</v>
      </c>
      <c r="B20" s="35" t="s">
        <v>63</v>
      </c>
      <c r="C20" s="6" t="s">
        <v>17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18</v>
      </c>
      <c r="K20" s="6" t="s">
        <v>7</v>
      </c>
      <c r="L20" s="6" t="s">
        <v>24</v>
      </c>
      <c r="M20" s="6" t="s">
        <v>136</v>
      </c>
      <c r="N20" s="6" t="s">
        <v>137</v>
      </c>
      <c r="O20" s="6" t="s">
        <v>7</v>
      </c>
      <c r="P20" s="6" t="s">
        <v>24</v>
      </c>
    </row>
    <row r="21" spans="1:16" ht="15" customHeight="1" x14ac:dyDescent="0.25">
      <c r="A21" s="19"/>
      <c r="B21" s="7" t="s">
        <v>64</v>
      </c>
      <c r="C21" s="34">
        <v>1</v>
      </c>
      <c r="D21" s="33">
        <v>0</v>
      </c>
      <c r="E21" s="33">
        <v>8</v>
      </c>
      <c r="F21" s="33">
        <v>0</v>
      </c>
      <c r="G21" s="33">
        <v>3</v>
      </c>
      <c r="H21" s="33">
        <v>0</v>
      </c>
      <c r="I21" s="33">
        <v>0</v>
      </c>
      <c r="J21" s="33">
        <v>0</v>
      </c>
      <c r="K21" s="8">
        <f t="shared" ref="K21:K26" si="15">SUM(C21:J21)</f>
        <v>12</v>
      </c>
      <c r="L21" s="58">
        <f>SUM(K21:K26)</f>
        <v>54</v>
      </c>
      <c r="M21" s="4">
        <v>4</v>
      </c>
      <c r="N21" s="4">
        <v>8</v>
      </c>
      <c r="O21" s="2">
        <f>SUM(M21:N21)</f>
        <v>12</v>
      </c>
      <c r="P21" s="60">
        <f>SUM(O21:O26)</f>
        <v>54</v>
      </c>
    </row>
    <row r="22" spans="1:16" ht="15" customHeight="1" x14ac:dyDescent="0.25">
      <c r="A22" s="19"/>
      <c r="B22" s="7" t="s">
        <v>33</v>
      </c>
      <c r="C22" s="34">
        <v>0</v>
      </c>
      <c r="D22" s="33">
        <v>15</v>
      </c>
      <c r="E22" s="33">
        <v>1</v>
      </c>
      <c r="F22" s="33">
        <v>0</v>
      </c>
      <c r="G22" s="33">
        <v>3</v>
      </c>
      <c r="H22" s="33">
        <v>0</v>
      </c>
      <c r="I22" s="33">
        <v>0</v>
      </c>
      <c r="J22" s="33">
        <v>1</v>
      </c>
      <c r="K22" s="8">
        <f t="shared" si="15"/>
        <v>20</v>
      </c>
      <c r="L22" s="58"/>
      <c r="M22" s="4">
        <v>4</v>
      </c>
      <c r="N22" s="4">
        <v>16</v>
      </c>
      <c r="O22" s="2">
        <f t="shared" ref="O22:O26" si="16">SUM(M22:N22)</f>
        <v>20</v>
      </c>
      <c r="P22" s="60"/>
    </row>
    <row r="23" spans="1:16" ht="15" customHeight="1" x14ac:dyDescent="0.25">
      <c r="A23" s="19" t="s">
        <v>15</v>
      </c>
      <c r="B23" s="7" t="s">
        <v>34</v>
      </c>
      <c r="C23" s="34">
        <v>0</v>
      </c>
      <c r="D23" s="33">
        <v>0</v>
      </c>
      <c r="E23" s="33">
        <v>0</v>
      </c>
      <c r="F23" s="33">
        <v>0</v>
      </c>
      <c r="G23" s="33">
        <v>7</v>
      </c>
      <c r="H23" s="33">
        <v>0</v>
      </c>
      <c r="I23" s="33">
        <v>0</v>
      </c>
      <c r="J23" s="33">
        <v>0</v>
      </c>
      <c r="K23" s="8">
        <f t="shared" si="15"/>
        <v>7</v>
      </c>
      <c r="L23" s="58"/>
      <c r="M23" s="4">
        <v>4</v>
      </c>
      <c r="N23" s="4">
        <v>3</v>
      </c>
      <c r="O23" s="2">
        <f t="shared" si="16"/>
        <v>7</v>
      </c>
      <c r="P23" s="60"/>
    </row>
    <row r="24" spans="1:16" ht="15" customHeight="1" x14ac:dyDescent="0.25">
      <c r="A24" s="19"/>
      <c r="B24" s="7" t="s">
        <v>35</v>
      </c>
      <c r="C24" s="34">
        <v>0</v>
      </c>
      <c r="D24" s="33">
        <v>1</v>
      </c>
      <c r="E24" s="33">
        <v>0</v>
      </c>
      <c r="F24" s="33">
        <v>0</v>
      </c>
      <c r="G24" s="33">
        <v>6</v>
      </c>
      <c r="H24" s="33">
        <v>0</v>
      </c>
      <c r="I24" s="33">
        <v>0</v>
      </c>
      <c r="J24" s="33">
        <v>1</v>
      </c>
      <c r="K24" s="8">
        <f t="shared" si="15"/>
        <v>8</v>
      </c>
      <c r="L24" s="58"/>
      <c r="M24" s="4">
        <v>5</v>
      </c>
      <c r="N24" s="4">
        <v>3</v>
      </c>
      <c r="O24" s="2">
        <f t="shared" si="16"/>
        <v>8</v>
      </c>
      <c r="P24" s="60"/>
    </row>
    <row r="25" spans="1:16" ht="15" customHeight="1" x14ac:dyDescent="0.25">
      <c r="A25" s="19"/>
      <c r="B25" s="7" t="s">
        <v>36</v>
      </c>
      <c r="C25" s="34">
        <v>0</v>
      </c>
      <c r="D25" s="33">
        <v>2</v>
      </c>
      <c r="E25" s="33">
        <v>1</v>
      </c>
      <c r="F25" s="33">
        <v>0</v>
      </c>
      <c r="G25" s="33">
        <v>1</v>
      </c>
      <c r="H25" s="33">
        <v>0</v>
      </c>
      <c r="I25" s="33">
        <v>0</v>
      </c>
      <c r="J25" s="33">
        <v>0</v>
      </c>
      <c r="K25" s="8">
        <f t="shared" si="15"/>
        <v>4</v>
      </c>
      <c r="L25" s="58"/>
      <c r="M25" s="4">
        <v>2</v>
      </c>
      <c r="N25" s="4">
        <v>2</v>
      </c>
      <c r="O25" s="2">
        <f t="shared" si="16"/>
        <v>4</v>
      </c>
      <c r="P25" s="60"/>
    </row>
    <row r="26" spans="1:16" ht="15" customHeight="1" x14ac:dyDescent="0.25">
      <c r="A26" s="20"/>
      <c r="B26" s="12" t="s">
        <v>37</v>
      </c>
      <c r="C26" s="33">
        <v>0</v>
      </c>
      <c r="D26" s="33">
        <v>0</v>
      </c>
      <c r="E26" s="33">
        <v>0</v>
      </c>
      <c r="F26" s="33">
        <v>0</v>
      </c>
      <c r="G26" s="33">
        <v>3</v>
      </c>
      <c r="H26" s="33">
        <v>0</v>
      </c>
      <c r="I26" s="33">
        <v>0</v>
      </c>
      <c r="J26" s="33">
        <v>0</v>
      </c>
      <c r="K26" s="8">
        <f t="shared" si="15"/>
        <v>3</v>
      </c>
      <c r="L26" s="59"/>
      <c r="M26" s="4">
        <v>3</v>
      </c>
      <c r="N26" s="4">
        <v>0</v>
      </c>
      <c r="O26" s="2">
        <f t="shared" si="16"/>
        <v>3</v>
      </c>
      <c r="P26" s="60"/>
    </row>
    <row r="27" spans="1:16" ht="21.95" customHeight="1" x14ac:dyDescent="0.25">
      <c r="A27" s="10"/>
      <c r="B27" s="11" t="s">
        <v>14</v>
      </c>
      <c r="C27" s="8">
        <f>SUM(C21:C26)</f>
        <v>1</v>
      </c>
      <c r="D27" s="8">
        <f t="shared" ref="D27:J27" si="17">SUM(D21:D26)</f>
        <v>18</v>
      </c>
      <c r="E27" s="8">
        <f t="shared" si="17"/>
        <v>10</v>
      </c>
      <c r="F27" s="8">
        <f t="shared" si="17"/>
        <v>0</v>
      </c>
      <c r="G27" s="8">
        <f t="shared" si="17"/>
        <v>23</v>
      </c>
      <c r="H27" s="8">
        <f t="shared" si="17"/>
        <v>0</v>
      </c>
      <c r="I27" s="8">
        <f t="shared" si="17"/>
        <v>0</v>
      </c>
      <c r="J27" s="8">
        <f t="shared" si="17"/>
        <v>2</v>
      </c>
      <c r="K27" s="8">
        <f>SUM(K21:K26)</f>
        <v>54</v>
      </c>
      <c r="L27" s="8">
        <f>SUM(C27:J27)</f>
        <v>54</v>
      </c>
      <c r="M27" s="8">
        <f>SUM(M21:M26)</f>
        <v>22</v>
      </c>
      <c r="N27" s="8">
        <f>SUM(N21:N26)</f>
        <v>32</v>
      </c>
      <c r="O27" s="8">
        <f>SUM(O21:O26)</f>
        <v>54</v>
      </c>
      <c r="P27" s="3">
        <f>SUM(M27:N27)</f>
        <v>54</v>
      </c>
    </row>
    <row r="28" spans="1:16" ht="21.9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3"/>
      <c r="L28" s="10"/>
    </row>
    <row r="29" spans="1:16" ht="33" customHeight="1" x14ac:dyDescent="0.25">
      <c r="A29" s="6" t="s">
        <v>0</v>
      </c>
      <c r="B29" s="35" t="s">
        <v>65</v>
      </c>
      <c r="C29" s="6" t="s">
        <v>17</v>
      </c>
      <c r="D29" s="6" t="s">
        <v>1</v>
      </c>
      <c r="E29" s="6" t="s">
        <v>2</v>
      </c>
      <c r="F29" s="6" t="s">
        <v>3</v>
      </c>
      <c r="G29" s="6" t="s">
        <v>4</v>
      </c>
      <c r="H29" s="6" t="s">
        <v>5</v>
      </c>
      <c r="I29" s="6" t="s">
        <v>6</v>
      </c>
      <c r="J29" s="6" t="s">
        <v>18</v>
      </c>
      <c r="K29" s="6" t="s">
        <v>7</v>
      </c>
      <c r="L29" s="6" t="s">
        <v>24</v>
      </c>
      <c r="M29" s="6" t="s">
        <v>136</v>
      </c>
      <c r="N29" s="6" t="s">
        <v>137</v>
      </c>
      <c r="O29" s="6" t="s">
        <v>7</v>
      </c>
      <c r="P29" s="6" t="s">
        <v>24</v>
      </c>
    </row>
    <row r="30" spans="1:16" ht="15" customHeight="1" x14ac:dyDescent="0.25">
      <c r="A30" s="11" t="s">
        <v>15</v>
      </c>
      <c r="B30" s="7" t="s">
        <v>71</v>
      </c>
      <c r="C30" s="34">
        <v>0</v>
      </c>
      <c r="D30" s="33">
        <v>1</v>
      </c>
      <c r="E30" s="33">
        <v>1</v>
      </c>
      <c r="F30" s="33">
        <v>0</v>
      </c>
      <c r="G30" s="33">
        <v>2</v>
      </c>
      <c r="H30" s="33">
        <v>0</v>
      </c>
      <c r="I30" s="33">
        <v>0</v>
      </c>
      <c r="J30" s="33">
        <v>0</v>
      </c>
      <c r="K30" s="8">
        <f>SUM(C30:J30)</f>
        <v>4</v>
      </c>
      <c r="L30" s="21">
        <f>SUM(K30:K30)</f>
        <v>4</v>
      </c>
      <c r="M30" s="4">
        <v>1</v>
      </c>
      <c r="N30" s="4">
        <v>3</v>
      </c>
      <c r="O30" s="2">
        <f>SUM(M30:N30)</f>
        <v>4</v>
      </c>
      <c r="P30" s="2">
        <f>SUM(O30)</f>
        <v>4</v>
      </c>
    </row>
    <row r="31" spans="1:16" x14ac:dyDescent="0.25">
      <c r="A31" s="10"/>
      <c r="B31" s="11" t="s">
        <v>14</v>
      </c>
      <c r="C31" s="8">
        <f t="shared" ref="C31:K31" si="18">SUM(C30:C30)</f>
        <v>0</v>
      </c>
      <c r="D31" s="8">
        <f t="shared" si="18"/>
        <v>1</v>
      </c>
      <c r="E31" s="8">
        <f t="shared" si="18"/>
        <v>1</v>
      </c>
      <c r="F31" s="8">
        <f t="shared" si="18"/>
        <v>0</v>
      </c>
      <c r="G31" s="8">
        <f t="shared" si="18"/>
        <v>2</v>
      </c>
      <c r="H31" s="8">
        <f t="shared" si="18"/>
        <v>0</v>
      </c>
      <c r="I31" s="8">
        <f t="shared" si="18"/>
        <v>0</v>
      </c>
      <c r="J31" s="8">
        <f t="shared" si="18"/>
        <v>0</v>
      </c>
      <c r="K31" s="8">
        <f t="shared" si="18"/>
        <v>4</v>
      </c>
      <c r="L31" s="8">
        <f>SUM(C31:J31)</f>
        <v>4</v>
      </c>
      <c r="M31" s="8">
        <f>SUM(M30)</f>
        <v>1</v>
      </c>
      <c r="N31" s="8">
        <f>SUM(N30)</f>
        <v>3</v>
      </c>
      <c r="O31" s="8">
        <f>SUM(O30)</f>
        <v>4</v>
      </c>
      <c r="P31" s="3">
        <f>SUM(M31:N31)</f>
        <v>4</v>
      </c>
    </row>
    <row r="32" spans="1:1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6" ht="33" customHeight="1" x14ac:dyDescent="0.25">
      <c r="A33" s="6" t="s">
        <v>0</v>
      </c>
      <c r="B33" s="36" t="s">
        <v>66</v>
      </c>
      <c r="C33" s="6" t="s">
        <v>17</v>
      </c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18</v>
      </c>
      <c r="K33" s="6" t="s">
        <v>7</v>
      </c>
      <c r="L33" s="6" t="s">
        <v>24</v>
      </c>
      <c r="M33" s="6" t="s">
        <v>136</v>
      </c>
      <c r="N33" s="6" t="s">
        <v>137</v>
      </c>
      <c r="O33" s="6" t="s">
        <v>7</v>
      </c>
      <c r="P33" s="6" t="s">
        <v>24</v>
      </c>
    </row>
    <row r="34" spans="1:16" ht="18" customHeight="1" x14ac:dyDescent="0.25">
      <c r="A34" s="11" t="s">
        <v>15</v>
      </c>
      <c r="B34" s="32" t="s">
        <v>20</v>
      </c>
      <c r="C34" s="34">
        <v>0</v>
      </c>
      <c r="D34" s="33">
        <v>1</v>
      </c>
      <c r="E34" s="33">
        <v>0</v>
      </c>
      <c r="F34" s="33">
        <v>0</v>
      </c>
      <c r="G34" s="33">
        <v>4</v>
      </c>
      <c r="H34" s="33">
        <v>0</v>
      </c>
      <c r="I34" s="33">
        <v>0</v>
      </c>
      <c r="J34" s="33">
        <v>0</v>
      </c>
      <c r="K34" s="8">
        <f>SUM(C34:J34)</f>
        <v>5</v>
      </c>
      <c r="L34" s="21">
        <f>SUM(K34:K34)</f>
        <v>5</v>
      </c>
      <c r="M34" s="26">
        <v>0</v>
      </c>
      <c r="N34" s="25">
        <v>5</v>
      </c>
      <c r="O34" s="2">
        <f>SUM(M34:N34)</f>
        <v>5</v>
      </c>
      <c r="P34" s="2">
        <f>SUM(O34)</f>
        <v>5</v>
      </c>
    </row>
    <row r="35" spans="1:16" x14ac:dyDescent="0.25">
      <c r="A35" s="10"/>
      <c r="B35" s="11" t="s">
        <v>14</v>
      </c>
      <c r="C35" s="8">
        <f t="shared" ref="C35:K35" si="19">SUM(C34:C34)</f>
        <v>0</v>
      </c>
      <c r="D35" s="8">
        <f t="shared" si="19"/>
        <v>1</v>
      </c>
      <c r="E35" s="8">
        <f t="shared" si="19"/>
        <v>0</v>
      </c>
      <c r="F35" s="8">
        <f t="shared" si="19"/>
        <v>0</v>
      </c>
      <c r="G35" s="8">
        <f t="shared" si="19"/>
        <v>4</v>
      </c>
      <c r="H35" s="8">
        <f t="shared" si="19"/>
        <v>0</v>
      </c>
      <c r="I35" s="8">
        <f t="shared" si="19"/>
        <v>0</v>
      </c>
      <c r="J35" s="8">
        <f t="shared" si="19"/>
        <v>0</v>
      </c>
      <c r="K35" s="8">
        <f t="shared" si="19"/>
        <v>5</v>
      </c>
      <c r="L35" s="8">
        <f>SUM(C35:J35)</f>
        <v>5</v>
      </c>
      <c r="M35" s="8">
        <f>SUM(M34)</f>
        <v>0</v>
      </c>
      <c r="N35" s="8">
        <f>SUM(N34)</f>
        <v>5</v>
      </c>
      <c r="O35" s="8">
        <f>SUM(O34)</f>
        <v>5</v>
      </c>
      <c r="P35" s="3">
        <f>SUM(M35:N35)</f>
        <v>5</v>
      </c>
    </row>
    <row r="36" spans="1:16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6" ht="33" customHeight="1" x14ac:dyDescent="0.25">
      <c r="A37" s="6" t="s">
        <v>0</v>
      </c>
      <c r="B37" s="35" t="s">
        <v>68</v>
      </c>
      <c r="C37" s="6" t="s">
        <v>17</v>
      </c>
      <c r="D37" s="6" t="s">
        <v>1</v>
      </c>
      <c r="E37" s="6" t="s">
        <v>2</v>
      </c>
      <c r="F37" s="6" t="s">
        <v>3</v>
      </c>
      <c r="G37" s="6" t="s">
        <v>4</v>
      </c>
      <c r="H37" s="6" t="s">
        <v>5</v>
      </c>
      <c r="I37" s="6" t="s">
        <v>6</v>
      </c>
      <c r="J37" s="6" t="s">
        <v>18</v>
      </c>
      <c r="K37" s="6" t="s">
        <v>7</v>
      </c>
      <c r="L37" s="6" t="s">
        <v>24</v>
      </c>
      <c r="M37" s="6" t="s">
        <v>136</v>
      </c>
      <c r="N37" s="6" t="s">
        <v>137</v>
      </c>
      <c r="O37" s="6" t="s">
        <v>7</v>
      </c>
      <c r="P37" s="6" t="s">
        <v>24</v>
      </c>
    </row>
    <row r="38" spans="1:16" ht="15" customHeight="1" x14ac:dyDescent="0.25">
      <c r="A38" s="11" t="s">
        <v>15</v>
      </c>
      <c r="B38" s="7" t="s">
        <v>72</v>
      </c>
      <c r="C38" s="34">
        <v>0</v>
      </c>
      <c r="D38" s="33">
        <v>1</v>
      </c>
      <c r="E38" s="33">
        <v>1</v>
      </c>
      <c r="F38" s="33">
        <v>0</v>
      </c>
      <c r="G38" s="33">
        <v>2</v>
      </c>
      <c r="H38" s="33">
        <v>0</v>
      </c>
      <c r="I38" s="33">
        <v>0</v>
      </c>
      <c r="J38" s="33">
        <v>0</v>
      </c>
      <c r="K38" s="8">
        <f>SUM(C38:J38)</f>
        <v>4</v>
      </c>
      <c r="L38" s="21">
        <f>SUM(K38:K38)</f>
        <v>4</v>
      </c>
      <c r="M38" s="26">
        <v>3</v>
      </c>
      <c r="N38" s="25">
        <v>1</v>
      </c>
      <c r="O38" s="2">
        <f>SUM(M38:N38)</f>
        <v>4</v>
      </c>
      <c r="P38" s="2">
        <f>SUM(O38)</f>
        <v>4</v>
      </c>
    </row>
    <row r="39" spans="1:16" x14ac:dyDescent="0.25">
      <c r="A39" s="10"/>
      <c r="B39" s="11" t="s">
        <v>14</v>
      </c>
      <c r="C39" s="8">
        <f t="shared" ref="C39:K39" si="20">SUM(C38:C38)</f>
        <v>0</v>
      </c>
      <c r="D39" s="8">
        <f t="shared" si="20"/>
        <v>1</v>
      </c>
      <c r="E39" s="8">
        <f t="shared" si="20"/>
        <v>1</v>
      </c>
      <c r="F39" s="8">
        <f t="shared" si="20"/>
        <v>0</v>
      </c>
      <c r="G39" s="8">
        <f t="shared" si="20"/>
        <v>2</v>
      </c>
      <c r="H39" s="8">
        <f t="shared" si="20"/>
        <v>0</v>
      </c>
      <c r="I39" s="8">
        <f t="shared" si="20"/>
        <v>0</v>
      </c>
      <c r="J39" s="8">
        <f t="shared" si="20"/>
        <v>0</v>
      </c>
      <c r="K39" s="8">
        <f t="shared" si="20"/>
        <v>4</v>
      </c>
      <c r="L39" s="8">
        <f>SUM(C39:J39)</f>
        <v>4</v>
      </c>
      <c r="M39" s="8">
        <f>SUM(M38)</f>
        <v>3</v>
      </c>
      <c r="N39" s="8">
        <f>SUM(N38)</f>
        <v>1</v>
      </c>
      <c r="O39" s="8">
        <f>SUM(O38)</f>
        <v>4</v>
      </c>
      <c r="P39" s="3">
        <f>SUM(M39:N39)</f>
        <v>4</v>
      </c>
    </row>
    <row r="40" spans="1:16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6" ht="33" customHeight="1" x14ac:dyDescent="0.25">
      <c r="A41" s="6" t="s">
        <v>0</v>
      </c>
      <c r="B41" s="35" t="s">
        <v>69</v>
      </c>
      <c r="C41" s="6" t="s">
        <v>17</v>
      </c>
      <c r="D41" s="6" t="s">
        <v>1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6</v>
      </c>
      <c r="J41" s="6" t="s">
        <v>18</v>
      </c>
      <c r="K41" s="6" t="s">
        <v>7</v>
      </c>
      <c r="L41" s="6" t="s">
        <v>24</v>
      </c>
      <c r="M41" s="6" t="s">
        <v>136</v>
      </c>
      <c r="N41" s="6" t="s">
        <v>137</v>
      </c>
      <c r="O41" s="6" t="s">
        <v>7</v>
      </c>
      <c r="P41" s="6" t="s">
        <v>24</v>
      </c>
    </row>
    <row r="42" spans="1:16" ht="15" customHeight="1" x14ac:dyDescent="0.25">
      <c r="A42" s="11" t="s">
        <v>15</v>
      </c>
      <c r="B42" s="7" t="s">
        <v>73</v>
      </c>
      <c r="C42" s="34">
        <v>0</v>
      </c>
      <c r="D42" s="33">
        <v>1</v>
      </c>
      <c r="E42" s="33">
        <v>5</v>
      </c>
      <c r="F42" s="33">
        <v>1</v>
      </c>
      <c r="G42" s="33">
        <v>2</v>
      </c>
      <c r="H42" s="33">
        <v>0</v>
      </c>
      <c r="I42" s="33">
        <v>0</v>
      </c>
      <c r="J42" s="33">
        <v>0</v>
      </c>
      <c r="K42" s="8">
        <f>SUM(C42:J42)</f>
        <v>9</v>
      </c>
      <c r="L42" s="21">
        <f>SUM(K42:K42)</f>
        <v>9</v>
      </c>
      <c r="M42" s="26">
        <v>6</v>
      </c>
      <c r="N42" s="25">
        <v>3</v>
      </c>
      <c r="O42" s="2">
        <f>SUM(M42:N42)</f>
        <v>9</v>
      </c>
      <c r="P42" s="2">
        <f>SUM(O42)</f>
        <v>9</v>
      </c>
    </row>
    <row r="43" spans="1:16" x14ac:dyDescent="0.25">
      <c r="A43" s="10"/>
      <c r="B43" s="11" t="s">
        <v>14</v>
      </c>
      <c r="C43" s="8">
        <f t="shared" ref="C43:K43" si="21">SUM(C42:C42)</f>
        <v>0</v>
      </c>
      <c r="D43" s="8">
        <f t="shared" si="21"/>
        <v>1</v>
      </c>
      <c r="E43" s="8">
        <f t="shared" si="21"/>
        <v>5</v>
      </c>
      <c r="F43" s="8">
        <f t="shared" si="21"/>
        <v>1</v>
      </c>
      <c r="G43" s="8">
        <f t="shared" si="21"/>
        <v>2</v>
      </c>
      <c r="H43" s="8">
        <f t="shared" si="21"/>
        <v>0</v>
      </c>
      <c r="I43" s="8">
        <f t="shared" si="21"/>
        <v>0</v>
      </c>
      <c r="J43" s="8">
        <f t="shared" si="21"/>
        <v>0</v>
      </c>
      <c r="K43" s="8">
        <f t="shared" si="21"/>
        <v>9</v>
      </c>
      <c r="L43" s="8">
        <f>SUM(C43:J43)</f>
        <v>9</v>
      </c>
      <c r="M43" s="8">
        <f>SUM(M42)</f>
        <v>6</v>
      </c>
      <c r="N43" s="8">
        <f>SUM(N42)</f>
        <v>3</v>
      </c>
      <c r="O43" s="8">
        <f>SUM(O42)</f>
        <v>9</v>
      </c>
      <c r="P43" s="3">
        <f>SUM(M43:N43)</f>
        <v>9</v>
      </c>
    </row>
    <row r="44" spans="1:16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6" ht="33" customHeight="1" x14ac:dyDescent="0.25">
      <c r="A45" s="6" t="s">
        <v>0</v>
      </c>
      <c r="B45" s="35" t="s">
        <v>70</v>
      </c>
      <c r="C45" s="6" t="s">
        <v>17</v>
      </c>
      <c r="D45" s="6" t="s">
        <v>1</v>
      </c>
      <c r="E45" s="6" t="s">
        <v>2</v>
      </c>
      <c r="F45" s="6" t="s">
        <v>3</v>
      </c>
      <c r="G45" s="6" t="s">
        <v>4</v>
      </c>
      <c r="H45" s="6" t="s">
        <v>5</v>
      </c>
      <c r="I45" s="6" t="s">
        <v>6</v>
      </c>
      <c r="J45" s="6" t="s">
        <v>18</v>
      </c>
      <c r="K45" s="6" t="s">
        <v>7</v>
      </c>
      <c r="L45" s="6" t="s">
        <v>24</v>
      </c>
      <c r="M45" s="6" t="s">
        <v>136</v>
      </c>
      <c r="N45" s="6" t="s">
        <v>137</v>
      </c>
      <c r="O45" s="6" t="s">
        <v>7</v>
      </c>
      <c r="P45" s="6" t="s">
        <v>24</v>
      </c>
    </row>
    <row r="46" spans="1:16" ht="15" customHeight="1" x14ac:dyDescent="0.25">
      <c r="A46" s="61" t="s">
        <v>15</v>
      </c>
      <c r="B46" s="7" t="s">
        <v>74</v>
      </c>
      <c r="C46" s="34">
        <v>0</v>
      </c>
      <c r="D46" s="33">
        <v>0</v>
      </c>
      <c r="E46" s="33">
        <v>1</v>
      </c>
      <c r="F46" s="33">
        <v>0</v>
      </c>
      <c r="G46" s="33">
        <v>2</v>
      </c>
      <c r="H46" s="33">
        <v>1</v>
      </c>
      <c r="I46" s="33">
        <v>0</v>
      </c>
      <c r="J46" s="33">
        <v>0</v>
      </c>
      <c r="K46" s="8">
        <f t="shared" ref="K46:K49" si="22">SUM(C46:J46)</f>
        <v>4</v>
      </c>
      <c r="L46" s="58">
        <f>SUM(K46:K49)</f>
        <v>21</v>
      </c>
      <c r="M46" s="4">
        <v>3</v>
      </c>
      <c r="N46" s="4">
        <v>1</v>
      </c>
      <c r="O46" s="2">
        <f>SUM(M46:N46)</f>
        <v>4</v>
      </c>
      <c r="P46" s="60">
        <f>SUM(O46:O49)</f>
        <v>21</v>
      </c>
    </row>
    <row r="47" spans="1:16" ht="15" customHeight="1" x14ac:dyDescent="0.25">
      <c r="A47" s="61"/>
      <c r="B47" s="7" t="s">
        <v>49</v>
      </c>
      <c r="C47" s="34">
        <v>0</v>
      </c>
      <c r="D47" s="33">
        <v>0</v>
      </c>
      <c r="E47" s="33">
        <v>0</v>
      </c>
      <c r="F47" s="33">
        <v>0</v>
      </c>
      <c r="G47" s="33">
        <v>0</v>
      </c>
      <c r="H47" s="33">
        <v>3</v>
      </c>
      <c r="I47" s="33">
        <v>0</v>
      </c>
      <c r="J47" s="33">
        <v>0</v>
      </c>
      <c r="K47" s="8">
        <f t="shared" si="22"/>
        <v>3</v>
      </c>
      <c r="L47" s="58"/>
      <c r="M47" s="4">
        <v>0</v>
      </c>
      <c r="N47" s="4">
        <v>3</v>
      </c>
      <c r="O47" s="2">
        <f t="shared" ref="O47:O49" si="23">SUM(M47:N47)</f>
        <v>3</v>
      </c>
      <c r="P47" s="60"/>
    </row>
    <row r="48" spans="1:16" ht="15" customHeight="1" x14ac:dyDescent="0.25">
      <c r="A48" s="61"/>
      <c r="B48" s="7" t="s">
        <v>50</v>
      </c>
      <c r="C48" s="34">
        <v>0</v>
      </c>
      <c r="D48" s="33">
        <v>0</v>
      </c>
      <c r="E48" s="33">
        <v>1</v>
      </c>
      <c r="F48" s="33">
        <v>0</v>
      </c>
      <c r="G48" s="33">
        <v>0</v>
      </c>
      <c r="H48" s="33">
        <v>2</v>
      </c>
      <c r="I48" s="33">
        <v>0</v>
      </c>
      <c r="J48" s="33">
        <v>0</v>
      </c>
      <c r="K48" s="8">
        <f t="shared" si="22"/>
        <v>3</v>
      </c>
      <c r="L48" s="58"/>
      <c r="M48" s="4">
        <v>1</v>
      </c>
      <c r="N48" s="4">
        <v>2</v>
      </c>
      <c r="O48" s="2">
        <f t="shared" si="23"/>
        <v>3</v>
      </c>
      <c r="P48" s="60"/>
    </row>
    <row r="49" spans="1:16" ht="15" customHeight="1" x14ac:dyDescent="0.25">
      <c r="A49" s="61"/>
      <c r="B49" s="7" t="s">
        <v>51</v>
      </c>
      <c r="C49" s="34">
        <v>0</v>
      </c>
      <c r="D49" s="33">
        <v>3</v>
      </c>
      <c r="E49" s="33">
        <v>1</v>
      </c>
      <c r="F49" s="33">
        <v>0</v>
      </c>
      <c r="G49" s="33">
        <v>4</v>
      </c>
      <c r="H49" s="33">
        <v>3</v>
      </c>
      <c r="I49" s="33">
        <v>0</v>
      </c>
      <c r="J49" s="33">
        <v>0</v>
      </c>
      <c r="K49" s="8">
        <f t="shared" si="22"/>
        <v>11</v>
      </c>
      <c r="L49" s="59"/>
      <c r="M49" s="4">
        <v>4</v>
      </c>
      <c r="N49" s="4">
        <v>7</v>
      </c>
      <c r="O49" s="2">
        <f t="shared" si="23"/>
        <v>11</v>
      </c>
      <c r="P49" s="60"/>
    </row>
    <row r="50" spans="1:16" x14ac:dyDescent="0.25">
      <c r="A50" s="10"/>
      <c r="B50" s="11" t="s">
        <v>14</v>
      </c>
      <c r="C50" s="8">
        <f>SUM(C46:C49)</f>
        <v>0</v>
      </c>
      <c r="D50" s="8">
        <f t="shared" ref="D50:J50" si="24">SUM(D46:D49)</f>
        <v>3</v>
      </c>
      <c r="E50" s="8">
        <f t="shared" si="24"/>
        <v>3</v>
      </c>
      <c r="F50" s="8">
        <f t="shared" si="24"/>
        <v>0</v>
      </c>
      <c r="G50" s="8">
        <f t="shared" si="24"/>
        <v>6</v>
      </c>
      <c r="H50" s="8">
        <f t="shared" si="24"/>
        <v>9</v>
      </c>
      <c r="I50" s="8">
        <f t="shared" si="24"/>
        <v>0</v>
      </c>
      <c r="J50" s="8">
        <f t="shared" si="24"/>
        <v>0</v>
      </c>
      <c r="K50" s="8">
        <f>SUM(K46:K49)</f>
        <v>21</v>
      </c>
      <c r="L50" s="8">
        <f>SUM(C50:J50)</f>
        <v>21</v>
      </c>
      <c r="M50" s="8">
        <f>SUM(M46:M49)</f>
        <v>8</v>
      </c>
      <c r="N50" s="8">
        <f>SUM(N46:N49)</f>
        <v>13</v>
      </c>
      <c r="O50" s="8">
        <f>SUM(O46:O49)</f>
        <v>21</v>
      </c>
      <c r="P50" s="3">
        <f>SUM(M50:N50)</f>
        <v>21</v>
      </c>
    </row>
    <row r="51" spans="1:16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6" ht="33" customHeight="1" x14ac:dyDescent="0.25">
      <c r="A52" s="6" t="s">
        <v>0</v>
      </c>
      <c r="B52" s="35" t="s">
        <v>75</v>
      </c>
      <c r="C52" s="6" t="s">
        <v>17</v>
      </c>
      <c r="D52" s="6" t="s">
        <v>1</v>
      </c>
      <c r="E52" s="6" t="s">
        <v>2</v>
      </c>
      <c r="F52" s="6" t="s">
        <v>3</v>
      </c>
      <c r="G52" s="6" t="s">
        <v>4</v>
      </c>
      <c r="H52" s="6" t="s">
        <v>5</v>
      </c>
      <c r="I52" s="6" t="s">
        <v>6</v>
      </c>
      <c r="J52" s="6" t="s">
        <v>18</v>
      </c>
      <c r="K52" s="6" t="s">
        <v>7</v>
      </c>
      <c r="L52" s="6" t="s">
        <v>24</v>
      </c>
      <c r="M52" s="6" t="s">
        <v>136</v>
      </c>
      <c r="N52" s="6" t="s">
        <v>137</v>
      </c>
      <c r="O52" s="6" t="s">
        <v>7</v>
      </c>
      <c r="P52" s="6" t="s">
        <v>24</v>
      </c>
    </row>
    <row r="53" spans="1:16" x14ac:dyDescent="0.25">
      <c r="A53" s="61" t="s">
        <v>15</v>
      </c>
      <c r="B53" s="7" t="s">
        <v>76</v>
      </c>
      <c r="C53" s="34">
        <v>0</v>
      </c>
      <c r="D53" s="33">
        <v>0</v>
      </c>
      <c r="E53" s="33">
        <v>2</v>
      </c>
      <c r="F53" s="33">
        <v>1</v>
      </c>
      <c r="G53" s="33">
        <v>9</v>
      </c>
      <c r="H53" s="33">
        <v>0</v>
      </c>
      <c r="I53" s="33">
        <v>0</v>
      </c>
      <c r="J53" s="33">
        <v>0</v>
      </c>
      <c r="K53" s="8">
        <f>SUM(C53:J53)</f>
        <v>12</v>
      </c>
      <c r="L53" s="57">
        <f>K53+K55+K59+K61+K66+K71</f>
        <v>246</v>
      </c>
      <c r="M53" s="4">
        <v>6</v>
      </c>
      <c r="N53" s="4">
        <v>6</v>
      </c>
      <c r="O53" s="2">
        <f>SUM(M53:N53)</f>
        <v>12</v>
      </c>
      <c r="P53" s="57">
        <f>O53+O55+O59+O61+O66+O71</f>
        <v>246</v>
      </c>
    </row>
    <row r="54" spans="1:16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58"/>
      <c r="M54" s="67"/>
      <c r="N54" s="68"/>
      <c r="O54" s="69"/>
      <c r="P54" s="58"/>
    </row>
    <row r="55" spans="1:16" x14ac:dyDescent="0.25">
      <c r="A55" s="61"/>
      <c r="B55" s="7" t="s">
        <v>25</v>
      </c>
      <c r="C55" s="23">
        <f t="shared" ref="C55:J55" si="25">SUM(C56:C57)</f>
        <v>0</v>
      </c>
      <c r="D55" s="23">
        <f t="shared" si="25"/>
        <v>2</v>
      </c>
      <c r="E55" s="23">
        <f t="shared" si="25"/>
        <v>0</v>
      </c>
      <c r="F55" s="23">
        <f t="shared" si="25"/>
        <v>0</v>
      </c>
      <c r="G55" s="23">
        <f t="shared" si="25"/>
        <v>5</v>
      </c>
      <c r="H55" s="23">
        <f t="shared" si="25"/>
        <v>2</v>
      </c>
      <c r="I55" s="23">
        <f t="shared" si="25"/>
        <v>0</v>
      </c>
      <c r="J55" s="23">
        <f t="shared" si="25"/>
        <v>0</v>
      </c>
      <c r="K55" s="8">
        <f t="shared" ref="K55:K69" si="26">SUM(C55:J55)</f>
        <v>9</v>
      </c>
      <c r="L55" s="58"/>
      <c r="M55" s="30">
        <f>SUM(M56:M57)</f>
        <v>1</v>
      </c>
      <c r="N55" s="30">
        <f>SUM(N56:N57)</f>
        <v>8</v>
      </c>
      <c r="O55" s="2">
        <f>SUM(M55:N55)</f>
        <v>9</v>
      </c>
      <c r="P55" s="58"/>
    </row>
    <row r="56" spans="1:16" x14ac:dyDescent="0.25">
      <c r="A56" s="61"/>
      <c r="B56" s="7" t="s">
        <v>79</v>
      </c>
      <c r="C56" s="34">
        <v>0</v>
      </c>
      <c r="D56" s="33">
        <v>0</v>
      </c>
      <c r="E56" s="33">
        <v>0</v>
      </c>
      <c r="F56" s="33">
        <v>0</v>
      </c>
      <c r="G56" s="33">
        <v>3</v>
      </c>
      <c r="H56" s="33">
        <v>0</v>
      </c>
      <c r="I56" s="33">
        <v>0</v>
      </c>
      <c r="J56" s="33">
        <v>0</v>
      </c>
      <c r="K56" s="22">
        <f t="shared" si="26"/>
        <v>3</v>
      </c>
      <c r="L56" s="58"/>
      <c r="M56" s="4">
        <v>1</v>
      </c>
      <c r="N56" s="4">
        <v>2</v>
      </c>
      <c r="O56" s="4">
        <f>SUM(M56:N56)</f>
        <v>3</v>
      </c>
      <c r="P56" s="58"/>
    </row>
    <row r="57" spans="1:16" x14ac:dyDescent="0.25">
      <c r="A57" s="61"/>
      <c r="B57" s="7" t="s">
        <v>52</v>
      </c>
      <c r="C57" s="34">
        <v>0</v>
      </c>
      <c r="D57" s="33">
        <v>2</v>
      </c>
      <c r="E57" s="33">
        <v>0</v>
      </c>
      <c r="F57" s="33">
        <v>0</v>
      </c>
      <c r="G57" s="33">
        <v>2</v>
      </c>
      <c r="H57" s="33">
        <v>2</v>
      </c>
      <c r="I57" s="33">
        <v>0</v>
      </c>
      <c r="J57" s="33">
        <v>0</v>
      </c>
      <c r="K57" s="22">
        <f t="shared" si="26"/>
        <v>6</v>
      </c>
      <c r="L57" s="58"/>
      <c r="M57" s="4">
        <v>0</v>
      </c>
      <c r="N57" s="4">
        <v>6</v>
      </c>
      <c r="O57" s="4">
        <f>SUM(M57:N57)</f>
        <v>6</v>
      </c>
      <c r="P57" s="58"/>
    </row>
    <row r="58" spans="1:16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58"/>
      <c r="M58" s="67"/>
      <c r="N58" s="68"/>
      <c r="O58" s="69"/>
      <c r="P58" s="58"/>
    </row>
    <row r="59" spans="1:16" x14ac:dyDescent="0.25">
      <c r="A59" s="61"/>
      <c r="B59" s="7" t="s">
        <v>26</v>
      </c>
      <c r="C59" s="34">
        <v>0</v>
      </c>
      <c r="D59" s="33">
        <v>0</v>
      </c>
      <c r="E59" s="33">
        <v>0</v>
      </c>
      <c r="F59" s="33">
        <v>0</v>
      </c>
      <c r="G59" s="33">
        <v>0</v>
      </c>
      <c r="H59" s="33">
        <v>1</v>
      </c>
      <c r="I59" s="33">
        <v>0</v>
      </c>
      <c r="J59" s="33">
        <v>0</v>
      </c>
      <c r="K59" s="8">
        <f t="shared" si="26"/>
        <v>1</v>
      </c>
      <c r="L59" s="58"/>
      <c r="M59" s="30">
        <v>1</v>
      </c>
      <c r="N59" s="30">
        <v>0</v>
      </c>
      <c r="O59" s="2">
        <f>SUM(M59:N59)</f>
        <v>1</v>
      </c>
      <c r="P59" s="58"/>
    </row>
    <row r="60" spans="1:16" x14ac:dyDescent="0.25">
      <c r="A60" s="61"/>
      <c r="B60" s="63"/>
      <c r="C60" s="64"/>
      <c r="D60" s="64"/>
      <c r="E60" s="64"/>
      <c r="F60" s="64"/>
      <c r="G60" s="64"/>
      <c r="H60" s="64"/>
      <c r="I60" s="64"/>
      <c r="J60" s="64"/>
      <c r="K60" s="65"/>
      <c r="L60" s="58"/>
      <c r="M60" s="67"/>
      <c r="N60" s="68"/>
      <c r="O60" s="69"/>
      <c r="P60" s="58"/>
    </row>
    <row r="61" spans="1:16" x14ac:dyDescent="0.25">
      <c r="A61" s="61"/>
      <c r="B61" s="7" t="s">
        <v>27</v>
      </c>
      <c r="C61" s="23">
        <f>SUM(C62:C64)</f>
        <v>0</v>
      </c>
      <c r="D61" s="23">
        <f t="shared" ref="D61:J61" si="27">SUM(D62:D64)</f>
        <v>2</v>
      </c>
      <c r="E61" s="23">
        <f t="shared" si="27"/>
        <v>2</v>
      </c>
      <c r="F61" s="23">
        <f t="shared" si="27"/>
        <v>0</v>
      </c>
      <c r="G61" s="23">
        <f t="shared" si="27"/>
        <v>1</v>
      </c>
      <c r="H61" s="23">
        <f t="shared" si="27"/>
        <v>4</v>
      </c>
      <c r="I61" s="23">
        <f t="shared" si="27"/>
        <v>4</v>
      </c>
      <c r="J61" s="23">
        <f t="shared" si="27"/>
        <v>2</v>
      </c>
      <c r="K61" s="8">
        <f t="shared" si="26"/>
        <v>15</v>
      </c>
      <c r="L61" s="58"/>
      <c r="M61" s="30">
        <f>SUM(M62:M64)</f>
        <v>4</v>
      </c>
      <c r="N61" s="30">
        <f>SUM(N62:N64)</f>
        <v>11</v>
      </c>
      <c r="O61" s="2">
        <f>SUM(M61:N61)</f>
        <v>15</v>
      </c>
      <c r="P61" s="58"/>
    </row>
    <row r="62" spans="1:16" x14ac:dyDescent="0.25">
      <c r="A62" s="61"/>
      <c r="B62" s="7" t="s">
        <v>78</v>
      </c>
      <c r="C62" s="34">
        <v>0</v>
      </c>
      <c r="D62" s="33">
        <v>0</v>
      </c>
      <c r="E62" s="33">
        <v>1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22">
        <f t="shared" si="26"/>
        <v>1</v>
      </c>
      <c r="L62" s="58"/>
      <c r="M62" s="4">
        <v>0</v>
      </c>
      <c r="N62" s="4">
        <v>1</v>
      </c>
      <c r="O62" s="4">
        <f>SUM(M62:N62)</f>
        <v>1</v>
      </c>
      <c r="P62" s="58"/>
    </row>
    <row r="63" spans="1:16" x14ac:dyDescent="0.25">
      <c r="A63" s="61"/>
      <c r="B63" s="7" t="s">
        <v>53</v>
      </c>
      <c r="C63" s="34">
        <v>0</v>
      </c>
      <c r="D63" s="33">
        <v>1</v>
      </c>
      <c r="E63" s="33">
        <v>1</v>
      </c>
      <c r="F63" s="33">
        <v>0</v>
      </c>
      <c r="G63" s="33">
        <v>1</v>
      </c>
      <c r="H63" s="33">
        <v>1</v>
      </c>
      <c r="I63" s="33">
        <v>2</v>
      </c>
      <c r="J63" s="33">
        <v>1</v>
      </c>
      <c r="K63" s="22">
        <f t="shared" si="26"/>
        <v>7</v>
      </c>
      <c r="L63" s="58"/>
      <c r="M63" s="4">
        <v>3</v>
      </c>
      <c r="N63" s="4">
        <v>4</v>
      </c>
      <c r="O63" s="4">
        <f t="shared" ref="O63:O64" si="28">SUM(M63:N63)</f>
        <v>7</v>
      </c>
      <c r="P63" s="58"/>
    </row>
    <row r="64" spans="1:16" x14ac:dyDescent="0.25">
      <c r="A64" s="61"/>
      <c r="B64" s="7" t="s">
        <v>54</v>
      </c>
      <c r="C64" s="34">
        <v>0</v>
      </c>
      <c r="D64" s="33">
        <v>1</v>
      </c>
      <c r="E64" s="33">
        <v>0</v>
      </c>
      <c r="F64" s="33">
        <v>0</v>
      </c>
      <c r="G64" s="33">
        <v>0</v>
      </c>
      <c r="H64" s="33">
        <v>3</v>
      </c>
      <c r="I64" s="33">
        <v>2</v>
      </c>
      <c r="J64" s="33">
        <v>1</v>
      </c>
      <c r="K64" s="22">
        <f t="shared" si="26"/>
        <v>7</v>
      </c>
      <c r="L64" s="58"/>
      <c r="M64" s="4">
        <v>1</v>
      </c>
      <c r="N64" s="4">
        <v>6</v>
      </c>
      <c r="O64" s="4">
        <f t="shared" si="28"/>
        <v>7</v>
      </c>
      <c r="P64" s="58"/>
    </row>
    <row r="65" spans="1:16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58"/>
      <c r="M65" s="67"/>
      <c r="N65" s="68"/>
      <c r="O65" s="69"/>
      <c r="P65" s="58"/>
    </row>
    <row r="66" spans="1:16" x14ac:dyDescent="0.25">
      <c r="A66" s="61"/>
      <c r="B66" s="7" t="s">
        <v>28</v>
      </c>
      <c r="C66" s="23">
        <f>SUM(C67:C69)</f>
        <v>0</v>
      </c>
      <c r="D66" s="23">
        <f t="shared" ref="D66:J66" si="29">SUM(D67:D69)</f>
        <v>0</v>
      </c>
      <c r="E66" s="23">
        <f t="shared" si="29"/>
        <v>1</v>
      </c>
      <c r="F66" s="23">
        <f t="shared" si="29"/>
        <v>0</v>
      </c>
      <c r="G66" s="23">
        <f t="shared" si="29"/>
        <v>2</v>
      </c>
      <c r="H66" s="23">
        <f t="shared" si="29"/>
        <v>2</v>
      </c>
      <c r="I66" s="23">
        <f t="shared" si="29"/>
        <v>0</v>
      </c>
      <c r="J66" s="23">
        <f t="shared" si="29"/>
        <v>1</v>
      </c>
      <c r="K66" s="8">
        <f t="shared" si="26"/>
        <v>6</v>
      </c>
      <c r="L66" s="58"/>
      <c r="M66" s="30">
        <f>SUM(M67:M69)</f>
        <v>5</v>
      </c>
      <c r="N66" s="30">
        <f>SUM(N67:N69)</f>
        <v>1</v>
      </c>
      <c r="O66" s="2">
        <f>SUM(M66:N66)</f>
        <v>6</v>
      </c>
      <c r="P66" s="58"/>
    </row>
    <row r="67" spans="1:16" x14ac:dyDescent="0.25">
      <c r="A67" s="61"/>
      <c r="B67" s="7" t="s">
        <v>77</v>
      </c>
      <c r="C67" s="34">
        <v>0</v>
      </c>
      <c r="D67" s="33">
        <v>0</v>
      </c>
      <c r="E67" s="33">
        <v>1</v>
      </c>
      <c r="F67" s="33">
        <v>0</v>
      </c>
      <c r="G67" s="33">
        <v>1</v>
      </c>
      <c r="H67" s="33">
        <v>1</v>
      </c>
      <c r="I67" s="33">
        <v>0</v>
      </c>
      <c r="J67" s="33">
        <v>1</v>
      </c>
      <c r="K67" s="22">
        <f t="shared" si="26"/>
        <v>4</v>
      </c>
      <c r="L67" s="58"/>
      <c r="M67" s="4">
        <v>3</v>
      </c>
      <c r="N67" s="4">
        <v>1</v>
      </c>
      <c r="O67" s="4">
        <f>SUM(M67:N67)</f>
        <v>4</v>
      </c>
      <c r="P67" s="58"/>
    </row>
    <row r="68" spans="1:16" x14ac:dyDescent="0.25">
      <c r="A68" s="61"/>
      <c r="B68" s="7" t="s">
        <v>55</v>
      </c>
      <c r="C68" s="34">
        <v>0</v>
      </c>
      <c r="D68" s="33">
        <v>0</v>
      </c>
      <c r="E68" s="33">
        <v>0</v>
      </c>
      <c r="F68" s="33">
        <v>0</v>
      </c>
      <c r="G68" s="33">
        <v>1</v>
      </c>
      <c r="H68" s="33">
        <v>0</v>
      </c>
      <c r="I68" s="33">
        <v>0</v>
      </c>
      <c r="J68" s="33">
        <v>0</v>
      </c>
      <c r="K68" s="22">
        <f t="shared" si="26"/>
        <v>1</v>
      </c>
      <c r="L68" s="58"/>
      <c r="M68" s="4">
        <v>1</v>
      </c>
      <c r="N68" s="4">
        <v>0</v>
      </c>
      <c r="O68" s="4">
        <f t="shared" ref="O68:O69" si="30">SUM(M68:N68)</f>
        <v>1</v>
      </c>
      <c r="P68" s="58"/>
    </row>
    <row r="69" spans="1:16" x14ac:dyDescent="0.25">
      <c r="A69" s="61"/>
      <c r="B69" s="7" t="s">
        <v>56</v>
      </c>
      <c r="C69" s="34">
        <v>0</v>
      </c>
      <c r="D69" s="33">
        <v>0</v>
      </c>
      <c r="E69" s="33">
        <v>0</v>
      </c>
      <c r="F69" s="33">
        <v>0</v>
      </c>
      <c r="G69" s="33">
        <v>0</v>
      </c>
      <c r="H69" s="33">
        <v>1</v>
      </c>
      <c r="I69" s="33">
        <v>0</v>
      </c>
      <c r="J69" s="33">
        <v>0</v>
      </c>
      <c r="K69" s="22">
        <f t="shared" si="26"/>
        <v>1</v>
      </c>
      <c r="L69" s="58"/>
      <c r="M69" s="4">
        <v>1</v>
      </c>
      <c r="N69" s="4">
        <v>0</v>
      </c>
      <c r="O69" s="4">
        <f t="shared" si="30"/>
        <v>1</v>
      </c>
      <c r="P69" s="58"/>
    </row>
    <row r="70" spans="1:16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58"/>
      <c r="M70" s="67"/>
      <c r="N70" s="68"/>
      <c r="O70" s="69"/>
      <c r="P70" s="58"/>
    </row>
    <row r="71" spans="1:16" x14ac:dyDescent="0.25">
      <c r="A71" s="61"/>
      <c r="B71" s="12" t="s">
        <v>29</v>
      </c>
      <c r="C71" s="24">
        <f>SUM(C72:C78)</f>
        <v>0</v>
      </c>
      <c r="D71" s="24">
        <f t="shared" ref="D71:J71" si="31">SUM(D72:D78)</f>
        <v>97</v>
      </c>
      <c r="E71" s="24">
        <f t="shared" si="31"/>
        <v>20</v>
      </c>
      <c r="F71" s="24">
        <f t="shared" si="31"/>
        <v>0</v>
      </c>
      <c r="G71" s="24">
        <f t="shared" si="31"/>
        <v>13</v>
      </c>
      <c r="H71" s="24">
        <f t="shared" si="31"/>
        <v>15</v>
      </c>
      <c r="I71" s="24">
        <f t="shared" si="31"/>
        <v>0</v>
      </c>
      <c r="J71" s="24">
        <f t="shared" si="31"/>
        <v>58</v>
      </c>
      <c r="K71" s="8">
        <f>SUM(C71:J71)</f>
        <v>203</v>
      </c>
      <c r="L71" s="58"/>
      <c r="M71" s="30">
        <f>SUM(M72:M78)</f>
        <v>100</v>
      </c>
      <c r="N71" s="30">
        <f>SUM(N72:N78)</f>
        <v>103</v>
      </c>
      <c r="O71" s="2">
        <f>SUM(M71:N71)</f>
        <v>203</v>
      </c>
      <c r="P71" s="58"/>
    </row>
    <row r="72" spans="1:16" x14ac:dyDescent="0.25">
      <c r="A72" s="61"/>
      <c r="B72" s="12" t="s">
        <v>80</v>
      </c>
      <c r="C72" s="33">
        <v>0</v>
      </c>
      <c r="D72" s="33">
        <v>1</v>
      </c>
      <c r="E72" s="33">
        <v>0</v>
      </c>
      <c r="F72" s="33">
        <v>0</v>
      </c>
      <c r="G72" s="33">
        <v>3</v>
      </c>
      <c r="H72" s="33">
        <v>0</v>
      </c>
      <c r="I72" s="33">
        <v>0</v>
      </c>
      <c r="J72" s="33">
        <v>0</v>
      </c>
      <c r="K72" s="22">
        <f t="shared" ref="K72:K78" si="32">SUM(C72:J72)</f>
        <v>4</v>
      </c>
      <c r="L72" s="58"/>
      <c r="M72" s="4">
        <v>2</v>
      </c>
      <c r="N72" s="4">
        <v>2</v>
      </c>
      <c r="O72" s="29">
        <f>SUM(M72:N72)</f>
        <v>4</v>
      </c>
      <c r="P72" s="58"/>
    </row>
    <row r="73" spans="1:16" x14ac:dyDescent="0.25">
      <c r="A73" s="61"/>
      <c r="B73" s="7" t="s">
        <v>57</v>
      </c>
      <c r="C73" s="33">
        <v>0</v>
      </c>
      <c r="D73" s="33">
        <v>46</v>
      </c>
      <c r="E73" s="33">
        <v>7</v>
      </c>
      <c r="F73" s="33">
        <v>0</v>
      </c>
      <c r="G73" s="33">
        <v>8</v>
      </c>
      <c r="H73" s="33">
        <v>0</v>
      </c>
      <c r="I73" s="33">
        <v>0</v>
      </c>
      <c r="J73" s="33">
        <v>14</v>
      </c>
      <c r="K73" s="22">
        <f t="shared" si="32"/>
        <v>75</v>
      </c>
      <c r="L73" s="58"/>
      <c r="M73" s="4">
        <v>24</v>
      </c>
      <c r="N73" s="4">
        <v>51</v>
      </c>
      <c r="O73" s="29">
        <f t="shared" ref="O73:O78" si="33">SUM(M73:N73)</f>
        <v>75</v>
      </c>
      <c r="P73" s="58"/>
    </row>
    <row r="74" spans="1:16" x14ac:dyDescent="0.25">
      <c r="A74" s="61"/>
      <c r="B74" s="7" t="s">
        <v>58</v>
      </c>
      <c r="C74" s="33">
        <v>0</v>
      </c>
      <c r="D74" s="33">
        <v>6</v>
      </c>
      <c r="E74" s="33">
        <v>2</v>
      </c>
      <c r="F74" s="33">
        <v>0</v>
      </c>
      <c r="G74" s="33">
        <v>0</v>
      </c>
      <c r="H74" s="33">
        <v>4</v>
      </c>
      <c r="I74" s="33">
        <v>0</v>
      </c>
      <c r="J74" s="33">
        <v>2</v>
      </c>
      <c r="K74" s="22">
        <f t="shared" si="32"/>
        <v>14</v>
      </c>
      <c r="L74" s="58"/>
      <c r="M74" s="4">
        <v>3</v>
      </c>
      <c r="N74" s="4">
        <v>11</v>
      </c>
      <c r="O74" s="29">
        <f t="shared" si="33"/>
        <v>14</v>
      </c>
      <c r="P74" s="58"/>
    </row>
    <row r="75" spans="1:16" x14ac:dyDescent="0.25">
      <c r="A75" s="61"/>
      <c r="B75" s="7" t="s">
        <v>59</v>
      </c>
      <c r="C75" s="33">
        <v>0</v>
      </c>
      <c r="D75" s="33">
        <v>5</v>
      </c>
      <c r="E75" s="33">
        <v>4</v>
      </c>
      <c r="F75" s="33">
        <v>0</v>
      </c>
      <c r="G75" s="33">
        <v>2</v>
      </c>
      <c r="H75" s="33">
        <v>0</v>
      </c>
      <c r="I75" s="33">
        <v>0</v>
      </c>
      <c r="J75" s="33">
        <v>0</v>
      </c>
      <c r="K75" s="22">
        <f t="shared" si="32"/>
        <v>11</v>
      </c>
      <c r="L75" s="58"/>
      <c r="M75" s="4">
        <v>10</v>
      </c>
      <c r="N75" s="4">
        <v>1</v>
      </c>
      <c r="O75" s="29">
        <f t="shared" si="33"/>
        <v>11</v>
      </c>
      <c r="P75" s="58"/>
    </row>
    <row r="76" spans="1:16" x14ac:dyDescent="0.25">
      <c r="A76" s="61"/>
      <c r="B76" s="7" t="s">
        <v>60</v>
      </c>
      <c r="C76" s="33">
        <v>0</v>
      </c>
      <c r="D76" s="33">
        <v>31</v>
      </c>
      <c r="E76" s="33">
        <v>5</v>
      </c>
      <c r="F76" s="33">
        <v>0</v>
      </c>
      <c r="G76" s="33">
        <v>0</v>
      </c>
      <c r="H76" s="33">
        <v>1</v>
      </c>
      <c r="I76" s="33">
        <v>0</v>
      </c>
      <c r="J76" s="33">
        <v>42</v>
      </c>
      <c r="K76" s="22">
        <f t="shared" si="32"/>
        <v>79</v>
      </c>
      <c r="L76" s="58"/>
      <c r="M76" s="4">
        <v>54</v>
      </c>
      <c r="N76" s="4">
        <v>25</v>
      </c>
      <c r="O76" s="29">
        <f t="shared" si="33"/>
        <v>79</v>
      </c>
      <c r="P76" s="58"/>
    </row>
    <row r="77" spans="1:16" x14ac:dyDescent="0.25">
      <c r="A77" s="61"/>
      <c r="B77" s="7" t="s">
        <v>61</v>
      </c>
      <c r="C77" s="33">
        <v>0</v>
      </c>
      <c r="D77" s="33">
        <v>4</v>
      </c>
      <c r="E77" s="33">
        <v>2</v>
      </c>
      <c r="F77" s="33">
        <v>0</v>
      </c>
      <c r="G77" s="33">
        <v>0</v>
      </c>
      <c r="H77" s="33">
        <v>10</v>
      </c>
      <c r="I77" s="33">
        <v>0</v>
      </c>
      <c r="J77" s="33">
        <v>0</v>
      </c>
      <c r="K77" s="22">
        <f t="shared" si="32"/>
        <v>16</v>
      </c>
      <c r="L77" s="58"/>
      <c r="M77" s="4">
        <v>4</v>
      </c>
      <c r="N77" s="4">
        <v>12</v>
      </c>
      <c r="O77" s="29">
        <f t="shared" si="33"/>
        <v>16</v>
      </c>
      <c r="P77" s="58"/>
    </row>
    <row r="78" spans="1:16" x14ac:dyDescent="0.25">
      <c r="A78" s="61"/>
      <c r="B78" s="12" t="s">
        <v>62</v>
      </c>
      <c r="C78" s="33">
        <v>0</v>
      </c>
      <c r="D78" s="33">
        <v>4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22">
        <f t="shared" si="32"/>
        <v>4</v>
      </c>
      <c r="L78" s="59"/>
      <c r="M78" s="4">
        <v>3</v>
      </c>
      <c r="N78" s="4">
        <v>1</v>
      </c>
      <c r="O78" s="29">
        <f t="shared" si="33"/>
        <v>4</v>
      </c>
      <c r="P78" s="59"/>
    </row>
    <row r="79" spans="1:16" x14ac:dyDescent="0.25">
      <c r="A79" s="10"/>
      <c r="B79" s="11" t="s">
        <v>14</v>
      </c>
      <c r="C79" s="8">
        <f t="shared" ref="C79:K79" si="34">C53+C55+C59+C61+C66+C71</f>
        <v>0</v>
      </c>
      <c r="D79" s="8">
        <f t="shared" si="34"/>
        <v>101</v>
      </c>
      <c r="E79" s="8">
        <f t="shared" si="34"/>
        <v>25</v>
      </c>
      <c r="F79" s="8">
        <f t="shared" si="34"/>
        <v>1</v>
      </c>
      <c r="G79" s="8">
        <f t="shared" si="34"/>
        <v>30</v>
      </c>
      <c r="H79" s="8">
        <f t="shared" si="34"/>
        <v>24</v>
      </c>
      <c r="I79" s="8">
        <f t="shared" si="34"/>
        <v>4</v>
      </c>
      <c r="J79" s="8">
        <f t="shared" si="34"/>
        <v>61</v>
      </c>
      <c r="K79" s="8">
        <f t="shared" si="34"/>
        <v>246</v>
      </c>
      <c r="L79" s="8">
        <f>SUM(C79:J79)</f>
        <v>246</v>
      </c>
      <c r="M79" s="8">
        <f>M53+M55+M59+M61+M66+M71</f>
        <v>117</v>
      </c>
      <c r="N79" s="8">
        <f>N53+N55+N59+N61+N66+N71</f>
        <v>129</v>
      </c>
      <c r="O79" s="8">
        <f>O53+O55+O59+O61+O66+O71</f>
        <v>246</v>
      </c>
      <c r="P79" s="3">
        <f>SUM(M79:N79)</f>
        <v>246</v>
      </c>
    </row>
    <row r="80" spans="1:16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1:16" ht="33" customHeight="1" x14ac:dyDescent="0.25">
      <c r="A81" s="6" t="s">
        <v>0</v>
      </c>
      <c r="B81" s="35" t="s">
        <v>81</v>
      </c>
      <c r="C81" s="6" t="s">
        <v>17</v>
      </c>
      <c r="D81" s="6" t="s">
        <v>1</v>
      </c>
      <c r="E81" s="6" t="s">
        <v>2</v>
      </c>
      <c r="F81" s="6" t="s">
        <v>3</v>
      </c>
      <c r="G81" s="6" t="s">
        <v>4</v>
      </c>
      <c r="H81" s="6" t="s">
        <v>5</v>
      </c>
      <c r="I81" s="6" t="s">
        <v>6</v>
      </c>
      <c r="J81" s="6" t="s">
        <v>18</v>
      </c>
      <c r="K81" s="6" t="s">
        <v>7</v>
      </c>
      <c r="L81" s="6" t="s">
        <v>24</v>
      </c>
      <c r="M81" s="6" t="s">
        <v>136</v>
      </c>
      <c r="N81" s="6" t="s">
        <v>137</v>
      </c>
      <c r="O81" s="6" t="s">
        <v>7</v>
      </c>
      <c r="P81" s="6" t="s">
        <v>24</v>
      </c>
    </row>
    <row r="82" spans="1:16" x14ac:dyDescent="0.25">
      <c r="A82" s="66" t="s">
        <v>23</v>
      </c>
      <c r="B82" s="7" t="s">
        <v>82</v>
      </c>
      <c r="C82" s="34">
        <v>0</v>
      </c>
      <c r="D82" s="33">
        <v>2</v>
      </c>
      <c r="E82" s="33">
        <v>0</v>
      </c>
      <c r="F82" s="33">
        <v>0</v>
      </c>
      <c r="G82" s="33">
        <v>4</v>
      </c>
      <c r="H82" s="33">
        <v>0</v>
      </c>
      <c r="I82" s="33">
        <v>0</v>
      </c>
      <c r="J82" s="33">
        <v>0</v>
      </c>
      <c r="K82" s="8">
        <f>SUM(C82:J82)</f>
        <v>6</v>
      </c>
      <c r="L82" s="57">
        <f>K82+K84+K90+K95+K99</f>
        <v>39</v>
      </c>
      <c r="M82" s="4">
        <v>3</v>
      </c>
      <c r="N82" s="4">
        <v>3</v>
      </c>
      <c r="O82" s="2">
        <f>SUM(M82:N82)</f>
        <v>6</v>
      </c>
      <c r="P82" s="57">
        <f>O82+O84+O90+O95+O99</f>
        <v>39</v>
      </c>
    </row>
    <row r="83" spans="1:16" x14ac:dyDescent="0.25">
      <c r="A83" s="66"/>
      <c r="B83" s="63"/>
      <c r="C83" s="64"/>
      <c r="D83" s="64"/>
      <c r="E83" s="64"/>
      <c r="F83" s="64"/>
      <c r="G83" s="64"/>
      <c r="H83" s="64"/>
      <c r="I83" s="64"/>
      <c r="J83" s="64"/>
      <c r="K83" s="65"/>
      <c r="L83" s="58"/>
      <c r="M83" s="67"/>
      <c r="N83" s="68"/>
      <c r="O83" s="69"/>
      <c r="P83" s="58"/>
    </row>
    <row r="84" spans="1:16" x14ac:dyDescent="0.25">
      <c r="A84" s="66"/>
      <c r="B84" s="7" t="s">
        <v>138</v>
      </c>
      <c r="C84" s="23">
        <f t="shared" ref="C84:J84" si="35">SUM(C85:C88)</f>
        <v>0</v>
      </c>
      <c r="D84" s="23">
        <f t="shared" si="35"/>
        <v>0</v>
      </c>
      <c r="E84" s="23">
        <f t="shared" si="35"/>
        <v>2</v>
      </c>
      <c r="F84" s="23">
        <f t="shared" si="35"/>
        <v>0</v>
      </c>
      <c r="G84" s="23">
        <f t="shared" si="35"/>
        <v>5</v>
      </c>
      <c r="H84" s="23">
        <f t="shared" si="35"/>
        <v>1</v>
      </c>
      <c r="I84" s="23">
        <f t="shared" si="35"/>
        <v>0</v>
      </c>
      <c r="J84" s="23">
        <f t="shared" si="35"/>
        <v>2</v>
      </c>
      <c r="K84" s="8">
        <f t="shared" ref="K84:K102" si="36">SUM(C84:J84)</f>
        <v>10</v>
      </c>
      <c r="L84" s="58"/>
      <c r="M84" s="30">
        <f>SUM(M85:M88)</f>
        <v>6</v>
      </c>
      <c r="N84" s="30">
        <f>SUM(N85:N88)</f>
        <v>4</v>
      </c>
      <c r="O84" s="2">
        <f>SUM(M84:N84)</f>
        <v>10</v>
      </c>
      <c r="P84" s="58"/>
    </row>
    <row r="85" spans="1:16" x14ac:dyDescent="0.25">
      <c r="A85" s="66"/>
      <c r="B85" s="7" t="s">
        <v>86</v>
      </c>
      <c r="C85" s="34">
        <v>0</v>
      </c>
      <c r="D85" s="34">
        <v>0</v>
      </c>
      <c r="E85" s="34">
        <v>0</v>
      </c>
      <c r="F85" s="34">
        <v>0</v>
      </c>
      <c r="G85" s="34">
        <v>3</v>
      </c>
      <c r="H85" s="34">
        <v>1</v>
      </c>
      <c r="I85" s="34">
        <v>0</v>
      </c>
      <c r="J85" s="34">
        <v>1</v>
      </c>
      <c r="K85" s="22">
        <f t="shared" si="36"/>
        <v>5</v>
      </c>
      <c r="L85" s="58"/>
      <c r="M85" s="4">
        <v>3</v>
      </c>
      <c r="N85" s="4">
        <v>2</v>
      </c>
      <c r="O85" s="31">
        <f t="shared" ref="O85:O88" si="37">SUM(M85:N85)</f>
        <v>5</v>
      </c>
      <c r="P85" s="58"/>
    </row>
    <row r="86" spans="1:16" x14ac:dyDescent="0.25">
      <c r="A86" s="66"/>
      <c r="B86" s="7" t="s">
        <v>84</v>
      </c>
      <c r="C86" s="34">
        <v>0</v>
      </c>
      <c r="D86" s="33">
        <v>0</v>
      </c>
      <c r="E86" s="33">
        <v>1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22">
        <f t="shared" si="36"/>
        <v>1</v>
      </c>
      <c r="L86" s="58"/>
      <c r="M86" s="4">
        <v>0</v>
      </c>
      <c r="N86" s="4">
        <v>1</v>
      </c>
      <c r="O86" s="31">
        <f t="shared" si="37"/>
        <v>1</v>
      </c>
      <c r="P86" s="58"/>
    </row>
    <row r="87" spans="1:16" x14ac:dyDescent="0.25">
      <c r="A87" s="66"/>
      <c r="B87" s="7" t="s">
        <v>83</v>
      </c>
      <c r="C87" s="34">
        <v>0</v>
      </c>
      <c r="D87" s="33">
        <v>0</v>
      </c>
      <c r="E87" s="33">
        <v>0</v>
      </c>
      <c r="F87" s="33">
        <v>0</v>
      </c>
      <c r="G87" s="33">
        <v>2</v>
      </c>
      <c r="H87" s="33">
        <v>0</v>
      </c>
      <c r="I87" s="33">
        <v>0</v>
      </c>
      <c r="J87" s="33">
        <v>0</v>
      </c>
      <c r="K87" s="22">
        <f t="shared" si="36"/>
        <v>2</v>
      </c>
      <c r="L87" s="58"/>
      <c r="M87" s="4">
        <v>2</v>
      </c>
      <c r="N87" s="4">
        <v>0</v>
      </c>
      <c r="O87" s="31">
        <f t="shared" si="37"/>
        <v>2</v>
      </c>
      <c r="P87" s="58"/>
    </row>
    <row r="88" spans="1:16" x14ac:dyDescent="0.25">
      <c r="A88" s="66"/>
      <c r="B88" s="7" t="s">
        <v>85</v>
      </c>
      <c r="C88" s="34">
        <v>0</v>
      </c>
      <c r="D88" s="33">
        <v>0</v>
      </c>
      <c r="E88" s="33">
        <v>1</v>
      </c>
      <c r="F88" s="33">
        <v>0</v>
      </c>
      <c r="G88" s="33">
        <v>0</v>
      </c>
      <c r="H88" s="33">
        <v>0</v>
      </c>
      <c r="I88" s="33">
        <v>0</v>
      </c>
      <c r="J88" s="33">
        <v>1</v>
      </c>
      <c r="K88" s="22">
        <f t="shared" si="36"/>
        <v>2</v>
      </c>
      <c r="L88" s="58"/>
      <c r="M88" s="4">
        <v>1</v>
      </c>
      <c r="N88" s="4">
        <v>1</v>
      </c>
      <c r="O88" s="31">
        <f t="shared" si="37"/>
        <v>2</v>
      </c>
      <c r="P88" s="58"/>
    </row>
    <row r="89" spans="1:16" x14ac:dyDescent="0.25">
      <c r="A89" s="66"/>
      <c r="B89" s="63"/>
      <c r="C89" s="64"/>
      <c r="D89" s="64"/>
      <c r="E89" s="64"/>
      <c r="F89" s="64"/>
      <c r="G89" s="64"/>
      <c r="H89" s="64"/>
      <c r="I89" s="64"/>
      <c r="J89" s="64"/>
      <c r="K89" s="65"/>
      <c r="L89" s="58"/>
      <c r="M89" s="67"/>
      <c r="N89" s="68"/>
      <c r="O89" s="69"/>
      <c r="P89" s="58"/>
    </row>
    <row r="90" spans="1:16" x14ac:dyDescent="0.25">
      <c r="A90" s="66"/>
      <c r="B90" s="7" t="s">
        <v>30</v>
      </c>
      <c r="C90" s="23">
        <f>SUM(C91:C93)</f>
        <v>0</v>
      </c>
      <c r="D90" s="23">
        <f t="shared" ref="D90:J90" si="38">SUM(D91:D93)</f>
        <v>1</v>
      </c>
      <c r="E90" s="23">
        <f t="shared" si="38"/>
        <v>0</v>
      </c>
      <c r="F90" s="23">
        <f t="shared" si="38"/>
        <v>0</v>
      </c>
      <c r="G90" s="23">
        <f t="shared" si="38"/>
        <v>2</v>
      </c>
      <c r="H90" s="23">
        <f t="shared" si="38"/>
        <v>3</v>
      </c>
      <c r="I90" s="23">
        <f t="shared" si="38"/>
        <v>0</v>
      </c>
      <c r="J90" s="23">
        <f t="shared" si="38"/>
        <v>1</v>
      </c>
      <c r="K90" s="8">
        <f t="shared" si="36"/>
        <v>7</v>
      </c>
      <c r="L90" s="58"/>
      <c r="M90" s="30">
        <f>SUM(M91:M93)</f>
        <v>3</v>
      </c>
      <c r="N90" s="30">
        <f>SUM(N91:N93)</f>
        <v>4</v>
      </c>
      <c r="O90" s="2">
        <f>SUM(M90:N90)</f>
        <v>7</v>
      </c>
      <c r="P90" s="58"/>
    </row>
    <row r="91" spans="1:16" x14ac:dyDescent="0.25">
      <c r="A91" s="66"/>
      <c r="B91" s="7" t="s">
        <v>87</v>
      </c>
      <c r="C91" s="34">
        <v>0</v>
      </c>
      <c r="D91" s="33">
        <v>1</v>
      </c>
      <c r="E91" s="33">
        <v>0</v>
      </c>
      <c r="F91" s="33">
        <v>0</v>
      </c>
      <c r="G91" s="33">
        <v>1</v>
      </c>
      <c r="H91" s="33">
        <v>2</v>
      </c>
      <c r="I91" s="33">
        <v>0</v>
      </c>
      <c r="J91" s="33">
        <v>1</v>
      </c>
      <c r="K91" s="22">
        <f t="shared" si="36"/>
        <v>5</v>
      </c>
      <c r="L91" s="58"/>
      <c r="M91" s="4">
        <v>3</v>
      </c>
      <c r="N91" s="4">
        <v>2</v>
      </c>
      <c r="O91" s="31">
        <f t="shared" ref="O91:O93" si="39">SUM(M91:N91)</f>
        <v>5</v>
      </c>
      <c r="P91" s="58"/>
    </row>
    <row r="92" spans="1:16" x14ac:dyDescent="0.25">
      <c r="A92" s="66"/>
      <c r="B92" s="7" t="s">
        <v>88</v>
      </c>
      <c r="C92" s="34">
        <v>0</v>
      </c>
      <c r="D92" s="33">
        <v>0</v>
      </c>
      <c r="E92" s="33">
        <v>0</v>
      </c>
      <c r="F92" s="33">
        <v>0</v>
      </c>
      <c r="G92" s="33">
        <v>0</v>
      </c>
      <c r="H92" s="33">
        <v>1</v>
      </c>
      <c r="I92" s="33">
        <v>0</v>
      </c>
      <c r="J92" s="33">
        <v>0</v>
      </c>
      <c r="K92" s="22">
        <f t="shared" si="36"/>
        <v>1</v>
      </c>
      <c r="L92" s="58"/>
      <c r="M92" s="4">
        <v>0</v>
      </c>
      <c r="N92" s="4">
        <v>1</v>
      </c>
      <c r="O92" s="31">
        <f t="shared" si="39"/>
        <v>1</v>
      </c>
      <c r="P92" s="58"/>
    </row>
    <row r="93" spans="1:16" x14ac:dyDescent="0.25">
      <c r="A93" s="66"/>
      <c r="B93" s="7" t="s">
        <v>89</v>
      </c>
      <c r="C93" s="34">
        <v>0</v>
      </c>
      <c r="D93" s="33">
        <v>0</v>
      </c>
      <c r="E93" s="33">
        <v>0</v>
      </c>
      <c r="F93" s="33">
        <v>0</v>
      </c>
      <c r="G93" s="33">
        <v>1</v>
      </c>
      <c r="H93" s="33">
        <v>0</v>
      </c>
      <c r="I93" s="33">
        <v>0</v>
      </c>
      <c r="J93" s="33">
        <v>0</v>
      </c>
      <c r="K93" s="22">
        <f t="shared" si="36"/>
        <v>1</v>
      </c>
      <c r="L93" s="58"/>
      <c r="M93" s="4">
        <v>0</v>
      </c>
      <c r="N93" s="4">
        <v>1</v>
      </c>
      <c r="O93" s="31">
        <f t="shared" si="39"/>
        <v>1</v>
      </c>
      <c r="P93" s="58"/>
    </row>
    <row r="94" spans="1:16" x14ac:dyDescent="0.25">
      <c r="A94" s="66"/>
      <c r="B94" s="63"/>
      <c r="C94" s="64"/>
      <c r="D94" s="64"/>
      <c r="E94" s="64"/>
      <c r="F94" s="64"/>
      <c r="G94" s="64"/>
      <c r="H94" s="64"/>
      <c r="I94" s="64"/>
      <c r="J94" s="64"/>
      <c r="K94" s="65"/>
      <c r="L94" s="58"/>
      <c r="M94" s="67"/>
      <c r="N94" s="68"/>
      <c r="O94" s="69"/>
      <c r="P94" s="58"/>
    </row>
    <row r="95" spans="1:16" x14ac:dyDescent="0.25">
      <c r="A95" s="66"/>
      <c r="B95" s="7" t="s">
        <v>31</v>
      </c>
      <c r="C95" s="23">
        <f>SUM(C96:C97)</f>
        <v>0</v>
      </c>
      <c r="D95" s="23">
        <f t="shared" ref="D95:J95" si="40">SUM(D96:D97)</f>
        <v>2</v>
      </c>
      <c r="E95" s="23">
        <f t="shared" si="40"/>
        <v>0</v>
      </c>
      <c r="F95" s="23">
        <f t="shared" si="40"/>
        <v>0</v>
      </c>
      <c r="G95" s="23">
        <f t="shared" si="40"/>
        <v>2</v>
      </c>
      <c r="H95" s="23">
        <f t="shared" si="40"/>
        <v>2</v>
      </c>
      <c r="I95" s="23">
        <f t="shared" si="40"/>
        <v>0</v>
      </c>
      <c r="J95" s="23">
        <f t="shared" si="40"/>
        <v>2</v>
      </c>
      <c r="K95" s="8">
        <f t="shared" si="36"/>
        <v>8</v>
      </c>
      <c r="L95" s="58"/>
      <c r="M95" s="30">
        <f>SUM(M96:M97)</f>
        <v>2</v>
      </c>
      <c r="N95" s="30">
        <f>SUM(N96:N97)</f>
        <v>6</v>
      </c>
      <c r="O95" s="2">
        <f>SUM(M95:N95)</f>
        <v>8</v>
      </c>
      <c r="P95" s="58"/>
    </row>
    <row r="96" spans="1:16" x14ac:dyDescent="0.25">
      <c r="A96" s="66"/>
      <c r="B96" s="7" t="s">
        <v>90</v>
      </c>
      <c r="C96" s="34">
        <v>0</v>
      </c>
      <c r="D96" s="33">
        <v>1</v>
      </c>
      <c r="E96" s="33">
        <v>0</v>
      </c>
      <c r="F96" s="33">
        <v>0</v>
      </c>
      <c r="G96" s="33">
        <v>1</v>
      </c>
      <c r="H96" s="33">
        <v>2</v>
      </c>
      <c r="I96" s="33">
        <v>0</v>
      </c>
      <c r="J96" s="33">
        <v>2</v>
      </c>
      <c r="K96" s="22">
        <f t="shared" si="36"/>
        <v>6</v>
      </c>
      <c r="L96" s="58"/>
      <c r="M96" s="4">
        <v>2</v>
      </c>
      <c r="N96" s="4">
        <v>4</v>
      </c>
      <c r="O96" s="31">
        <f t="shared" ref="O96:O97" si="41">SUM(M96:N96)</f>
        <v>6</v>
      </c>
      <c r="P96" s="58"/>
    </row>
    <row r="97" spans="1:16" x14ac:dyDescent="0.25">
      <c r="A97" s="66"/>
      <c r="B97" s="7" t="s">
        <v>91</v>
      </c>
      <c r="C97" s="34">
        <v>0</v>
      </c>
      <c r="D97" s="33">
        <v>1</v>
      </c>
      <c r="E97" s="33">
        <v>0</v>
      </c>
      <c r="F97" s="33">
        <v>0</v>
      </c>
      <c r="G97" s="33">
        <v>1</v>
      </c>
      <c r="H97" s="33">
        <v>0</v>
      </c>
      <c r="I97" s="33">
        <v>0</v>
      </c>
      <c r="J97" s="33">
        <v>0</v>
      </c>
      <c r="K97" s="22">
        <f t="shared" si="36"/>
        <v>2</v>
      </c>
      <c r="L97" s="58"/>
      <c r="M97" s="4">
        <v>0</v>
      </c>
      <c r="N97" s="4">
        <v>2</v>
      </c>
      <c r="O97" s="31">
        <f t="shared" si="41"/>
        <v>2</v>
      </c>
      <c r="P97" s="58"/>
    </row>
    <row r="98" spans="1:16" x14ac:dyDescent="0.25">
      <c r="A98" s="66"/>
      <c r="B98" s="63"/>
      <c r="C98" s="64"/>
      <c r="D98" s="64"/>
      <c r="E98" s="64"/>
      <c r="F98" s="64"/>
      <c r="G98" s="64"/>
      <c r="H98" s="64"/>
      <c r="I98" s="64"/>
      <c r="J98" s="64"/>
      <c r="K98" s="65"/>
      <c r="L98" s="58"/>
      <c r="M98" s="67"/>
      <c r="N98" s="68"/>
      <c r="O98" s="69"/>
      <c r="P98" s="58"/>
    </row>
    <row r="99" spans="1:16" x14ac:dyDescent="0.25">
      <c r="A99" s="66"/>
      <c r="B99" s="7" t="s">
        <v>32</v>
      </c>
      <c r="C99" s="23">
        <f>SUM(C100:C102)</f>
        <v>0</v>
      </c>
      <c r="D99" s="23">
        <f t="shared" ref="D99:J99" si="42">SUM(D100:D102)</f>
        <v>0</v>
      </c>
      <c r="E99" s="23">
        <f t="shared" si="42"/>
        <v>1</v>
      </c>
      <c r="F99" s="23">
        <f t="shared" si="42"/>
        <v>0</v>
      </c>
      <c r="G99" s="23">
        <f t="shared" si="42"/>
        <v>5</v>
      </c>
      <c r="H99" s="23">
        <f t="shared" si="42"/>
        <v>2</v>
      </c>
      <c r="I99" s="23">
        <f t="shared" si="42"/>
        <v>0</v>
      </c>
      <c r="J99" s="23">
        <f t="shared" si="42"/>
        <v>0</v>
      </c>
      <c r="K99" s="8">
        <f t="shared" si="36"/>
        <v>8</v>
      </c>
      <c r="L99" s="58"/>
      <c r="M99" s="30">
        <f>SUM(M100:M102)</f>
        <v>4</v>
      </c>
      <c r="N99" s="30">
        <f>SUM(N100:N102)</f>
        <v>4</v>
      </c>
      <c r="O99" s="2">
        <f>SUM(M99:N99)</f>
        <v>8</v>
      </c>
      <c r="P99" s="58"/>
    </row>
    <row r="100" spans="1:16" x14ac:dyDescent="0.25">
      <c r="A100" s="66"/>
      <c r="B100" s="7" t="s">
        <v>92</v>
      </c>
      <c r="C100" s="34">
        <v>0</v>
      </c>
      <c r="D100" s="33">
        <v>0</v>
      </c>
      <c r="E100" s="33">
        <v>0</v>
      </c>
      <c r="F100" s="33">
        <v>0</v>
      </c>
      <c r="G100" s="33">
        <v>2</v>
      </c>
      <c r="H100" s="33">
        <v>1</v>
      </c>
      <c r="I100" s="33">
        <v>0</v>
      </c>
      <c r="J100" s="33">
        <v>0</v>
      </c>
      <c r="K100" s="22">
        <f t="shared" si="36"/>
        <v>3</v>
      </c>
      <c r="L100" s="58"/>
      <c r="M100" s="4">
        <v>0</v>
      </c>
      <c r="N100" s="4">
        <v>3</v>
      </c>
      <c r="O100" s="31">
        <f t="shared" ref="O100:O102" si="43">SUM(M100:N100)</f>
        <v>3</v>
      </c>
      <c r="P100" s="58"/>
    </row>
    <row r="101" spans="1:16" x14ac:dyDescent="0.25">
      <c r="A101" s="66"/>
      <c r="B101" s="7" t="s">
        <v>93</v>
      </c>
      <c r="C101" s="34">
        <v>0</v>
      </c>
      <c r="D101" s="33">
        <v>0</v>
      </c>
      <c r="E101" s="33">
        <v>0</v>
      </c>
      <c r="F101" s="33">
        <v>0</v>
      </c>
      <c r="G101" s="33">
        <v>3</v>
      </c>
      <c r="H101" s="33">
        <v>0</v>
      </c>
      <c r="I101" s="33">
        <v>0</v>
      </c>
      <c r="J101" s="33">
        <v>0</v>
      </c>
      <c r="K101" s="22">
        <f t="shared" si="36"/>
        <v>3</v>
      </c>
      <c r="L101" s="58"/>
      <c r="M101" s="4">
        <v>2</v>
      </c>
      <c r="N101" s="4">
        <v>1</v>
      </c>
      <c r="O101" s="31">
        <f t="shared" si="43"/>
        <v>3</v>
      </c>
      <c r="P101" s="58"/>
    </row>
    <row r="102" spans="1:16" x14ac:dyDescent="0.25">
      <c r="A102" s="66"/>
      <c r="B102" s="7" t="s">
        <v>94</v>
      </c>
      <c r="C102" s="34">
        <v>0</v>
      </c>
      <c r="D102" s="33">
        <v>0</v>
      </c>
      <c r="E102" s="33">
        <v>1</v>
      </c>
      <c r="F102" s="33">
        <v>0</v>
      </c>
      <c r="G102" s="33">
        <v>0</v>
      </c>
      <c r="H102" s="33">
        <v>1</v>
      </c>
      <c r="I102" s="33">
        <v>0</v>
      </c>
      <c r="J102" s="33">
        <v>0</v>
      </c>
      <c r="K102" s="22">
        <f t="shared" si="36"/>
        <v>2</v>
      </c>
      <c r="L102" s="59"/>
      <c r="M102" s="4">
        <v>2</v>
      </c>
      <c r="N102" s="4">
        <v>0</v>
      </c>
      <c r="O102" s="31">
        <f t="shared" si="43"/>
        <v>2</v>
      </c>
      <c r="P102" s="59"/>
    </row>
    <row r="103" spans="1:16" x14ac:dyDescent="0.25">
      <c r="A103" s="10"/>
      <c r="B103" s="11" t="s">
        <v>14</v>
      </c>
      <c r="C103" s="8">
        <f t="shared" ref="C103:K103" si="44">C82+C84+C90+C95+C99</f>
        <v>0</v>
      </c>
      <c r="D103" s="8">
        <f t="shared" si="44"/>
        <v>5</v>
      </c>
      <c r="E103" s="8">
        <f t="shared" si="44"/>
        <v>3</v>
      </c>
      <c r="F103" s="8">
        <f t="shared" si="44"/>
        <v>0</v>
      </c>
      <c r="G103" s="8">
        <f t="shared" si="44"/>
        <v>18</v>
      </c>
      <c r="H103" s="8">
        <f t="shared" si="44"/>
        <v>8</v>
      </c>
      <c r="I103" s="8">
        <f t="shared" si="44"/>
        <v>0</v>
      </c>
      <c r="J103" s="8">
        <f t="shared" si="44"/>
        <v>5</v>
      </c>
      <c r="K103" s="8">
        <f t="shared" si="44"/>
        <v>39</v>
      </c>
      <c r="L103" s="8">
        <f>SUM(C103:J103)</f>
        <v>39</v>
      </c>
      <c r="M103" s="8">
        <f>M82+M84+M90+M95+M99</f>
        <v>18</v>
      </c>
      <c r="N103" s="8">
        <f>N82+N84+N90+N95+N99</f>
        <v>21</v>
      </c>
      <c r="O103" s="8">
        <f>O82+O84+O90+O95+O99</f>
        <v>39</v>
      </c>
      <c r="P103" s="3">
        <f>SUM(M103:N103)</f>
        <v>39</v>
      </c>
    </row>
    <row r="104" spans="1:16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8"/>
      <c r="N104" s="28"/>
      <c r="O104" s="28"/>
    </row>
    <row r="105" spans="1:16" ht="33" customHeight="1" x14ac:dyDescent="0.25">
      <c r="A105" s="6" t="s">
        <v>0</v>
      </c>
      <c r="B105" s="35" t="s">
        <v>95</v>
      </c>
      <c r="C105" s="6" t="s">
        <v>17</v>
      </c>
      <c r="D105" s="6" t="s">
        <v>1</v>
      </c>
      <c r="E105" s="6" t="s">
        <v>2</v>
      </c>
      <c r="F105" s="6" t="s">
        <v>3</v>
      </c>
      <c r="G105" s="6" t="s">
        <v>4</v>
      </c>
      <c r="H105" s="6" t="s">
        <v>5</v>
      </c>
      <c r="I105" s="6" t="s">
        <v>6</v>
      </c>
      <c r="J105" s="6" t="s">
        <v>18</v>
      </c>
      <c r="K105" s="6" t="s">
        <v>7</v>
      </c>
      <c r="L105" s="6" t="s">
        <v>24</v>
      </c>
      <c r="M105" s="6" t="s">
        <v>136</v>
      </c>
      <c r="N105" s="6" t="s">
        <v>137</v>
      </c>
      <c r="O105" s="6" t="s">
        <v>7</v>
      </c>
      <c r="P105" s="6" t="s">
        <v>24</v>
      </c>
    </row>
    <row r="106" spans="1:16" x14ac:dyDescent="0.25">
      <c r="A106" s="66" t="s">
        <v>23</v>
      </c>
      <c r="B106" s="7" t="s">
        <v>96</v>
      </c>
      <c r="C106" s="34">
        <v>0</v>
      </c>
      <c r="D106" s="33">
        <v>0</v>
      </c>
      <c r="E106" s="33">
        <v>0</v>
      </c>
      <c r="F106" s="33">
        <v>3</v>
      </c>
      <c r="G106" s="33">
        <v>7</v>
      </c>
      <c r="H106" s="33">
        <v>1</v>
      </c>
      <c r="I106" s="33">
        <v>0</v>
      </c>
      <c r="J106" s="33">
        <v>3</v>
      </c>
      <c r="K106" s="8">
        <f>SUM(C106:J106)</f>
        <v>14</v>
      </c>
      <c r="L106" s="57">
        <f>K106+K108+K114+K121</f>
        <v>51</v>
      </c>
      <c r="M106" s="4">
        <v>6</v>
      </c>
      <c r="N106" s="4">
        <v>8</v>
      </c>
      <c r="O106" s="2">
        <f>SUM(M106:N106)</f>
        <v>14</v>
      </c>
      <c r="P106" s="57">
        <f>O106+O108+O114+O121</f>
        <v>51</v>
      </c>
    </row>
    <row r="107" spans="1:16" x14ac:dyDescent="0.25">
      <c r="A107" s="66"/>
      <c r="B107" s="63"/>
      <c r="C107" s="64"/>
      <c r="D107" s="64"/>
      <c r="E107" s="64"/>
      <c r="F107" s="64"/>
      <c r="G107" s="64"/>
      <c r="H107" s="64"/>
      <c r="I107" s="64"/>
      <c r="J107" s="64"/>
      <c r="K107" s="65"/>
      <c r="L107" s="58"/>
      <c r="M107" s="67"/>
      <c r="N107" s="68"/>
      <c r="O107" s="69"/>
      <c r="P107" s="58"/>
    </row>
    <row r="108" spans="1:16" x14ac:dyDescent="0.25">
      <c r="A108" s="66"/>
      <c r="B108" s="7" t="s">
        <v>38</v>
      </c>
      <c r="C108" s="23">
        <f>SUM(C109:C112)</f>
        <v>0</v>
      </c>
      <c r="D108" s="23">
        <f t="shared" ref="D108:J108" si="45">SUM(D109:D112)</f>
        <v>0</v>
      </c>
      <c r="E108" s="23">
        <f t="shared" si="45"/>
        <v>0</v>
      </c>
      <c r="F108" s="23">
        <f t="shared" si="45"/>
        <v>0</v>
      </c>
      <c r="G108" s="23">
        <f t="shared" si="45"/>
        <v>0</v>
      </c>
      <c r="H108" s="23">
        <f t="shared" si="45"/>
        <v>4</v>
      </c>
      <c r="I108" s="23">
        <f t="shared" si="45"/>
        <v>0</v>
      </c>
      <c r="J108" s="23">
        <f t="shared" si="45"/>
        <v>2</v>
      </c>
      <c r="K108" s="8">
        <f t="shared" ref="K108:K124" si="46">SUM(C108:J108)</f>
        <v>6</v>
      </c>
      <c r="L108" s="58"/>
      <c r="M108" s="30">
        <f>SUM(M109:M112)</f>
        <v>2</v>
      </c>
      <c r="N108" s="30">
        <f>SUM(N109:N112)</f>
        <v>4</v>
      </c>
      <c r="O108" s="2">
        <f>SUM(M108:N108)</f>
        <v>6</v>
      </c>
      <c r="P108" s="58"/>
    </row>
    <row r="109" spans="1:16" x14ac:dyDescent="0.25">
      <c r="A109" s="66"/>
      <c r="B109" s="7" t="s">
        <v>103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1</v>
      </c>
      <c r="I109" s="34">
        <v>0</v>
      </c>
      <c r="J109" s="34">
        <v>0</v>
      </c>
      <c r="K109" s="22">
        <f t="shared" si="46"/>
        <v>1</v>
      </c>
      <c r="L109" s="58"/>
      <c r="M109" s="4">
        <v>1</v>
      </c>
      <c r="N109" s="4">
        <v>0</v>
      </c>
      <c r="O109" s="31">
        <f t="shared" ref="O109:O112" si="47">SUM(M109:N109)</f>
        <v>1</v>
      </c>
      <c r="P109" s="58"/>
    </row>
    <row r="110" spans="1:16" x14ac:dyDescent="0.25">
      <c r="A110" s="66"/>
      <c r="B110" s="7" t="s">
        <v>97</v>
      </c>
      <c r="C110" s="34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1</v>
      </c>
      <c r="I110" s="33">
        <v>0</v>
      </c>
      <c r="J110" s="33">
        <v>1</v>
      </c>
      <c r="K110" s="22">
        <f t="shared" si="46"/>
        <v>2</v>
      </c>
      <c r="L110" s="58"/>
      <c r="M110" s="4">
        <v>0</v>
      </c>
      <c r="N110" s="4">
        <v>2</v>
      </c>
      <c r="O110" s="31">
        <f t="shared" si="47"/>
        <v>2</v>
      </c>
      <c r="P110" s="58"/>
    </row>
    <row r="111" spans="1:16" x14ac:dyDescent="0.25">
      <c r="A111" s="66"/>
      <c r="B111" s="7" t="s">
        <v>141</v>
      </c>
      <c r="C111" s="37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9">
        <f t="shared" si="46"/>
        <v>0</v>
      </c>
      <c r="L111" s="58"/>
      <c r="M111" s="40">
        <v>0</v>
      </c>
      <c r="N111" s="40">
        <v>0</v>
      </c>
      <c r="O111" s="41">
        <f t="shared" si="47"/>
        <v>0</v>
      </c>
      <c r="P111" s="58"/>
    </row>
    <row r="112" spans="1:16" x14ac:dyDescent="0.25">
      <c r="A112" s="66"/>
      <c r="B112" s="7" t="s">
        <v>98</v>
      </c>
      <c r="C112" s="34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2</v>
      </c>
      <c r="I112" s="33">
        <v>0</v>
      </c>
      <c r="J112" s="33">
        <v>1</v>
      </c>
      <c r="K112" s="22">
        <f t="shared" si="46"/>
        <v>3</v>
      </c>
      <c r="L112" s="58"/>
      <c r="M112" s="4">
        <v>1</v>
      </c>
      <c r="N112" s="4">
        <v>2</v>
      </c>
      <c r="O112" s="31">
        <f t="shared" si="47"/>
        <v>3</v>
      </c>
      <c r="P112" s="58"/>
    </row>
    <row r="113" spans="1:16" x14ac:dyDescent="0.25">
      <c r="A113" s="66"/>
      <c r="B113" s="63"/>
      <c r="C113" s="64"/>
      <c r="D113" s="64"/>
      <c r="E113" s="64"/>
      <c r="F113" s="64"/>
      <c r="G113" s="64"/>
      <c r="H113" s="64"/>
      <c r="I113" s="64"/>
      <c r="J113" s="64"/>
      <c r="K113" s="65"/>
      <c r="L113" s="58"/>
      <c r="M113" s="67"/>
      <c r="N113" s="68"/>
      <c r="O113" s="69"/>
      <c r="P113" s="58"/>
    </row>
    <row r="114" spans="1:16" x14ac:dyDescent="0.25">
      <c r="A114" s="66"/>
      <c r="B114" s="7" t="s">
        <v>39</v>
      </c>
      <c r="C114" s="23">
        <f>SUM(C115:C119)</f>
        <v>0</v>
      </c>
      <c r="D114" s="23">
        <f t="shared" ref="D114:J114" si="48">SUM(D115:D119)</f>
        <v>1</v>
      </c>
      <c r="E114" s="23">
        <f t="shared" si="48"/>
        <v>0</v>
      </c>
      <c r="F114" s="23">
        <f t="shared" si="48"/>
        <v>0</v>
      </c>
      <c r="G114" s="23">
        <f t="shared" si="48"/>
        <v>7</v>
      </c>
      <c r="H114" s="23">
        <f t="shared" si="48"/>
        <v>12</v>
      </c>
      <c r="I114" s="23">
        <f t="shared" si="48"/>
        <v>0</v>
      </c>
      <c r="J114" s="23">
        <f t="shared" si="48"/>
        <v>0</v>
      </c>
      <c r="K114" s="8">
        <f t="shared" si="46"/>
        <v>20</v>
      </c>
      <c r="L114" s="58"/>
      <c r="M114" s="30">
        <f>SUM(M115:M119)</f>
        <v>6</v>
      </c>
      <c r="N114" s="30">
        <f>SUM(N115:N119)</f>
        <v>14</v>
      </c>
      <c r="O114" s="2">
        <f>SUM(M114:N114)</f>
        <v>20</v>
      </c>
      <c r="P114" s="58"/>
    </row>
    <row r="115" spans="1:16" x14ac:dyDescent="0.25">
      <c r="A115" s="66"/>
      <c r="B115" s="7" t="s">
        <v>104</v>
      </c>
      <c r="C115" s="34">
        <v>0</v>
      </c>
      <c r="D115" s="34">
        <v>0</v>
      </c>
      <c r="E115" s="34">
        <v>0</v>
      </c>
      <c r="F115" s="34">
        <v>0</v>
      </c>
      <c r="G115" s="34">
        <v>3</v>
      </c>
      <c r="H115" s="34">
        <v>1</v>
      </c>
      <c r="I115" s="34">
        <v>0</v>
      </c>
      <c r="J115" s="34">
        <v>0</v>
      </c>
      <c r="K115" s="22">
        <f t="shared" si="46"/>
        <v>4</v>
      </c>
      <c r="L115" s="58"/>
      <c r="M115" s="4">
        <v>2</v>
      </c>
      <c r="N115" s="4">
        <v>2</v>
      </c>
      <c r="O115" s="31">
        <f t="shared" ref="O115:O119" si="49">SUM(M115:N115)</f>
        <v>4</v>
      </c>
      <c r="P115" s="58"/>
    </row>
    <row r="116" spans="1:16" x14ac:dyDescent="0.25">
      <c r="A116" s="66"/>
      <c r="B116" s="7" t="s">
        <v>99</v>
      </c>
      <c r="C116" s="34">
        <v>0</v>
      </c>
      <c r="D116" s="33">
        <v>0</v>
      </c>
      <c r="E116" s="33">
        <v>0</v>
      </c>
      <c r="F116" s="33">
        <v>0</v>
      </c>
      <c r="G116" s="33">
        <v>2</v>
      </c>
      <c r="H116" s="33">
        <v>2</v>
      </c>
      <c r="I116" s="33">
        <v>0</v>
      </c>
      <c r="J116" s="33">
        <v>0</v>
      </c>
      <c r="K116" s="22">
        <f t="shared" si="46"/>
        <v>4</v>
      </c>
      <c r="L116" s="58"/>
      <c r="M116" s="4">
        <v>0</v>
      </c>
      <c r="N116" s="4">
        <v>4</v>
      </c>
      <c r="O116" s="31">
        <f t="shared" si="49"/>
        <v>4</v>
      </c>
      <c r="P116" s="58"/>
    </row>
    <row r="117" spans="1:16" x14ac:dyDescent="0.25">
      <c r="A117" s="66"/>
      <c r="B117" s="7" t="s">
        <v>100</v>
      </c>
      <c r="C117" s="34">
        <v>0</v>
      </c>
      <c r="D117" s="33">
        <v>0</v>
      </c>
      <c r="E117" s="33">
        <v>0</v>
      </c>
      <c r="F117" s="33">
        <v>0</v>
      </c>
      <c r="G117" s="33">
        <v>1</v>
      </c>
      <c r="H117" s="33">
        <v>2</v>
      </c>
      <c r="I117" s="33">
        <v>0</v>
      </c>
      <c r="J117" s="33">
        <v>0</v>
      </c>
      <c r="K117" s="22">
        <f t="shared" si="46"/>
        <v>3</v>
      </c>
      <c r="L117" s="58"/>
      <c r="M117" s="4">
        <v>1</v>
      </c>
      <c r="N117" s="4">
        <v>2</v>
      </c>
      <c r="O117" s="31">
        <f t="shared" si="49"/>
        <v>3</v>
      </c>
      <c r="P117" s="58"/>
    </row>
    <row r="118" spans="1:16" x14ac:dyDescent="0.25">
      <c r="A118" s="66"/>
      <c r="B118" s="7" t="s">
        <v>101</v>
      </c>
      <c r="C118" s="34">
        <v>0</v>
      </c>
      <c r="D118" s="33">
        <v>1</v>
      </c>
      <c r="E118" s="33">
        <v>0</v>
      </c>
      <c r="F118" s="33">
        <v>0</v>
      </c>
      <c r="G118" s="33">
        <v>1</v>
      </c>
      <c r="H118" s="33">
        <v>1</v>
      </c>
      <c r="I118" s="33">
        <v>0</v>
      </c>
      <c r="J118" s="33">
        <v>0</v>
      </c>
      <c r="K118" s="22">
        <f t="shared" si="46"/>
        <v>3</v>
      </c>
      <c r="L118" s="58"/>
      <c r="M118" s="4">
        <v>1</v>
      </c>
      <c r="N118" s="4">
        <v>2</v>
      </c>
      <c r="O118" s="31">
        <f t="shared" si="49"/>
        <v>3</v>
      </c>
      <c r="P118" s="58"/>
    </row>
    <row r="119" spans="1:16" x14ac:dyDescent="0.25">
      <c r="A119" s="66"/>
      <c r="B119" s="7" t="s">
        <v>102</v>
      </c>
      <c r="C119" s="34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6</v>
      </c>
      <c r="I119" s="33">
        <v>0</v>
      </c>
      <c r="J119" s="33">
        <v>0</v>
      </c>
      <c r="K119" s="22">
        <f t="shared" si="46"/>
        <v>6</v>
      </c>
      <c r="L119" s="58"/>
      <c r="M119" s="4">
        <v>2</v>
      </c>
      <c r="N119" s="4">
        <v>4</v>
      </c>
      <c r="O119" s="31">
        <f t="shared" si="49"/>
        <v>6</v>
      </c>
      <c r="P119" s="58"/>
    </row>
    <row r="120" spans="1:16" x14ac:dyDescent="0.25">
      <c r="A120" s="66"/>
      <c r="B120" s="63"/>
      <c r="C120" s="64"/>
      <c r="D120" s="64"/>
      <c r="E120" s="64"/>
      <c r="F120" s="64"/>
      <c r="G120" s="64"/>
      <c r="H120" s="64"/>
      <c r="I120" s="64"/>
      <c r="J120" s="64"/>
      <c r="K120" s="65"/>
      <c r="L120" s="58"/>
      <c r="M120" s="67"/>
      <c r="N120" s="68"/>
      <c r="O120" s="69"/>
      <c r="P120" s="58"/>
    </row>
    <row r="121" spans="1:16" x14ac:dyDescent="0.25">
      <c r="A121" s="66"/>
      <c r="B121" s="7" t="s">
        <v>40</v>
      </c>
      <c r="C121" s="23">
        <f>SUM(C122:C124)</f>
        <v>0</v>
      </c>
      <c r="D121" s="23">
        <f t="shared" ref="D121:J121" si="50">SUM(D122:D124)</f>
        <v>1</v>
      </c>
      <c r="E121" s="23">
        <f t="shared" si="50"/>
        <v>0</v>
      </c>
      <c r="F121" s="23">
        <f t="shared" si="50"/>
        <v>1</v>
      </c>
      <c r="G121" s="23">
        <f t="shared" si="50"/>
        <v>4</v>
      </c>
      <c r="H121" s="23">
        <f t="shared" si="50"/>
        <v>1</v>
      </c>
      <c r="I121" s="23">
        <f t="shared" si="50"/>
        <v>0</v>
      </c>
      <c r="J121" s="23">
        <f t="shared" si="50"/>
        <v>4</v>
      </c>
      <c r="K121" s="8">
        <f t="shared" si="46"/>
        <v>11</v>
      </c>
      <c r="L121" s="58"/>
      <c r="M121" s="30">
        <f>SUM(M122:M124)</f>
        <v>2</v>
      </c>
      <c r="N121" s="30">
        <f>SUM(N122:N124)</f>
        <v>9</v>
      </c>
      <c r="O121" s="2">
        <f>SUM(M121:N121)</f>
        <v>11</v>
      </c>
      <c r="P121" s="58"/>
    </row>
    <row r="122" spans="1:16" x14ac:dyDescent="0.25">
      <c r="A122" s="66"/>
      <c r="B122" s="7" t="s">
        <v>105</v>
      </c>
      <c r="C122" s="34">
        <v>0</v>
      </c>
      <c r="D122" s="33">
        <v>0</v>
      </c>
      <c r="E122" s="33">
        <v>0</v>
      </c>
      <c r="F122" s="33">
        <v>0</v>
      </c>
      <c r="G122" s="33">
        <v>2</v>
      </c>
      <c r="H122" s="33">
        <v>0</v>
      </c>
      <c r="I122" s="33">
        <v>0</v>
      </c>
      <c r="J122" s="33">
        <v>0</v>
      </c>
      <c r="K122" s="22">
        <f t="shared" si="46"/>
        <v>2</v>
      </c>
      <c r="L122" s="58"/>
      <c r="M122" s="4">
        <v>1</v>
      </c>
      <c r="N122" s="4">
        <v>1</v>
      </c>
      <c r="O122" s="31">
        <f t="shared" ref="O122:O124" si="51">SUM(M122:N122)</f>
        <v>2</v>
      </c>
      <c r="P122" s="58"/>
    </row>
    <row r="123" spans="1:16" x14ac:dyDescent="0.25">
      <c r="A123" s="66"/>
      <c r="B123" s="7" t="s">
        <v>106</v>
      </c>
      <c r="C123" s="34">
        <v>0</v>
      </c>
      <c r="D123" s="33">
        <v>0</v>
      </c>
      <c r="E123" s="33">
        <v>0</v>
      </c>
      <c r="F123" s="33">
        <v>1</v>
      </c>
      <c r="G123" s="33">
        <v>1</v>
      </c>
      <c r="H123" s="33">
        <v>1</v>
      </c>
      <c r="I123" s="33">
        <v>0</v>
      </c>
      <c r="J123" s="33">
        <v>4</v>
      </c>
      <c r="K123" s="22">
        <f t="shared" si="46"/>
        <v>7</v>
      </c>
      <c r="L123" s="58"/>
      <c r="M123" s="4">
        <v>0</v>
      </c>
      <c r="N123" s="4">
        <v>7</v>
      </c>
      <c r="O123" s="31">
        <f t="shared" si="51"/>
        <v>7</v>
      </c>
      <c r="P123" s="58"/>
    </row>
    <row r="124" spans="1:16" x14ac:dyDescent="0.25">
      <c r="A124" s="66"/>
      <c r="B124" s="7" t="s">
        <v>107</v>
      </c>
      <c r="C124" s="34">
        <v>0</v>
      </c>
      <c r="D124" s="33">
        <v>1</v>
      </c>
      <c r="E124" s="33">
        <v>0</v>
      </c>
      <c r="F124" s="33">
        <v>0</v>
      </c>
      <c r="G124" s="33">
        <v>1</v>
      </c>
      <c r="H124" s="33">
        <v>0</v>
      </c>
      <c r="I124" s="33">
        <v>0</v>
      </c>
      <c r="J124" s="33">
        <v>0</v>
      </c>
      <c r="K124" s="22">
        <f t="shared" si="46"/>
        <v>2</v>
      </c>
      <c r="L124" s="59"/>
      <c r="M124" s="4">
        <v>1</v>
      </c>
      <c r="N124" s="4">
        <v>1</v>
      </c>
      <c r="O124" s="31">
        <f t="shared" si="51"/>
        <v>2</v>
      </c>
      <c r="P124" s="59"/>
    </row>
    <row r="125" spans="1:16" x14ac:dyDescent="0.25">
      <c r="A125" s="10"/>
      <c r="B125" s="11" t="s">
        <v>14</v>
      </c>
      <c r="C125" s="8">
        <f>C106+C108+C114+C121</f>
        <v>0</v>
      </c>
      <c r="D125" s="8">
        <f t="shared" ref="D125:J125" si="52">D106+D108+D114+D121</f>
        <v>2</v>
      </c>
      <c r="E125" s="8">
        <f t="shared" si="52"/>
        <v>0</v>
      </c>
      <c r="F125" s="8">
        <f t="shared" si="52"/>
        <v>4</v>
      </c>
      <c r="G125" s="8">
        <f t="shared" si="52"/>
        <v>18</v>
      </c>
      <c r="H125" s="8">
        <f t="shared" si="52"/>
        <v>18</v>
      </c>
      <c r="I125" s="8">
        <f t="shared" si="52"/>
        <v>0</v>
      </c>
      <c r="J125" s="8">
        <f t="shared" si="52"/>
        <v>9</v>
      </c>
      <c r="K125" s="8">
        <f>K106+K108+K114+K121</f>
        <v>51</v>
      </c>
      <c r="L125" s="8">
        <f>SUM(C125:J125)</f>
        <v>51</v>
      </c>
      <c r="M125" s="8">
        <f>M106+M108+M114+M121</f>
        <v>16</v>
      </c>
      <c r="N125" s="8">
        <f t="shared" ref="N125:O125" si="53">N106+N108+N114+N121</f>
        <v>35</v>
      </c>
      <c r="O125" s="8">
        <f t="shared" si="53"/>
        <v>51</v>
      </c>
      <c r="P125" s="3">
        <f>SUM(M125:N125)</f>
        <v>51</v>
      </c>
    </row>
    <row r="126" spans="1:16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8"/>
      <c r="N126" s="28"/>
      <c r="O126" s="28"/>
    </row>
    <row r="127" spans="1:16" ht="33" customHeight="1" x14ac:dyDescent="0.25">
      <c r="A127" s="6" t="s">
        <v>0</v>
      </c>
      <c r="B127" s="35" t="s">
        <v>108</v>
      </c>
      <c r="C127" s="6" t="s">
        <v>17</v>
      </c>
      <c r="D127" s="6" t="s">
        <v>1</v>
      </c>
      <c r="E127" s="6" t="s">
        <v>2</v>
      </c>
      <c r="F127" s="6" t="s">
        <v>3</v>
      </c>
      <c r="G127" s="6" t="s">
        <v>4</v>
      </c>
      <c r="H127" s="6" t="s">
        <v>5</v>
      </c>
      <c r="I127" s="6" t="s">
        <v>6</v>
      </c>
      <c r="J127" s="6" t="s">
        <v>18</v>
      </c>
      <c r="K127" s="6" t="s">
        <v>7</v>
      </c>
      <c r="L127" s="6" t="s">
        <v>24</v>
      </c>
      <c r="M127" s="6" t="s">
        <v>136</v>
      </c>
      <c r="N127" s="6" t="s">
        <v>137</v>
      </c>
      <c r="O127" s="6" t="s">
        <v>7</v>
      </c>
      <c r="P127" s="6" t="s">
        <v>24</v>
      </c>
    </row>
    <row r="128" spans="1:16" x14ac:dyDescent="0.25">
      <c r="A128" s="66" t="s">
        <v>23</v>
      </c>
      <c r="B128" s="7" t="s">
        <v>110</v>
      </c>
      <c r="C128" s="34">
        <v>0</v>
      </c>
      <c r="D128" s="33">
        <v>6</v>
      </c>
      <c r="E128" s="33">
        <v>1</v>
      </c>
      <c r="F128" s="33">
        <v>0</v>
      </c>
      <c r="G128" s="33">
        <v>6</v>
      </c>
      <c r="H128" s="33">
        <v>0</v>
      </c>
      <c r="I128" s="33">
        <v>0</v>
      </c>
      <c r="J128" s="33">
        <v>1</v>
      </c>
      <c r="K128" s="8">
        <f>SUM(C128:J128)</f>
        <v>14</v>
      </c>
      <c r="L128" s="57">
        <f>K128+K130+K136+K142+K147</f>
        <v>51</v>
      </c>
      <c r="M128" s="4">
        <v>8</v>
      </c>
      <c r="N128" s="4">
        <v>6</v>
      </c>
      <c r="O128" s="2">
        <f>SUM(M128:N128)</f>
        <v>14</v>
      </c>
      <c r="P128" s="57">
        <f>O128+O130+O136+O142+O147</f>
        <v>51</v>
      </c>
    </row>
    <row r="129" spans="1:16" x14ac:dyDescent="0.25">
      <c r="A129" s="66"/>
      <c r="B129" s="63"/>
      <c r="C129" s="64"/>
      <c r="D129" s="64"/>
      <c r="E129" s="64"/>
      <c r="F129" s="64"/>
      <c r="G129" s="64"/>
      <c r="H129" s="64"/>
      <c r="I129" s="64"/>
      <c r="J129" s="64"/>
      <c r="K129" s="65"/>
      <c r="L129" s="58"/>
      <c r="M129" s="67"/>
      <c r="N129" s="68"/>
      <c r="O129" s="69"/>
      <c r="P129" s="58"/>
    </row>
    <row r="130" spans="1:16" x14ac:dyDescent="0.25">
      <c r="A130" s="66"/>
      <c r="B130" s="7" t="s">
        <v>41</v>
      </c>
      <c r="C130" s="23">
        <f>SUM(C131:C134)</f>
        <v>0</v>
      </c>
      <c r="D130" s="23">
        <f t="shared" ref="D130:J130" si="54">SUM(D131:D134)</f>
        <v>1</v>
      </c>
      <c r="E130" s="23">
        <f t="shared" si="54"/>
        <v>2</v>
      </c>
      <c r="F130" s="23">
        <f t="shared" si="54"/>
        <v>0</v>
      </c>
      <c r="G130" s="23">
        <f t="shared" si="54"/>
        <v>1</v>
      </c>
      <c r="H130" s="23">
        <f t="shared" si="54"/>
        <v>8</v>
      </c>
      <c r="I130" s="23">
        <f t="shared" si="54"/>
        <v>0</v>
      </c>
      <c r="J130" s="23">
        <f t="shared" si="54"/>
        <v>2</v>
      </c>
      <c r="K130" s="8">
        <f t="shared" ref="K130:K149" si="55">SUM(C130:J130)</f>
        <v>14</v>
      </c>
      <c r="L130" s="58"/>
      <c r="M130" s="30">
        <f>SUM(M131:M134)</f>
        <v>5</v>
      </c>
      <c r="N130" s="30">
        <f>SUM(N131:N134)</f>
        <v>9</v>
      </c>
      <c r="O130" s="2">
        <f>SUM(M130:N130)</f>
        <v>14</v>
      </c>
      <c r="P130" s="58"/>
    </row>
    <row r="131" spans="1:16" x14ac:dyDescent="0.25">
      <c r="A131" s="66"/>
      <c r="B131" s="7" t="s">
        <v>112</v>
      </c>
      <c r="C131" s="34">
        <v>0</v>
      </c>
      <c r="D131" s="33">
        <v>1</v>
      </c>
      <c r="E131" s="33">
        <v>1</v>
      </c>
      <c r="F131" s="33">
        <v>0</v>
      </c>
      <c r="G131" s="33">
        <v>0</v>
      </c>
      <c r="H131" s="33">
        <v>1</v>
      </c>
      <c r="I131" s="33">
        <v>0</v>
      </c>
      <c r="J131" s="33">
        <v>2</v>
      </c>
      <c r="K131" s="22">
        <f t="shared" si="55"/>
        <v>5</v>
      </c>
      <c r="L131" s="58"/>
      <c r="M131" s="4">
        <v>3</v>
      </c>
      <c r="N131" s="4">
        <v>2</v>
      </c>
      <c r="O131" s="31">
        <f t="shared" ref="O131:O134" si="56">SUM(M131:N131)</f>
        <v>5</v>
      </c>
      <c r="P131" s="58"/>
    </row>
    <row r="132" spans="1:16" x14ac:dyDescent="0.25">
      <c r="A132" s="66"/>
      <c r="B132" s="7" t="s">
        <v>120</v>
      </c>
      <c r="C132" s="34">
        <v>0</v>
      </c>
      <c r="D132" s="33">
        <v>0</v>
      </c>
      <c r="E132" s="33">
        <v>0</v>
      </c>
      <c r="F132" s="33">
        <v>0</v>
      </c>
      <c r="G132" s="33">
        <v>1</v>
      </c>
      <c r="H132" s="33">
        <v>4</v>
      </c>
      <c r="I132" s="33">
        <v>0</v>
      </c>
      <c r="J132" s="33">
        <v>0</v>
      </c>
      <c r="K132" s="22">
        <f t="shared" si="55"/>
        <v>5</v>
      </c>
      <c r="L132" s="58"/>
      <c r="M132" s="4">
        <v>0</v>
      </c>
      <c r="N132" s="4">
        <v>5</v>
      </c>
      <c r="O132" s="31">
        <f t="shared" si="56"/>
        <v>5</v>
      </c>
      <c r="P132" s="58"/>
    </row>
    <row r="133" spans="1:16" x14ac:dyDescent="0.25">
      <c r="A133" s="66"/>
      <c r="B133" s="7" t="s">
        <v>121</v>
      </c>
      <c r="C133" s="34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3</v>
      </c>
      <c r="I133" s="33">
        <v>0</v>
      </c>
      <c r="J133" s="33">
        <v>0</v>
      </c>
      <c r="K133" s="22">
        <f t="shared" si="55"/>
        <v>3</v>
      </c>
      <c r="L133" s="58"/>
      <c r="M133" s="4">
        <v>2</v>
      </c>
      <c r="N133" s="4">
        <v>1</v>
      </c>
      <c r="O133" s="31">
        <f t="shared" si="56"/>
        <v>3</v>
      </c>
      <c r="P133" s="58"/>
    </row>
    <row r="134" spans="1:16" x14ac:dyDescent="0.25">
      <c r="A134" s="66"/>
      <c r="B134" s="7" t="s">
        <v>122</v>
      </c>
      <c r="C134" s="34">
        <v>0</v>
      </c>
      <c r="D134" s="33">
        <v>0</v>
      </c>
      <c r="E134" s="33">
        <v>1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22">
        <f t="shared" si="55"/>
        <v>1</v>
      </c>
      <c r="L134" s="58"/>
      <c r="M134" s="4">
        <v>0</v>
      </c>
      <c r="N134" s="4">
        <v>1</v>
      </c>
      <c r="O134" s="31">
        <f t="shared" si="56"/>
        <v>1</v>
      </c>
      <c r="P134" s="58"/>
    </row>
    <row r="135" spans="1:16" x14ac:dyDescent="0.25">
      <c r="A135" s="66"/>
      <c r="B135" s="63"/>
      <c r="C135" s="64"/>
      <c r="D135" s="64"/>
      <c r="E135" s="64"/>
      <c r="F135" s="64"/>
      <c r="G135" s="64"/>
      <c r="H135" s="64"/>
      <c r="I135" s="64"/>
      <c r="J135" s="64"/>
      <c r="K135" s="65"/>
      <c r="L135" s="58"/>
      <c r="M135" s="67"/>
      <c r="N135" s="68"/>
      <c r="O135" s="69"/>
      <c r="P135" s="58"/>
    </row>
    <row r="136" spans="1:16" x14ac:dyDescent="0.25">
      <c r="A136" s="66"/>
      <c r="B136" s="7" t="s">
        <v>42</v>
      </c>
      <c r="C136" s="23">
        <f>SUM(C137:C140)</f>
        <v>0</v>
      </c>
      <c r="D136" s="23">
        <f t="shared" ref="D136:J136" si="57">SUM(D137:D140)</f>
        <v>1</v>
      </c>
      <c r="E136" s="23">
        <f t="shared" si="57"/>
        <v>2</v>
      </c>
      <c r="F136" s="23">
        <f t="shared" si="57"/>
        <v>0</v>
      </c>
      <c r="G136" s="23">
        <f t="shared" si="57"/>
        <v>2</v>
      </c>
      <c r="H136" s="23">
        <f t="shared" si="57"/>
        <v>4</v>
      </c>
      <c r="I136" s="23">
        <f t="shared" si="57"/>
        <v>0</v>
      </c>
      <c r="J136" s="23">
        <f t="shared" si="57"/>
        <v>1</v>
      </c>
      <c r="K136" s="8">
        <f t="shared" si="55"/>
        <v>10</v>
      </c>
      <c r="L136" s="58"/>
      <c r="M136" s="30">
        <f>SUM(M137:M140)</f>
        <v>6</v>
      </c>
      <c r="N136" s="30">
        <f>SUM(N137:N140)</f>
        <v>4</v>
      </c>
      <c r="O136" s="2">
        <f>SUM(M136:N136)</f>
        <v>10</v>
      </c>
      <c r="P136" s="58"/>
    </row>
    <row r="137" spans="1:16" x14ac:dyDescent="0.25">
      <c r="A137" s="66"/>
      <c r="B137" s="7" t="s">
        <v>113</v>
      </c>
      <c r="C137" s="34">
        <v>0</v>
      </c>
      <c r="D137" s="33">
        <v>1</v>
      </c>
      <c r="E137" s="33">
        <v>1</v>
      </c>
      <c r="F137" s="33">
        <v>0</v>
      </c>
      <c r="G137" s="33">
        <v>2</v>
      </c>
      <c r="H137" s="33">
        <v>1</v>
      </c>
      <c r="I137" s="33">
        <v>0</v>
      </c>
      <c r="J137" s="33">
        <v>1</v>
      </c>
      <c r="K137" s="22">
        <f t="shared" si="55"/>
        <v>6</v>
      </c>
      <c r="L137" s="58"/>
      <c r="M137" s="4">
        <v>5</v>
      </c>
      <c r="N137" s="4">
        <v>1</v>
      </c>
      <c r="O137" s="31">
        <f t="shared" ref="O137:O140" si="58">SUM(M137:N137)</f>
        <v>6</v>
      </c>
      <c r="P137" s="58"/>
    </row>
    <row r="138" spans="1:16" x14ac:dyDescent="0.25">
      <c r="A138" s="66"/>
      <c r="B138" s="7" t="s">
        <v>139</v>
      </c>
      <c r="C138" s="34">
        <v>0</v>
      </c>
      <c r="D138" s="33">
        <v>0</v>
      </c>
      <c r="E138" s="33">
        <v>1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22">
        <f t="shared" si="55"/>
        <v>1</v>
      </c>
      <c r="L138" s="58"/>
      <c r="M138" s="4">
        <v>1</v>
      </c>
      <c r="N138" s="4">
        <v>0</v>
      </c>
      <c r="O138" s="31">
        <f t="shared" si="58"/>
        <v>1</v>
      </c>
      <c r="P138" s="58"/>
    </row>
    <row r="139" spans="1:16" x14ac:dyDescent="0.25">
      <c r="A139" s="66"/>
      <c r="B139" s="7" t="s">
        <v>123</v>
      </c>
      <c r="C139" s="34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2</v>
      </c>
      <c r="I139" s="33">
        <v>0</v>
      </c>
      <c r="J139" s="33">
        <v>0</v>
      </c>
      <c r="K139" s="22">
        <f t="shared" si="55"/>
        <v>2</v>
      </c>
      <c r="L139" s="58"/>
      <c r="M139" s="4">
        <v>0</v>
      </c>
      <c r="N139" s="4">
        <v>2</v>
      </c>
      <c r="O139" s="31">
        <f t="shared" si="58"/>
        <v>2</v>
      </c>
      <c r="P139" s="58"/>
    </row>
    <row r="140" spans="1:16" x14ac:dyDescent="0.25">
      <c r="A140" s="66"/>
      <c r="B140" s="7" t="s">
        <v>124</v>
      </c>
      <c r="C140" s="34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1</v>
      </c>
      <c r="I140" s="33">
        <v>0</v>
      </c>
      <c r="J140" s="33">
        <v>0</v>
      </c>
      <c r="K140" s="22">
        <f t="shared" si="55"/>
        <v>1</v>
      </c>
      <c r="L140" s="58"/>
      <c r="M140" s="4">
        <v>0</v>
      </c>
      <c r="N140" s="4">
        <v>1</v>
      </c>
      <c r="O140" s="31">
        <f t="shared" si="58"/>
        <v>1</v>
      </c>
      <c r="P140" s="58"/>
    </row>
    <row r="141" spans="1:16" x14ac:dyDescent="0.25">
      <c r="A141" s="66"/>
      <c r="B141" s="63"/>
      <c r="C141" s="64"/>
      <c r="D141" s="64"/>
      <c r="E141" s="64"/>
      <c r="F141" s="64"/>
      <c r="G141" s="64"/>
      <c r="H141" s="64"/>
      <c r="I141" s="64"/>
      <c r="J141" s="64"/>
      <c r="K141" s="65"/>
      <c r="L141" s="58"/>
      <c r="M141" s="67"/>
      <c r="N141" s="68"/>
      <c r="O141" s="69"/>
      <c r="P141" s="58"/>
    </row>
    <row r="142" spans="1:16" x14ac:dyDescent="0.25">
      <c r="A142" s="66"/>
      <c r="B142" s="7" t="s">
        <v>43</v>
      </c>
      <c r="C142" s="23">
        <f>SUM(C143:C145)</f>
        <v>0</v>
      </c>
      <c r="D142" s="23">
        <f t="shared" ref="D142:J142" si="59">SUM(D143:D145)</f>
        <v>0</v>
      </c>
      <c r="E142" s="23">
        <f t="shared" si="59"/>
        <v>0</v>
      </c>
      <c r="F142" s="23">
        <f t="shared" si="59"/>
        <v>0</v>
      </c>
      <c r="G142" s="23">
        <f t="shared" si="59"/>
        <v>1</v>
      </c>
      <c r="H142" s="23">
        <f t="shared" si="59"/>
        <v>5</v>
      </c>
      <c r="I142" s="23">
        <f t="shared" si="59"/>
        <v>0</v>
      </c>
      <c r="J142" s="23">
        <f t="shared" si="59"/>
        <v>1</v>
      </c>
      <c r="K142" s="8">
        <f t="shared" si="55"/>
        <v>7</v>
      </c>
      <c r="L142" s="58"/>
      <c r="M142" s="30">
        <f>SUM(M143:M145)</f>
        <v>1</v>
      </c>
      <c r="N142" s="30">
        <f>SUM(N143:N145)</f>
        <v>6</v>
      </c>
      <c r="O142" s="2">
        <f>SUM(M142:N142)</f>
        <v>7</v>
      </c>
      <c r="P142" s="58"/>
    </row>
    <row r="143" spans="1:16" x14ac:dyDescent="0.25">
      <c r="A143" s="66"/>
      <c r="B143" s="7" t="s">
        <v>114</v>
      </c>
      <c r="C143" s="34">
        <v>0</v>
      </c>
      <c r="D143" s="33">
        <v>0</v>
      </c>
      <c r="E143" s="33">
        <v>0</v>
      </c>
      <c r="F143" s="33">
        <v>0</v>
      </c>
      <c r="G143" s="33">
        <v>1</v>
      </c>
      <c r="H143" s="33">
        <v>1</v>
      </c>
      <c r="I143" s="33">
        <v>0</v>
      </c>
      <c r="J143" s="33">
        <v>1</v>
      </c>
      <c r="K143" s="22">
        <f t="shared" si="55"/>
        <v>3</v>
      </c>
      <c r="L143" s="58"/>
      <c r="M143" s="4">
        <v>1</v>
      </c>
      <c r="N143" s="4">
        <v>2</v>
      </c>
      <c r="O143" s="31">
        <f t="shared" ref="O143:O145" si="60">SUM(M143:N143)</f>
        <v>3</v>
      </c>
      <c r="P143" s="58"/>
    </row>
    <row r="144" spans="1:16" x14ac:dyDescent="0.25">
      <c r="A144" s="66"/>
      <c r="B144" s="7" t="s">
        <v>125</v>
      </c>
      <c r="C144" s="34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2</v>
      </c>
      <c r="I144" s="33">
        <v>0</v>
      </c>
      <c r="J144" s="33">
        <v>0</v>
      </c>
      <c r="K144" s="22">
        <f t="shared" si="55"/>
        <v>2</v>
      </c>
      <c r="L144" s="58"/>
      <c r="M144" s="4">
        <v>0</v>
      </c>
      <c r="N144" s="4">
        <v>2</v>
      </c>
      <c r="O144" s="31">
        <f t="shared" si="60"/>
        <v>2</v>
      </c>
      <c r="P144" s="58"/>
    </row>
    <row r="145" spans="1:16" x14ac:dyDescent="0.25">
      <c r="A145" s="66"/>
      <c r="B145" s="7" t="s">
        <v>126</v>
      </c>
      <c r="C145" s="34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2</v>
      </c>
      <c r="I145" s="33">
        <v>0</v>
      </c>
      <c r="J145" s="33">
        <v>0</v>
      </c>
      <c r="K145" s="22">
        <f t="shared" si="55"/>
        <v>2</v>
      </c>
      <c r="L145" s="58"/>
      <c r="M145" s="4">
        <v>0</v>
      </c>
      <c r="N145" s="4">
        <v>2</v>
      </c>
      <c r="O145" s="31">
        <f t="shared" si="60"/>
        <v>2</v>
      </c>
      <c r="P145" s="58"/>
    </row>
    <row r="146" spans="1:16" x14ac:dyDescent="0.25">
      <c r="A146" s="66"/>
      <c r="B146" s="63"/>
      <c r="C146" s="64"/>
      <c r="D146" s="64"/>
      <c r="E146" s="64"/>
      <c r="F146" s="64"/>
      <c r="G146" s="64"/>
      <c r="H146" s="64"/>
      <c r="I146" s="64"/>
      <c r="J146" s="64"/>
      <c r="K146" s="65"/>
      <c r="L146" s="58"/>
      <c r="M146" s="67"/>
      <c r="N146" s="68"/>
      <c r="O146" s="69"/>
      <c r="P146" s="58"/>
    </row>
    <row r="147" spans="1:16" x14ac:dyDescent="0.25">
      <c r="A147" s="66"/>
      <c r="B147" s="7" t="s">
        <v>44</v>
      </c>
      <c r="C147" s="23">
        <f>SUM(C148:C149)</f>
        <v>0</v>
      </c>
      <c r="D147" s="23">
        <f t="shared" ref="D147:J147" si="61">SUM(D148:D149)</f>
        <v>0</v>
      </c>
      <c r="E147" s="23">
        <f t="shared" si="61"/>
        <v>1</v>
      </c>
      <c r="F147" s="23">
        <f t="shared" si="61"/>
        <v>0</v>
      </c>
      <c r="G147" s="23">
        <f t="shared" si="61"/>
        <v>3</v>
      </c>
      <c r="H147" s="23">
        <f t="shared" si="61"/>
        <v>2</v>
      </c>
      <c r="I147" s="23">
        <f t="shared" si="61"/>
        <v>0</v>
      </c>
      <c r="J147" s="23">
        <f t="shared" si="61"/>
        <v>0</v>
      </c>
      <c r="K147" s="8">
        <f t="shared" si="55"/>
        <v>6</v>
      </c>
      <c r="L147" s="58"/>
      <c r="M147" s="30">
        <f>SUM(M148:M149)</f>
        <v>2</v>
      </c>
      <c r="N147" s="30">
        <f>SUM(N148:N149)</f>
        <v>4</v>
      </c>
      <c r="O147" s="2">
        <f>SUM(M147:N147)</f>
        <v>6</v>
      </c>
      <c r="P147" s="58"/>
    </row>
    <row r="148" spans="1:16" x14ac:dyDescent="0.25">
      <c r="A148" s="66"/>
      <c r="B148" s="7" t="s">
        <v>115</v>
      </c>
      <c r="C148" s="34">
        <v>0</v>
      </c>
      <c r="D148" s="33">
        <v>0</v>
      </c>
      <c r="E148" s="33">
        <v>1</v>
      </c>
      <c r="F148" s="33">
        <v>0</v>
      </c>
      <c r="G148" s="33">
        <v>1</v>
      </c>
      <c r="H148" s="33">
        <v>0</v>
      </c>
      <c r="I148" s="33">
        <v>0</v>
      </c>
      <c r="J148" s="33">
        <v>0</v>
      </c>
      <c r="K148" s="22">
        <f t="shared" si="55"/>
        <v>2</v>
      </c>
      <c r="L148" s="58"/>
      <c r="M148" s="4">
        <v>1</v>
      </c>
      <c r="N148" s="4">
        <v>1</v>
      </c>
      <c r="O148" s="31">
        <f t="shared" ref="O148:O149" si="62">SUM(M148:N148)</f>
        <v>2</v>
      </c>
      <c r="P148" s="58"/>
    </row>
    <row r="149" spans="1:16" x14ac:dyDescent="0.25">
      <c r="A149" s="66"/>
      <c r="B149" s="7" t="s">
        <v>127</v>
      </c>
      <c r="C149" s="34">
        <v>0</v>
      </c>
      <c r="D149" s="33">
        <v>0</v>
      </c>
      <c r="E149" s="33">
        <v>0</v>
      </c>
      <c r="F149" s="33">
        <v>0</v>
      </c>
      <c r="G149" s="33">
        <v>2</v>
      </c>
      <c r="H149" s="33">
        <v>2</v>
      </c>
      <c r="I149" s="33">
        <v>0</v>
      </c>
      <c r="J149" s="33">
        <v>0</v>
      </c>
      <c r="K149" s="22">
        <f t="shared" si="55"/>
        <v>4</v>
      </c>
      <c r="L149" s="58"/>
      <c r="M149" s="4">
        <v>1</v>
      </c>
      <c r="N149" s="4">
        <v>3</v>
      </c>
      <c r="O149" s="31">
        <f t="shared" si="62"/>
        <v>4</v>
      </c>
      <c r="P149" s="58"/>
    </row>
    <row r="150" spans="1:16" x14ac:dyDescent="0.25">
      <c r="A150" s="10"/>
      <c r="B150" s="11" t="s">
        <v>14</v>
      </c>
      <c r="C150" s="8">
        <f>C128+C130+C136+C142+C147</f>
        <v>0</v>
      </c>
      <c r="D150" s="8">
        <f t="shared" ref="D150:J150" si="63">D128+D130+D136+D142+D147</f>
        <v>8</v>
      </c>
      <c r="E150" s="8">
        <f t="shared" si="63"/>
        <v>6</v>
      </c>
      <c r="F150" s="8">
        <f t="shared" si="63"/>
        <v>0</v>
      </c>
      <c r="G150" s="8">
        <f t="shared" si="63"/>
        <v>13</v>
      </c>
      <c r="H150" s="8">
        <f t="shared" si="63"/>
        <v>19</v>
      </c>
      <c r="I150" s="8">
        <f t="shared" si="63"/>
        <v>0</v>
      </c>
      <c r="J150" s="8">
        <f t="shared" si="63"/>
        <v>5</v>
      </c>
      <c r="K150" s="8">
        <f>K128+K130+K136+K142+K147</f>
        <v>51</v>
      </c>
      <c r="L150" s="8">
        <f>SUM(C150:J150)</f>
        <v>51</v>
      </c>
      <c r="M150" s="8">
        <f>M128+M130+M136+M142+M147</f>
        <v>22</v>
      </c>
      <c r="N150" s="8">
        <f t="shared" ref="N150:O150" si="64">N128+N130+N136+N142+N147</f>
        <v>29</v>
      </c>
      <c r="O150" s="8">
        <f t="shared" si="64"/>
        <v>51</v>
      </c>
      <c r="P150" s="3">
        <f>SUM(M150:N150)</f>
        <v>51</v>
      </c>
    </row>
    <row r="151" spans="1:16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28"/>
      <c r="N151" s="28"/>
      <c r="O151" s="28"/>
    </row>
    <row r="152" spans="1:16" ht="33" customHeight="1" x14ac:dyDescent="0.25">
      <c r="A152" s="6" t="s">
        <v>0</v>
      </c>
      <c r="B152" s="35" t="s">
        <v>109</v>
      </c>
      <c r="C152" s="6" t="s">
        <v>17</v>
      </c>
      <c r="D152" s="6" t="s">
        <v>1</v>
      </c>
      <c r="E152" s="6" t="s">
        <v>2</v>
      </c>
      <c r="F152" s="6" t="s">
        <v>3</v>
      </c>
      <c r="G152" s="6" t="s">
        <v>4</v>
      </c>
      <c r="H152" s="6" t="s">
        <v>5</v>
      </c>
      <c r="I152" s="6" t="s">
        <v>6</v>
      </c>
      <c r="J152" s="6" t="s">
        <v>18</v>
      </c>
      <c r="K152" s="6" t="s">
        <v>7</v>
      </c>
      <c r="L152" s="6" t="s">
        <v>24</v>
      </c>
      <c r="M152" s="6" t="s">
        <v>136</v>
      </c>
      <c r="N152" s="6" t="s">
        <v>137</v>
      </c>
      <c r="O152" s="6" t="s">
        <v>7</v>
      </c>
      <c r="P152" s="6" t="s">
        <v>24</v>
      </c>
    </row>
    <row r="153" spans="1:16" ht="15" customHeight="1" x14ac:dyDescent="0.25">
      <c r="A153" s="66" t="s">
        <v>23</v>
      </c>
      <c r="B153" s="7" t="s">
        <v>111</v>
      </c>
      <c r="C153" s="34">
        <v>0</v>
      </c>
      <c r="D153" s="33">
        <v>2</v>
      </c>
      <c r="E153" s="33">
        <v>2</v>
      </c>
      <c r="F153" s="33">
        <v>0</v>
      </c>
      <c r="G153" s="33">
        <v>5</v>
      </c>
      <c r="H153" s="33">
        <v>0</v>
      </c>
      <c r="I153" s="33">
        <v>0</v>
      </c>
      <c r="J153" s="33">
        <v>0</v>
      </c>
      <c r="K153" s="8">
        <f>SUM(C153:J153)</f>
        <v>9</v>
      </c>
      <c r="L153" s="57">
        <f>K153+K155+K160+K165+K170</f>
        <v>34</v>
      </c>
      <c r="M153" s="4">
        <v>6</v>
      </c>
      <c r="N153" s="4">
        <v>3</v>
      </c>
      <c r="O153" s="2">
        <f>SUM(M153:N153)</f>
        <v>9</v>
      </c>
      <c r="P153" s="57">
        <f>O153+O155+O160+O165+O170</f>
        <v>34</v>
      </c>
    </row>
    <row r="154" spans="1:16" ht="15" customHeight="1" x14ac:dyDescent="0.25">
      <c r="A154" s="66"/>
      <c r="B154" s="63"/>
      <c r="C154" s="64"/>
      <c r="D154" s="64"/>
      <c r="E154" s="64"/>
      <c r="F154" s="64"/>
      <c r="G154" s="64"/>
      <c r="H154" s="64"/>
      <c r="I154" s="64"/>
      <c r="J154" s="64"/>
      <c r="K154" s="65"/>
      <c r="L154" s="58"/>
      <c r="M154" s="67"/>
      <c r="N154" s="68"/>
      <c r="O154" s="69"/>
      <c r="P154" s="58"/>
    </row>
    <row r="155" spans="1:16" x14ac:dyDescent="0.25">
      <c r="A155" s="66"/>
      <c r="B155" s="7" t="s">
        <v>45</v>
      </c>
      <c r="C155" s="23">
        <f>SUM(C156:C158)</f>
        <v>0</v>
      </c>
      <c r="D155" s="23">
        <f t="shared" ref="D155:J155" si="65">SUM(D156:D158)</f>
        <v>0</v>
      </c>
      <c r="E155" s="23">
        <f t="shared" si="65"/>
        <v>0</v>
      </c>
      <c r="F155" s="23">
        <f t="shared" si="65"/>
        <v>2</v>
      </c>
      <c r="G155" s="23">
        <f t="shared" si="65"/>
        <v>2</v>
      </c>
      <c r="H155" s="23">
        <f t="shared" si="65"/>
        <v>3</v>
      </c>
      <c r="I155" s="23">
        <f t="shared" si="65"/>
        <v>0</v>
      </c>
      <c r="J155" s="23">
        <f t="shared" si="65"/>
        <v>0</v>
      </c>
      <c r="K155" s="8">
        <f t="shared" ref="K155:K173" si="66">SUM(C155:J155)</f>
        <v>7</v>
      </c>
      <c r="L155" s="58"/>
      <c r="M155" s="30">
        <f>SUM(M156:M158)</f>
        <v>1</v>
      </c>
      <c r="N155" s="30">
        <f>SUM(N156:N158)</f>
        <v>6</v>
      </c>
      <c r="O155" s="2">
        <f>SUM(M155:N155)</f>
        <v>7</v>
      </c>
      <c r="P155" s="58"/>
    </row>
    <row r="156" spans="1:16" x14ac:dyDescent="0.25">
      <c r="A156" s="66"/>
      <c r="B156" s="7" t="s">
        <v>116</v>
      </c>
      <c r="C156" s="34">
        <v>0</v>
      </c>
      <c r="D156" s="33">
        <v>0</v>
      </c>
      <c r="E156" s="33">
        <v>0</v>
      </c>
      <c r="F156" s="33">
        <v>1</v>
      </c>
      <c r="G156" s="33">
        <v>1</v>
      </c>
      <c r="H156" s="33">
        <v>3</v>
      </c>
      <c r="I156" s="33">
        <v>0</v>
      </c>
      <c r="J156" s="33">
        <v>0</v>
      </c>
      <c r="K156" s="22">
        <f t="shared" si="66"/>
        <v>5</v>
      </c>
      <c r="L156" s="58"/>
      <c r="M156" s="4">
        <v>1</v>
      </c>
      <c r="N156" s="4">
        <v>4</v>
      </c>
      <c r="O156" s="31">
        <f t="shared" ref="O156:O158" si="67">SUM(M156:N156)</f>
        <v>5</v>
      </c>
      <c r="P156" s="58"/>
    </row>
    <row r="157" spans="1:16" x14ac:dyDescent="0.25">
      <c r="A157" s="66"/>
      <c r="B157" s="7" t="s">
        <v>128</v>
      </c>
      <c r="C157" s="34">
        <v>0</v>
      </c>
      <c r="D157" s="33">
        <v>0</v>
      </c>
      <c r="E157" s="33">
        <v>0</v>
      </c>
      <c r="F157" s="33">
        <v>1</v>
      </c>
      <c r="G157" s="33">
        <v>0</v>
      </c>
      <c r="H157" s="33">
        <v>0</v>
      </c>
      <c r="I157" s="33">
        <v>0</v>
      </c>
      <c r="J157" s="33">
        <v>0</v>
      </c>
      <c r="K157" s="22">
        <f t="shared" si="66"/>
        <v>1</v>
      </c>
      <c r="L157" s="58"/>
      <c r="M157" s="4">
        <v>0</v>
      </c>
      <c r="N157" s="4">
        <v>1</v>
      </c>
      <c r="O157" s="31">
        <f t="shared" si="67"/>
        <v>1</v>
      </c>
      <c r="P157" s="58"/>
    </row>
    <row r="158" spans="1:16" x14ac:dyDescent="0.25">
      <c r="A158" s="66"/>
      <c r="B158" s="7" t="s">
        <v>129</v>
      </c>
      <c r="C158" s="34">
        <v>0</v>
      </c>
      <c r="D158" s="33">
        <v>0</v>
      </c>
      <c r="E158" s="33">
        <v>0</v>
      </c>
      <c r="F158" s="33">
        <v>0</v>
      </c>
      <c r="G158" s="33">
        <v>1</v>
      </c>
      <c r="H158" s="33">
        <v>0</v>
      </c>
      <c r="I158" s="33">
        <v>0</v>
      </c>
      <c r="J158" s="33">
        <v>0</v>
      </c>
      <c r="K158" s="22">
        <f t="shared" si="66"/>
        <v>1</v>
      </c>
      <c r="L158" s="58"/>
      <c r="M158" s="4">
        <v>0</v>
      </c>
      <c r="N158" s="4">
        <v>1</v>
      </c>
      <c r="O158" s="31">
        <f t="shared" si="67"/>
        <v>1</v>
      </c>
      <c r="P158" s="58"/>
    </row>
    <row r="159" spans="1:16" x14ac:dyDescent="0.25">
      <c r="A159" s="66"/>
      <c r="B159" s="63"/>
      <c r="C159" s="64"/>
      <c r="D159" s="64"/>
      <c r="E159" s="64"/>
      <c r="F159" s="64"/>
      <c r="G159" s="64"/>
      <c r="H159" s="64"/>
      <c r="I159" s="64"/>
      <c r="J159" s="64"/>
      <c r="K159" s="65"/>
      <c r="L159" s="58"/>
      <c r="M159" s="67"/>
      <c r="N159" s="68"/>
      <c r="O159" s="69"/>
      <c r="P159" s="58"/>
    </row>
    <row r="160" spans="1:16" x14ac:dyDescent="0.25">
      <c r="A160" s="66"/>
      <c r="B160" s="7" t="s">
        <v>46</v>
      </c>
      <c r="C160" s="23">
        <f>SUM(C161:C163)</f>
        <v>0</v>
      </c>
      <c r="D160" s="23">
        <f t="shared" ref="D160:J160" si="68">SUM(D161:D163)</f>
        <v>0</v>
      </c>
      <c r="E160" s="23">
        <f t="shared" si="68"/>
        <v>1</v>
      </c>
      <c r="F160" s="23">
        <f t="shared" si="68"/>
        <v>0</v>
      </c>
      <c r="G160" s="23">
        <f t="shared" si="68"/>
        <v>0</v>
      </c>
      <c r="H160" s="23">
        <f t="shared" si="68"/>
        <v>6</v>
      </c>
      <c r="I160" s="23">
        <f t="shared" si="68"/>
        <v>0</v>
      </c>
      <c r="J160" s="23">
        <f t="shared" si="68"/>
        <v>0</v>
      </c>
      <c r="K160" s="8">
        <f t="shared" si="66"/>
        <v>7</v>
      </c>
      <c r="L160" s="58"/>
      <c r="M160" s="30">
        <f>SUM(M161:M163)</f>
        <v>2</v>
      </c>
      <c r="N160" s="30">
        <f>SUM(N161:N163)</f>
        <v>5</v>
      </c>
      <c r="O160" s="2">
        <f>SUM(M160:N160)</f>
        <v>7</v>
      </c>
      <c r="P160" s="58"/>
    </row>
    <row r="161" spans="1:16" x14ac:dyDescent="0.25">
      <c r="A161" s="66"/>
      <c r="B161" s="7" t="s">
        <v>117</v>
      </c>
      <c r="C161" s="34">
        <v>0</v>
      </c>
      <c r="D161" s="33">
        <v>0</v>
      </c>
      <c r="E161" s="33">
        <v>1</v>
      </c>
      <c r="F161" s="33">
        <v>0</v>
      </c>
      <c r="G161" s="33">
        <v>0</v>
      </c>
      <c r="H161" s="33">
        <v>3</v>
      </c>
      <c r="I161" s="33">
        <v>0</v>
      </c>
      <c r="J161" s="33">
        <v>0</v>
      </c>
      <c r="K161" s="22">
        <f t="shared" si="66"/>
        <v>4</v>
      </c>
      <c r="L161" s="58"/>
      <c r="M161" s="4">
        <v>1</v>
      </c>
      <c r="N161" s="4">
        <v>3</v>
      </c>
      <c r="O161" s="31">
        <f t="shared" ref="O161:O163" si="69">SUM(M161:N161)</f>
        <v>4</v>
      </c>
      <c r="P161" s="58"/>
    </row>
    <row r="162" spans="1:16" x14ac:dyDescent="0.25">
      <c r="A162" s="66"/>
      <c r="B162" s="7" t="s">
        <v>130</v>
      </c>
      <c r="C162" s="34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2</v>
      </c>
      <c r="I162" s="33">
        <v>0</v>
      </c>
      <c r="J162" s="33">
        <v>0</v>
      </c>
      <c r="K162" s="22">
        <f t="shared" si="66"/>
        <v>2</v>
      </c>
      <c r="L162" s="58"/>
      <c r="M162" s="4">
        <v>1</v>
      </c>
      <c r="N162" s="4">
        <v>1</v>
      </c>
      <c r="O162" s="31">
        <f t="shared" si="69"/>
        <v>2</v>
      </c>
      <c r="P162" s="58"/>
    </row>
    <row r="163" spans="1:16" x14ac:dyDescent="0.25">
      <c r="A163" s="66"/>
      <c r="B163" s="7" t="s">
        <v>131</v>
      </c>
      <c r="C163" s="34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1</v>
      </c>
      <c r="I163" s="33">
        <v>0</v>
      </c>
      <c r="J163" s="33">
        <v>0</v>
      </c>
      <c r="K163" s="22">
        <f t="shared" si="66"/>
        <v>1</v>
      </c>
      <c r="L163" s="58"/>
      <c r="M163" s="4">
        <v>0</v>
      </c>
      <c r="N163" s="4">
        <v>1</v>
      </c>
      <c r="O163" s="31">
        <f t="shared" si="69"/>
        <v>1</v>
      </c>
      <c r="P163" s="58"/>
    </row>
    <row r="164" spans="1:16" x14ac:dyDescent="0.25">
      <c r="A164" s="66"/>
      <c r="B164" s="63"/>
      <c r="C164" s="64"/>
      <c r="D164" s="64"/>
      <c r="E164" s="64"/>
      <c r="F164" s="64"/>
      <c r="G164" s="64"/>
      <c r="H164" s="64"/>
      <c r="I164" s="64"/>
      <c r="J164" s="64"/>
      <c r="K164" s="65"/>
      <c r="L164" s="58"/>
      <c r="M164" s="67"/>
      <c r="N164" s="68"/>
      <c r="O164" s="69"/>
      <c r="P164" s="58"/>
    </row>
    <row r="165" spans="1:16" x14ac:dyDescent="0.25">
      <c r="A165" s="66"/>
      <c r="B165" s="7" t="s">
        <v>47</v>
      </c>
      <c r="C165" s="23">
        <f>SUM(C166:C168)</f>
        <v>0</v>
      </c>
      <c r="D165" s="23">
        <f t="shared" ref="D165:J165" si="70">SUM(D166:D168)</f>
        <v>0</v>
      </c>
      <c r="E165" s="23">
        <f t="shared" si="70"/>
        <v>1</v>
      </c>
      <c r="F165" s="23">
        <f t="shared" si="70"/>
        <v>0</v>
      </c>
      <c r="G165" s="23">
        <f t="shared" si="70"/>
        <v>0</v>
      </c>
      <c r="H165" s="23">
        <f t="shared" si="70"/>
        <v>4</v>
      </c>
      <c r="I165" s="23">
        <f t="shared" si="70"/>
        <v>0</v>
      </c>
      <c r="J165" s="23">
        <f t="shared" si="70"/>
        <v>0</v>
      </c>
      <c r="K165" s="8">
        <f t="shared" si="66"/>
        <v>5</v>
      </c>
      <c r="L165" s="58"/>
      <c r="M165" s="30">
        <f>SUM(M166:M168)</f>
        <v>1</v>
      </c>
      <c r="N165" s="30">
        <f>SUM(N166:N168)</f>
        <v>4</v>
      </c>
      <c r="O165" s="2">
        <f>SUM(M165:N165)</f>
        <v>5</v>
      </c>
      <c r="P165" s="58"/>
    </row>
    <row r="166" spans="1:16" x14ac:dyDescent="0.25">
      <c r="A166" s="66"/>
      <c r="B166" s="7" t="s">
        <v>118</v>
      </c>
      <c r="C166" s="34">
        <v>0</v>
      </c>
      <c r="D166" s="33">
        <v>0</v>
      </c>
      <c r="E166" s="33">
        <v>1</v>
      </c>
      <c r="F166" s="33">
        <v>0</v>
      </c>
      <c r="G166" s="33">
        <v>0</v>
      </c>
      <c r="H166" s="33">
        <v>3</v>
      </c>
      <c r="I166" s="33">
        <v>0</v>
      </c>
      <c r="J166" s="33">
        <v>0</v>
      </c>
      <c r="K166" s="22">
        <f t="shared" si="66"/>
        <v>4</v>
      </c>
      <c r="L166" s="58"/>
      <c r="M166" s="4">
        <v>1</v>
      </c>
      <c r="N166" s="4">
        <v>3</v>
      </c>
      <c r="O166" s="31">
        <f t="shared" ref="O166:O168" si="71">SUM(M166:N166)</f>
        <v>4</v>
      </c>
      <c r="P166" s="58"/>
    </row>
    <row r="167" spans="1:16" x14ac:dyDescent="0.25">
      <c r="A167" s="66"/>
      <c r="B167" s="7" t="s">
        <v>132</v>
      </c>
      <c r="C167" s="34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1</v>
      </c>
      <c r="I167" s="33">
        <v>0</v>
      </c>
      <c r="J167" s="33">
        <v>0</v>
      </c>
      <c r="K167" s="22">
        <f t="shared" si="66"/>
        <v>1</v>
      </c>
      <c r="L167" s="58"/>
      <c r="M167" s="4">
        <v>0</v>
      </c>
      <c r="N167" s="4">
        <v>1</v>
      </c>
      <c r="O167" s="31">
        <f t="shared" si="71"/>
        <v>1</v>
      </c>
      <c r="P167" s="58"/>
    </row>
    <row r="168" spans="1:16" x14ac:dyDescent="0.25">
      <c r="A168" s="66"/>
      <c r="B168" s="7" t="s">
        <v>133</v>
      </c>
      <c r="C168" s="34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22">
        <f t="shared" si="66"/>
        <v>0</v>
      </c>
      <c r="L168" s="58"/>
      <c r="M168" s="4">
        <v>0</v>
      </c>
      <c r="N168" s="4">
        <v>0</v>
      </c>
      <c r="O168" s="31">
        <f t="shared" si="71"/>
        <v>0</v>
      </c>
      <c r="P168" s="58"/>
    </row>
    <row r="169" spans="1:16" x14ac:dyDescent="0.25">
      <c r="A169" s="66"/>
      <c r="B169" s="63"/>
      <c r="C169" s="64"/>
      <c r="D169" s="64"/>
      <c r="E169" s="64"/>
      <c r="F169" s="64"/>
      <c r="G169" s="64"/>
      <c r="H169" s="64"/>
      <c r="I169" s="64"/>
      <c r="J169" s="64"/>
      <c r="K169" s="65"/>
      <c r="L169" s="58"/>
      <c r="M169" s="67"/>
      <c r="N169" s="68"/>
      <c r="O169" s="69"/>
      <c r="P169" s="58"/>
    </row>
    <row r="170" spans="1:16" x14ac:dyDescent="0.25">
      <c r="A170" s="66"/>
      <c r="B170" s="7" t="s">
        <v>48</v>
      </c>
      <c r="C170" s="23">
        <f>SUM(C171:C173)</f>
        <v>0</v>
      </c>
      <c r="D170" s="23">
        <f t="shared" ref="D170:J170" si="72">SUM(D171:D173)</f>
        <v>0</v>
      </c>
      <c r="E170" s="23">
        <f t="shared" si="72"/>
        <v>0</v>
      </c>
      <c r="F170" s="23">
        <f t="shared" si="72"/>
        <v>1</v>
      </c>
      <c r="G170" s="23">
        <f t="shared" si="72"/>
        <v>0</v>
      </c>
      <c r="H170" s="23">
        <f t="shared" si="72"/>
        <v>5</v>
      </c>
      <c r="I170" s="23">
        <f t="shared" si="72"/>
        <v>0</v>
      </c>
      <c r="J170" s="23">
        <f t="shared" si="72"/>
        <v>0</v>
      </c>
      <c r="K170" s="8">
        <f t="shared" si="66"/>
        <v>6</v>
      </c>
      <c r="L170" s="58"/>
      <c r="M170" s="30">
        <f>SUM(M171:M173)</f>
        <v>0</v>
      </c>
      <c r="N170" s="30">
        <f>SUM(N171:N173)</f>
        <v>6</v>
      </c>
      <c r="O170" s="2">
        <f>SUM(M170:N170)</f>
        <v>6</v>
      </c>
      <c r="P170" s="58"/>
    </row>
    <row r="171" spans="1:16" x14ac:dyDescent="0.25">
      <c r="A171" s="66"/>
      <c r="B171" s="7" t="s">
        <v>119</v>
      </c>
      <c r="C171" s="34">
        <v>0</v>
      </c>
      <c r="D171" s="33">
        <v>0</v>
      </c>
      <c r="E171" s="33">
        <v>0</v>
      </c>
      <c r="F171" s="33">
        <v>1</v>
      </c>
      <c r="G171" s="33">
        <v>0</v>
      </c>
      <c r="H171" s="33">
        <v>2</v>
      </c>
      <c r="I171" s="33">
        <v>0</v>
      </c>
      <c r="J171" s="33">
        <v>0</v>
      </c>
      <c r="K171" s="22">
        <f t="shared" si="66"/>
        <v>3</v>
      </c>
      <c r="L171" s="58"/>
      <c r="M171" s="4">
        <v>0</v>
      </c>
      <c r="N171" s="4">
        <v>3</v>
      </c>
      <c r="O171" s="31">
        <f t="shared" ref="O171:O173" si="73">SUM(M171:N171)</f>
        <v>3</v>
      </c>
      <c r="P171" s="58"/>
    </row>
    <row r="172" spans="1:16" x14ac:dyDescent="0.25">
      <c r="A172" s="66"/>
      <c r="B172" s="7" t="s">
        <v>134</v>
      </c>
      <c r="C172" s="34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2</v>
      </c>
      <c r="I172" s="33">
        <v>0</v>
      </c>
      <c r="J172" s="33">
        <v>0</v>
      </c>
      <c r="K172" s="22">
        <f t="shared" si="66"/>
        <v>2</v>
      </c>
      <c r="L172" s="58"/>
      <c r="M172" s="4">
        <v>0</v>
      </c>
      <c r="N172" s="4">
        <v>2</v>
      </c>
      <c r="O172" s="31">
        <f t="shared" si="73"/>
        <v>2</v>
      </c>
      <c r="P172" s="58"/>
    </row>
    <row r="173" spans="1:16" x14ac:dyDescent="0.25">
      <c r="A173" s="66"/>
      <c r="B173" s="7" t="s">
        <v>135</v>
      </c>
      <c r="C173" s="34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1</v>
      </c>
      <c r="I173" s="33">
        <v>0</v>
      </c>
      <c r="J173" s="33">
        <v>0</v>
      </c>
      <c r="K173" s="22">
        <f t="shared" si="66"/>
        <v>1</v>
      </c>
      <c r="L173" s="59"/>
      <c r="M173" s="4">
        <v>0</v>
      </c>
      <c r="N173" s="4">
        <v>1</v>
      </c>
      <c r="O173" s="31">
        <f t="shared" si="73"/>
        <v>1</v>
      </c>
      <c r="P173" s="59"/>
    </row>
    <row r="174" spans="1:16" x14ac:dyDescent="0.25">
      <c r="A174" s="10"/>
      <c r="B174" s="11" t="s">
        <v>14</v>
      </c>
      <c r="C174" s="8">
        <f>C153+C155+C160+C165+C170</f>
        <v>0</v>
      </c>
      <c r="D174" s="8">
        <f t="shared" ref="D174:J174" si="74">D153+D155+D160+D165+D170</f>
        <v>2</v>
      </c>
      <c r="E174" s="8">
        <f t="shared" si="74"/>
        <v>4</v>
      </c>
      <c r="F174" s="8">
        <f t="shared" si="74"/>
        <v>3</v>
      </c>
      <c r="G174" s="8">
        <f t="shared" si="74"/>
        <v>7</v>
      </c>
      <c r="H174" s="8">
        <f t="shared" si="74"/>
        <v>18</v>
      </c>
      <c r="I174" s="8">
        <f t="shared" si="74"/>
        <v>0</v>
      </c>
      <c r="J174" s="8">
        <f t="shared" si="74"/>
        <v>0</v>
      </c>
      <c r="K174" s="8">
        <f>K153+K155+K160+K165+K170</f>
        <v>34</v>
      </c>
      <c r="L174" s="8">
        <f>SUM(C174:J174)</f>
        <v>34</v>
      </c>
      <c r="M174" s="8">
        <f>M153+M155+M160+M165+M170</f>
        <v>10</v>
      </c>
      <c r="N174" s="8">
        <f t="shared" ref="N174:O174" si="75">N153+N155+N160+N165+N170</f>
        <v>24</v>
      </c>
      <c r="O174" s="8">
        <f t="shared" si="75"/>
        <v>34</v>
      </c>
      <c r="P174" s="3">
        <f>SUM(M174:N174)</f>
        <v>34</v>
      </c>
    </row>
    <row r="175" spans="1:16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</sheetData>
  <mergeCells count="67">
    <mergeCell ref="P153:P173"/>
    <mergeCell ref="M154:O154"/>
    <mergeCell ref="M159:O159"/>
    <mergeCell ref="M164:O164"/>
    <mergeCell ref="M169:O169"/>
    <mergeCell ref="P106:P124"/>
    <mergeCell ref="M107:O107"/>
    <mergeCell ref="M113:O113"/>
    <mergeCell ref="M120:O120"/>
    <mergeCell ref="P128:P149"/>
    <mergeCell ref="M129:O129"/>
    <mergeCell ref="M135:O135"/>
    <mergeCell ref="M141:O141"/>
    <mergeCell ref="M146:O146"/>
    <mergeCell ref="P82:P102"/>
    <mergeCell ref="M83:O83"/>
    <mergeCell ref="M89:O89"/>
    <mergeCell ref="M94:O94"/>
    <mergeCell ref="M98:O98"/>
    <mergeCell ref="P21:P26"/>
    <mergeCell ref="P46:P49"/>
    <mergeCell ref="P53:P78"/>
    <mergeCell ref="M54:O54"/>
    <mergeCell ref="M58:O58"/>
    <mergeCell ref="M60:O60"/>
    <mergeCell ref="M65:O65"/>
    <mergeCell ref="M70:O70"/>
    <mergeCell ref="B164:K164"/>
    <mergeCell ref="B159:K159"/>
    <mergeCell ref="B169:K169"/>
    <mergeCell ref="L153:L173"/>
    <mergeCell ref="A153:A173"/>
    <mergeCell ref="B120:K120"/>
    <mergeCell ref="L106:L124"/>
    <mergeCell ref="A106:A124"/>
    <mergeCell ref="B129:K129"/>
    <mergeCell ref="B154:K154"/>
    <mergeCell ref="B135:K135"/>
    <mergeCell ref="B141:K141"/>
    <mergeCell ref="B146:K146"/>
    <mergeCell ref="A128:A149"/>
    <mergeCell ref="L128:L149"/>
    <mergeCell ref="B113:K113"/>
    <mergeCell ref="B98:K98"/>
    <mergeCell ref="A82:A102"/>
    <mergeCell ref="L82:L102"/>
    <mergeCell ref="B107:K107"/>
    <mergeCell ref="B83:K83"/>
    <mergeCell ref="B89:K89"/>
    <mergeCell ref="B94:K94"/>
    <mergeCell ref="L21:L26"/>
    <mergeCell ref="L46:L49"/>
    <mergeCell ref="A53:A78"/>
    <mergeCell ref="A46:A49"/>
    <mergeCell ref="L53:L78"/>
    <mergeCell ref="B70:K70"/>
    <mergeCell ref="B65:K65"/>
    <mergeCell ref="B54:K54"/>
    <mergeCell ref="B58:K58"/>
    <mergeCell ref="B60:K60"/>
    <mergeCell ref="A2:P2"/>
    <mergeCell ref="A6:A12"/>
    <mergeCell ref="L6:L12"/>
    <mergeCell ref="A13:A16"/>
    <mergeCell ref="L13:L16"/>
    <mergeCell ref="P6:P12"/>
    <mergeCell ref="P13:P16"/>
  </mergeCells>
  <pageMargins left="0.51181102362204722" right="0.51181102362204722" top="0.78740157480314965" bottom="0.78740157480314965" header="0.31496062992125984" footer="0.31496062992125984"/>
  <pageSetup paperSize="9" scale="6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13" sqref="F13"/>
    </sheetView>
  </sheetViews>
  <sheetFormatPr defaultRowHeight="15" x14ac:dyDescent="0.25"/>
  <cols>
    <col min="1" max="1" width="20" style="5" customWidth="1"/>
    <col min="2" max="7" width="14.7109375" style="5" customWidth="1"/>
    <col min="8" max="16384" width="9.140625" style="5"/>
  </cols>
  <sheetData>
    <row r="1" spans="1:7" ht="20.25" customHeight="1" x14ac:dyDescent="0.25">
      <c r="A1" s="70" t="s">
        <v>143</v>
      </c>
      <c r="B1" s="71" t="s">
        <v>1</v>
      </c>
      <c r="C1" s="71"/>
      <c r="D1" s="72" t="s">
        <v>152</v>
      </c>
      <c r="E1" s="73"/>
      <c r="F1" s="72" t="s">
        <v>18</v>
      </c>
      <c r="G1" s="73"/>
    </row>
    <row r="2" spans="1:7" ht="34.5" customHeight="1" x14ac:dyDescent="0.25">
      <c r="A2" s="70"/>
      <c r="B2" s="46" t="s">
        <v>145</v>
      </c>
      <c r="C2" s="46" t="s">
        <v>144</v>
      </c>
      <c r="D2" s="46" t="s">
        <v>145</v>
      </c>
      <c r="E2" s="46" t="s">
        <v>144</v>
      </c>
      <c r="F2" s="46" t="s">
        <v>145</v>
      </c>
      <c r="G2" s="46" t="s">
        <v>144</v>
      </c>
    </row>
    <row r="3" spans="1:7" ht="21.95" customHeight="1" x14ac:dyDescent="0.25">
      <c r="A3" s="45">
        <v>2009</v>
      </c>
      <c r="B3" s="34">
        <v>307</v>
      </c>
      <c r="C3" s="34" t="s">
        <v>147</v>
      </c>
      <c r="D3" s="33">
        <v>100</v>
      </c>
      <c r="E3" s="4" t="s">
        <v>147</v>
      </c>
      <c r="F3" s="33">
        <v>419</v>
      </c>
      <c r="G3" s="4" t="s">
        <v>147</v>
      </c>
    </row>
    <row r="4" spans="1:7" ht="21.95" customHeight="1" x14ac:dyDescent="0.25">
      <c r="A4" s="45">
        <v>2010</v>
      </c>
      <c r="B4" s="34">
        <v>305</v>
      </c>
      <c r="C4" s="44">
        <f t="shared" ref="C4:G13" si="0">IF(B4="","",(B4*100/B3)-100)</f>
        <v>-0.65146579804560645</v>
      </c>
      <c r="D4" s="33">
        <v>100</v>
      </c>
      <c r="E4" s="44">
        <f t="shared" ref="E4:E13" si="1">IF(D4="","",(D4*100/D3)-100)</f>
        <v>0</v>
      </c>
      <c r="F4" s="33">
        <v>437</v>
      </c>
      <c r="G4" s="44">
        <f t="shared" si="0"/>
        <v>4.2959427207637191</v>
      </c>
    </row>
    <row r="5" spans="1:7" ht="21.95" customHeight="1" x14ac:dyDescent="0.25">
      <c r="A5" s="45">
        <v>2011</v>
      </c>
      <c r="B5" s="34">
        <v>295</v>
      </c>
      <c r="C5" s="44">
        <f t="shared" si="0"/>
        <v>-3.2786885245901658</v>
      </c>
      <c r="D5" s="33">
        <v>94</v>
      </c>
      <c r="E5" s="44">
        <f t="shared" si="1"/>
        <v>-6</v>
      </c>
      <c r="F5" s="33">
        <v>438</v>
      </c>
      <c r="G5" s="44">
        <f t="shared" si="0"/>
        <v>0.2288329519450798</v>
      </c>
    </row>
    <row r="6" spans="1:7" ht="21.95" customHeight="1" x14ac:dyDescent="0.25">
      <c r="A6" s="45">
        <v>2012</v>
      </c>
      <c r="B6" s="34">
        <v>218</v>
      </c>
      <c r="C6" s="44">
        <f t="shared" si="0"/>
        <v>-26.101694915254242</v>
      </c>
      <c r="D6" s="33">
        <v>97</v>
      </c>
      <c r="E6" s="44">
        <f t="shared" si="1"/>
        <v>3.1914893617021249</v>
      </c>
      <c r="F6" s="33">
        <v>519</v>
      </c>
      <c r="G6" s="44">
        <f t="shared" si="0"/>
        <v>18.493150684931507</v>
      </c>
    </row>
    <row r="7" spans="1:7" ht="21.95" customHeight="1" x14ac:dyDescent="0.25">
      <c r="A7" s="45">
        <v>2013</v>
      </c>
      <c r="B7" s="34">
        <v>203</v>
      </c>
      <c r="C7" s="44">
        <f t="shared" si="0"/>
        <v>-6.8807339449541303</v>
      </c>
      <c r="D7" s="33">
        <v>95</v>
      </c>
      <c r="E7" s="44">
        <f t="shared" si="1"/>
        <v>-2.0618556701030997</v>
      </c>
      <c r="F7" s="33">
        <v>538</v>
      </c>
      <c r="G7" s="44">
        <f t="shared" si="0"/>
        <v>3.6608863198458579</v>
      </c>
    </row>
    <row r="8" spans="1:7" ht="21.95" customHeight="1" x14ac:dyDescent="0.25">
      <c r="A8" s="45">
        <v>2014</v>
      </c>
      <c r="B8" s="34">
        <v>199</v>
      </c>
      <c r="C8" s="44">
        <f t="shared" si="0"/>
        <v>-1.970443349753694</v>
      </c>
      <c r="D8" s="33">
        <v>86</v>
      </c>
      <c r="E8" s="44">
        <f t="shared" si="1"/>
        <v>-9.473684210526315</v>
      </c>
      <c r="F8" s="33">
        <v>546</v>
      </c>
      <c r="G8" s="44">
        <f t="shared" si="0"/>
        <v>1.4869888475836461</v>
      </c>
    </row>
    <row r="9" spans="1:7" ht="21.95" customHeight="1" x14ac:dyDescent="0.25">
      <c r="A9" s="45">
        <v>2015</v>
      </c>
      <c r="B9" s="34">
        <v>194</v>
      </c>
      <c r="C9" s="44">
        <f t="shared" si="0"/>
        <v>-2.5125628140703498</v>
      </c>
      <c r="D9" s="33">
        <v>76</v>
      </c>
      <c r="E9" s="44">
        <f t="shared" si="1"/>
        <v>-11.627906976744185</v>
      </c>
      <c r="F9" s="33">
        <v>556</v>
      </c>
      <c r="G9" s="44">
        <f t="shared" si="0"/>
        <v>1.831501831501825</v>
      </c>
    </row>
    <row r="10" spans="1:7" ht="21.95" customHeight="1" x14ac:dyDescent="0.25">
      <c r="A10" s="45">
        <v>2016</v>
      </c>
      <c r="B10" s="34">
        <v>193</v>
      </c>
      <c r="C10" s="44">
        <f t="shared" si="0"/>
        <v>-0.51546391752577847</v>
      </c>
      <c r="D10" s="33">
        <v>67</v>
      </c>
      <c r="E10" s="44">
        <f t="shared" si="1"/>
        <v>-11.84210526315789</v>
      </c>
      <c r="F10" s="33">
        <v>561</v>
      </c>
      <c r="G10" s="44">
        <f t="shared" si="0"/>
        <v>0.89928057553956364</v>
      </c>
    </row>
    <row r="11" spans="1:7" ht="21.95" customHeight="1" x14ac:dyDescent="0.25">
      <c r="A11" s="45">
        <v>2017</v>
      </c>
      <c r="B11" s="34">
        <v>174</v>
      </c>
      <c r="C11" s="44">
        <f t="shared" si="0"/>
        <v>-9.8445595854922345</v>
      </c>
      <c r="D11" s="33">
        <v>62</v>
      </c>
      <c r="E11" s="44">
        <f t="shared" si="1"/>
        <v>-7.4626865671641838</v>
      </c>
      <c r="F11" s="33">
        <v>548</v>
      </c>
      <c r="G11" s="44">
        <f t="shared" si="0"/>
        <v>-2.3172905525846659</v>
      </c>
    </row>
    <row r="12" spans="1:7" ht="21.95" customHeight="1" x14ac:dyDescent="0.25">
      <c r="A12" s="45">
        <v>2018</v>
      </c>
      <c r="B12" s="34">
        <v>162</v>
      </c>
      <c r="C12" s="44">
        <f t="shared" si="0"/>
        <v>-6.8965517241379359</v>
      </c>
      <c r="D12" s="33">
        <v>58</v>
      </c>
      <c r="E12" s="44">
        <f t="shared" si="1"/>
        <v>-6.4516129032258078</v>
      </c>
      <c r="F12" s="33">
        <v>529</v>
      </c>
      <c r="G12" s="44">
        <f t="shared" si="0"/>
        <v>-3.4671532846715394</v>
      </c>
    </row>
    <row r="13" spans="1:7" ht="21.95" customHeight="1" x14ac:dyDescent="0.25">
      <c r="A13" s="45">
        <v>2019</v>
      </c>
      <c r="B13" s="33">
        <f>ATIVO!D17</f>
        <v>143</v>
      </c>
      <c r="C13" s="44">
        <f t="shared" si="0"/>
        <v>-11.728395061728392</v>
      </c>
      <c r="D13" s="33">
        <v>54</v>
      </c>
      <c r="E13" s="44">
        <f t="shared" si="1"/>
        <v>-6.8965517241379359</v>
      </c>
      <c r="F13" s="33">
        <v>515</v>
      </c>
      <c r="G13" s="44">
        <f t="shared" si="0"/>
        <v>-2.6465028355387545</v>
      </c>
    </row>
  </sheetData>
  <mergeCells count="4">
    <mergeCell ref="A1:A2"/>
    <mergeCell ref="B1:C1"/>
    <mergeCell ref="D1:E1"/>
    <mergeCell ref="F1:G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" sqref="G1"/>
    </sheetView>
  </sheetViews>
  <sheetFormatPr defaultRowHeight="15" x14ac:dyDescent="0.25"/>
  <cols>
    <col min="1" max="1" width="20" customWidth="1"/>
    <col min="2" max="2" width="14.7109375" customWidth="1"/>
    <col min="3" max="3" width="14.7109375" style="5" customWidth="1"/>
    <col min="4" max="5" width="14.7109375" customWidth="1"/>
  </cols>
  <sheetData>
    <row r="1" spans="1:5" s="5" customFormat="1" ht="20.25" customHeight="1" x14ac:dyDescent="0.25">
      <c r="A1" s="70" t="s">
        <v>143</v>
      </c>
      <c r="B1" s="71" t="s">
        <v>142</v>
      </c>
      <c r="C1" s="71"/>
      <c r="D1" s="72" t="s">
        <v>146</v>
      </c>
      <c r="E1" s="73"/>
    </row>
    <row r="2" spans="1:5" ht="34.5" customHeight="1" x14ac:dyDescent="0.25">
      <c r="A2" s="70"/>
      <c r="B2" s="35" t="s">
        <v>145</v>
      </c>
      <c r="C2" s="35" t="s">
        <v>144</v>
      </c>
      <c r="D2" s="46" t="s">
        <v>145</v>
      </c>
      <c r="E2" s="46" t="s">
        <v>144</v>
      </c>
    </row>
    <row r="3" spans="1:5" ht="21.95" customHeight="1" x14ac:dyDescent="0.25">
      <c r="A3" s="42">
        <v>2009</v>
      </c>
      <c r="B3" s="34">
        <v>845</v>
      </c>
      <c r="C3" s="34" t="s">
        <v>147</v>
      </c>
      <c r="D3" s="33">
        <v>833</v>
      </c>
      <c r="E3" s="4" t="s">
        <v>147</v>
      </c>
    </row>
    <row r="4" spans="1:5" ht="21.95" customHeight="1" x14ac:dyDescent="0.25">
      <c r="A4" s="42">
        <v>2010</v>
      </c>
      <c r="B4" s="34">
        <v>816</v>
      </c>
      <c r="C4" s="44">
        <f t="shared" ref="C4:C13" si="0">IF(B4="","",(B4*100/B3)-100)</f>
        <v>-3.4319526627218977</v>
      </c>
      <c r="D4" s="33">
        <v>826</v>
      </c>
      <c r="E4" s="44">
        <f t="shared" ref="E4:E13" si="1">IF(D4="","",(D4*100/D3)-100)</f>
        <v>-0.84033613445377853</v>
      </c>
    </row>
    <row r="5" spans="1:5" ht="21.95" customHeight="1" x14ac:dyDescent="0.25">
      <c r="A5" s="42">
        <v>2011</v>
      </c>
      <c r="B5" s="34">
        <v>793</v>
      </c>
      <c r="C5" s="44">
        <f t="shared" si="0"/>
        <v>-2.8186274509803866</v>
      </c>
      <c r="D5" s="33">
        <v>815</v>
      </c>
      <c r="E5" s="44">
        <f t="shared" si="1"/>
        <v>-1.3317191283292971</v>
      </c>
    </row>
    <row r="6" spans="1:5" ht="21.95" customHeight="1" x14ac:dyDescent="0.25">
      <c r="A6" s="42">
        <v>2012</v>
      </c>
      <c r="B6" s="34">
        <v>765</v>
      </c>
      <c r="C6" s="44">
        <f t="shared" si="0"/>
        <v>-3.5308953341740192</v>
      </c>
      <c r="D6" s="33">
        <v>802</v>
      </c>
      <c r="E6" s="44">
        <f t="shared" si="1"/>
        <v>-1.5950920245398805</v>
      </c>
    </row>
    <row r="7" spans="1:5" ht="21.95" customHeight="1" x14ac:dyDescent="0.25">
      <c r="A7" s="42">
        <v>2013</v>
      </c>
      <c r="B7" s="34">
        <v>727</v>
      </c>
      <c r="C7" s="44">
        <f t="shared" si="0"/>
        <v>-4.9673202614379051</v>
      </c>
      <c r="D7" s="33">
        <v>796</v>
      </c>
      <c r="E7" s="44">
        <f t="shared" si="1"/>
        <v>-0.74812967581047474</v>
      </c>
    </row>
    <row r="8" spans="1:5" ht="21.95" customHeight="1" x14ac:dyDescent="0.25">
      <c r="A8" s="42">
        <v>2014</v>
      </c>
      <c r="B8" s="34">
        <v>696</v>
      </c>
      <c r="C8" s="44">
        <f t="shared" si="0"/>
        <v>-4.2640990371389336</v>
      </c>
      <c r="D8" s="33">
        <v>788</v>
      </c>
      <c r="E8" s="44">
        <f t="shared" si="1"/>
        <v>-1.0050251256281371</v>
      </c>
    </row>
    <row r="9" spans="1:5" ht="21.95" customHeight="1" x14ac:dyDescent="0.25">
      <c r="A9" s="42">
        <v>2015</v>
      </c>
      <c r="B9" s="34">
        <v>681</v>
      </c>
      <c r="C9" s="44">
        <f t="shared" si="0"/>
        <v>-2.1551724137931103</v>
      </c>
      <c r="D9" s="33">
        <v>768</v>
      </c>
      <c r="E9" s="44">
        <f t="shared" si="1"/>
        <v>-2.538071065989854</v>
      </c>
    </row>
    <row r="10" spans="1:5" ht="21.95" customHeight="1" x14ac:dyDescent="0.25">
      <c r="A10" s="42">
        <v>2016</v>
      </c>
      <c r="B10" s="34">
        <v>660</v>
      </c>
      <c r="C10" s="44">
        <f t="shared" si="0"/>
        <v>-3.0837004405286308</v>
      </c>
      <c r="D10" s="33">
        <v>755</v>
      </c>
      <c r="E10" s="44">
        <f t="shared" si="1"/>
        <v>-1.6927083333333286</v>
      </c>
    </row>
    <row r="11" spans="1:5" ht="21.95" customHeight="1" x14ac:dyDescent="0.25">
      <c r="A11" s="42">
        <v>2017</v>
      </c>
      <c r="B11" s="34">
        <v>650</v>
      </c>
      <c r="C11" s="44">
        <f t="shared" si="0"/>
        <v>-1.5151515151515156</v>
      </c>
      <c r="D11" s="33">
        <v>722</v>
      </c>
      <c r="E11" s="44">
        <f t="shared" si="1"/>
        <v>-4.3708609271523216</v>
      </c>
    </row>
    <row r="12" spans="1:5" ht="21.95" customHeight="1" x14ac:dyDescent="0.25">
      <c r="A12" s="42">
        <v>2018</v>
      </c>
      <c r="B12" s="34">
        <v>633</v>
      </c>
      <c r="C12" s="44">
        <f t="shared" si="0"/>
        <v>-2.6153846153846132</v>
      </c>
      <c r="D12" s="33">
        <v>697</v>
      </c>
      <c r="E12" s="44">
        <f t="shared" si="1"/>
        <v>-3.4626038781163402</v>
      </c>
    </row>
    <row r="13" spans="1:5" ht="21.95" customHeight="1" x14ac:dyDescent="0.25">
      <c r="A13" s="42">
        <v>2019</v>
      </c>
      <c r="B13" s="34">
        <v>634</v>
      </c>
      <c r="C13" s="44">
        <f t="shared" si="0"/>
        <v>0.15797788309636474</v>
      </c>
      <c r="D13" s="33">
        <v>685</v>
      </c>
      <c r="E13" s="44">
        <f t="shared" si="1"/>
        <v>-1.7216642754662814</v>
      </c>
    </row>
  </sheetData>
  <mergeCells count="3">
    <mergeCell ref="B1:C1"/>
    <mergeCell ref="A1:A2"/>
    <mergeCell ref="D1:E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M1" sqref="M1"/>
    </sheetView>
  </sheetViews>
  <sheetFormatPr defaultRowHeight="15" x14ac:dyDescent="0.25"/>
  <cols>
    <col min="1" max="1" width="20" style="5" customWidth="1"/>
    <col min="2" max="2" width="12.85546875" style="5" customWidth="1"/>
    <col min="3" max="9" width="14.140625" style="5" customWidth="1"/>
    <col min="10" max="10" width="12.85546875" style="5" customWidth="1"/>
    <col min="11" max="11" width="13.85546875" style="5" customWidth="1"/>
    <col min="12" max="16384" width="9.140625" style="5"/>
  </cols>
  <sheetData>
    <row r="1" spans="1:11" ht="20.25" customHeight="1" x14ac:dyDescent="0.25">
      <c r="A1" s="70" t="s">
        <v>143</v>
      </c>
      <c r="B1" s="71" t="s">
        <v>148</v>
      </c>
      <c r="C1" s="71"/>
      <c r="D1" s="72" t="s">
        <v>151</v>
      </c>
      <c r="E1" s="73"/>
      <c r="F1" s="72" t="s">
        <v>150</v>
      </c>
      <c r="G1" s="73"/>
      <c r="H1" s="71" t="s">
        <v>149</v>
      </c>
      <c r="I1" s="71"/>
      <c r="J1" s="71" t="s">
        <v>158</v>
      </c>
      <c r="K1" s="71"/>
    </row>
    <row r="2" spans="1:11" ht="34.5" customHeight="1" x14ac:dyDescent="0.25">
      <c r="A2" s="70"/>
      <c r="B2" s="35" t="s">
        <v>145</v>
      </c>
      <c r="C2" s="35" t="s">
        <v>144</v>
      </c>
      <c r="D2" s="46" t="s">
        <v>145</v>
      </c>
      <c r="E2" s="46" t="s">
        <v>144</v>
      </c>
      <c r="F2" s="46" t="s">
        <v>145</v>
      </c>
      <c r="G2" s="46" t="s">
        <v>144</v>
      </c>
      <c r="H2" s="49" t="s">
        <v>145</v>
      </c>
      <c r="I2" s="49" t="s">
        <v>144</v>
      </c>
      <c r="J2" s="35" t="s">
        <v>145</v>
      </c>
      <c r="K2" s="35" t="s">
        <v>144</v>
      </c>
    </row>
    <row r="3" spans="1:11" ht="21.95" customHeight="1" x14ac:dyDescent="0.25">
      <c r="A3" s="43">
        <v>2009</v>
      </c>
      <c r="B3" s="34">
        <v>47</v>
      </c>
      <c r="C3" s="34" t="s">
        <v>147</v>
      </c>
      <c r="D3" s="34">
        <v>34</v>
      </c>
      <c r="E3" s="4" t="s">
        <v>147</v>
      </c>
      <c r="F3" s="1">
        <v>161</v>
      </c>
      <c r="G3" s="4" t="s">
        <v>147</v>
      </c>
      <c r="H3" s="33">
        <v>37</v>
      </c>
      <c r="I3" s="4" t="s">
        <v>147</v>
      </c>
      <c r="J3" s="33">
        <v>0</v>
      </c>
      <c r="K3" s="4" t="s">
        <v>147</v>
      </c>
    </row>
    <row r="4" spans="1:11" ht="21.95" customHeight="1" x14ac:dyDescent="0.25">
      <c r="A4" s="43">
        <v>2010</v>
      </c>
      <c r="B4" s="34">
        <v>45</v>
      </c>
      <c r="C4" s="44">
        <f t="shared" ref="C4:K13" si="0">IF(B4="","",(B4*100/B3)-100)</f>
        <v>-4.2553191489361666</v>
      </c>
      <c r="D4" s="47">
        <v>30</v>
      </c>
      <c r="E4" s="44">
        <f t="shared" si="0"/>
        <v>-11.764705882352942</v>
      </c>
      <c r="F4" s="47">
        <v>158</v>
      </c>
      <c r="G4" s="44">
        <f t="shared" si="0"/>
        <v>-1.8633540372670865</v>
      </c>
      <c r="H4" s="33">
        <v>85</v>
      </c>
      <c r="I4" s="44">
        <f t="shared" si="0"/>
        <v>129.72972972972974</v>
      </c>
      <c r="J4" s="33">
        <v>0</v>
      </c>
      <c r="K4" s="4" t="s">
        <v>147</v>
      </c>
    </row>
    <row r="5" spans="1:11" ht="21.95" customHeight="1" x14ac:dyDescent="0.25">
      <c r="A5" s="43">
        <v>2011</v>
      </c>
      <c r="B5" s="34">
        <v>49</v>
      </c>
      <c r="C5" s="44">
        <f t="shared" si="0"/>
        <v>8.8888888888888857</v>
      </c>
      <c r="D5" s="47">
        <v>32</v>
      </c>
      <c r="E5" s="44">
        <f t="shared" si="0"/>
        <v>6.6666666666666714</v>
      </c>
      <c r="F5" s="47">
        <v>148</v>
      </c>
      <c r="G5" s="44">
        <f t="shared" si="0"/>
        <v>-6.3291139240506311</v>
      </c>
      <c r="H5" s="33">
        <v>66</v>
      </c>
      <c r="I5" s="44">
        <f t="shared" si="0"/>
        <v>-22.352941176470594</v>
      </c>
      <c r="J5" s="33">
        <v>0</v>
      </c>
      <c r="K5" s="4" t="s">
        <v>147</v>
      </c>
    </row>
    <row r="6" spans="1:11" ht="21.95" customHeight="1" x14ac:dyDescent="0.25">
      <c r="A6" s="43">
        <v>2012</v>
      </c>
      <c r="B6" s="34">
        <v>52</v>
      </c>
      <c r="C6" s="44">
        <f t="shared" si="0"/>
        <v>6.1224489795918373</v>
      </c>
      <c r="D6" s="47">
        <v>30</v>
      </c>
      <c r="E6" s="44">
        <f t="shared" si="0"/>
        <v>-6.25</v>
      </c>
      <c r="F6" s="47">
        <v>150</v>
      </c>
      <c r="G6" s="44">
        <f t="shared" si="0"/>
        <v>1.3513513513513544</v>
      </c>
      <c r="H6" s="33">
        <v>138</v>
      </c>
      <c r="I6" s="44">
        <f t="shared" si="0"/>
        <v>109.09090909090909</v>
      </c>
      <c r="J6" s="33">
        <v>0</v>
      </c>
      <c r="K6" s="4" t="s">
        <v>147</v>
      </c>
    </row>
    <row r="7" spans="1:11" ht="21.95" customHeight="1" x14ac:dyDescent="0.25">
      <c r="A7" s="43">
        <v>2013</v>
      </c>
      <c r="B7" s="34">
        <v>48</v>
      </c>
      <c r="C7" s="44">
        <f t="shared" si="0"/>
        <v>-7.6923076923076934</v>
      </c>
      <c r="D7" s="47">
        <v>32</v>
      </c>
      <c r="E7" s="44">
        <f t="shared" si="0"/>
        <v>6.6666666666666714</v>
      </c>
      <c r="F7" s="47">
        <v>150</v>
      </c>
      <c r="G7" s="44">
        <f t="shared" si="0"/>
        <v>0</v>
      </c>
      <c r="H7" s="33">
        <v>133</v>
      </c>
      <c r="I7" s="44">
        <f t="shared" si="0"/>
        <v>-3.6231884057970944</v>
      </c>
      <c r="J7" s="33">
        <v>4</v>
      </c>
      <c r="K7" s="4" t="s">
        <v>147</v>
      </c>
    </row>
    <row r="8" spans="1:11" ht="21.95" customHeight="1" x14ac:dyDescent="0.25">
      <c r="A8" s="43">
        <v>2014</v>
      </c>
      <c r="B8" s="34">
        <v>43</v>
      </c>
      <c r="C8" s="44">
        <f t="shared" si="0"/>
        <v>-10.416666666666671</v>
      </c>
      <c r="D8" s="47">
        <v>37</v>
      </c>
      <c r="E8" s="44">
        <f t="shared" si="0"/>
        <v>15.625</v>
      </c>
      <c r="F8" s="47">
        <v>154</v>
      </c>
      <c r="G8" s="44">
        <f t="shared" si="0"/>
        <v>2.6666666666666714</v>
      </c>
      <c r="H8" s="33">
        <v>118</v>
      </c>
      <c r="I8" s="44">
        <f t="shared" si="0"/>
        <v>-11.278195488721806</v>
      </c>
      <c r="J8" s="33">
        <v>7</v>
      </c>
      <c r="K8" s="44">
        <f t="shared" si="0"/>
        <v>75</v>
      </c>
    </row>
    <row r="9" spans="1:11" ht="21.95" customHeight="1" x14ac:dyDescent="0.25">
      <c r="A9" s="43">
        <v>2015</v>
      </c>
      <c r="B9" s="34">
        <v>41</v>
      </c>
      <c r="C9" s="44">
        <f t="shared" si="0"/>
        <v>-4.6511627906976685</v>
      </c>
      <c r="D9" s="47">
        <v>32</v>
      </c>
      <c r="E9" s="44">
        <f t="shared" si="0"/>
        <v>-13.513513513513516</v>
      </c>
      <c r="F9" s="47">
        <v>152</v>
      </c>
      <c r="G9" s="44">
        <f t="shared" si="0"/>
        <v>-1.2987012987013031</v>
      </c>
      <c r="H9" s="33">
        <v>109</v>
      </c>
      <c r="I9" s="44">
        <f t="shared" si="0"/>
        <v>-7.6271186440677923</v>
      </c>
      <c r="J9" s="33">
        <v>7</v>
      </c>
      <c r="K9" s="44">
        <f t="shared" si="0"/>
        <v>0</v>
      </c>
    </row>
    <row r="10" spans="1:11" ht="21.95" customHeight="1" x14ac:dyDescent="0.25">
      <c r="A10" s="43">
        <v>2016</v>
      </c>
      <c r="B10" s="34">
        <v>26</v>
      </c>
      <c r="C10" s="44">
        <f t="shared" si="0"/>
        <v>-36.585365853658537</v>
      </c>
      <c r="D10" s="47">
        <v>28</v>
      </c>
      <c r="E10" s="44">
        <f t="shared" si="0"/>
        <v>-12.5</v>
      </c>
      <c r="F10" s="47">
        <v>129</v>
      </c>
      <c r="G10" s="44">
        <f t="shared" si="0"/>
        <v>-15.131578947368425</v>
      </c>
      <c r="H10" s="33">
        <v>105</v>
      </c>
      <c r="I10" s="44">
        <f t="shared" si="0"/>
        <v>-3.6697247706422047</v>
      </c>
      <c r="J10" s="33">
        <v>7</v>
      </c>
      <c r="K10" s="44">
        <f t="shared" si="0"/>
        <v>0</v>
      </c>
    </row>
    <row r="11" spans="1:11" ht="21.95" customHeight="1" x14ac:dyDescent="0.25">
      <c r="A11" s="43">
        <v>2017</v>
      </c>
      <c r="B11" s="34">
        <v>20</v>
      </c>
      <c r="C11" s="44">
        <f t="shared" si="0"/>
        <v>-23.07692307692308</v>
      </c>
      <c r="D11" s="47">
        <v>37</v>
      </c>
      <c r="E11" s="44">
        <f t="shared" si="0"/>
        <v>32.142857142857139</v>
      </c>
      <c r="F11" s="47">
        <v>137</v>
      </c>
      <c r="G11" s="44">
        <f t="shared" si="0"/>
        <v>6.201550387596896</v>
      </c>
      <c r="H11" s="33">
        <v>104</v>
      </c>
      <c r="I11" s="44">
        <f t="shared" si="0"/>
        <v>-0.952380952380949</v>
      </c>
      <c r="J11" s="33">
        <v>9</v>
      </c>
      <c r="K11" s="44">
        <f t="shared" si="0"/>
        <v>28.571428571428584</v>
      </c>
    </row>
    <row r="12" spans="1:11" ht="21.95" customHeight="1" x14ac:dyDescent="0.25">
      <c r="A12" s="43">
        <v>2018</v>
      </c>
      <c r="B12" s="34">
        <v>12</v>
      </c>
      <c r="C12" s="44">
        <f t="shared" si="0"/>
        <v>-40</v>
      </c>
      <c r="D12" s="47">
        <v>40</v>
      </c>
      <c r="E12" s="44">
        <f t="shared" si="0"/>
        <v>8.1081081081081123</v>
      </c>
      <c r="F12" s="47">
        <v>138</v>
      </c>
      <c r="G12" s="44">
        <f t="shared" si="0"/>
        <v>0.72992700729926696</v>
      </c>
      <c r="H12" s="33">
        <v>102</v>
      </c>
      <c r="I12" s="44">
        <f t="shared" si="0"/>
        <v>-1.9230769230769198</v>
      </c>
      <c r="J12" s="33">
        <v>5</v>
      </c>
      <c r="K12" s="44">
        <f t="shared" si="0"/>
        <v>-44.444444444444443</v>
      </c>
    </row>
    <row r="13" spans="1:11" ht="21.95" customHeight="1" x14ac:dyDescent="0.25">
      <c r="A13" s="43">
        <v>2019</v>
      </c>
      <c r="B13" s="33">
        <f>ATIVO!F17</f>
        <v>9</v>
      </c>
      <c r="C13" s="44">
        <f t="shared" si="0"/>
        <v>-25</v>
      </c>
      <c r="D13" s="33">
        <f>ATIVO!E17</f>
        <v>58</v>
      </c>
      <c r="E13" s="44">
        <f t="shared" si="0"/>
        <v>45</v>
      </c>
      <c r="F13" s="33">
        <f>ATIVO!G17</f>
        <v>125</v>
      </c>
      <c r="G13" s="44">
        <f t="shared" si="0"/>
        <v>-9.4202898550724683</v>
      </c>
      <c r="H13" s="33">
        <f>ATIVO!H17</f>
        <v>96</v>
      </c>
      <c r="I13" s="44">
        <f t="shared" si="0"/>
        <v>-5.8823529411764639</v>
      </c>
      <c r="J13" s="33">
        <v>4</v>
      </c>
      <c r="K13" s="44">
        <f t="shared" si="0"/>
        <v>-20</v>
      </c>
    </row>
  </sheetData>
  <mergeCells count="6">
    <mergeCell ref="A1:A2"/>
    <mergeCell ref="B1:C1"/>
    <mergeCell ref="J1:K1"/>
    <mergeCell ref="D1:E1"/>
    <mergeCell ref="F1:G1"/>
    <mergeCell ref="H1:I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0" zoomScaleNormal="100" workbookViewId="0">
      <selection activeCell="J33" sqref="J33"/>
    </sheetView>
  </sheetViews>
  <sheetFormatPr defaultRowHeight="15" x14ac:dyDescent="0.25"/>
  <cols>
    <col min="1" max="1" width="10.5703125" style="5" customWidth="1"/>
    <col min="2" max="2" width="13" style="5" customWidth="1"/>
    <col min="3" max="3" width="12.85546875" style="5" customWidth="1"/>
    <col min="4" max="6" width="14.140625" style="5" customWidth="1"/>
    <col min="7" max="7" width="14.42578125" style="5" customWidth="1"/>
    <col min="8" max="8" width="10.28515625" style="5" customWidth="1"/>
    <col min="9" max="9" width="9.140625" style="5"/>
    <col min="10" max="10" width="11.140625" style="5" customWidth="1"/>
    <col min="11" max="16384" width="9.140625" style="5"/>
  </cols>
  <sheetData>
    <row r="1" spans="1:6" x14ac:dyDescent="0.25">
      <c r="A1" s="70" t="s">
        <v>143</v>
      </c>
      <c r="B1" s="74" t="s">
        <v>7</v>
      </c>
      <c r="C1" s="71" t="s">
        <v>160</v>
      </c>
      <c r="D1" s="71"/>
      <c r="E1" s="72" t="s">
        <v>161</v>
      </c>
      <c r="F1" s="73"/>
    </row>
    <row r="2" spans="1:6" ht="25.5" customHeight="1" x14ac:dyDescent="0.25">
      <c r="A2" s="70"/>
      <c r="B2" s="75"/>
      <c r="C2" s="52" t="s">
        <v>145</v>
      </c>
      <c r="D2" s="52" t="s">
        <v>144</v>
      </c>
      <c r="E2" s="52" t="s">
        <v>145</v>
      </c>
      <c r="F2" s="52" t="s">
        <v>144</v>
      </c>
    </row>
    <row r="3" spans="1:6" ht="20.100000000000001" customHeight="1" x14ac:dyDescent="0.25">
      <c r="A3" s="51">
        <v>2011</v>
      </c>
      <c r="B3" s="22">
        <f>C3+E3</f>
        <v>695</v>
      </c>
      <c r="C3" s="34">
        <v>245</v>
      </c>
      <c r="D3" s="34" t="s">
        <v>147</v>
      </c>
      <c r="E3" s="34">
        <v>450</v>
      </c>
      <c r="F3" s="4" t="s">
        <v>147</v>
      </c>
    </row>
    <row r="4" spans="1:6" ht="20.100000000000001" customHeight="1" x14ac:dyDescent="0.25">
      <c r="A4" s="51">
        <v>2012</v>
      </c>
      <c r="B4" s="22">
        <f t="shared" ref="B4:B11" si="0">C4+E4</f>
        <v>634</v>
      </c>
      <c r="C4" s="34">
        <v>239</v>
      </c>
      <c r="D4" s="44">
        <f t="shared" ref="D4:F11" si="1">IF(C4="","",(C4*100/C3)-100)</f>
        <v>-2.4489795918367321</v>
      </c>
      <c r="E4" s="47">
        <v>395</v>
      </c>
      <c r="F4" s="44">
        <f t="shared" si="1"/>
        <v>-12.222222222222229</v>
      </c>
    </row>
    <row r="5" spans="1:6" ht="20.100000000000001" customHeight="1" x14ac:dyDescent="0.25">
      <c r="A5" s="51">
        <v>2013</v>
      </c>
      <c r="B5" s="22">
        <f t="shared" si="0"/>
        <v>646</v>
      </c>
      <c r="C5" s="34">
        <v>252</v>
      </c>
      <c r="D5" s="44">
        <f t="shared" si="1"/>
        <v>5.4393305439330533</v>
      </c>
      <c r="E5" s="47">
        <v>394</v>
      </c>
      <c r="F5" s="44">
        <f t="shared" si="1"/>
        <v>-0.25316455696201956</v>
      </c>
    </row>
    <row r="6" spans="1:6" ht="20.100000000000001" customHeight="1" x14ac:dyDescent="0.25">
      <c r="A6" s="51">
        <v>2014</v>
      </c>
      <c r="B6" s="22">
        <f t="shared" si="0"/>
        <v>634</v>
      </c>
      <c r="C6" s="34">
        <v>239</v>
      </c>
      <c r="D6" s="44">
        <f t="shared" si="1"/>
        <v>-5.1587301587301653</v>
      </c>
      <c r="E6" s="47">
        <v>395</v>
      </c>
      <c r="F6" s="44">
        <f t="shared" si="1"/>
        <v>0.25380710659898398</v>
      </c>
    </row>
    <row r="7" spans="1:6" ht="20.100000000000001" customHeight="1" x14ac:dyDescent="0.25">
      <c r="A7" s="51">
        <v>2015</v>
      </c>
      <c r="B7" s="22">
        <f t="shared" si="0"/>
        <v>606</v>
      </c>
      <c r="C7" s="34">
        <v>223</v>
      </c>
      <c r="D7" s="44">
        <f t="shared" si="1"/>
        <v>-6.6945606694560666</v>
      </c>
      <c r="E7" s="47">
        <v>383</v>
      </c>
      <c r="F7" s="44">
        <f t="shared" si="1"/>
        <v>-3.0379746835443058</v>
      </c>
    </row>
    <row r="8" spans="1:6" ht="20.100000000000001" customHeight="1" x14ac:dyDescent="0.25">
      <c r="A8" s="51">
        <v>2016</v>
      </c>
      <c r="B8" s="22">
        <f t="shared" si="0"/>
        <v>565</v>
      </c>
      <c r="C8" s="34">
        <v>206</v>
      </c>
      <c r="D8" s="44">
        <f t="shared" si="1"/>
        <v>-7.6233183856502222</v>
      </c>
      <c r="E8" s="47">
        <v>359</v>
      </c>
      <c r="F8" s="44">
        <f t="shared" si="1"/>
        <v>-6.2663185378590072</v>
      </c>
    </row>
    <row r="9" spans="1:6" ht="20.100000000000001" customHeight="1" x14ac:dyDescent="0.25">
      <c r="A9" s="51">
        <v>2017</v>
      </c>
      <c r="B9" s="22">
        <f t="shared" si="0"/>
        <v>562</v>
      </c>
      <c r="C9" s="34">
        <v>212</v>
      </c>
      <c r="D9" s="44">
        <f t="shared" si="1"/>
        <v>2.9126213592232943</v>
      </c>
      <c r="E9" s="47">
        <v>350</v>
      </c>
      <c r="F9" s="44">
        <f t="shared" si="1"/>
        <v>-2.5069637883008369</v>
      </c>
    </row>
    <row r="10" spans="1:6" ht="20.100000000000001" customHeight="1" x14ac:dyDescent="0.25">
      <c r="A10" s="51">
        <v>2018</v>
      </c>
      <c r="B10" s="22">
        <f t="shared" si="0"/>
        <v>520</v>
      </c>
      <c r="C10" s="34">
        <v>184</v>
      </c>
      <c r="D10" s="44">
        <f t="shared" si="1"/>
        <v>-13.20754716981132</v>
      </c>
      <c r="E10" s="47">
        <v>336</v>
      </c>
      <c r="F10" s="44">
        <f t="shared" si="1"/>
        <v>-4</v>
      </c>
    </row>
    <row r="11" spans="1:6" ht="20.100000000000001" customHeight="1" x14ac:dyDescent="0.25">
      <c r="A11" s="51">
        <v>2019</v>
      </c>
      <c r="B11" s="22">
        <f t="shared" si="0"/>
        <v>518</v>
      </c>
      <c r="C11" s="34">
        <f>ATIVO!P13</f>
        <v>175</v>
      </c>
      <c r="D11" s="44">
        <f t="shared" si="1"/>
        <v>-4.8913043478260931</v>
      </c>
      <c r="E11" s="47">
        <f>ATIVO!P6</f>
        <v>343</v>
      </c>
      <c r="F11" s="44">
        <f t="shared" si="1"/>
        <v>2.0833333333333286</v>
      </c>
    </row>
    <row r="32" spans="1:10" ht="38.25" x14ac:dyDescent="0.25">
      <c r="A32" s="52" t="s">
        <v>162</v>
      </c>
      <c r="B32" s="52" t="s">
        <v>17</v>
      </c>
      <c r="C32" s="52" t="s">
        <v>1</v>
      </c>
      <c r="D32" s="52" t="s">
        <v>2</v>
      </c>
      <c r="E32" s="52" t="s">
        <v>3</v>
      </c>
      <c r="F32" s="52" t="s">
        <v>4</v>
      </c>
      <c r="G32" s="52" t="s">
        <v>5</v>
      </c>
      <c r="H32" s="52" t="s">
        <v>6</v>
      </c>
      <c r="I32" s="52" t="s">
        <v>18</v>
      </c>
      <c r="J32" s="52" t="s">
        <v>7</v>
      </c>
    </row>
    <row r="33" spans="1:10" ht="20.100000000000001" customHeight="1" x14ac:dyDescent="0.25">
      <c r="A33" s="76" t="s">
        <v>163</v>
      </c>
      <c r="B33" s="33">
        <f>SUM(ATIVO!C6:C12)</f>
        <v>1</v>
      </c>
      <c r="C33" s="33">
        <f>SUM(ATIVO!D6:D12)</f>
        <v>126</v>
      </c>
      <c r="D33" s="33">
        <f>SUM(ATIVO!E6:E12)</f>
        <v>45</v>
      </c>
      <c r="E33" s="33">
        <f>SUM(ATIVO!F6:F12)</f>
        <v>2</v>
      </c>
      <c r="F33" s="33">
        <f>SUM(ATIVO!G6:G12)</f>
        <v>69</v>
      </c>
      <c r="G33" s="33">
        <f>SUM(ATIVO!H6:H12)</f>
        <v>33</v>
      </c>
      <c r="H33" s="33">
        <f>SUM(ATIVO!I6:I12)</f>
        <v>4</v>
      </c>
      <c r="I33" s="33">
        <f>SUM(ATIVO!J6:J12)</f>
        <v>63</v>
      </c>
      <c r="J33" s="22">
        <f>SUM(B33:I33)</f>
        <v>343</v>
      </c>
    </row>
    <row r="34" spans="1:10" ht="20.100000000000001" customHeight="1" x14ac:dyDescent="0.25">
      <c r="A34" s="76" t="s">
        <v>164</v>
      </c>
      <c r="B34" s="33">
        <f>SUM(ATIVO!C13:C16)</f>
        <v>0</v>
      </c>
      <c r="C34" s="33">
        <f>SUM(ATIVO!D13:D16)</f>
        <v>17</v>
      </c>
      <c r="D34" s="33">
        <f>SUM(ATIVO!E13:E16)</f>
        <v>13</v>
      </c>
      <c r="E34" s="33">
        <f>SUM(ATIVO!F13:F16)</f>
        <v>7</v>
      </c>
      <c r="F34" s="33">
        <f>SUM(ATIVO!G13:G16)</f>
        <v>56</v>
      </c>
      <c r="G34" s="33">
        <f>SUM(ATIVO!H13:H16)</f>
        <v>63</v>
      </c>
      <c r="H34" s="33">
        <f>SUM(ATIVO!I13:I16)</f>
        <v>0</v>
      </c>
      <c r="I34" s="33">
        <f>SUM(ATIVO!J13:J16)</f>
        <v>19</v>
      </c>
      <c r="J34" s="22">
        <f t="shared" ref="J34" si="2">SUM(B34:I34)</f>
        <v>175</v>
      </c>
    </row>
    <row r="35" spans="1:10" ht="23.25" customHeight="1" x14ac:dyDescent="0.25">
      <c r="A35" s="51" t="s">
        <v>14</v>
      </c>
      <c r="B35" s="8">
        <f>SUM(B33:B34)</f>
        <v>1</v>
      </c>
      <c r="C35" s="8">
        <f>SUM(C33:C34)</f>
        <v>143</v>
      </c>
      <c r="D35" s="8">
        <f>SUM(D33:D34)</f>
        <v>58</v>
      </c>
      <c r="E35" s="8">
        <f>SUM(E33:E34)</f>
        <v>9</v>
      </c>
      <c r="F35" s="8">
        <f>SUM(F33:F34)</f>
        <v>125</v>
      </c>
      <c r="G35" s="8">
        <f>SUM(G33:G34)</f>
        <v>96</v>
      </c>
      <c r="H35" s="8">
        <f>SUM(H33:H34)</f>
        <v>4</v>
      </c>
      <c r="I35" s="8">
        <f>SUM(I33:I34)</f>
        <v>82</v>
      </c>
      <c r="J35" s="8">
        <f>SUM(J33:J34)</f>
        <v>518</v>
      </c>
    </row>
  </sheetData>
  <mergeCells count="4">
    <mergeCell ref="A1:A2"/>
    <mergeCell ref="B1:B2"/>
    <mergeCell ref="C1:D1"/>
    <mergeCell ref="E1:F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="91" zoomScaleNormal="91" workbookViewId="0">
      <selection activeCell="B17" sqref="B17"/>
    </sheetView>
  </sheetViews>
  <sheetFormatPr defaultRowHeight="15" x14ac:dyDescent="0.25"/>
  <cols>
    <col min="1" max="1" width="9" customWidth="1"/>
    <col min="2" max="2" width="21.5703125" style="5" customWidth="1"/>
    <col min="3" max="3" width="14.140625" style="5" customWidth="1"/>
    <col min="4" max="4" width="10.42578125" customWidth="1"/>
    <col min="5" max="5" width="13.85546875" style="5" customWidth="1"/>
    <col min="6" max="6" width="10.28515625" customWidth="1"/>
    <col min="7" max="7" width="13.85546875" style="5" customWidth="1"/>
    <col min="8" max="8" width="10.42578125" customWidth="1"/>
    <col min="9" max="9" width="13.85546875" style="5" customWidth="1"/>
    <col min="10" max="10" width="10.42578125" customWidth="1"/>
    <col min="11" max="11" width="13.85546875" style="5" customWidth="1"/>
    <col min="12" max="12" width="10.42578125" customWidth="1"/>
    <col min="13" max="13" width="13.85546875" style="5" customWidth="1"/>
    <col min="14" max="14" width="10.28515625" customWidth="1"/>
    <col min="15" max="15" width="13.7109375" style="5" customWidth="1"/>
    <col min="16" max="16" width="10.42578125" customWidth="1"/>
    <col min="17" max="17" width="13.85546875" customWidth="1"/>
    <col min="18" max="18" width="10.28515625" customWidth="1"/>
    <col min="19" max="19" width="13.85546875" customWidth="1"/>
  </cols>
  <sheetData>
    <row r="1" spans="1:19" ht="15" customHeight="1" x14ac:dyDescent="0.25">
      <c r="A1" s="70" t="s">
        <v>155</v>
      </c>
      <c r="B1" s="70" t="s">
        <v>156</v>
      </c>
      <c r="C1" s="70" t="s">
        <v>144</v>
      </c>
      <c r="D1" s="71" t="s">
        <v>1</v>
      </c>
      <c r="E1" s="71"/>
      <c r="F1" s="71" t="s">
        <v>157</v>
      </c>
      <c r="G1" s="71"/>
      <c r="H1" s="71" t="s">
        <v>18</v>
      </c>
      <c r="I1" s="71"/>
      <c r="J1" s="71" t="s">
        <v>154</v>
      </c>
      <c r="K1" s="71"/>
      <c r="L1" s="71" t="s">
        <v>2</v>
      </c>
      <c r="M1" s="71"/>
      <c r="N1" s="71" t="s">
        <v>4</v>
      </c>
      <c r="O1" s="71"/>
      <c r="P1" s="71" t="s">
        <v>5</v>
      </c>
      <c r="Q1" s="71"/>
      <c r="R1" s="71" t="s">
        <v>6</v>
      </c>
      <c r="S1" s="71"/>
    </row>
    <row r="2" spans="1:19" ht="30" customHeight="1" x14ac:dyDescent="0.25">
      <c r="A2" s="70"/>
      <c r="B2" s="70"/>
      <c r="C2" s="70"/>
      <c r="D2" s="49" t="s">
        <v>153</v>
      </c>
      <c r="E2" s="50" t="s">
        <v>144</v>
      </c>
      <c r="F2" s="49" t="s">
        <v>153</v>
      </c>
      <c r="G2" s="50" t="s">
        <v>144</v>
      </c>
      <c r="H2" s="49" t="s">
        <v>153</v>
      </c>
      <c r="I2" s="50" t="s">
        <v>144</v>
      </c>
      <c r="J2" s="49" t="s">
        <v>153</v>
      </c>
      <c r="K2" s="50" t="s">
        <v>144</v>
      </c>
      <c r="L2" s="49" t="s">
        <v>153</v>
      </c>
      <c r="M2" s="50" t="s">
        <v>144</v>
      </c>
      <c r="N2" s="49" t="s">
        <v>153</v>
      </c>
      <c r="O2" s="50" t="s">
        <v>144</v>
      </c>
      <c r="P2" s="49" t="s">
        <v>153</v>
      </c>
      <c r="Q2" s="50" t="s">
        <v>144</v>
      </c>
      <c r="R2" s="49" t="s">
        <v>153</v>
      </c>
      <c r="S2" s="50" t="s">
        <v>144</v>
      </c>
    </row>
    <row r="3" spans="1:19" x14ac:dyDescent="0.25">
      <c r="A3" s="48">
        <v>2009</v>
      </c>
      <c r="B3" s="8">
        <f>SUM(D3:P3)</f>
        <v>1105</v>
      </c>
      <c r="C3" s="22" t="s">
        <v>147</v>
      </c>
      <c r="D3" s="34">
        <v>307</v>
      </c>
      <c r="E3" s="22" t="s">
        <v>147</v>
      </c>
      <c r="F3" s="33">
        <v>100</v>
      </c>
      <c r="G3" s="22" t="s">
        <v>147</v>
      </c>
      <c r="H3" s="33">
        <v>419</v>
      </c>
      <c r="I3" s="22" t="s">
        <v>147</v>
      </c>
      <c r="J3" s="34">
        <v>47</v>
      </c>
      <c r="K3" s="22" t="s">
        <v>147</v>
      </c>
      <c r="L3" s="34">
        <v>34</v>
      </c>
      <c r="M3" s="22" t="s">
        <v>147</v>
      </c>
      <c r="N3" s="1">
        <v>161</v>
      </c>
      <c r="O3" s="22" t="s">
        <v>147</v>
      </c>
      <c r="P3" s="33">
        <v>37</v>
      </c>
      <c r="Q3" s="22" t="s">
        <v>147</v>
      </c>
      <c r="R3" s="33">
        <v>0</v>
      </c>
      <c r="S3" s="22" t="s">
        <v>147</v>
      </c>
    </row>
    <row r="4" spans="1:19" x14ac:dyDescent="0.25">
      <c r="A4" s="48">
        <v>2010</v>
      </c>
      <c r="B4" s="8">
        <f t="shared" ref="B4:B13" si="0">SUM(D4:P4)</f>
        <v>1145.761097854162</v>
      </c>
      <c r="C4" s="44">
        <f t="shared" ref="C4:Q13" si="1">IF(B4="","",(B4*100/B3)-100)</f>
        <v>3.6887871361232669</v>
      </c>
      <c r="D4" s="34">
        <v>305</v>
      </c>
      <c r="E4" s="44">
        <f t="shared" si="1"/>
        <v>-0.65146579804560645</v>
      </c>
      <c r="F4" s="33">
        <v>100</v>
      </c>
      <c r="G4" s="44">
        <f t="shared" si="1"/>
        <v>0</v>
      </c>
      <c r="H4" s="33">
        <v>437</v>
      </c>
      <c r="I4" s="44">
        <f t="shared" si="1"/>
        <v>4.2959427207637191</v>
      </c>
      <c r="J4" s="34">
        <v>45</v>
      </c>
      <c r="K4" s="44">
        <f t="shared" si="1"/>
        <v>-4.2553191489361666</v>
      </c>
      <c r="L4" s="47">
        <v>30</v>
      </c>
      <c r="M4" s="44">
        <f t="shared" si="1"/>
        <v>-11.764705882352942</v>
      </c>
      <c r="N4" s="47">
        <v>158</v>
      </c>
      <c r="O4" s="44">
        <f t="shared" si="1"/>
        <v>-1.8633540372670865</v>
      </c>
      <c r="P4" s="33">
        <v>85</v>
      </c>
      <c r="Q4" s="44">
        <f t="shared" si="1"/>
        <v>129.72972972972974</v>
      </c>
      <c r="R4" s="33">
        <v>0</v>
      </c>
      <c r="S4" s="22" t="s">
        <v>147</v>
      </c>
    </row>
    <row r="5" spans="1:19" x14ac:dyDescent="0.25">
      <c r="A5" s="48">
        <v>2011</v>
      </c>
      <c r="B5" s="8">
        <f t="shared" si="0"/>
        <v>1122.1765860588596</v>
      </c>
      <c r="C5" s="44">
        <f t="shared" si="1"/>
        <v>-2.0584144320725102</v>
      </c>
      <c r="D5" s="34">
        <v>295</v>
      </c>
      <c r="E5" s="44">
        <f t="shared" si="1"/>
        <v>-3.2786885245901658</v>
      </c>
      <c r="F5" s="33">
        <v>94</v>
      </c>
      <c r="G5" s="44">
        <f t="shared" si="1"/>
        <v>-6</v>
      </c>
      <c r="H5" s="33">
        <v>438</v>
      </c>
      <c r="I5" s="44">
        <f t="shared" si="1"/>
        <v>0.2288329519450798</v>
      </c>
      <c r="J5" s="34">
        <v>49</v>
      </c>
      <c r="K5" s="44">
        <f t="shared" si="1"/>
        <v>8.8888888888888857</v>
      </c>
      <c r="L5" s="47">
        <v>32</v>
      </c>
      <c r="M5" s="44">
        <f t="shared" si="1"/>
        <v>6.6666666666666714</v>
      </c>
      <c r="N5" s="47">
        <v>148</v>
      </c>
      <c r="O5" s="44">
        <f t="shared" si="1"/>
        <v>-6.3291139240506311</v>
      </c>
      <c r="P5" s="33">
        <v>66</v>
      </c>
      <c r="Q5" s="44">
        <f t="shared" si="1"/>
        <v>-22.352941176470594</v>
      </c>
      <c r="R5" s="33">
        <v>0</v>
      </c>
      <c r="S5" s="22" t="s">
        <v>147</v>
      </c>
    </row>
    <row r="6" spans="1:19" x14ac:dyDescent="0.25">
      <c r="A6" s="48">
        <v>2012</v>
      </c>
      <c r="B6" s="8">
        <f t="shared" si="0"/>
        <v>1200.8067454623224</v>
      </c>
      <c r="C6" s="44">
        <f t="shared" si="1"/>
        <v>7.0069328107812225</v>
      </c>
      <c r="D6" s="34">
        <v>218</v>
      </c>
      <c r="E6" s="44">
        <f t="shared" si="1"/>
        <v>-26.101694915254242</v>
      </c>
      <c r="F6" s="33">
        <v>97</v>
      </c>
      <c r="G6" s="44">
        <f t="shared" si="1"/>
        <v>3.1914893617021249</v>
      </c>
      <c r="H6" s="33">
        <v>519</v>
      </c>
      <c r="I6" s="44">
        <f t="shared" si="1"/>
        <v>18.493150684931507</v>
      </c>
      <c r="J6" s="34">
        <v>52</v>
      </c>
      <c r="K6" s="44">
        <f t="shared" si="1"/>
        <v>6.1224489795918373</v>
      </c>
      <c r="L6" s="47">
        <v>30</v>
      </c>
      <c r="M6" s="44">
        <f t="shared" si="1"/>
        <v>-6.25</v>
      </c>
      <c r="N6" s="47">
        <v>150</v>
      </c>
      <c r="O6" s="44">
        <f t="shared" si="1"/>
        <v>1.3513513513513544</v>
      </c>
      <c r="P6" s="33">
        <v>138</v>
      </c>
      <c r="Q6" s="44">
        <f t="shared" si="1"/>
        <v>109.09090909090909</v>
      </c>
      <c r="R6" s="33">
        <v>0</v>
      </c>
      <c r="S6" s="22" t="s">
        <v>147</v>
      </c>
    </row>
    <row r="7" spans="1:19" x14ac:dyDescent="0.25">
      <c r="A7" s="48">
        <v>2013</v>
      </c>
      <c r="B7" s="8">
        <f t="shared" si="0"/>
        <v>1192.6926556791475</v>
      </c>
      <c r="C7" s="44">
        <f t="shared" si="1"/>
        <v>-0.67571987031526248</v>
      </c>
      <c r="D7" s="34">
        <v>203</v>
      </c>
      <c r="E7" s="44">
        <f t="shared" si="1"/>
        <v>-6.8807339449541303</v>
      </c>
      <c r="F7" s="33">
        <v>95</v>
      </c>
      <c r="G7" s="44">
        <f t="shared" si="1"/>
        <v>-2.0618556701030997</v>
      </c>
      <c r="H7" s="33">
        <v>538</v>
      </c>
      <c r="I7" s="44">
        <f t="shared" si="1"/>
        <v>3.6608863198458579</v>
      </c>
      <c r="J7" s="34">
        <v>48</v>
      </c>
      <c r="K7" s="44">
        <f t="shared" si="1"/>
        <v>-7.6923076923076934</v>
      </c>
      <c r="L7" s="47">
        <v>32</v>
      </c>
      <c r="M7" s="44">
        <f t="shared" si="1"/>
        <v>6.6666666666666714</v>
      </c>
      <c r="N7" s="47">
        <v>150</v>
      </c>
      <c r="O7" s="44">
        <f t="shared" si="1"/>
        <v>0</v>
      </c>
      <c r="P7" s="33">
        <v>133</v>
      </c>
      <c r="Q7" s="44">
        <f t="shared" si="1"/>
        <v>-3.6231884057970944</v>
      </c>
      <c r="R7" s="33">
        <v>4</v>
      </c>
      <c r="S7" s="44" t="s">
        <v>147</v>
      </c>
    </row>
    <row r="8" spans="1:19" x14ac:dyDescent="0.25">
      <c r="A8" s="48">
        <v>2014</v>
      </c>
      <c r="B8" s="8">
        <f t="shared" si="0"/>
        <v>1180.9178612873038</v>
      </c>
      <c r="C8" s="44">
        <f t="shared" si="1"/>
        <v>-0.98724464645410137</v>
      </c>
      <c r="D8" s="34">
        <v>199</v>
      </c>
      <c r="E8" s="44">
        <f t="shared" si="1"/>
        <v>-1.970443349753694</v>
      </c>
      <c r="F8" s="33">
        <v>86</v>
      </c>
      <c r="G8" s="44">
        <f t="shared" si="1"/>
        <v>-9.473684210526315</v>
      </c>
      <c r="H8" s="33">
        <v>546</v>
      </c>
      <c r="I8" s="44">
        <f t="shared" si="1"/>
        <v>1.4869888475836461</v>
      </c>
      <c r="J8" s="34">
        <v>43</v>
      </c>
      <c r="K8" s="44">
        <f t="shared" si="1"/>
        <v>-10.416666666666671</v>
      </c>
      <c r="L8" s="47">
        <v>37</v>
      </c>
      <c r="M8" s="44">
        <f t="shared" si="1"/>
        <v>15.625</v>
      </c>
      <c r="N8" s="47">
        <v>154</v>
      </c>
      <c r="O8" s="44">
        <f t="shared" si="1"/>
        <v>2.6666666666666714</v>
      </c>
      <c r="P8" s="33">
        <v>118</v>
      </c>
      <c r="Q8" s="44">
        <f t="shared" si="1"/>
        <v>-11.278195488721806</v>
      </c>
      <c r="R8" s="33">
        <v>7</v>
      </c>
      <c r="S8" s="44">
        <f t="shared" ref="S8:S13" si="2">IF(R8="","",(R8*100/R7)-100)</f>
        <v>75</v>
      </c>
    </row>
    <row r="9" spans="1:19" x14ac:dyDescent="0.25">
      <c r="A9" s="48">
        <v>2015</v>
      </c>
      <c r="B9" s="8">
        <f t="shared" si="0"/>
        <v>1128.2276544377746</v>
      </c>
      <c r="C9" s="44">
        <f t="shared" si="1"/>
        <v>-4.4618011613519286</v>
      </c>
      <c r="D9" s="34">
        <v>194</v>
      </c>
      <c r="E9" s="44">
        <f t="shared" si="1"/>
        <v>-2.5125628140703498</v>
      </c>
      <c r="F9" s="33">
        <v>76</v>
      </c>
      <c r="G9" s="44">
        <f t="shared" si="1"/>
        <v>-11.627906976744185</v>
      </c>
      <c r="H9" s="33">
        <v>556</v>
      </c>
      <c r="I9" s="44">
        <f t="shared" si="1"/>
        <v>1.831501831501825</v>
      </c>
      <c r="J9" s="34">
        <v>41</v>
      </c>
      <c r="K9" s="44">
        <f t="shared" si="1"/>
        <v>-4.6511627906976685</v>
      </c>
      <c r="L9" s="47">
        <v>32</v>
      </c>
      <c r="M9" s="44">
        <f t="shared" si="1"/>
        <v>-13.513513513513516</v>
      </c>
      <c r="N9" s="47">
        <v>152</v>
      </c>
      <c r="O9" s="44">
        <f t="shared" si="1"/>
        <v>-1.2987012987013031</v>
      </c>
      <c r="P9" s="33">
        <v>109</v>
      </c>
      <c r="Q9" s="44">
        <f t="shared" si="1"/>
        <v>-7.6271186440677923</v>
      </c>
      <c r="R9" s="33">
        <v>7</v>
      </c>
      <c r="S9" s="44">
        <f t="shared" si="2"/>
        <v>0</v>
      </c>
    </row>
    <row r="10" spans="1:19" x14ac:dyDescent="0.25">
      <c r="A10" s="48">
        <v>2016</v>
      </c>
      <c r="B10" s="8">
        <f t="shared" si="0"/>
        <v>1033.3247665938288</v>
      </c>
      <c r="C10" s="44">
        <f t="shared" si="1"/>
        <v>-8.411678925849273</v>
      </c>
      <c r="D10" s="34">
        <v>193</v>
      </c>
      <c r="E10" s="44">
        <f t="shared" si="1"/>
        <v>-0.51546391752577847</v>
      </c>
      <c r="F10" s="33">
        <v>67</v>
      </c>
      <c r="G10" s="44">
        <f t="shared" si="1"/>
        <v>-11.84210526315789</v>
      </c>
      <c r="H10" s="33">
        <v>561</v>
      </c>
      <c r="I10" s="44">
        <f t="shared" si="1"/>
        <v>0.89928057553956364</v>
      </c>
      <c r="J10" s="34">
        <v>26</v>
      </c>
      <c r="K10" s="44">
        <f t="shared" si="1"/>
        <v>-36.585365853658537</v>
      </c>
      <c r="L10" s="47">
        <v>28</v>
      </c>
      <c r="M10" s="44">
        <f t="shared" si="1"/>
        <v>-12.5</v>
      </c>
      <c r="N10" s="47">
        <v>129</v>
      </c>
      <c r="O10" s="44">
        <f t="shared" si="1"/>
        <v>-15.131578947368425</v>
      </c>
      <c r="P10" s="33">
        <v>105</v>
      </c>
      <c r="Q10" s="44">
        <f t="shared" si="1"/>
        <v>-3.6697247706422047</v>
      </c>
      <c r="R10" s="33">
        <v>7</v>
      </c>
      <c r="S10" s="44">
        <f t="shared" si="2"/>
        <v>0</v>
      </c>
    </row>
    <row r="11" spans="1:19" x14ac:dyDescent="0.25">
      <c r="A11" s="48">
        <v>2017</v>
      </c>
      <c r="B11" s="8">
        <f t="shared" si="0"/>
        <v>1077.6429477482898</v>
      </c>
      <c r="C11" s="44">
        <f t="shared" si="1"/>
        <v>4.2888917973531164</v>
      </c>
      <c r="D11" s="34">
        <v>174</v>
      </c>
      <c r="E11" s="44">
        <f t="shared" si="1"/>
        <v>-9.8445595854922345</v>
      </c>
      <c r="F11" s="33">
        <v>62</v>
      </c>
      <c r="G11" s="44">
        <f t="shared" si="1"/>
        <v>-7.4626865671641838</v>
      </c>
      <c r="H11" s="33">
        <v>548</v>
      </c>
      <c r="I11" s="44">
        <f t="shared" si="1"/>
        <v>-2.3172905525846659</v>
      </c>
      <c r="J11" s="34">
        <v>20</v>
      </c>
      <c r="K11" s="44">
        <f t="shared" si="1"/>
        <v>-23.07692307692308</v>
      </c>
      <c r="L11" s="47">
        <v>37</v>
      </c>
      <c r="M11" s="44">
        <f t="shared" si="1"/>
        <v>32.142857142857139</v>
      </c>
      <c r="N11" s="47">
        <v>137</v>
      </c>
      <c r="O11" s="44">
        <f t="shared" si="1"/>
        <v>6.201550387596896</v>
      </c>
      <c r="P11" s="33">
        <v>104</v>
      </c>
      <c r="Q11" s="44">
        <f t="shared" si="1"/>
        <v>-0.952380952380949</v>
      </c>
      <c r="R11" s="33">
        <v>9</v>
      </c>
      <c r="S11" s="44">
        <f t="shared" si="2"/>
        <v>28.571428571428584</v>
      </c>
    </row>
    <row r="12" spans="1:19" x14ac:dyDescent="0.25">
      <c r="A12" s="48">
        <v>2018</v>
      </c>
      <c r="B12" s="8">
        <f t="shared" si="0"/>
        <v>993.02271720337205</v>
      </c>
      <c r="C12" s="44">
        <f t="shared" si="1"/>
        <v>-7.8523439253910396</v>
      </c>
      <c r="D12" s="34">
        <v>162</v>
      </c>
      <c r="E12" s="44">
        <f t="shared" si="1"/>
        <v>-6.8965517241379359</v>
      </c>
      <c r="F12" s="33">
        <v>58</v>
      </c>
      <c r="G12" s="44">
        <f t="shared" si="1"/>
        <v>-6.4516129032258078</v>
      </c>
      <c r="H12" s="33">
        <v>529</v>
      </c>
      <c r="I12" s="44">
        <f t="shared" si="1"/>
        <v>-3.4671532846715394</v>
      </c>
      <c r="J12" s="34">
        <v>12</v>
      </c>
      <c r="K12" s="44">
        <f t="shared" si="1"/>
        <v>-40</v>
      </c>
      <c r="L12" s="47">
        <v>40</v>
      </c>
      <c r="M12" s="44">
        <f t="shared" si="1"/>
        <v>8.1081081081081123</v>
      </c>
      <c r="N12" s="47">
        <v>138</v>
      </c>
      <c r="O12" s="44">
        <f t="shared" si="1"/>
        <v>0.72992700729926696</v>
      </c>
      <c r="P12" s="33">
        <v>102</v>
      </c>
      <c r="Q12" s="44">
        <f t="shared" si="1"/>
        <v>-1.9230769230769198</v>
      </c>
      <c r="R12" s="33">
        <v>5</v>
      </c>
      <c r="S12" s="44">
        <f t="shared" si="2"/>
        <v>-44.444444444444443</v>
      </c>
    </row>
    <row r="13" spans="1:19" x14ac:dyDescent="0.25">
      <c r="A13" s="48">
        <v>2019</v>
      </c>
      <c r="B13" s="8">
        <f t="shared" si="0"/>
        <v>989.30826052352245</v>
      </c>
      <c r="C13" s="44">
        <f t="shared" si="1"/>
        <v>-0.37405555940456736</v>
      </c>
      <c r="D13" s="34">
        <f>'ATIV-CED-ANIST'!B13</f>
        <v>143</v>
      </c>
      <c r="E13" s="44">
        <f t="shared" si="1"/>
        <v>-11.728395061728392</v>
      </c>
      <c r="F13" s="33">
        <f>'ATIV-CED-ANIST'!D13</f>
        <v>54</v>
      </c>
      <c r="G13" s="44">
        <f t="shared" si="1"/>
        <v>-6.8965517241379359</v>
      </c>
      <c r="H13" s="33">
        <f>'ATIV-CED-ANIST'!F13</f>
        <v>515</v>
      </c>
      <c r="I13" s="44">
        <f t="shared" si="1"/>
        <v>-2.6465028355387545</v>
      </c>
      <c r="J13" s="33">
        <f>'REQEMP-REQORG-EXDESC-SVINC-CTEM'!B13</f>
        <v>9</v>
      </c>
      <c r="K13" s="44">
        <f t="shared" si="1"/>
        <v>-25</v>
      </c>
      <c r="L13" s="33">
        <f>'REQEMP-REQORG-EXDESC-SVINC-CTEM'!D13</f>
        <v>58</v>
      </c>
      <c r="M13" s="44">
        <f t="shared" si="1"/>
        <v>45</v>
      </c>
      <c r="N13" s="33">
        <f>'REQEMP-REQORG-EXDESC-SVINC-CTEM'!F13</f>
        <v>125</v>
      </c>
      <c r="O13" s="44">
        <f t="shared" si="1"/>
        <v>-9.4202898550724683</v>
      </c>
      <c r="P13" s="33">
        <f>'REQEMP-REQORG-EXDESC-SVINC-CTEM'!H13</f>
        <v>96</v>
      </c>
      <c r="Q13" s="44">
        <f t="shared" si="1"/>
        <v>-5.8823529411764639</v>
      </c>
      <c r="R13" s="33">
        <v>4</v>
      </c>
      <c r="S13" s="44">
        <f t="shared" si="2"/>
        <v>-20</v>
      </c>
    </row>
  </sheetData>
  <mergeCells count="11">
    <mergeCell ref="B1:B2"/>
    <mergeCell ref="A1:A2"/>
    <mergeCell ref="C1:C2"/>
    <mergeCell ref="D1:E1"/>
    <mergeCell ref="F1:G1"/>
    <mergeCell ref="R1:S1"/>
    <mergeCell ref="H1:I1"/>
    <mergeCell ref="J1:K1"/>
    <mergeCell ref="L1:M1"/>
    <mergeCell ref="N1:O1"/>
    <mergeCell ref="P1:Q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ATIVO</vt:lpstr>
      <vt:lpstr>ATIV-CED-ANIST</vt:lpstr>
      <vt:lpstr>APOS-PENS</vt:lpstr>
      <vt:lpstr>REQEMP-REQORG-EXDESC-SVINC-CTEM</vt:lpstr>
      <vt:lpstr>FINALISTICA-MEIO</vt:lpstr>
      <vt:lpstr>GLOBAL</vt:lpstr>
    </vt:vector>
  </TitlesOfParts>
  <Company>MME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Gestor_Seg</dc:creator>
  <cp:lastModifiedBy>Gestor_Seg</cp:lastModifiedBy>
  <cp:lastPrinted>2019-07-04T15:06:10Z</cp:lastPrinted>
  <dcterms:created xsi:type="dcterms:W3CDTF">2014-09-04T21:00:57Z</dcterms:created>
  <dcterms:modified xsi:type="dcterms:W3CDTF">2019-10-03T19:56:11Z</dcterms:modified>
</cp:coreProperties>
</file>