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3275" windowHeight="8445"/>
  </bookViews>
  <sheets>
    <sheet name="2014" sheetId="5" r:id="rId1"/>
  </sheets>
  <calcPr calcId="125725"/>
</workbook>
</file>

<file path=xl/calcChain.xml><?xml version="1.0" encoding="utf-8"?>
<calcChain xmlns="http://schemas.openxmlformats.org/spreadsheetml/2006/main">
  <c r="D18" i="5"/>
  <c r="D15"/>
  <c r="D10"/>
  <c r="D7"/>
  <c r="G10"/>
  <c r="H10"/>
  <c r="I10"/>
  <c r="I13"/>
  <c r="G16"/>
  <c r="J20"/>
  <c r="J21"/>
  <c r="I20"/>
  <c r="F20"/>
  <c r="E20"/>
  <c r="I17"/>
  <c r="G17"/>
  <c r="G21"/>
  <c r="G22"/>
  <c r="G24"/>
  <c r="F17"/>
  <c r="F21"/>
  <c r="H13"/>
  <c r="F14"/>
  <c r="F22"/>
  <c r="F24"/>
  <c r="I11"/>
  <c r="H11"/>
  <c r="H12"/>
  <c r="G12"/>
  <c r="E11"/>
  <c r="J9"/>
  <c r="F9"/>
  <c r="J11"/>
  <c r="J14"/>
  <c r="J22"/>
  <c r="J24"/>
  <c r="G9"/>
  <c r="J7"/>
  <c r="J13"/>
  <c r="I7"/>
  <c r="H7"/>
  <c r="H9"/>
  <c r="G7"/>
  <c r="G13"/>
  <c r="F7"/>
  <c r="F13"/>
  <c r="E7"/>
  <c r="E13"/>
  <c r="E21"/>
  <c r="G14"/>
  <c r="E9"/>
  <c r="I9"/>
  <c r="I14"/>
  <c r="I12"/>
  <c r="D9"/>
  <c r="D26"/>
  <c r="D17"/>
  <c r="D29"/>
  <c r="I21"/>
  <c r="I22"/>
  <c r="I24"/>
  <c r="D20"/>
  <c r="D30"/>
  <c r="H14"/>
  <c r="H22"/>
  <c r="H24"/>
  <c r="D13"/>
  <c r="D21"/>
  <c r="D31"/>
  <c r="D12"/>
  <c r="D27"/>
  <c r="E14"/>
  <c r="E22"/>
  <c r="D14"/>
  <c r="D28"/>
  <c r="D22"/>
  <c r="D32"/>
  <c r="E24"/>
  <c r="D24"/>
  <c r="D33"/>
</calcChain>
</file>

<file path=xl/comments1.xml><?xml version="1.0" encoding="utf-8"?>
<comments xmlns="http://schemas.openxmlformats.org/spreadsheetml/2006/main">
  <authors>
    <author>doaxnxr</author>
  </authors>
  <commentList>
    <comment ref="I10" authorId="0">
      <text>
        <r>
          <rPr>
            <b/>
            <sz val="8"/>
            <color indexed="81"/>
            <rFont val="Tahoma"/>
            <family val="2"/>
          </rPr>
          <t>COMPRA ADICIONAL MÍNIMA CONSIDERANDO 100 MIL TON EM DEZEMBRO/2012.</t>
        </r>
      </text>
    </comment>
  </commentList>
</comments>
</file>

<file path=xl/sharedStrings.xml><?xml version="1.0" encoding="utf-8"?>
<sst xmlns="http://schemas.openxmlformats.org/spreadsheetml/2006/main" count="71" uniqueCount="48">
  <si>
    <t>CHARQUEADAS</t>
  </si>
  <si>
    <t>CARVÃO MINERAL</t>
  </si>
  <si>
    <t>ÓLEO COMBUSTÍVEL</t>
  </si>
  <si>
    <t>ÓLEO DIESEL</t>
  </si>
  <si>
    <t>SÃO JERÔNIMO</t>
  </si>
  <si>
    <t>COMPLEXO TERMELÉTRICO JORGE LACERDA</t>
  </si>
  <si>
    <t>FIGUEIRA</t>
  </si>
  <si>
    <t>CUSTO TOTAL COM COMBUSTÍVEIS</t>
  </si>
  <si>
    <t>CONTA DE DESENVOLVIMENTO ENERGÉTICO</t>
  </si>
  <si>
    <t xml:space="preserve">ITEM </t>
  </si>
  <si>
    <t>UNIDADE</t>
  </si>
  <si>
    <t>PRESIDENTE MÉDICI</t>
  </si>
  <si>
    <t>FASES A + B</t>
  </si>
  <si>
    <t>FASE C</t>
  </si>
  <si>
    <t>COMPRA MÍNIMA CONTRATUAL</t>
  </si>
  <si>
    <t>TON</t>
  </si>
  <si>
    <t>R$/TON</t>
  </si>
  <si>
    <t>CUSTO DA COMPRA MÍNIMA CONTRATUAL</t>
  </si>
  <si>
    <t>R$</t>
  </si>
  <si>
    <t>COMPRA ADICIONAL</t>
  </si>
  <si>
    <t>PREÇO MÉDIO ANUAL COMPRA ADICIONAL</t>
  </si>
  <si>
    <t>CUSTO DA COMPRA ADICIONAL</t>
  </si>
  <si>
    <t>QUANTIDADE TOTAL</t>
  </si>
  <si>
    <t>CUSTO TOTAL</t>
  </si>
  <si>
    <t>COMBUSTÍVEL SECUNDÁRIO</t>
  </si>
  <si>
    <t>COMPRA ÓLEO COMBUSTÍVEL</t>
  </si>
  <si>
    <t>PREÇO ÓLEO COMBUSTÍVEL</t>
  </si>
  <si>
    <t>CUSTO ÓLEO COMBUSTÍVEL</t>
  </si>
  <si>
    <t>COMPRA ÓLEO DIESEL</t>
  </si>
  <si>
    <t>10³ L</t>
  </si>
  <si>
    <t>PREÇO ÓLEO DIESEL</t>
  </si>
  <si>
    <t>R$/10³ L</t>
  </si>
  <si>
    <t>CUSTO ÓLEO DIESEL</t>
  </si>
  <si>
    <t>CUSTO TOTAL COMBUSTÍVEL SECUNDÁRIO</t>
  </si>
  <si>
    <t>%</t>
  </si>
  <si>
    <t>CUSTO A SER COBERTO</t>
  </si>
  <si>
    <t>CUSTOS</t>
  </si>
  <si>
    <t>CARVÃO - COMPRA MÍNIMA CONTRATUAL</t>
  </si>
  <si>
    <t>CARVÃO - COMPRA ADICIONAL</t>
  </si>
  <si>
    <t>CARVÃO - TOTAL</t>
  </si>
  <si>
    <t>TOTAL 2013</t>
  </si>
  <si>
    <t>COBERTURA - §5º ART 3º RN 500/2012</t>
  </si>
  <si>
    <t>CARVÃO MINERAL NACIONAL</t>
  </si>
  <si>
    <t>DFTG/DFT/DF</t>
  </si>
  <si>
    <t>PREÇO MÉDIO ANUAL</t>
  </si>
  <si>
    <t>PREVISÃO DE CUSTO PARA O CICLO 2014</t>
  </si>
  <si>
    <r>
      <t xml:space="preserve">A COBERTURA DE CUSTOS ESTÁ PREVISTA NO ARTIGO 23 DA LEI 12.783/2013. A RESOLUÇÃO NORMATIVA Nº 500/2012 - ARTIGO Nº 14 - </t>
    </r>
    <r>
      <rPr>
        <b/>
        <i/>
        <sz val="8"/>
        <rFont val="Calibri"/>
        <family val="2"/>
      </rPr>
      <t>A ELETROBRAS DEVERÁ ELABORAR E ENCAMINHAR À ANEEL, ATÉ 1º DE DEZEMBRO DE CADA ANO, A PREVISÃO PARA O ANO SEGUINTE DA QUANTIDADE E DOS CUSTOS DOS COMBUSTÍVEIS DAS CENTRAIS TERMELÉTRICAS QUE UTILIZAM CARVÃO MINERAL NACIONAL PARA REEMBOLSO PELA CDE, CONSIDERANDO A PREVISÃO DA GERAÇÃO DE ENERGIA, DO CONSUMO E DO PREÇO DOS COMBUSTÍVEIS, INCLUINDO OS LIMITES DE PREÇOS DOS COMBUSTÍVEIS SECUNDÁRIOS E A REDUÇÃO DE REEMBOLSO PELOS CRITÉRIOS DE EFICIÊNCIA ENERGÉTICA E DE ATENDIMENDIMENTO À META DE GERAÇÃO ANUAL DA CENTRAL GERADORA</t>
    </r>
    <r>
      <rPr>
        <b/>
        <sz val="8"/>
        <rFont val="Calibri"/>
        <family val="2"/>
      </rPr>
      <t>.</t>
    </r>
  </si>
  <si>
    <t>ANEXO AO FAX DFT 1184/2013, DE 22/11/2013.</t>
  </si>
</sst>
</file>

<file path=xl/styles.xml><?xml version="1.0" encoding="utf-8"?>
<styleSheet xmlns="http://schemas.openxmlformats.org/spreadsheetml/2006/main">
  <numFmts count="2">
    <numFmt numFmtId="171" formatCode="_(* #,##0.00_);_(* \(#,##0.00\);_(* &quot;-&quot;??_);_(@_)"/>
    <numFmt numFmtId="173" formatCode="_(* #,##0_);_(* \(#,##0\);_(* &quot;-&quot;??_);_(@_)"/>
  </numFmts>
  <fonts count="13">
    <font>
      <sz val="10"/>
      <name val="Arial"/>
    </font>
    <font>
      <sz val="10"/>
      <name val="Arial"/>
    </font>
    <font>
      <b/>
      <sz val="8"/>
      <color indexed="81"/>
      <name val="Tahoma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99">
    <xf numFmtId="0" fontId="0" fillId="0" borderId="0" xfId="0"/>
    <xf numFmtId="0" fontId="5" fillId="0" borderId="1" xfId="0" applyFont="1" applyFill="1" applyBorder="1" applyAlignment="1"/>
    <xf numFmtId="14" fontId="5" fillId="0" borderId="1" xfId="0" applyNumberFormat="1" applyFont="1" applyFill="1" applyBorder="1" applyAlignment="1"/>
    <xf numFmtId="0" fontId="5" fillId="0" borderId="2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71" fontId="6" fillId="0" borderId="0" xfId="1" applyFont="1" applyFill="1"/>
    <xf numFmtId="171" fontId="5" fillId="0" borderId="0" xfId="1" applyNumberFormat="1" applyFont="1" applyFill="1" applyBorder="1"/>
    <xf numFmtId="171" fontId="5" fillId="0" borderId="0" xfId="1" applyFont="1" applyFill="1" applyBorder="1"/>
    <xf numFmtId="0" fontId="5" fillId="2" borderId="2" xfId="0" applyFont="1" applyFill="1" applyBorder="1" applyAlignment="1">
      <alignment horizontal="center"/>
    </xf>
    <xf numFmtId="171" fontId="5" fillId="2" borderId="2" xfId="0" applyNumberFormat="1" applyFont="1" applyFill="1" applyBorder="1" applyAlignment="1">
      <alignment horizontal="center"/>
    </xf>
    <xf numFmtId="171" fontId="5" fillId="2" borderId="2" xfId="1" applyNumberFormat="1" applyFont="1" applyFill="1" applyBorder="1" applyAlignment="1">
      <alignment horizontal="center"/>
    </xf>
    <xf numFmtId="173" fontId="5" fillId="3" borderId="10" xfId="1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71" fontId="7" fillId="3" borderId="2" xfId="1" applyFont="1" applyFill="1" applyBorder="1" applyAlignment="1">
      <alignment horizontal="center"/>
    </xf>
    <xf numFmtId="171" fontId="5" fillId="3" borderId="2" xfId="0" applyNumberFormat="1" applyFont="1" applyFill="1" applyBorder="1" applyAlignment="1">
      <alignment horizontal="center"/>
    </xf>
    <xf numFmtId="171" fontId="5" fillId="3" borderId="2" xfId="1" applyNumberFormat="1" applyFont="1" applyFill="1" applyBorder="1" applyAlignment="1">
      <alignment horizontal="center"/>
    </xf>
    <xf numFmtId="171" fontId="5" fillId="3" borderId="2" xfId="0" applyNumberFormat="1" applyFont="1" applyFill="1" applyBorder="1" applyAlignment="1">
      <alignment horizontal="center" vertical="center"/>
    </xf>
    <xf numFmtId="171" fontId="5" fillId="2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171" fontId="5" fillId="4" borderId="2" xfId="1" applyFont="1" applyFill="1" applyBorder="1" applyAlignment="1"/>
    <xf numFmtId="171" fontId="5" fillId="4" borderId="2" xfId="0" applyNumberFormat="1" applyFont="1" applyFill="1" applyBorder="1" applyAlignment="1">
      <alignment horizontal="center"/>
    </xf>
    <xf numFmtId="171" fontId="5" fillId="4" borderId="2" xfId="0" applyNumberFormat="1" applyFont="1" applyFill="1" applyBorder="1" applyAlignment="1">
      <alignment horizontal="center" vertical="center"/>
    </xf>
    <xf numFmtId="173" fontId="5" fillId="5" borderId="2" xfId="1" applyNumberFormat="1" applyFont="1" applyFill="1" applyBorder="1" applyAlignment="1">
      <alignment horizontal="center"/>
    </xf>
    <xf numFmtId="171" fontId="5" fillId="5" borderId="2" xfId="0" applyNumberFormat="1" applyFont="1" applyFill="1" applyBorder="1" applyAlignment="1">
      <alignment horizontal="center"/>
    </xf>
    <xf numFmtId="171" fontId="5" fillId="5" borderId="2" xfId="1" applyNumberFormat="1" applyFont="1" applyFill="1" applyBorder="1" applyAlignment="1">
      <alignment horizontal="center"/>
    </xf>
    <xf numFmtId="171" fontId="5" fillId="5" borderId="2" xfId="0" applyNumberFormat="1" applyFont="1" applyFill="1" applyBorder="1" applyAlignment="1">
      <alignment horizontal="center" vertical="center"/>
    </xf>
    <xf numFmtId="173" fontId="5" fillId="3" borderId="10" xfId="0" applyNumberFormat="1" applyFont="1" applyFill="1" applyBorder="1" applyAlignment="1">
      <alignment horizontal="center"/>
    </xf>
    <xf numFmtId="173" fontId="5" fillId="2" borderId="2" xfId="0" applyNumberFormat="1" applyFont="1" applyFill="1" applyBorder="1" applyAlignment="1">
      <alignment horizontal="center"/>
    </xf>
    <xf numFmtId="173" fontId="5" fillId="5" borderId="2" xfId="0" applyNumberFormat="1" applyFont="1" applyFill="1" applyBorder="1" applyAlignment="1">
      <alignment horizontal="center"/>
    </xf>
    <xf numFmtId="0" fontId="6" fillId="0" borderId="0" xfId="0" applyFont="1" applyFill="1" applyAlignment="1">
      <alignment textRotation="255"/>
    </xf>
    <xf numFmtId="0" fontId="5" fillId="0" borderId="0" xfId="0" applyFont="1" applyFill="1"/>
    <xf numFmtId="171" fontId="6" fillId="0" borderId="0" xfId="0" applyNumberFormat="1" applyFont="1" applyFill="1"/>
    <xf numFmtId="0" fontId="5" fillId="3" borderId="10" xfId="0" applyFont="1" applyFill="1" applyBorder="1"/>
    <xf numFmtId="0" fontId="5" fillId="3" borderId="10" xfId="0" applyFont="1" applyFill="1" applyBorder="1" applyAlignment="1">
      <alignment horizontal="center"/>
    </xf>
    <xf numFmtId="0" fontId="5" fillId="3" borderId="2" xfId="0" applyFont="1" applyFill="1" applyBorder="1"/>
    <xf numFmtId="0" fontId="5" fillId="6" borderId="2" xfId="0" applyFont="1" applyFill="1" applyBorder="1"/>
    <xf numFmtId="0" fontId="5" fillId="6" borderId="2" xfId="0" applyFont="1" applyFill="1" applyBorder="1" applyAlignment="1">
      <alignment horizontal="center"/>
    </xf>
    <xf numFmtId="173" fontId="5" fillId="6" borderId="2" xfId="0" applyNumberFormat="1" applyFont="1" applyFill="1" applyBorder="1" applyAlignment="1">
      <alignment horizontal="center"/>
    </xf>
    <xf numFmtId="173" fontId="5" fillId="6" borderId="2" xfId="1" applyNumberFormat="1" applyFont="1" applyFill="1" applyBorder="1" applyAlignment="1">
      <alignment horizontal="center"/>
    </xf>
    <xf numFmtId="171" fontId="7" fillId="6" borderId="2" xfId="1" applyFont="1" applyFill="1" applyBorder="1" applyAlignment="1">
      <alignment horizontal="center"/>
    </xf>
    <xf numFmtId="171" fontId="5" fillId="6" borderId="2" xfId="0" applyNumberFormat="1" applyFont="1" applyFill="1" applyBorder="1" applyAlignment="1">
      <alignment horizontal="center"/>
    </xf>
    <xf numFmtId="171" fontId="5" fillId="6" borderId="2" xfId="1" applyNumberFormat="1" applyFont="1" applyFill="1" applyBorder="1" applyAlignment="1">
      <alignment horizontal="center"/>
    </xf>
    <xf numFmtId="171" fontId="5" fillId="6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/>
    <xf numFmtId="0" fontId="5" fillId="3" borderId="2" xfId="0" applyFont="1" applyFill="1" applyBorder="1" applyAlignment="1"/>
    <xf numFmtId="0" fontId="5" fillId="7" borderId="2" xfId="0" applyFont="1" applyFill="1" applyBorder="1" applyAlignment="1">
      <alignment horizontal="center"/>
    </xf>
    <xf numFmtId="171" fontId="5" fillId="7" borderId="2" xfId="0" applyNumberFormat="1" applyFont="1" applyFill="1" applyBorder="1" applyAlignment="1">
      <alignment horizontal="center"/>
    </xf>
    <xf numFmtId="0" fontId="5" fillId="8" borderId="2" xfId="0" applyFont="1" applyFill="1" applyBorder="1"/>
    <xf numFmtId="0" fontId="5" fillId="8" borderId="2" xfId="0" applyFont="1" applyFill="1" applyBorder="1" applyAlignment="1">
      <alignment horizontal="center"/>
    </xf>
    <xf numFmtId="173" fontId="5" fillId="8" borderId="2" xfId="0" applyNumberFormat="1" applyFont="1" applyFill="1" applyBorder="1" applyAlignment="1">
      <alignment horizontal="center"/>
    </xf>
    <xf numFmtId="171" fontId="5" fillId="8" borderId="2" xfId="0" applyNumberFormat="1" applyFont="1" applyFill="1" applyBorder="1" applyAlignment="1">
      <alignment horizontal="center"/>
    </xf>
    <xf numFmtId="171" fontId="5" fillId="8" borderId="2" xfId="1" applyNumberFormat="1" applyFont="1" applyFill="1" applyBorder="1" applyAlignment="1">
      <alignment horizontal="center"/>
    </xf>
    <xf numFmtId="0" fontId="5" fillId="5" borderId="2" xfId="0" applyFont="1" applyFill="1" applyBorder="1"/>
    <xf numFmtId="0" fontId="5" fillId="5" borderId="2" xfId="0" applyFont="1" applyFill="1" applyBorder="1" applyAlignment="1">
      <alignment horizontal="center"/>
    </xf>
    <xf numFmtId="0" fontId="5" fillId="2" borderId="2" xfId="0" applyFont="1" applyFill="1" applyBorder="1"/>
    <xf numFmtId="173" fontId="5" fillId="2" borderId="2" xfId="1" applyNumberFormat="1" applyFont="1" applyFill="1" applyBorder="1" applyAlignment="1"/>
    <xf numFmtId="171" fontId="5" fillId="2" borderId="2" xfId="1" applyFont="1" applyFill="1" applyBorder="1" applyAlignment="1"/>
    <xf numFmtId="171" fontId="7" fillId="2" borderId="2" xfId="1" applyFont="1" applyFill="1" applyBorder="1" applyAlignment="1"/>
    <xf numFmtId="171" fontId="8" fillId="2" borderId="2" xfId="1" applyFont="1" applyFill="1" applyBorder="1" applyAlignment="1"/>
    <xf numFmtId="0" fontId="5" fillId="9" borderId="2" xfId="0" applyFont="1" applyFill="1" applyBorder="1"/>
    <xf numFmtId="0" fontId="5" fillId="9" borderId="2" xfId="0" applyFont="1" applyFill="1" applyBorder="1" applyAlignment="1">
      <alignment horizontal="center"/>
    </xf>
    <xf numFmtId="171" fontId="5" fillId="9" borderId="2" xfId="0" applyNumberFormat="1" applyFont="1" applyFill="1" applyBorder="1" applyAlignment="1">
      <alignment horizontal="center"/>
    </xf>
    <xf numFmtId="171" fontId="5" fillId="9" borderId="2" xfId="1" applyNumberFormat="1" applyFont="1" applyFill="1" applyBorder="1" applyAlignment="1">
      <alignment horizontal="center"/>
    </xf>
    <xf numFmtId="173" fontId="5" fillId="8" borderId="2" xfId="1" applyNumberFormat="1" applyFont="1" applyFill="1" applyBorder="1" applyAlignment="1"/>
    <xf numFmtId="171" fontId="7" fillId="8" borderId="2" xfId="1" applyFont="1" applyFill="1" applyBorder="1" applyAlignment="1"/>
    <xf numFmtId="171" fontId="5" fillId="8" borderId="2" xfId="0" applyNumberFormat="1" applyFont="1" applyFill="1" applyBorder="1" applyAlignment="1">
      <alignment horizontal="center" vertical="center"/>
    </xf>
    <xf numFmtId="171" fontId="5" fillId="9" borderId="2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/>
    <xf numFmtId="171" fontId="5" fillId="7" borderId="2" xfId="1" applyFont="1" applyFill="1" applyBorder="1" applyAlignment="1"/>
    <xf numFmtId="171" fontId="5" fillId="7" borderId="2" xfId="0" applyNumberFormat="1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/>
    </xf>
    <xf numFmtId="171" fontId="8" fillId="10" borderId="2" xfId="1" applyNumberFormat="1" applyFont="1" applyFill="1" applyBorder="1" applyAlignment="1"/>
    <xf numFmtId="0" fontId="5" fillId="7" borderId="11" xfId="0" applyFont="1" applyFill="1" applyBorder="1" applyAlignment="1"/>
    <xf numFmtId="0" fontId="5" fillId="0" borderId="2" xfId="0" applyFont="1" applyFill="1" applyBorder="1" applyAlignment="1">
      <alignment horizontal="center" vertical="center" textRotation="90" wrapText="1"/>
    </xf>
    <xf numFmtId="0" fontId="11" fillId="0" borderId="3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9" xfId="0" applyFont="1" applyFill="1" applyBorder="1" applyAlignment="1">
      <alignment vertical="center"/>
    </xf>
    <xf numFmtId="171" fontId="5" fillId="0" borderId="2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textRotation="90"/>
    </xf>
    <xf numFmtId="0" fontId="5" fillId="0" borderId="2" xfId="0" applyFont="1" applyFill="1" applyBorder="1" applyAlignment="1">
      <alignment horizontal="center" vertical="center" textRotation="90"/>
    </xf>
    <xf numFmtId="0" fontId="5" fillId="4" borderId="2" xfId="0" applyFont="1" applyFill="1" applyBorder="1" applyAlignment="1">
      <alignment horizontal="left"/>
    </xf>
    <xf numFmtId="0" fontId="5" fillId="10" borderId="11" xfId="0" applyFont="1" applyFill="1" applyBorder="1" applyAlignment="1">
      <alignment horizontal="left"/>
    </xf>
    <xf numFmtId="0" fontId="5" fillId="10" borderId="12" xfId="0" applyFont="1" applyFill="1" applyBorder="1" applyAlignment="1">
      <alignment horizontal="left"/>
    </xf>
    <xf numFmtId="0" fontId="5" fillId="7" borderId="11" xfId="0" applyFont="1" applyFill="1" applyBorder="1" applyAlignment="1">
      <alignment horizontal="left"/>
    </xf>
    <xf numFmtId="0" fontId="5" fillId="7" borderId="12" xfId="0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173" fontId="10" fillId="0" borderId="2" xfId="1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7970" name="Picture 1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7971" name="Picture 2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7972" name="Picture 6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7973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7974" name="Picture 1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7975" name="Picture 2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7976" name="Picture 6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7977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7978" name="Picture 1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7979" name="Picture 2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7980" name="Picture 6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7981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7982" name="Picture 1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7983" name="Picture 2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7984" name="Picture 6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0</xdr:row>
      <xdr:rowOff>9525</xdr:rowOff>
    </xdr:from>
    <xdr:to>
      <xdr:col>1</xdr:col>
      <xdr:colOff>523875</xdr:colOff>
      <xdr:row>2</xdr:row>
      <xdr:rowOff>85725</xdr:rowOff>
    </xdr:to>
    <xdr:pic>
      <xdr:nvPicPr>
        <xdr:cNvPr id="7985" name="Picture 7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0" y="9525"/>
          <a:ext cx="7048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showGridLines="0" tabSelected="1" workbookViewId="0">
      <selection activeCell="K23" sqref="K23"/>
    </sheetView>
  </sheetViews>
  <sheetFormatPr defaultRowHeight="12.95" customHeight="1"/>
  <cols>
    <col min="1" max="1" width="4.7109375" style="4" customWidth="1"/>
    <col min="2" max="2" width="31.85546875" style="4" customWidth="1"/>
    <col min="3" max="3" width="8.42578125" style="4" customWidth="1"/>
    <col min="4" max="4" width="15" style="4" customWidth="1"/>
    <col min="5" max="10" width="13.7109375" style="4" customWidth="1"/>
    <col min="11" max="16384" width="9.140625" style="4"/>
  </cols>
  <sheetData>
    <row r="1" spans="1:13" ht="14.1" customHeight="1">
      <c r="A1" s="93" t="s">
        <v>8</v>
      </c>
      <c r="B1" s="93"/>
      <c r="C1" s="93"/>
      <c r="D1" s="93"/>
      <c r="E1" s="93"/>
      <c r="F1" s="93"/>
      <c r="G1" s="93"/>
      <c r="H1" s="93"/>
      <c r="I1" s="93"/>
      <c r="J1" s="93"/>
    </row>
    <row r="2" spans="1:13" ht="14.1" customHeight="1">
      <c r="A2" s="93" t="s">
        <v>42</v>
      </c>
      <c r="B2" s="93"/>
      <c r="C2" s="93"/>
      <c r="D2" s="93"/>
      <c r="E2" s="93"/>
      <c r="F2" s="93"/>
      <c r="G2" s="93"/>
      <c r="H2" s="93"/>
      <c r="I2" s="93"/>
      <c r="J2" s="93"/>
    </row>
    <row r="3" spans="1:13" ht="14.1" customHeight="1">
      <c r="A3" s="94" t="s">
        <v>45</v>
      </c>
      <c r="B3" s="94"/>
      <c r="C3" s="94"/>
      <c r="D3" s="94"/>
      <c r="E3" s="94"/>
      <c r="F3" s="94"/>
      <c r="G3" s="94"/>
      <c r="H3" s="94"/>
      <c r="I3" s="94"/>
      <c r="J3" s="94"/>
    </row>
    <row r="4" spans="1:13" ht="14.1" customHeight="1">
      <c r="A4" s="1"/>
      <c r="B4" s="1"/>
      <c r="C4" s="1"/>
      <c r="D4" s="1"/>
      <c r="E4" s="1"/>
      <c r="F4" s="1"/>
      <c r="G4" s="1"/>
      <c r="H4" s="1"/>
      <c r="I4" s="1"/>
      <c r="J4" s="2">
        <v>41232</v>
      </c>
    </row>
    <row r="5" spans="1:13" ht="12.95" customHeight="1">
      <c r="A5" s="85" t="s">
        <v>9</v>
      </c>
      <c r="B5" s="85"/>
      <c r="C5" s="85" t="s">
        <v>10</v>
      </c>
      <c r="D5" s="85" t="s">
        <v>40</v>
      </c>
      <c r="E5" s="85" t="s">
        <v>0</v>
      </c>
      <c r="F5" s="95" t="s">
        <v>11</v>
      </c>
      <c r="G5" s="96"/>
      <c r="H5" s="85" t="s">
        <v>4</v>
      </c>
      <c r="I5" s="97" t="s">
        <v>5</v>
      </c>
      <c r="J5" s="84" t="s">
        <v>6</v>
      </c>
    </row>
    <row r="6" spans="1:13" ht="12.95" customHeight="1">
      <c r="A6" s="85"/>
      <c r="B6" s="85"/>
      <c r="C6" s="85"/>
      <c r="D6" s="85"/>
      <c r="E6" s="85"/>
      <c r="F6" s="3" t="s">
        <v>12</v>
      </c>
      <c r="G6" s="3" t="s">
        <v>13</v>
      </c>
      <c r="H6" s="85"/>
      <c r="I6" s="98"/>
      <c r="J6" s="85"/>
    </row>
    <row r="7" spans="1:13" ht="12.95" customHeight="1">
      <c r="A7" s="86" t="s">
        <v>1</v>
      </c>
      <c r="B7" s="33" t="s">
        <v>14</v>
      </c>
      <c r="C7" s="34" t="s">
        <v>15</v>
      </c>
      <c r="D7" s="27">
        <f>SUM(E7:J7)</f>
        <v>6202391.8799999999</v>
      </c>
      <c r="E7" s="12">
        <f>28866*12</f>
        <v>346392</v>
      </c>
      <c r="F7" s="12">
        <f>133333.33*12</f>
        <v>1599999.96</v>
      </c>
      <c r="G7" s="12">
        <f>141666.66*12</f>
        <v>1699999.92</v>
      </c>
      <c r="H7" s="12">
        <f>6500*12</f>
        <v>78000</v>
      </c>
      <c r="I7" s="12">
        <f>200000*12</f>
        <v>2400000</v>
      </c>
      <c r="J7" s="12">
        <f>6500*12</f>
        <v>78000</v>
      </c>
    </row>
    <row r="8" spans="1:13" ht="12.95" customHeight="1">
      <c r="A8" s="87"/>
      <c r="B8" s="35" t="s">
        <v>44</v>
      </c>
      <c r="C8" s="13" t="s">
        <v>16</v>
      </c>
      <c r="D8" s="13"/>
      <c r="E8" s="14">
        <v>106.6</v>
      </c>
      <c r="F8" s="14">
        <v>47.6</v>
      </c>
      <c r="G8" s="14">
        <v>46.59</v>
      </c>
      <c r="H8" s="14">
        <v>176.03</v>
      </c>
      <c r="I8" s="14">
        <v>236.8</v>
      </c>
      <c r="J8" s="14">
        <v>328.85</v>
      </c>
    </row>
    <row r="9" spans="1:13" ht="12.95" customHeight="1">
      <c r="A9" s="87"/>
      <c r="B9" s="35" t="s">
        <v>17</v>
      </c>
      <c r="C9" s="13" t="s">
        <v>18</v>
      </c>
      <c r="D9" s="15">
        <f>SUM(E9:J9)</f>
        <v>799989021.56879997</v>
      </c>
      <c r="E9" s="16">
        <f t="shared" ref="E9:J9" si="0">E8*E7</f>
        <v>36925387.199999996</v>
      </c>
      <c r="F9" s="16">
        <f t="shared" si="0"/>
        <v>76159998.096000001</v>
      </c>
      <c r="G9" s="16">
        <f t="shared" si="0"/>
        <v>79202996.272799999</v>
      </c>
      <c r="H9" s="16">
        <f t="shared" si="0"/>
        <v>13730340</v>
      </c>
      <c r="I9" s="16">
        <f t="shared" si="0"/>
        <v>568320000</v>
      </c>
      <c r="J9" s="16">
        <f t="shared" si="0"/>
        <v>25650300</v>
      </c>
    </row>
    <row r="10" spans="1:13" ht="12.95" customHeight="1">
      <c r="A10" s="87"/>
      <c r="B10" s="36" t="s">
        <v>19</v>
      </c>
      <c r="C10" s="37" t="s">
        <v>15</v>
      </c>
      <c r="D10" s="38">
        <f>SUM(E10:J10)</f>
        <v>1509914.08</v>
      </c>
      <c r="E10" s="39"/>
      <c r="F10" s="39"/>
      <c r="G10" s="39">
        <f>2186360-G7</f>
        <v>486360.08000000007</v>
      </c>
      <c r="H10" s="39">
        <f>89518-H7</f>
        <v>11518</v>
      </c>
      <c r="I10" s="39">
        <f>3412036-I7</f>
        <v>1012036</v>
      </c>
      <c r="J10" s="39"/>
      <c r="M10" s="30"/>
    </row>
    <row r="11" spans="1:13" ht="12.95" customHeight="1">
      <c r="A11" s="87"/>
      <c r="B11" s="36" t="s">
        <v>20</v>
      </c>
      <c r="C11" s="37" t="s">
        <v>16</v>
      </c>
      <c r="D11" s="37"/>
      <c r="E11" s="40">
        <f>E8</f>
        <v>106.6</v>
      </c>
      <c r="F11" s="40">
        <v>43.32</v>
      </c>
      <c r="G11" s="40">
        <v>42.4</v>
      </c>
      <c r="H11" s="40">
        <f>H8</f>
        <v>176.03</v>
      </c>
      <c r="I11" s="40">
        <f>I8</f>
        <v>236.8</v>
      </c>
      <c r="J11" s="40">
        <f>J8</f>
        <v>328.85</v>
      </c>
    </row>
    <row r="12" spans="1:13" ht="12.95" customHeight="1">
      <c r="A12" s="87"/>
      <c r="B12" s="36" t="s">
        <v>21</v>
      </c>
      <c r="C12" s="37" t="s">
        <v>18</v>
      </c>
      <c r="D12" s="41">
        <f>SUM(E12:J12)</f>
        <v>262299305.73200002</v>
      </c>
      <c r="E12" s="42"/>
      <c r="F12" s="42"/>
      <c r="G12" s="42">
        <f>G11*G10</f>
        <v>20621667.392000001</v>
      </c>
      <c r="H12" s="42">
        <f>H11*H10</f>
        <v>2027513.54</v>
      </c>
      <c r="I12" s="42">
        <f>I11*I10</f>
        <v>239650124.80000001</v>
      </c>
      <c r="J12" s="42"/>
    </row>
    <row r="13" spans="1:13" ht="12.95" customHeight="1">
      <c r="A13" s="87"/>
      <c r="B13" s="53" t="s">
        <v>22</v>
      </c>
      <c r="C13" s="54" t="s">
        <v>15</v>
      </c>
      <c r="D13" s="29">
        <f>SUM(E13:J13)</f>
        <v>7712305.96</v>
      </c>
      <c r="E13" s="23">
        <f t="shared" ref="E13:J13" si="1">E7+E10</f>
        <v>346392</v>
      </c>
      <c r="F13" s="23">
        <f t="shared" si="1"/>
        <v>1599999.96</v>
      </c>
      <c r="G13" s="23">
        <f t="shared" si="1"/>
        <v>2186360</v>
      </c>
      <c r="H13" s="23">
        <f t="shared" si="1"/>
        <v>89518</v>
      </c>
      <c r="I13" s="23">
        <f t="shared" si="1"/>
        <v>3412036</v>
      </c>
      <c r="J13" s="23">
        <f t="shared" si="1"/>
        <v>78000</v>
      </c>
    </row>
    <row r="14" spans="1:13" ht="12.95" customHeight="1">
      <c r="A14" s="87"/>
      <c r="B14" s="53" t="s">
        <v>23</v>
      </c>
      <c r="C14" s="54" t="s">
        <v>18</v>
      </c>
      <c r="D14" s="24">
        <f>SUM(E14:J14)</f>
        <v>1062288327.3008</v>
      </c>
      <c r="E14" s="25">
        <f t="shared" ref="E14:J14" si="2">E9+E12</f>
        <v>36925387.199999996</v>
      </c>
      <c r="F14" s="25">
        <f t="shared" si="2"/>
        <v>76159998.096000001</v>
      </c>
      <c r="G14" s="25">
        <f t="shared" si="2"/>
        <v>99824663.664800003</v>
      </c>
      <c r="H14" s="25">
        <f t="shared" si="2"/>
        <v>15757853.539999999</v>
      </c>
      <c r="I14" s="25">
        <f t="shared" si="2"/>
        <v>807970124.79999995</v>
      </c>
      <c r="J14" s="25">
        <f t="shared" si="2"/>
        <v>25650300</v>
      </c>
    </row>
    <row r="15" spans="1:13" ht="12.95" customHeight="1">
      <c r="A15" s="74" t="s">
        <v>24</v>
      </c>
      <c r="B15" s="55" t="s">
        <v>25</v>
      </c>
      <c r="C15" s="9" t="s">
        <v>15</v>
      </c>
      <c r="D15" s="28">
        <f>SUM(E15:J15)</f>
        <v>37139</v>
      </c>
      <c r="E15" s="56"/>
      <c r="F15" s="56">
        <v>29271</v>
      </c>
      <c r="G15" s="56">
        <v>5173</v>
      </c>
      <c r="H15" s="56"/>
      <c r="I15" s="56">
        <v>2695</v>
      </c>
      <c r="J15" s="56"/>
    </row>
    <row r="16" spans="1:13" ht="12.95" customHeight="1">
      <c r="A16" s="74"/>
      <c r="B16" s="55" t="s">
        <v>26</v>
      </c>
      <c r="C16" s="9" t="s">
        <v>16</v>
      </c>
      <c r="D16" s="9"/>
      <c r="E16" s="57"/>
      <c r="F16" s="58">
        <v>1418.28</v>
      </c>
      <c r="G16" s="58">
        <f>F16</f>
        <v>1418.28</v>
      </c>
      <c r="H16" s="59"/>
      <c r="I16" s="58">
        <v>1400</v>
      </c>
      <c r="J16" s="59"/>
    </row>
    <row r="17" spans="1:10" ht="12.95" customHeight="1">
      <c r="A17" s="74"/>
      <c r="B17" s="55" t="s">
        <v>27</v>
      </c>
      <c r="C17" s="9" t="s">
        <v>18</v>
      </c>
      <c r="D17" s="10">
        <f>SUM(E17:J17)</f>
        <v>52624236.32</v>
      </c>
      <c r="E17" s="11"/>
      <c r="F17" s="11">
        <f>F16*F15</f>
        <v>41514473.880000003</v>
      </c>
      <c r="G17" s="11">
        <f>G16*G15</f>
        <v>7336762.4399999995</v>
      </c>
      <c r="H17" s="11"/>
      <c r="I17" s="11">
        <f>I16*I15</f>
        <v>3773000</v>
      </c>
      <c r="J17" s="11"/>
    </row>
    <row r="18" spans="1:10" ht="12.95" customHeight="1">
      <c r="A18" s="74"/>
      <c r="B18" s="48" t="s">
        <v>28</v>
      </c>
      <c r="C18" s="49" t="s">
        <v>29</v>
      </c>
      <c r="D18" s="50">
        <f>SUM(E18:J18)</f>
        <v>3693</v>
      </c>
      <c r="E18" s="64">
        <v>1140</v>
      </c>
      <c r="F18" s="64">
        <v>83</v>
      </c>
      <c r="G18" s="64"/>
      <c r="H18" s="64"/>
      <c r="I18" s="64">
        <v>2400</v>
      </c>
      <c r="J18" s="64">
        <v>70</v>
      </c>
    </row>
    <row r="19" spans="1:10" ht="12.95" customHeight="1">
      <c r="A19" s="74"/>
      <c r="B19" s="48" t="s">
        <v>30</v>
      </c>
      <c r="C19" s="49" t="s">
        <v>31</v>
      </c>
      <c r="D19" s="49"/>
      <c r="E19" s="65">
        <v>2260</v>
      </c>
      <c r="F19" s="65">
        <v>2452.44</v>
      </c>
      <c r="G19" s="65"/>
      <c r="H19" s="65"/>
      <c r="I19" s="65">
        <v>2260</v>
      </c>
      <c r="J19" s="65">
        <v>2267</v>
      </c>
    </row>
    <row r="20" spans="1:10" ht="12.95" customHeight="1">
      <c r="A20" s="74"/>
      <c r="B20" s="48" t="s">
        <v>32</v>
      </c>
      <c r="C20" s="49" t="s">
        <v>18</v>
      </c>
      <c r="D20" s="51">
        <f>SUM(E20:J20)</f>
        <v>8362642.5199999996</v>
      </c>
      <c r="E20" s="52">
        <f t="shared" ref="E20:J20" si="3">E19*E18</f>
        <v>2576400</v>
      </c>
      <c r="F20" s="52">
        <f t="shared" si="3"/>
        <v>203552.52000000002</v>
      </c>
      <c r="G20" s="52"/>
      <c r="H20" s="52"/>
      <c r="I20" s="52">
        <f t="shared" si="3"/>
        <v>5424000</v>
      </c>
      <c r="J20" s="52">
        <f t="shared" si="3"/>
        <v>158690</v>
      </c>
    </row>
    <row r="21" spans="1:10" ht="12.95" customHeight="1">
      <c r="A21" s="74"/>
      <c r="B21" s="60" t="s">
        <v>33</v>
      </c>
      <c r="C21" s="61" t="s">
        <v>18</v>
      </c>
      <c r="D21" s="62">
        <f>SUM(E21:J21)</f>
        <v>60986878.840000004</v>
      </c>
      <c r="E21" s="63">
        <f t="shared" ref="E21:J21" si="4">E17+E20</f>
        <v>2576400</v>
      </c>
      <c r="F21" s="63">
        <f t="shared" si="4"/>
        <v>41718026.400000006</v>
      </c>
      <c r="G21" s="63">
        <f t="shared" si="4"/>
        <v>7336762.4399999995</v>
      </c>
      <c r="H21" s="63"/>
      <c r="I21" s="63">
        <f t="shared" si="4"/>
        <v>9197000</v>
      </c>
      <c r="J21" s="63">
        <f t="shared" si="4"/>
        <v>158690</v>
      </c>
    </row>
    <row r="22" spans="1:10" ht="12.95" customHeight="1">
      <c r="A22" s="88" t="s">
        <v>7</v>
      </c>
      <c r="B22" s="88"/>
      <c r="C22" s="19" t="s">
        <v>18</v>
      </c>
      <c r="D22" s="21">
        <f>SUM(E22:J22)</f>
        <v>1123275206.1408</v>
      </c>
      <c r="E22" s="20">
        <f t="shared" ref="E22:J22" si="5">E14+E21</f>
        <v>39501787.199999996</v>
      </c>
      <c r="F22" s="20">
        <f t="shared" si="5"/>
        <v>117878024.49600001</v>
      </c>
      <c r="G22" s="20">
        <f t="shared" si="5"/>
        <v>107161426.1048</v>
      </c>
      <c r="H22" s="20">
        <f t="shared" si="5"/>
        <v>15757853.539999999</v>
      </c>
      <c r="I22" s="20">
        <f t="shared" si="5"/>
        <v>817167124.79999995</v>
      </c>
      <c r="J22" s="20">
        <f t="shared" si="5"/>
        <v>25808990</v>
      </c>
    </row>
    <row r="23" spans="1:10" ht="12.95" customHeight="1">
      <c r="A23" s="89" t="s">
        <v>41</v>
      </c>
      <c r="B23" s="90"/>
      <c r="C23" s="71" t="s">
        <v>34</v>
      </c>
      <c r="D23" s="71"/>
      <c r="E23" s="72">
        <v>100</v>
      </c>
      <c r="F23" s="72">
        <v>100</v>
      </c>
      <c r="G23" s="72">
        <v>100</v>
      </c>
      <c r="H23" s="72">
        <v>100</v>
      </c>
      <c r="I23" s="72">
        <v>100</v>
      </c>
      <c r="J23" s="72">
        <v>100</v>
      </c>
    </row>
    <row r="24" spans="1:10" ht="12.95" customHeight="1">
      <c r="A24" s="91" t="s">
        <v>35</v>
      </c>
      <c r="B24" s="92"/>
      <c r="C24" s="46" t="s">
        <v>18</v>
      </c>
      <c r="D24" s="47">
        <f>SUM(E24:J24)</f>
        <v>1123275206.1408</v>
      </c>
      <c r="E24" s="69">
        <f t="shared" ref="E24:J24" si="6">E23*E22/100</f>
        <v>39501787.199999996</v>
      </c>
      <c r="F24" s="69">
        <f t="shared" si="6"/>
        <v>117878024.49600001</v>
      </c>
      <c r="G24" s="69">
        <f t="shared" si="6"/>
        <v>107161426.1048</v>
      </c>
      <c r="H24" s="69">
        <f t="shared" si="6"/>
        <v>15757853.539999999</v>
      </c>
      <c r="I24" s="69">
        <f t="shared" si="6"/>
        <v>817167124.79999995</v>
      </c>
      <c r="J24" s="69">
        <f t="shared" si="6"/>
        <v>25808990</v>
      </c>
    </row>
    <row r="25" spans="1:10" ht="12.95" customHeight="1">
      <c r="C25" s="5"/>
      <c r="D25" s="5"/>
      <c r="E25" s="6"/>
      <c r="F25" s="6"/>
      <c r="G25" s="6"/>
      <c r="H25" s="6"/>
      <c r="I25" s="6"/>
      <c r="J25" s="6"/>
    </row>
    <row r="26" spans="1:10" ht="12.95" customHeight="1">
      <c r="A26" s="74" t="s">
        <v>36</v>
      </c>
      <c r="B26" s="45" t="s">
        <v>37</v>
      </c>
      <c r="C26" s="13" t="s">
        <v>18</v>
      </c>
      <c r="D26" s="17">
        <f>D9</f>
        <v>799989021.56879997</v>
      </c>
      <c r="E26" s="7"/>
      <c r="F26" s="75" t="s">
        <v>46</v>
      </c>
      <c r="G26" s="76"/>
      <c r="H26" s="76"/>
      <c r="I26" s="76"/>
      <c r="J26" s="77"/>
    </row>
    <row r="27" spans="1:10" ht="12.95" customHeight="1">
      <c r="A27" s="74"/>
      <c r="B27" s="36" t="s">
        <v>38</v>
      </c>
      <c r="C27" s="37" t="s">
        <v>18</v>
      </c>
      <c r="D27" s="43">
        <f>D12</f>
        <v>262299305.73200002</v>
      </c>
      <c r="E27" s="8"/>
      <c r="F27" s="78"/>
      <c r="G27" s="79"/>
      <c r="H27" s="79"/>
      <c r="I27" s="79"/>
      <c r="J27" s="80"/>
    </row>
    <row r="28" spans="1:10" ht="12.95" customHeight="1">
      <c r="A28" s="74"/>
      <c r="B28" s="53" t="s">
        <v>39</v>
      </c>
      <c r="C28" s="54" t="s">
        <v>18</v>
      </c>
      <c r="D28" s="26">
        <f>D14</f>
        <v>1062288327.3008</v>
      </c>
      <c r="E28" s="8"/>
      <c r="F28" s="78"/>
      <c r="G28" s="79"/>
      <c r="H28" s="79"/>
      <c r="I28" s="79"/>
      <c r="J28" s="80"/>
    </row>
    <row r="29" spans="1:10" ht="12.95" customHeight="1">
      <c r="A29" s="74"/>
      <c r="B29" s="44" t="s">
        <v>2</v>
      </c>
      <c r="C29" s="9" t="s">
        <v>18</v>
      </c>
      <c r="D29" s="18">
        <f>D17</f>
        <v>52624236.32</v>
      </c>
      <c r="E29" s="8"/>
      <c r="F29" s="78"/>
      <c r="G29" s="79"/>
      <c r="H29" s="79"/>
      <c r="I29" s="79"/>
      <c r="J29" s="80"/>
    </row>
    <row r="30" spans="1:10" ht="12.95" customHeight="1">
      <c r="A30" s="74"/>
      <c r="B30" s="48" t="s">
        <v>3</v>
      </c>
      <c r="C30" s="49" t="s">
        <v>18</v>
      </c>
      <c r="D30" s="66">
        <f>D20</f>
        <v>8362642.5199999996</v>
      </c>
      <c r="E30" s="8"/>
      <c r="F30" s="78"/>
      <c r="G30" s="79"/>
      <c r="H30" s="79"/>
      <c r="I30" s="79"/>
      <c r="J30" s="80"/>
    </row>
    <row r="31" spans="1:10" ht="12.95" customHeight="1">
      <c r="A31" s="74"/>
      <c r="B31" s="60" t="s">
        <v>24</v>
      </c>
      <c r="C31" s="61" t="s">
        <v>18</v>
      </c>
      <c r="D31" s="67">
        <f>D21</f>
        <v>60986878.840000004</v>
      </c>
      <c r="E31" s="8"/>
      <c r="F31" s="78"/>
      <c r="G31" s="79"/>
      <c r="H31" s="79"/>
      <c r="I31" s="79"/>
      <c r="J31" s="80"/>
    </row>
    <row r="32" spans="1:10" ht="12.95" customHeight="1">
      <c r="A32" s="74"/>
      <c r="B32" s="68" t="s">
        <v>7</v>
      </c>
      <c r="C32" s="19" t="s">
        <v>18</v>
      </c>
      <c r="D32" s="22">
        <f>D22</f>
        <v>1123275206.1408</v>
      </c>
      <c r="E32" s="8"/>
      <c r="F32" s="78"/>
      <c r="G32" s="79"/>
      <c r="H32" s="79"/>
      <c r="I32" s="79"/>
      <c r="J32" s="80"/>
    </row>
    <row r="33" spans="1:10" ht="12.95" customHeight="1">
      <c r="A33" s="74"/>
      <c r="B33" s="73" t="s">
        <v>35</v>
      </c>
      <c r="C33" s="46" t="s">
        <v>18</v>
      </c>
      <c r="D33" s="70">
        <f>D24</f>
        <v>1123275206.1408</v>
      </c>
      <c r="E33" s="8"/>
      <c r="F33" s="81"/>
      <c r="G33" s="82"/>
      <c r="H33" s="82"/>
      <c r="I33" s="82"/>
      <c r="J33" s="83"/>
    </row>
    <row r="34" spans="1:10" ht="12.95" customHeight="1">
      <c r="A34" s="31" t="s">
        <v>43</v>
      </c>
      <c r="D34" s="32"/>
    </row>
    <row r="36" spans="1:10" ht="12.95" customHeight="1">
      <c r="H36" s="4" t="s">
        <v>47</v>
      </c>
    </row>
  </sheetData>
  <mergeCells count="18">
    <mergeCell ref="A1:J1"/>
    <mergeCell ref="A2:J2"/>
    <mergeCell ref="A3:J3"/>
    <mergeCell ref="A5:B6"/>
    <mergeCell ref="C5:C6"/>
    <mergeCell ref="D5:D6"/>
    <mergeCell ref="E5:E6"/>
    <mergeCell ref="F5:G5"/>
    <mergeCell ref="H5:H6"/>
    <mergeCell ref="I5:I6"/>
    <mergeCell ref="A26:A33"/>
    <mergeCell ref="F26:J33"/>
    <mergeCell ref="J5:J6"/>
    <mergeCell ref="A7:A14"/>
    <mergeCell ref="A15:A21"/>
    <mergeCell ref="A22:B22"/>
    <mergeCell ref="A23:B23"/>
    <mergeCell ref="A24:B24"/>
  </mergeCells>
  <printOptions horizontalCentered="1" verticalCentered="1"/>
  <pageMargins left="0" right="0" top="0" bottom="0" header="0" footer="0"/>
  <pageSetup paperSize="9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E8DDB83B63B247A8CAB23BF028D619" ma:contentTypeVersion="5" ma:contentTypeDescription="Crie um novo documento." ma:contentTypeScope="" ma:versionID="c036d12dede886245eb08cd0355e62dc">
  <xsd:schema xmlns:xsd="http://www.w3.org/2001/XMLSchema" xmlns:xs="http://www.w3.org/2001/XMLSchema" xmlns:p="http://schemas.microsoft.com/office/2006/metadata/properties" xmlns:ns2="02fb9184-f59e-4684-aad0-03bf93b17f1c" targetNamespace="http://schemas.microsoft.com/office/2006/metadata/properties" ma:root="true" ma:fieldsID="e9f53291c475a85163c8aaafdb53e0a9" ns2:_="">
    <xsd:import namespace="02fb9184-f59e-4684-aad0-03bf93b17f1c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DE" minOccurs="0"/>
                <xsd:element ref="ns2:C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b9184-f59e-4684-aad0-03bf93b17f1c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CDE" ma:index="3" nillable="true" ma:displayName="Tipo CDE" ma:list="{0a352a18-0bfa-4734-a2c0-9849229059f6}" ma:internalName="TipoCDE" ma:readOnly="false" ma:showField="Title">
      <xsd:simpleType>
        <xsd:restriction base="dms:Lookup"/>
      </xsd:simpleType>
    </xsd:element>
    <xsd:element name="CDE" ma:index="4" nillable="true" ma:displayName="CDE" ma:format="Dropdown" ma:internalName="CDE">
      <xsd:simpleType>
        <xsd:restriction base="dms:Choice">
          <xsd:enumeration value="Calendário de Pagamentos"/>
          <xsd:enumeration value="Movimentação de Combustível - Carvão Mineral"/>
          <xsd:enumeration value="Movimentação Financeira"/>
          <xsd:enumeration value="Pagamentos - Carvão Mineral"/>
          <xsd:enumeration value="Pagamentos Pendentes"/>
          <xsd:enumeration value="Pagamentos Realizados"/>
          <xsd:enumeration value="Preços por Mês de Referência - Carvão Mineral"/>
          <xsd:enumeration value="Previsão Orçamentária - Carvão Mineral"/>
          <xsd:enumeration value="Quantidades de Combustível Reembolsadas por Mês de Referência - Carvão Mineral"/>
          <xsd:enumeration value="Valores Reembolsados por Mês de Referência - Carvão Mineral"/>
          <xsd:enumeration value="Controle das liberações PLPT - a partir de maio/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02fb9184-f59e-4684-aad0-03bf93b17f1c">2014</Ano>
    <CDE xmlns="02fb9184-f59e-4684-aad0-03bf93b17f1c">Previsão Orçamentária - Carvão Mineral</CDE>
    <TipoCDE xmlns="02fb9184-f59e-4684-aad0-03bf93b17f1c">7</TipoCDE>
  </documentManagement>
</p:properties>
</file>

<file path=customXml/itemProps1.xml><?xml version="1.0" encoding="utf-8"?>
<ds:datastoreItem xmlns:ds="http://schemas.openxmlformats.org/officeDocument/2006/customXml" ds:itemID="{0482FD12-2450-4B9A-8BBC-E0CC85ED79E8}"/>
</file>

<file path=customXml/itemProps2.xml><?xml version="1.0" encoding="utf-8"?>
<ds:datastoreItem xmlns:ds="http://schemas.openxmlformats.org/officeDocument/2006/customXml" ds:itemID="{42C81FFD-5E46-47D3-AC39-A164AED5DD45}"/>
</file>

<file path=customXml/itemProps3.xml><?xml version="1.0" encoding="utf-8"?>
<ds:datastoreItem xmlns:ds="http://schemas.openxmlformats.org/officeDocument/2006/customXml" ds:itemID="{0B78D987-2811-48A0-984B-CA15E57E39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2014</vt:lpstr>
    </vt:vector>
  </TitlesOfParts>
  <Company>Centrais Elétricas Brasileiras S.A.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Previsão Orçamentária - 2014</dc:title>
  <cp:lastPrinted>2013-11-08T11:45:15Z</cp:lastPrinted>
  <dcterms:created xsi:type="dcterms:W3CDTF">2011-01-03T13:01:12Z</dcterms:created>
  <dcterms:modified xsi:type="dcterms:W3CDTF">2014-05-21T13:57:59Z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0x010100FBE8DDB83B63B247A8CAB23BF028D619</vt:lpwstr>
  </property>
</Properties>
</file>