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5480" windowHeight="9780" activeTab="1"/>
  </bookViews>
  <sheets>
    <sheet name="CONSOLIDADO" sheetId="1" r:id="rId1"/>
    <sheet name="EMPRESAS" sheetId="24" r:id="rId2"/>
  </sheets>
  <definedNames>
    <definedName name="_xlnm.Print_Area" localSheetId="1">EMPRESAS!$A$1:$M$391</definedName>
  </definedNames>
  <calcPr calcId="145621"/>
</workbook>
</file>

<file path=xl/calcChain.xml><?xml version="1.0" encoding="utf-8"?>
<calcChain xmlns="http://schemas.openxmlformats.org/spreadsheetml/2006/main">
  <c r="L77" i="24" l="1"/>
  <c r="L78" i="24"/>
  <c r="L79" i="24"/>
  <c r="L80" i="24"/>
  <c r="L81" i="24"/>
  <c r="L82" i="24"/>
  <c r="L83" i="24"/>
  <c r="L84" i="24"/>
  <c r="L74" i="24"/>
  <c r="L75" i="24"/>
  <c r="L76" i="24"/>
  <c r="L73" i="24"/>
  <c r="C85" i="24"/>
  <c r="B85" i="24"/>
  <c r="C129" i="24"/>
  <c r="D129" i="24"/>
  <c r="E129" i="24"/>
  <c r="F129" i="24"/>
  <c r="G129" i="24"/>
  <c r="H129" i="24"/>
  <c r="I129" i="24"/>
  <c r="J129" i="24"/>
  <c r="K129" i="24"/>
  <c r="L129" i="24"/>
  <c r="M129" i="24"/>
  <c r="K118" i="24"/>
  <c r="K119" i="24"/>
  <c r="K120" i="24"/>
  <c r="K121" i="24"/>
  <c r="K122" i="24"/>
  <c r="M122" i="24" s="1"/>
  <c r="K123" i="24"/>
  <c r="K124" i="24"/>
  <c r="K125" i="24"/>
  <c r="K126" i="24"/>
  <c r="M126" i="24" s="1"/>
  <c r="K127" i="24"/>
  <c r="K128" i="24"/>
  <c r="M128" i="24" s="1"/>
  <c r="K117" i="24"/>
  <c r="M118" i="24"/>
  <c r="M119" i="24"/>
  <c r="M120" i="24"/>
  <c r="M121" i="24"/>
  <c r="M123" i="24"/>
  <c r="M124" i="24"/>
  <c r="M125" i="24"/>
  <c r="M127" i="24"/>
  <c r="H118" i="24"/>
  <c r="H119" i="24"/>
  <c r="H120" i="24"/>
  <c r="H121" i="24"/>
  <c r="H122" i="24"/>
  <c r="H123" i="24"/>
  <c r="H124" i="24"/>
  <c r="H125" i="24"/>
  <c r="H126" i="24"/>
  <c r="H127" i="24"/>
  <c r="H128" i="24"/>
  <c r="B129" i="24"/>
  <c r="G125" i="24"/>
  <c r="G126" i="24"/>
  <c r="G127" i="24"/>
  <c r="G128" i="24"/>
  <c r="G124" i="24"/>
  <c r="G123" i="24"/>
  <c r="G118" i="24"/>
  <c r="G119" i="24"/>
  <c r="G120" i="24"/>
  <c r="G121" i="24"/>
  <c r="G122" i="24"/>
  <c r="E118" i="24"/>
  <c r="E119" i="24"/>
  <c r="E120" i="24"/>
  <c r="E121" i="24"/>
  <c r="E122" i="24"/>
  <c r="E123" i="24"/>
  <c r="E124" i="24"/>
  <c r="E125" i="24"/>
  <c r="E126" i="24"/>
  <c r="E127" i="24"/>
  <c r="E128" i="24"/>
  <c r="H117" i="24"/>
  <c r="E117" i="24" l="1"/>
  <c r="G117" i="24"/>
  <c r="F194" i="24" l="1"/>
  <c r="F62" i="24"/>
  <c r="F40" i="24"/>
  <c r="F150" i="24"/>
  <c r="L127" i="24" l="1"/>
  <c r="F149" i="24"/>
  <c r="F193" i="24"/>
  <c r="F61" i="24"/>
  <c r="F39" i="24"/>
  <c r="G76" i="24"/>
  <c r="F77" i="24"/>
  <c r="F78" i="24"/>
  <c r="F79" i="24"/>
  <c r="F80" i="24"/>
  <c r="F81" i="24"/>
  <c r="F82" i="24"/>
  <c r="F83" i="24"/>
  <c r="F84" i="24"/>
  <c r="I80" i="24"/>
  <c r="I81" i="24"/>
  <c r="I82" i="24"/>
  <c r="I83" i="24"/>
  <c r="I84" i="24"/>
  <c r="I76" i="24"/>
  <c r="I77" i="24"/>
  <c r="I78" i="24"/>
  <c r="I79" i="24"/>
  <c r="F76" i="24"/>
  <c r="F166" i="24"/>
  <c r="F167" i="24"/>
  <c r="F168" i="24"/>
  <c r="F169" i="24"/>
  <c r="F170" i="24"/>
  <c r="F171" i="24"/>
  <c r="F172" i="24"/>
  <c r="F187" i="24" l="1"/>
  <c r="F165" i="24"/>
  <c r="F143" i="24"/>
  <c r="F55" i="24"/>
  <c r="F33" i="24"/>
  <c r="M8" i="24" l="1"/>
  <c r="M13" i="24"/>
  <c r="M14" i="24"/>
  <c r="M15" i="24"/>
  <c r="M16" i="24"/>
  <c r="M17" i="24"/>
  <c r="M18" i="24"/>
  <c r="M7" i="24"/>
  <c r="I8" i="24"/>
  <c r="I9" i="24"/>
  <c r="M9" i="24" s="1"/>
  <c r="I10" i="24"/>
  <c r="M10" i="24" s="1"/>
  <c r="I11" i="24"/>
  <c r="M11" i="24" s="1"/>
  <c r="I12" i="24"/>
  <c r="M12" i="24" s="1"/>
  <c r="I13" i="24"/>
  <c r="I14" i="24"/>
  <c r="I15" i="24"/>
  <c r="I16" i="24"/>
  <c r="I17" i="24"/>
  <c r="I18" i="24"/>
  <c r="I7" i="24"/>
  <c r="G74" i="24" l="1"/>
  <c r="G75" i="24"/>
  <c r="M117" i="24" l="1"/>
  <c r="E379" i="24" l="1"/>
  <c r="E358" i="24" l="1"/>
  <c r="E314" i="24" l="1"/>
  <c r="E249" i="24" l="1"/>
  <c r="F279" i="24" l="1"/>
  <c r="E281" i="24"/>
  <c r="F281" i="24" s="1"/>
  <c r="E270" i="24"/>
  <c r="E273" i="24"/>
  <c r="F273" i="24" s="1"/>
  <c r="F275" i="24"/>
  <c r="F235" i="24"/>
  <c r="E238" i="24"/>
  <c r="E227" i="24"/>
  <c r="F227" i="24" s="1"/>
  <c r="E228" i="24"/>
  <c r="F228" i="24" s="1"/>
  <c r="E230" i="24"/>
  <c r="F230" i="24" s="1"/>
  <c r="F232" i="24"/>
  <c r="F277" i="24"/>
  <c r="I191" i="24"/>
  <c r="I192" i="24"/>
  <c r="I193" i="24"/>
  <c r="I194" i="24"/>
  <c r="I169" i="24"/>
  <c r="I170" i="24"/>
  <c r="I171" i="24"/>
  <c r="I172" i="24"/>
  <c r="I147" i="24"/>
  <c r="I148" i="24"/>
  <c r="I149" i="24"/>
  <c r="I150" i="24"/>
  <c r="I143" i="24"/>
  <c r="I144" i="24"/>
  <c r="I145" i="24"/>
  <c r="I146" i="24"/>
  <c r="I142" i="24"/>
  <c r="I140" i="24"/>
  <c r="M140" i="24" s="1"/>
  <c r="I141" i="24"/>
  <c r="M141" i="24" s="1"/>
  <c r="I189" i="24"/>
  <c r="I188" i="24"/>
  <c r="I187" i="24"/>
  <c r="I186" i="24"/>
  <c r="I167" i="24"/>
  <c r="I166" i="24"/>
  <c r="I165" i="24"/>
  <c r="I164" i="24"/>
  <c r="I36" i="24"/>
  <c r="I35" i="24"/>
  <c r="I34" i="24"/>
  <c r="I33" i="24"/>
  <c r="I32" i="24"/>
  <c r="I57" i="24"/>
  <c r="I56" i="24"/>
  <c r="I55" i="24"/>
  <c r="I54" i="24"/>
  <c r="M32" i="24"/>
  <c r="I168" i="24"/>
  <c r="K19" i="24"/>
  <c r="J19" i="24"/>
  <c r="K8" i="1" s="1"/>
  <c r="M40" i="24"/>
  <c r="M39" i="24"/>
  <c r="M38" i="24"/>
  <c r="M37" i="24"/>
  <c r="M36" i="24"/>
  <c r="M35" i="24"/>
  <c r="M34" i="24"/>
  <c r="M33" i="24"/>
  <c r="J41" i="24"/>
  <c r="K9" i="1" s="1"/>
  <c r="M62" i="24"/>
  <c r="M61" i="24"/>
  <c r="M60" i="24"/>
  <c r="M59" i="24"/>
  <c r="M58" i="24"/>
  <c r="M57" i="24"/>
  <c r="M56" i="24"/>
  <c r="M55" i="24"/>
  <c r="M54" i="24"/>
  <c r="J63" i="24"/>
  <c r="K10" i="1" s="1"/>
  <c r="M84" i="24"/>
  <c r="M83" i="24"/>
  <c r="M82" i="24"/>
  <c r="M81" i="24"/>
  <c r="M80" i="24"/>
  <c r="M79" i="24"/>
  <c r="M78" i="24"/>
  <c r="M77" i="24"/>
  <c r="M76" i="24"/>
  <c r="J85" i="24"/>
  <c r="K11" i="1" s="1"/>
  <c r="M106" i="24"/>
  <c r="M105" i="24"/>
  <c r="M104" i="24"/>
  <c r="M103" i="24"/>
  <c r="M102" i="24"/>
  <c r="M101" i="24"/>
  <c r="M100" i="24"/>
  <c r="M99" i="24"/>
  <c r="M98" i="24"/>
  <c r="J107" i="24"/>
  <c r="K12" i="1" s="1"/>
  <c r="K13" i="1"/>
  <c r="M150" i="24"/>
  <c r="M146" i="24"/>
  <c r="M145" i="24"/>
  <c r="M144" i="24"/>
  <c r="M143" i="24"/>
  <c r="M142" i="24"/>
  <c r="J151" i="24"/>
  <c r="K14" i="1" s="1"/>
  <c r="M172" i="24"/>
  <c r="M171" i="24"/>
  <c r="M170" i="24"/>
  <c r="M169" i="24"/>
  <c r="M168" i="24"/>
  <c r="M167" i="24"/>
  <c r="M166" i="24"/>
  <c r="M165" i="24"/>
  <c r="M164" i="24"/>
  <c r="J173" i="24"/>
  <c r="K15" i="1" s="1"/>
  <c r="J195" i="24"/>
  <c r="K16" i="1" s="1"/>
  <c r="M190" i="24"/>
  <c r="M191" i="24"/>
  <c r="M192" i="24"/>
  <c r="M193" i="24"/>
  <c r="M194" i="24"/>
  <c r="M186" i="24"/>
  <c r="M187" i="24"/>
  <c r="M188" i="24"/>
  <c r="M189" i="24"/>
  <c r="I190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84" i="24"/>
  <c r="G83" i="24"/>
  <c r="G82" i="24"/>
  <c r="G81" i="24"/>
  <c r="G80" i="24"/>
  <c r="G79" i="24"/>
  <c r="G78" i="24"/>
  <c r="G77" i="24"/>
  <c r="G73" i="24"/>
  <c r="G140" i="24"/>
  <c r="G141" i="24"/>
  <c r="G142" i="24"/>
  <c r="G143" i="24"/>
  <c r="G144" i="24"/>
  <c r="G145" i="24"/>
  <c r="G146" i="24"/>
  <c r="G147" i="24"/>
  <c r="G148" i="24"/>
  <c r="G149" i="24"/>
  <c r="G150" i="24"/>
  <c r="G139" i="24"/>
  <c r="G184" i="24"/>
  <c r="G185" i="24"/>
  <c r="G186" i="24"/>
  <c r="G187" i="24"/>
  <c r="G188" i="24"/>
  <c r="G189" i="24"/>
  <c r="G190" i="24"/>
  <c r="G191" i="24"/>
  <c r="G192" i="24"/>
  <c r="G193" i="24"/>
  <c r="G194" i="24"/>
  <c r="G183" i="24"/>
  <c r="G164" i="24"/>
  <c r="G165" i="24"/>
  <c r="G166" i="24"/>
  <c r="G167" i="24"/>
  <c r="G168" i="24"/>
  <c r="G169" i="24"/>
  <c r="G171" i="24"/>
  <c r="G172" i="24"/>
  <c r="G161" i="24"/>
  <c r="G162" i="24"/>
  <c r="G163" i="24"/>
  <c r="I185" i="24"/>
  <c r="I184" i="24"/>
  <c r="M184" i="24" s="1"/>
  <c r="I183" i="24"/>
  <c r="M183" i="24" s="1"/>
  <c r="I163" i="24"/>
  <c r="M163" i="24" s="1"/>
  <c r="I162" i="24"/>
  <c r="M162" i="24" s="1"/>
  <c r="I161" i="24"/>
  <c r="M161" i="24" s="1"/>
  <c r="I139" i="24"/>
  <c r="M139" i="24" s="1"/>
  <c r="I106" i="24"/>
  <c r="I105" i="24"/>
  <c r="I104" i="24"/>
  <c r="I103" i="24"/>
  <c r="I102" i="24"/>
  <c r="I101" i="24"/>
  <c r="I100" i="24"/>
  <c r="I99" i="24"/>
  <c r="I98" i="24"/>
  <c r="I97" i="24"/>
  <c r="M97" i="24" s="1"/>
  <c r="I96" i="24"/>
  <c r="I95" i="24"/>
  <c r="M95" i="24" s="1"/>
  <c r="I75" i="24"/>
  <c r="M75" i="24" s="1"/>
  <c r="I74" i="24"/>
  <c r="M74" i="24" s="1"/>
  <c r="I73" i="24"/>
  <c r="M73" i="24" s="1"/>
  <c r="I62" i="24"/>
  <c r="I61" i="24"/>
  <c r="I60" i="24"/>
  <c r="I59" i="24"/>
  <c r="I58" i="24"/>
  <c r="I53" i="24"/>
  <c r="M53" i="24" s="1"/>
  <c r="I52" i="24"/>
  <c r="M52" i="24" s="1"/>
  <c r="I51" i="24"/>
  <c r="M51" i="24" s="1"/>
  <c r="I31" i="24"/>
  <c r="M31" i="24" s="1"/>
  <c r="I37" i="24"/>
  <c r="I38" i="24"/>
  <c r="I39" i="24"/>
  <c r="I40" i="24"/>
  <c r="I29" i="24"/>
  <c r="M29" i="24" s="1"/>
  <c r="I30" i="24"/>
  <c r="M30" i="24" s="1"/>
  <c r="F325" i="24"/>
  <c r="E370" i="24"/>
  <c r="M24" i="1" s="1"/>
  <c r="F346" i="24"/>
  <c r="E326" i="24"/>
  <c r="M22" i="1" s="1"/>
  <c r="E304" i="24"/>
  <c r="E282" i="24"/>
  <c r="M20" i="1" s="1"/>
  <c r="E261" i="24"/>
  <c r="M19" i="1" s="1"/>
  <c r="F234" i="24"/>
  <c r="F236" i="24"/>
  <c r="F233" i="24"/>
  <c r="F237" i="24"/>
  <c r="F365" i="24"/>
  <c r="F380" i="24"/>
  <c r="F381" i="24"/>
  <c r="F382" i="24"/>
  <c r="F383" i="24"/>
  <c r="F384" i="24"/>
  <c r="F385" i="24"/>
  <c r="F386" i="24"/>
  <c r="F387" i="24"/>
  <c r="F388" i="24"/>
  <c r="F389" i="24"/>
  <c r="F390" i="24"/>
  <c r="F379" i="24"/>
  <c r="F359" i="24"/>
  <c r="F360" i="24"/>
  <c r="F361" i="24"/>
  <c r="F362" i="24"/>
  <c r="F363" i="24"/>
  <c r="F364" i="24"/>
  <c r="F366" i="24"/>
  <c r="F367" i="24"/>
  <c r="F368" i="24"/>
  <c r="F369" i="24"/>
  <c r="F358" i="24"/>
  <c r="F337" i="24"/>
  <c r="F338" i="24"/>
  <c r="F339" i="24"/>
  <c r="F340" i="24"/>
  <c r="F341" i="24"/>
  <c r="F342" i="24"/>
  <c r="F343" i="24"/>
  <c r="F344" i="24"/>
  <c r="F345" i="24"/>
  <c r="F347" i="24"/>
  <c r="F336" i="24"/>
  <c r="F315" i="24"/>
  <c r="F316" i="24"/>
  <c r="F317" i="24"/>
  <c r="F318" i="24"/>
  <c r="F319" i="24"/>
  <c r="F320" i="24"/>
  <c r="F321" i="24"/>
  <c r="F322" i="24"/>
  <c r="F323" i="24"/>
  <c r="F324" i="24"/>
  <c r="F314" i="24"/>
  <c r="F293" i="24"/>
  <c r="F294" i="24"/>
  <c r="F295" i="24"/>
  <c r="F296" i="24"/>
  <c r="F297" i="24"/>
  <c r="F298" i="24"/>
  <c r="F300" i="24"/>
  <c r="F301" i="24"/>
  <c r="F302" i="24"/>
  <c r="F303" i="24"/>
  <c r="F292" i="24"/>
  <c r="F271" i="24"/>
  <c r="F272" i="24"/>
  <c r="F274" i="24"/>
  <c r="F276" i="24"/>
  <c r="F278" i="24"/>
  <c r="F280" i="24"/>
  <c r="F270" i="24"/>
  <c r="F250" i="24"/>
  <c r="F251" i="24"/>
  <c r="F252" i="24"/>
  <c r="F253" i="24"/>
  <c r="F254" i="24"/>
  <c r="F255" i="24"/>
  <c r="F256" i="24"/>
  <c r="F258" i="24"/>
  <c r="F259" i="24"/>
  <c r="F260" i="24"/>
  <c r="F249" i="24"/>
  <c r="F229" i="24"/>
  <c r="F231" i="24"/>
  <c r="F238" i="24"/>
  <c r="F205" i="24"/>
  <c r="F217" i="24" s="1"/>
  <c r="F212" i="24"/>
  <c r="F213" i="24"/>
  <c r="C282" i="24"/>
  <c r="G20" i="1" s="1"/>
  <c r="I20" i="1" s="1"/>
  <c r="L20" i="1" s="1"/>
  <c r="D261" i="24"/>
  <c r="D216" i="24"/>
  <c r="D217" i="24" s="1"/>
  <c r="F207" i="24"/>
  <c r="F208" i="24"/>
  <c r="F209" i="24"/>
  <c r="F210" i="24"/>
  <c r="F211" i="24"/>
  <c r="C216" i="24"/>
  <c r="C239" i="24"/>
  <c r="G18" i="1" s="1"/>
  <c r="I18" i="1" s="1"/>
  <c r="L18" i="1" s="1"/>
  <c r="M185" i="24"/>
  <c r="B217" i="24"/>
  <c r="C17" i="1" s="1"/>
  <c r="F15" i="24"/>
  <c r="G15" i="24" s="1"/>
  <c r="D304" i="24"/>
  <c r="C391" i="24"/>
  <c r="G25" i="1" s="1"/>
  <c r="I25" i="1" s="1"/>
  <c r="L25" i="1" s="1"/>
  <c r="F216" i="24"/>
  <c r="F215" i="24"/>
  <c r="F214" i="24"/>
  <c r="L151" i="24"/>
  <c r="M14" i="1" s="1"/>
  <c r="K85" i="24"/>
  <c r="L11" i="1" s="1"/>
  <c r="B391" i="24"/>
  <c r="C25" i="1" s="1"/>
  <c r="B370" i="24"/>
  <c r="C24" i="1" s="1"/>
  <c r="B348" i="24"/>
  <c r="C23" i="1" s="1"/>
  <c r="B326" i="24"/>
  <c r="C22" i="1" s="1"/>
  <c r="B304" i="24"/>
  <c r="C21" i="1" s="1"/>
  <c r="B282" i="24"/>
  <c r="C20" i="1" s="1"/>
  <c r="B261" i="24"/>
  <c r="C19" i="1" s="1"/>
  <c r="B239" i="24"/>
  <c r="H195" i="24"/>
  <c r="I16" i="1" s="1"/>
  <c r="E195" i="24"/>
  <c r="F16" i="1" s="1"/>
  <c r="D195" i="24"/>
  <c r="E16" i="1" s="1"/>
  <c r="C195" i="24"/>
  <c r="D16" i="1" s="1"/>
  <c r="B195" i="24"/>
  <c r="C16" i="1" s="1"/>
  <c r="H173" i="24"/>
  <c r="I15" i="1" s="1"/>
  <c r="E173" i="24"/>
  <c r="F15" i="1" s="1"/>
  <c r="D173" i="24"/>
  <c r="E15" i="1" s="1"/>
  <c r="C173" i="24"/>
  <c r="D15" i="1" s="1"/>
  <c r="B173" i="24"/>
  <c r="C15" i="1" s="1"/>
  <c r="H151" i="24"/>
  <c r="I14" i="1" s="1"/>
  <c r="E151" i="24"/>
  <c r="F14" i="1" s="1"/>
  <c r="D151" i="24"/>
  <c r="E14" i="1" s="1"/>
  <c r="C151" i="24"/>
  <c r="D14" i="1" s="1"/>
  <c r="B151" i="24"/>
  <c r="C14" i="1" s="1"/>
  <c r="F13" i="1"/>
  <c r="E13" i="1"/>
  <c r="D13" i="1"/>
  <c r="C13" i="1"/>
  <c r="H107" i="24"/>
  <c r="I12" i="1" s="1"/>
  <c r="E107" i="24"/>
  <c r="F12" i="1" s="1"/>
  <c r="D107" i="24"/>
  <c r="E12" i="1" s="1"/>
  <c r="C107" i="24"/>
  <c r="D12" i="1" s="1"/>
  <c r="B107" i="24"/>
  <c r="C12" i="1" s="1"/>
  <c r="F106" i="24"/>
  <c r="G106" i="24" s="1"/>
  <c r="F105" i="24"/>
  <c r="G105" i="24" s="1"/>
  <c r="F104" i="24"/>
  <c r="G104" i="24" s="1"/>
  <c r="F103" i="24"/>
  <c r="G103" i="24" s="1"/>
  <c r="F102" i="24"/>
  <c r="G102" i="24" s="1"/>
  <c r="F101" i="24"/>
  <c r="G101" i="24" s="1"/>
  <c r="F100" i="24"/>
  <c r="G100" i="24" s="1"/>
  <c r="F99" i="24"/>
  <c r="G99" i="24" s="1"/>
  <c r="F98" i="24"/>
  <c r="G98" i="24" s="1"/>
  <c r="F97" i="24"/>
  <c r="G97" i="24" s="1"/>
  <c r="F96" i="24"/>
  <c r="G96" i="24" s="1"/>
  <c r="F95" i="24"/>
  <c r="G95" i="24" s="1"/>
  <c r="H85" i="24"/>
  <c r="I11" i="1" s="1"/>
  <c r="E85" i="24"/>
  <c r="F11" i="1" s="1"/>
  <c r="D85" i="24"/>
  <c r="E11" i="1" s="1"/>
  <c r="D11" i="1"/>
  <c r="C11" i="1"/>
  <c r="H63" i="24"/>
  <c r="I10" i="1" s="1"/>
  <c r="E63" i="24"/>
  <c r="F10" i="1" s="1"/>
  <c r="D63" i="24"/>
  <c r="E10" i="1" s="1"/>
  <c r="C63" i="24"/>
  <c r="D10" i="1" s="1"/>
  <c r="B63" i="24"/>
  <c r="C10" i="1" s="1"/>
  <c r="H41" i="24"/>
  <c r="I9" i="1" s="1"/>
  <c r="E41" i="24"/>
  <c r="F9" i="1" s="1"/>
  <c r="D41" i="24"/>
  <c r="E9" i="1" s="1"/>
  <c r="C41" i="24"/>
  <c r="D9" i="1" s="1"/>
  <c r="B41" i="24"/>
  <c r="C9" i="1" s="1"/>
  <c r="H19" i="24"/>
  <c r="I8" i="1" s="1"/>
  <c r="E19" i="24"/>
  <c r="F8" i="1" s="1"/>
  <c r="D19" i="24"/>
  <c r="E8" i="1" s="1"/>
  <c r="C19" i="24"/>
  <c r="D8" i="1" s="1"/>
  <c r="B19" i="24"/>
  <c r="C8" i="1" s="1"/>
  <c r="F18" i="24"/>
  <c r="G18" i="24" s="1"/>
  <c r="F17" i="24"/>
  <c r="G17" i="24" s="1"/>
  <c r="F16" i="24"/>
  <c r="G16" i="24" s="1"/>
  <c r="F14" i="24"/>
  <c r="G14" i="24" s="1"/>
  <c r="F13" i="24"/>
  <c r="G13" i="24" s="1"/>
  <c r="F12" i="24"/>
  <c r="G12" i="24" s="1"/>
  <c r="F11" i="24"/>
  <c r="G11" i="24" s="1"/>
  <c r="F10" i="24"/>
  <c r="G10" i="24" s="1"/>
  <c r="F9" i="24"/>
  <c r="G9" i="24" s="1"/>
  <c r="F8" i="24"/>
  <c r="G8" i="24" s="1"/>
  <c r="F7" i="24"/>
  <c r="G7" i="24" s="1"/>
  <c r="L19" i="24"/>
  <c r="M8" i="1" s="1"/>
  <c r="L173" i="24"/>
  <c r="M15" i="1" s="1"/>
  <c r="L107" i="24"/>
  <c r="M12" i="1" s="1"/>
  <c r="L195" i="24"/>
  <c r="M16" i="1" s="1"/>
  <c r="K151" i="24"/>
  <c r="L14" i="1" s="1"/>
  <c r="K173" i="24"/>
  <c r="L15" i="1" s="1"/>
  <c r="L63" i="24"/>
  <c r="M10" i="1" s="1"/>
  <c r="M13" i="1"/>
  <c r="K195" i="24"/>
  <c r="L16" i="1" s="1"/>
  <c r="D326" i="24"/>
  <c r="C348" i="24"/>
  <c r="G23" i="1" s="1"/>
  <c r="I23" i="1" s="1"/>
  <c r="L23" i="1" s="1"/>
  <c r="C261" i="24"/>
  <c r="G19" i="1" s="1"/>
  <c r="I19" i="1" s="1"/>
  <c r="L19" i="1" s="1"/>
  <c r="D370" i="24"/>
  <c r="D282" i="24"/>
  <c r="K63" i="24"/>
  <c r="L10" i="1" s="1"/>
  <c r="L13" i="1"/>
  <c r="L85" i="24"/>
  <c r="M11" i="1" s="1"/>
  <c r="F195" i="24"/>
  <c r="G16" i="1" s="1"/>
  <c r="L41" i="24"/>
  <c r="M9" i="1" s="1"/>
  <c r="D348" i="24"/>
  <c r="K107" i="24"/>
  <c r="L12" i="1" s="1"/>
  <c r="D391" i="24"/>
  <c r="L8" i="1"/>
  <c r="F151" i="24"/>
  <c r="G14" i="1" s="1"/>
  <c r="E391" i="24"/>
  <c r="M25" i="1" s="1"/>
  <c r="F63" i="24"/>
  <c r="G10" i="1" s="1"/>
  <c r="C304" i="24"/>
  <c r="G21" i="1" s="1"/>
  <c r="I21" i="1" s="1"/>
  <c r="L21" i="1" s="1"/>
  <c r="C370" i="24"/>
  <c r="G24" i="1" s="1"/>
  <c r="I24" i="1" s="1"/>
  <c r="L24" i="1" s="1"/>
  <c r="C326" i="24"/>
  <c r="G22" i="1" s="1"/>
  <c r="I22" i="1" s="1"/>
  <c r="L22" i="1" s="1"/>
  <c r="G13" i="1"/>
  <c r="F85" i="24"/>
  <c r="G11" i="1" s="1"/>
  <c r="F41" i="24"/>
  <c r="G9" i="1" s="1"/>
  <c r="C217" i="24"/>
  <c r="G17" i="1" s="1"/>
  <c r="I17" i="1" s="1"/>
  <c r="D239" i="24"/>
  <c r="F206" i="24"/>
  <c r="E217" i="24"/>
  <c r="M17" i="1" s="1"/>
  <c r="E348" i="24"/>
  <c r="M23" i="1" s="1"/>
  <c r="M21" i="1"/>
  <c r="F299" i="24"/>
  <c r="F257" i="24"/>
  <c r="K41" i="24"/>
  <c r="L9" i="1" s="1"/>
  <c r="M96" i="24"/>
  <c r="F348" i="24"/>
  <c r="F304" i="24"/>
  <c r="F173" i="24"/>
  <c r="G15" i="1" s="1"/>
  <c r="G170" i="24"/>
  <c r="I107" i="24" l="1"/>
  <c r="J12" i="1" s="1"/>
  <c r="I19" i="24"/>
  <c r="J8" i="1" s="1"/>
  <c r="G107" i="24"/>
  <c r="H12" i="1" s="1"/>
  <c r="F261" i="24"/>
  <c r="F370" i="24"/>
  <c r="E239" i="24"/>
  <c r="M18" i="1" s="1"/>
  <c r="M26" i="1" s="1"/>
  <c r="G85" i="24"/>
  <c r="H11" i="1" s="1"/>
  <c r="G195" i="24"/>
  <c r="H16" i="1" s="1"/>
  <c r="I195" i="24"/>
  <c r="J16" i="1" s="1"/>
  <c r="F107" i="24"/>
  <c r="G12" i="1" s="1"/>
  <c r="F19" i="24"/>
  <c r="G8" i="1" s="1"/>
  <c r="G26" i="1" s="1"/>
  <c r="M19" i="24"/>
  <c r="G19" i="24"/>
  <c r="H8" i="1" s="1"/>
  <c r="N12" i="1"/>
  <c r="F26" i="1"/>
  <c r="M107" i="24"/>
  <c r="G151" i="24"/>
  <c r="H14" i="1" s="1"/>
  <c r="N9" i="1"/>
  <c r="N15" i="1"/>
  <c r="N11" i="1"/>
  <c r="M85" i="24"/>
  <c r="N8" i="1"/>
  <c r="N24" i="1"/>
  <c r="F326" i="24"/>
  <c r="N19" i="1"/>
  <c r="C18" i="1"/>
  <c r="C26" i="1" s="1"/>
  <c r="N25" i="1"/>
  <c r="F391" i="24"/>
  <c r="N23" i="1"/>
  <c r="N22" i="1"/>
  <c r="N21" i="1"/>
  <c r="N20" i="1"/>
  <c r="F282" i="24"/>
  <c r="N16" i="1"/>
  <c r="M195" i="24"/>
  <c r="I173" i="24"/>
  <c r="J15" i="1" s="1"/>
  <c r="M173" i="24"/>
  <c r="G173" i="24"/>
  <c r="H15" i="1" s="1"/>
  <c r="N14" i="1"/>
  <c r="I151" i="24"/>
  <c r="J14" i="1" s="1"/>
  <c r="M151" i="24"/>
  <c r="E26" i="1"/>
  <c r="N13" i="1"/>
  <c r="I85" i="24"/>
  <c r="J11" i="1" s="1"/>
  <c r="N10" i="1"/>
  <c r="M63" i="24"/>
  <c r="I63" i="24"/>
  <c r="J10" i="1" s="1"/>
  <c r="G63" i="24"/>
  <c r="H10" i="1" s="1"/>
  <c r="D26" i="1"/>
  <c r="M41" i="24"/>
  <c r="I41" i="24"/>
  <c r="J9" i="1" s="1"/>
  <c r="G41" i="24"/>
  <c r="H9" i="1" s="1"/>
  <c r="L17" i="1"/>
  <c r="N18" i="1" l="1"/>
  <c r="F239" i="24"/>
  <c r="N17" i="1"/>
  <c r="L26" i="1"/>
  <c r="N26" i="1" l="1"/>
  <c r="H13" i="1" l="1"/>
  <c r="H26" i="1" s="1"/>
  <c r="I13" i="1"/>
  <c r="I26" i="1" s="1"/>
  <c r="J13" i="1" l="1"/>
  <c r="J26" i="1" s="1"/>
</calcChain>
</file>

<file path=xl/sharedStrings.xml><?xml version="1.0" encoding="utf-8"?>
<sst xmlns="http://schemas.openxmlformats.org/spreadsheetml/2006/main" count="500" uniqueCount="62">
  <si>
    <t>REEMBOLSO</t>
  </si>
  <si>
    <t>CUSTO TOTAL</t>
  </si>
  <si>
    <t>ELETROBRAS ELETRONORTE</t>
  </si>
  <si>
    <t>BENEFICIÁRIAS</t>
  </si>
  <si>
    <t>DESCONTO ACR</t>
  </si>
  <si>
    <t>AMAPARI</t>
  </si>
  <si>
    <t>BR ALCOA</t>
  </si>
  <si>
    <t>BREITENER TAMBAQUI</t>
  </si>
  <si>
    <t>BREITENER JARAQUI</t>
  </si>
  <si>
    <t>GERA</t>
  </si>
  <si>
    <t>MANAUARA</t>
  </si>
  <si>
    <t>RIO AMAZONAS</t>
  </si>
  <si>
    <t>CERR</t>
  </si>
  <si>
    <t>CEA</t>
  </si>
  <si>
    <t>CELPA</t>
  </si>
  <si>
    <t>CEMAT</t>
  </si>
  <si>
    <t>CELPE</t>
  </si>
  <si>
    <t>JARI</t>
  </si>
  <si>
    <t>CT COMB</t>
  </si>
  <si>
    <t>CT GP</t>
  </si>
  <si>
    <t>CT CPEE</t>
  </si>
  <si>
    <t>CT SE</t>
  </si>
  <si>
    <t>ELB DISTR ACRE</t>
  </si>
  <si>
    <t>ELB DISTR RONDÔNIA</t>
  </si>
  <si>
    <t>ELB DISTR RORAIMA</t>
  </si>
  <si>
    <t>CT COMB = COMBUSTÍVEIS + TRANSPORTE + SHIP-OR-PAY + TAKE-OR-PAY</t>
  </si>
  <si>
    <t>CT GP = ATIVOS PRÓPRIOS + RGR + TFSEE + CFURH + ALUGUEL COM O&amp;M + ALUGUEL SEM O&amp;M + O&amp;M DE EQUIPAMENTO PRÓPRIO</t>
  </si>
  <si>
    <t>CT CPEE = POTÊNCIA E ENERGIA ELÉTRICA + IMPORTAÇÃO + RESERVA DE CAPACIDADE + SERVIÇO DE ENERGIA ELÉTRICA EM REGIÕES REMOTAS</t>
  </si>
  <si>
    <t>CT SE = SOBRECONTRATAÇÃO DE ENERGIA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</si>
  <si>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</si>
  <si>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</si>
  <si>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</si>
  <si>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</si>
  <si>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</si>
  <si>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</si>
  <si>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</si>
  <si>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</si>
  <si>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</si>
  <si>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</si>
  <si>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</si>
  <si>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</si>
  <si>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ELB AMAZONAS ENERGIA</t>
  </si>
  <si>
    <t>DISTRIBUIDORAS</t>
  </si>
  <si>
    <t>GERADORAS</t>
  </si>
  <si>
    <t>VALORES EM REAIS</t>
  </si>
  <si>
    <t>FUNDO SETORIAL CCC - CUSTO TOTAL DA GERAÇÃO</t>
  </si>
  <si>
    <t>GERADORA DO AMAZONAS</t>
  </si>
  <si>
    <t>JARI CELULOSE</t>
  </si>
  <si>
    <t>VALOR REEMBOLSADO</t>
  </si>
  <si>
    <t>DIFERENÇA</t>
  </si>
  <si>
    <t>TOTAL</t>
  </si>
  <si>
    <t xml:space="preserve">TOTAL </t>
  </si>
  <si>
    <t>REDUÇÃO PERDAS EFICIENTES</t>
  </si>
  <si>
    <t>REEMBOLSO LÍQUIDO</t>
  </si>
  <si>
    <t>ELB DISTRIBUIÇÃO ACRE</t>
  </si>
  <si>
    <t>ELB DISTRIBUIÇÃO RONDÔNIA</t>
  </si>
  <si>
    <t>ELB DISTRIBUIÇÃO RORAIMA</t>
  </si>
  <si>
    <t>DSP ANEEL Nº758/2015</t>
  </si>
  <si>
    <t>REDUÇÃO DSP Nº758/2015</t>
  </si>
  <si>
    <t>CUSTOS APROVADOS PARA REEMBOLSO - 2016</t>
  </si>
  <si>
    <t>QUADRO RESUMO - 2016</t>
  </si>
  <si>
    <t>DSP ANEEL Nº787/2016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</si>
</sst>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Verdana"/>
      <family val="2"/>
    </font>
    <font>
      <b/>
      <sz val="8"/>
      <color indexed="8"/>
      <name val="Verdana"/>
      <family val="2"/>
    </font>
    <font>
      <sz val="8"/>
      <name val="Calibri"/>
      <family val="2"/>
    </font>
    <font>
      <sz val="8"/>
      <name val="Verdana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43" fontId="2" fillId="0" borderId="1" xfId="1" applyFont="1" applyFill="1" applyBorder="1"/>
    <xf numFmtId="0" fontId="2" fillId="0" borderId="1" xfId="0" applyFont="1" applyFill="1" applyBorder="1"/>
    <xf numFmtId="0" fontId="2" fillId="0" borderId="0" xfId="0" applyFont="1" applyFill="1"/>
    <xf numFmtId="0" fontId="3" fillId="0" borderId="0" xfId="0" applyFont="1" applyFill="1" applyBorder="1"/>
    <xf numFmtId="43" fontId="2" fillId="0" borderId="0" xfId="1" applyFont="1" applyFill="1" applyBorder="1"/>
    <xf numFmtId="0" fontId="3" fillId="0" borderId="0" xfId="0" applyFont="1" applyFill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6" fillId="0" borderId="0" xfId="0" applyFont="1" applyFill="1"/>
    <xf numFmtId="0" fontId="7" fillId="0" borderId="0" xfId="0" applyFont="1"/>
    <xf numFmtId="0" fontId="6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Fill="1" applyBorder="1"/>
    <xf numFmtId="43" fontId="6" fillId="0" borderId="1" xfId="1" applyFont="1" applyFill="1" applyBorder="1"/>
    <xf numFmtId="0" fontId="6" fillId="0" borderId="1" xfId="0" applyFont="1" applyFill="1" applyBorder="1" applyAlignment="1"/>
    <xf numFmtId="43" fontId="6" fillId="0" borderId="0" xfId="0" applyNumberFormat="1" applyFont="1"/>
    <xf numFmtId="43" fontId="6" fillId="2" borderId="1" xfId="1" applyFont="1" applyFill="1" applyBorder="1"/>
    <xf numFmtId="4" fontId="2" fillId="0" borderId="0" xfId="0" applyNumberFormat="1" applyFont="1" applyFill="1"/>
    <xf numFmtId="43" fontId="2" fillId="3" borderId="1" xfId="1" applyFont="1" applyFill="1" applyBorder="1"/>
    <xf numFmtId="164" fontId="5" fillId="0" borderId="2" xfId="1" applyNumberFormat="1" applyFont="1" applyFill="1" applyBorder="1" applyAlignment="1"/>
    <xf numFmtId="43" fontId="2" fillId="0" borderId="0" xfId="0" applyNumberFormat="1" applyFont="1" applyFill="1"/>
    <xf numFmtId="8" fontId="2" fillId="0" borderId="0" xfId="1" applyNumberFormat="1" applyFont="1" applyFill="1" applyBorder="1"/>
    <xf numFmtId="0" fontId="6" fillId="0" borderId="1" xfId="0" applyFont="1" applyBorder="1" applyAlignment="1">
      <alignment horizontal="center" vertical="center" textRotation="90" wrapText="1"/>
    </xf>
    <xf numFmtId="165" fontId="6" fillId="0" borderId="3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31"/>
  <sheetViews>
    <sheetView showGridLines="0" topLeftCell="A4" zoomScaleNormal="100" workbookViewId="0">
      <selection activeCell="A3" sqref="A3"/>
    </sheetView>
  </sheetViews>
  <sheetFormatPr defaultColWidth="14.7109375" defaultRowHeight="15" customHeight="1" x14ac:dyDescent="0.2"/>
  <cols>
    <col min="1" max="1" width="3.28515625" style="13" customWidth="1"/>
    <col min="2" max="2" width="18.140625" style="13" customWidth="1"/>
    <col min="3" max="13" width="15.28515625" style="13" customWidth="1"/>
    <col min="14" max="16384" width="14.7109375" style="1"/>
  </cols>
  <sheetData>
    <row r="1" spans="1:14" ht="15" customHeight="1" x14ac:dyDescent="0.2">
      <c r="A1" s="12" t="s">
        <v>45</v>
      </c>
      <c r="B1" s="12"/>
      <c r="I1" s="12"/>
      <c r="J1" s="12"/>
      <c r="K1" s="12"/>
    </row>
    <row r="2" spans="1:14" ht="15" customHeight="1" x14ac:dyDescent="0.2">
      <c r="A2" s="12" t="s">
        <v>60</v>
      </c>
      <c r="B2" s="12"/>
    </row>
    <row r="3" spans="1:14" ht="15" customHeight="1" x14ac:dyDescent="0.2">
      <c r="A3" s="13" t="s">
        <v>44</v>
      </c>
      <c r="B3" s="12"/>
    </row>
    <row r="4" spans="1:14" ht="1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4" ht="15" customHeight="1" x14ac:dyDescent="0.15">
      <c r="A5" s="29" t="s">
        <v>3</v>
      </c>
      <c r="B5" s="29"/>
      <c r="C5" s="28" t="s">
        <v>18</v>
      </c>
      <c r="D5" s="28" t="s">
        <v>19</v>
      </c>
      <c r="E5" s="30" t="s">
        <v>20</v>
      </c>
      <c r="F5" s="28" t="s">
        <v>21</v>
      </c>
      <c r="G5" s="28" t="s">
        <v>1</v>
      </c>
      <c r="H5" s="28" t="s">
        <v>4</v>
      </c>
      <c r="I5" s="28" t="s">
        <v>0</v>
      </c>
      <c r="J5" s="28" t="s">
        <v>52</v>
      </c>
      <c r="K5" s="28" t="s">
        <v>58</v>
      </c>
      <c r="L5" s="26" t="s">
        <v>53</v>
      </c>
      <c r="M5" s="28" t="s">
        <v>48</v>
      </c>
      <c r="N5" s="28" t="s">
        <v>49</v>
      </c>
    </row>
    <row r="6" spans="1:14" ht="15" customHeight="1" x14ac:dyDescent="0.15">
      <c r="A6" s="29"/>
      <c r="B6" s="29"/>
      <c r="C6" s="28"/>
      <c r="D6" s="28"/>
      <c r="E6" s="31"/>
      <c r="F6" s="28"/>
      <c r="G6" s="28"/>
      <c r="H6" s="28"/>
      <c r="I6" s="28"/>
      <c r="J6" s="28"/>
      <c r="K6" s="28"/>
      <c r="L6" s="27"/>
      <c r="M6" s="28"/>
      <c r="N6" s="28"/>
    </row>
    <row r="7" spans="1:14" ht="15" customHeight="1" x14ac:dyDescent="0.2">
      <c r="N7" s="13"/>
    </row>
    <row r="8" spans="1:14" ht="15" customHeight="1" x14ac:dyDescent="0.2">
      <c r="A8" s="25" t="s">
        <v>42</v>
      </c>
      <c r="B8" s="15" t="s">
        <v>13</v>
      </c>
      <c r="C8" s="16">
        <f>EMPRESAS!B19</f>
        <v>1146814.8</v>
      </c>
      <c r="D8" s="16">
        <f>EMPRESAS!C19</f>
        <v>1888811.2100000002</v>
      </c>
      <c r="E8" s="16">
        <f>EMPRESAS!D19</f>
        <v>29483989.420000002</v>
      </c>
      <c r="F8" s="16">
        <f>EMPRESAS!E19</f>
        <v>0</v>
      </c>
      <c r="G8" s="16">
        <f>EMPRESAS!F19</f>
        <v>32519615.429999996</v>
      </c>
      <c r="H8" s="16">
        <f>EMPRESAS!G19</f>
        <v>3798287.0999999996</v>
      </c>
      <c r="I8" s="16">
        <f>EMPRESAS!H19</f>
        <v>28721328.329999998</v>
      </c>
      <c r="J8" s="16">
        <f>EMPRESAS!I19</f>
        <v>775475.85999999894</v>
      </c>
      <c r="K8" s="16">
        <f>EMPRESAS!J19</f>
        <v>0</v>
      </c>
      <c r="L8" s="16">
        <f>EMPRESAS!J19</f>
        <v>0</v>
      </c>
      <c r="M8" s="16">
        <f>EMPRESAS!L19</f>
        <v>19377481.27</v>
      </c>
      <c r="N8" s="16">
        <f>M8-L8</f>
        <v>19377481.27</v>
      </c>
    </row>
    <row r="9" spans="1:14" ht="15" customHeight="1" x14ac:dyDescent="0.2">
      <c r="A9" s="25"/>
      <c r="B9" s="15" t="s">
        <v>14</v>
      </c>
      <c r="C9" s="16">
        <f>EMPRESAS!B41</f>
        <v>276609296.48000002</v>
      </c>
      <c r="D9" s="16">
        <f>EMPRESAS!C41</f>
        <v>19095913.350000001</v>
      </c>
      <c r="E9" s="16">
        <f>EMPRESAS!D41</f>
        <v>96445381.820000008</v>
      </c>
      <c r="F9" s="16">
        <f>EMPRESAS!E41</f>
        <v>0</v>
      </c>
      <c r="G9" s="16">
        <f>EMPRESAS!F41</f>
        <v>392150591.64000005</v>
      </c>
      <c r="H9" s="16">
        <f>EMPRESAS!G41</f>
        <v>121202548.61000001</v>
      </c>
      <c r="I9" s="16">
        <f>EMPRESAS!H41</f>
        <v>270948043.03000003</v>
      </c>
      <c r="J9" s="16">
        <f>EMPRESAS!I41</f>
        <v>9754029.5500000007</v>
      </c>
      <c r="K9" s="16">
        <f>EMPRESAS!J41</f>
        <v>0</v>
      </c>
      <c r="L9" s="16">
        <f>EMPRESAS!K41</f>
        <v>261194013.47999999</v>
      </c>
      <c r="M9" s="16">
        <f>EMPRESAS!L41</f>
        <v>261194013.47999999</v>
      </c>
      <c r="N9" s="16">
        <f t="shared" ref="N9:N25" si="0">M9-L9</f>
        <v>0</v>
      </c>
    </row>
    <row r="10" spans="1:14" ht="15" customHeight="1" x14ac:dyDescent="0.2">
      <c r="A10" s="25"/>
      <c r="B10" s="15" t="s">
        <v>16</v>
      </c>
      <c r="C10" s="16">
        <f>EMPRESAS!B63</f>
        <v>16514921.029999999</v>
      </c>
      <c r="D10" s="16">
        <f>EMPRESAS!C63</f>
        <v>3179469.4099999997</v>
      </c>
      <c r="E10" s="16">
        <f>EMPRESAS!D63</f>
        <v>0</v>
      </c>
      <c r="F10" s="16">
        <f>EMPRESAS!E63</f>
        <v>0</v>
      </c>
      <c r="G10" s="16">
        <f>EMPRESAS!F63</f>
        <v>19694390.439999998</v>
      </c>
      <c r="H10" s="16">
        <f>EMPRESAS!G63</f>
        <v>4932795.07</v>
      </c>
      <c r="I10" s="16">
        <f>EMPRESAS!H63</f>
        <v>14761595.369999997</v>
      </c>
      <c r="J10" s="16">
        <f>EMPRESAS!I63</f>
        <v>221423.94999999972</v>
      </c>
      <c r="K10" s="16">
        <f>EMPRESAS!J63</f>
        <v>0</v>
      </c>
      <c r="L10" s="16">
        <f>EMPRESAS!K63</f>
        <v>14540171.419999998</v>
      </c>
      <c r="M10" s="16">
        <f>EMPRESAS!L63</f>
        <v>14540171.419999998</v>
      </c>
      <c r="N10" s="16">
        <f t="shared" si="0"/>
        <v>0</v>
      </c>
    </row>
    <row r="11" spans="1:14" ht="15" customHeight="1" x14ac:dyDescent="0.2">
      <c r="A11" s="25"/>
      <c r="B11" s="15" t="s">
        <v>15</v>
      </c>
      <c r="C11" s="16">
        <f>EMPRESAS!B85</f>
        <v>7565721.1563459989</v>
      </c>
      <c r="D11" s="16">
        <f>EMPRESAS!C85</f>
        <v>3770714.3927000002</v>
      </c>
      <c r="E11" s="16">
        <f>EMPRESAS!D85</f>
        <v>0</v>
      </c>
      <c r="F11" s="16">
        <f>EMPRESAS!E85</f>
        <v>0</v>
      </c>
      <c r="G11" s="16">
        <f>EMPRESAS!F85</f>
        <v>11336435.539045999</v>
      </c>
      <c r="H11" s="16">
        <f>EMPRESAS!G85</f>
        <v>1534451.3390460003</v>
      </c>
      <c r="I11" s="16">
        <f>EMPRESAS!H85</f>
        <v>9801984.1999999993</v>
      </c>
      <c r="J11" s="16">
        <f>EMPRESAS!I85</f>
        <v>19603.940000000061</v>
      </c>
      <c r="K11" s="16">
        <f>EMPRESAS!J85</f>
        <v>0</v>
      </c>
      <c r="L11" s="16">
        <f>EMPRESAS!K85</f>
        <v>9782380.2599999998</v>
      </c>
      <c r="M11" s="16">
        <f>EMPRESAS!L85</f>
        <v>9782380.2599999998</v>
      </c>
      <c r="N11" s="16">
        <f t="shared" si="0"/>
        <v>0</v>
      </c>
    </row>
    <row r="12" spans="1:14" ht="15" customHeight="1" x14ac:dyDescent="0.2">
      <c r="A12" s="25"/>
      <c r="B12" s="15" t="s">
        <v>12</v>
      </c>
      <c r="C12" s="16">
        <f>EMPRESAS!B107</f>
        <v>0</v>
      </c>
      <c r="D12" s="16">
        <f>EMPRESAS!C107</f>
        <v>0</v>
      </c>
      <c r="E12" s="16">
        <f>EMPRESAS!D107</f>
        <v>0</v>
      </c>
      <c r="F12" s="16">
        <f>EMPRESAS!E107</f>
        <v>0</v>
      </c>
      <c r="G12" s="16">
        <f>EMPRESAS!F107</f>
        <v>0</v>
      </c>
      <c r="H12" s="16">
        <f>EMPRESAS!G107</f>
        <v>0</v>
      </c>
      <c r="I12" s="16">
        <f>EMPRESAS!H107</f>
        <v>0</v>
      </c>
      <c r="J12" s="16">
        <f>EMPRESAS!I107</f>
        <v>0</v>
      </c>
      <c r="K12" s="16">
        <f>EMPRESAS!J107</f>
        <v>0</v>
      </c>
      <c r="L12" s="16">
        <f>EMPRESAS!K107</f>
        <v>0</v>
      </c>
      <c r="M12" s="16">
        <f>EMPRESAS!L107</f>
        <v>0</v>
      </c>
      <c r="N12" s="16">
        <f t="shared" si="0"/>
        <v>0</v>
      </c>
    </row>
    <row r="13" spans="1:14" ht="15" customHeight="1" x14ac:dyDescent="0.2">
      <c r="A13" s="25"/>
      <c r="B13" s="15" t="s">
        <v>41</v>
      </c>
      <c r="C13" s="16">
        <f>EMPRESAS!B129</f>
        <v>2896917686.2055049</v>
      </c>
      <c r="D13" s="16">
        <f>EMPRESAS!C129</f>
        <v>747208525.70592725</v>
      </c>
      <c r="E13" s="16">
        <f>EMPRESAS!D129</f>
        <v>716446771.13669419</v>
      </c>
      <c r="F13" s="16" t="e">
        <f>EMPRESAS!#REF!</f>
        <v>#REF!</v>
      </c>
      <c r="G13" s="16">
        <f>EMPRESAS!E129</f>
        <v>4360572983.0481262</v>
      </c>
      <c r="H13" s="16">
        <f>EMPRESAS!F129</f>
        <v>1718628836.1784501</v>
      </c>
      <c r="I13" s="16">
        <f>EMPRESAS!G129</f>
        <v>2641944146.8696766</v>
      </c>
      <c r="J13" s="16">
        <f>EMPRESAS!H129</f>
        <v>261552470.54009789</v>
      </c>
      <c r="K13" s="16">
        <f>EMPRESAS!I129</f>
        <v>131918225.7</v>
      </c>
      <c r="L13" s="16">
        <f>EMPRESAS!K129</f>
        <v>1918026303.2995787</v>
      </c>
      <c r="M13" s="16">
        <f>EMPRESAS!L129</f>
        <v>1885608133.5310347</v>
      </c>
      <c r="N13" s="16">
        <f t="shared" si="0"/>
        <v>-32418169.768543959</v>
      </c>
    </row>
    <row r="14" spans="1:14" ht="15" customHeight="1" x14ac:dyDescent="0.2">
      <c r="A14" s="25"/>
      <c r="B14" s="15" t="s">
        <v>22</v>
      </c>
      <c r="C14" s="16">
        <f>EMPRESAS!B151</f>
        <v>132398204.46000001</v>
      </c>
      <c r="D14" s="16">
        <f>EMPRESAS!C151</f>
        <v>0</v>
      </c>
      <c r="E14" s="16">
        <f>EMPRESAS!D151</f>
        <v>93970200.870000005</v>
      </c>
      <c r="F14" s="16">
        <f>EMPRESAS!E151</f>
        <v>0</v>
      </c>
      <c r="G14" s="16">
        <f>EMPRESAS!F151</f>
        <v>226368405.30000001</v>
      </c>
      <c r="H14" s="16">
        <f>EMPRESAS!G151</f>
        <v>62722987.689999998</v>
      </c>
      <c r="I14" s="16">
        <f>EMPRESAS!H151</f>
        <v>163645417.60999998</v>
      </c>
      <c r="J14" s="16">
        <f>EMPRESAS!I151</f>
        <v>8992901.9100000001</v>
      </c>
      <c r="K14" s="16">
        <f>EMPRESAS!J151</f>
        <v>13256207.159999998</v>
      </c>
      <c r="L14" s="16">
        <f>EMPRESAS!K151</f>
        <v>144711110.33000001</v>
      </c>
      <c r="M14" s="16">
        <f>EMPRESAS!L151</f>
        <v>-14768467.809999995</v>
      </c>
      <c r="N14" s="16">
        <f t="shared" si="0"/>
        <v>-159479578.14000002</v>
      </c>
    </row>
    <row r="15" spans="1:14" ht="15" customHeight="1" x14ac:dyDescent="0.2">
      <c r="A15" s="25"/>
      <c r="B15" s="15" t="s">
        <v>23</v>
      </c>
      <c r="C15" s="16">
        <f>EMPRESAS!B173</f>
        <v>17379742.729999997</v>
      </c>
      <c r="D15" s="16">
        <f>EMPRESAS!C173</f>
        <v>2573187.25</v>
      </c>
      <c r="E15" s="16">
        <f>EMPRESAS!D173</f>
        <v>368466822.16000003</v>
      </c>
      <c r="F15" s="16">
        <f>EMPRESAS!E173</f>
        <v>0</v>
      </c>
      <c r="G15" s="16">
        <f>EMPRESAS!F173</f>
        <v>388419752.13999993</v>
      </c>
      <c r="H15" s="16">
        <f>EMPRESAS!G173</f>
        <v>85800555.749999985</v>
      </c>
      <c r="I15" s="16">
        <f>EMPRESAS!H173</f>
        <v>302619196.38999999</v>
      </c>
      <c r="J15" s="16">
        <f>EMPRESAS!I173</f>
        <v>16038817.420000002</v>
      </c>
      <c r="K15" s="16">
        <f>EMPRESAS!J173</f>
        <v>0</v>
      </c>
      <c r="L15" s="16">
        <f>EMPRESAS!K173</f>
        <v>286580378.96999997</v>
      </c>
      <c r="M15" s="16">
        <f>EMPRESAS!L173</f>
        <v>193840140.94</v>
      </c>
      <c r="N15" s="16">
        <f t="shared" si="0"/>
        <v>-92740238.029999971</v>
      </c>
    </row>
    <row r="16" spans="1:14" ht="15" customHeight="1" x14ac:dyDescent="0.2">
      <c r="A16" s="25"/>
      <c r="B16" s="15" t="s">
        <v>24</v>
      </c>
      <c r="C16" s="16">
        <f>EMPRESAS!B195</f>
        <v>80560861.820000008</v>
      </c>
      <c r="D16" s="16">
        <f>EMPRESAS!C195</f>
        <v>0</v>
      </c>
      <c r="E16" s="16">
        <f>EMPRESAS!D195</f>
        <v>392328527.65999997</v>
      </c>
      <c r="F16" s="16">
        <f>EMPRESAS!E195</f>
        <v>0</v>
      </c>
      <c r="G16" s="16">
        <f>EMPRESAS!F195</f>
        <v>472889389.48000002</v>
      </c>
      <c r="H16" s="16">
        <f>EMPRESAS!G195</f>
        <v>342166900.44000006</v>
      </c>
      <c r="I16" s="16">
        <f>EMPRESAS!H195</f>
        <v>130722489.03999999</v>
      </c>
      <c r="J16" s="16">
        <f>EMPRESAS!I195</f>
        <v>-392041.22999999486</v>
      </c>
      <c r="K16" s="16">
        <f>EMPRESAS!J195</f>
        <v>9746571.209999999</v>
      </c>
      <c r="L16" s="16">
        <f>EMPRESAS!K195</f>
        <v>123804601.86999999</v>
      </c>
      <c r="M16" s="16">
        <f>EMPRESAS!L195</f>
        <v>101458573.86</v>
      </c>
      <c r="N16" s="16">
        <f t="shared" si="0"/>
        <v>-22346028.00999999</v>
      </c>
    </row>
    <row r="17" spans="1:14" ht="15" customHeight="1" x14ac:dyDescent="0.2">
      <c r="A17" s="25" t="s">
        <v>43</v>
      </c>
      <c r="B17" s="15" t="s">
        <v>5</v>
      </c>
      <c r="C17" s="16">
        <f>EMPRESAS!B217</f>
        <v>0</v>
      </c>
      <c r="D17" s="19"/>
      <c r="E17" s="19"/>
      <c r="F17" s="19"/>
      <c r="G17" s="16">
        <f>EMPRESAS!C217</f>
        <v>0</v>
      </c>
      <c r="H17" s="19"/>
      <c r="I17" s="16">
        <f>G17</f>
        <v>0</v>
      </c>
      <c r="J17" s="19"/>
      <c r="K17" s="19"/>
      <c r="L17" s="16">
        <f>I17</f>
        <v>0</v>
      </c>
      <c r="M17" s="16">
        <f>EMPRESAS!E217</f>
        <v>0</v>
      </c>
      <c r="N17" s="16">
        <f t="shared" si="0"/>
        <v>0</v>
      </c>
    </row>
    <row r="18" spans="1:14" ht="15" customHeight="1" x14ac:dyDescent="0.2">
      <c r="A18" s="25"/>
      <c r="B18" s="15" t="s">
        <v>6</v>
      </c>
      <c r="C18" s="16">
        <f>EMPRESAS!B239</f>
        <v>23229690.531910002</v>
      </c>
      <c r="D18" s="19"/>
      <c r="E18" s="19"/>
      <c r="F18" s="19"/>
      <c r="G18" s="16">
        <f>EMPRESAS!C239</f>
        <v>23229690.531910002</v>
      </c>
      <c r="H18" s="19"/>
      <c r="I18" s="16">
        <f t="shared" ref="I18:I25" si="1">G18</f>
        <v>23229690.531910002</v>
      </c>
      <c r="J18" s="19"/>
      <c r="K18" s="19"/>
      <c r="L18" s="16">
        <f t="shared" ref="L18:L25" si="2">I18</f>
        <v>23229690.531910002</v>
      </c>
      <c r="M18" s="16">
        <f>EMPRESAS!E239</f>
        <v>23229690.531910002</v>
      </c>
      <c r="N18" s="16">
        <f t="shared" si="0"/>
        <v>0</v>
      </c>
    </row>
    <row r="19" spans="1:14" ht="15" customHeight="1" x14ac:dyDescent="0.2">
      <c r="A19" s="25"/>
      <c r="B19" s="15" t="s">
        <v>8</v>
      </c>
      <c r="C19" s="16">
        <f>EMPRESAS!B261</f>
        <v>56009.017308437898</v>
      </c>
      <c r="D19" s="19"/>
      <c r="E19" s="19"/>
      <c r="F19" s="19"/>
      <c r="G19" s="16">
        <f>EMPRESAS!C261</f>
        <v>56009.017308437898</v>
      </c>
      <c r="H19" s="19"/>
      <c r="I19" s="16">
        <f t="shared" si="1"/>
        <v>56009.017308437898</v>
      </c>
      <c r="J19" s="19"/>
      <c r="K19" s="19"/>
      <c r="L19" s="16">
        <f t="shared" si="2"/>
        <v>56009.017308437898</v>
      </c>
      <c r="M19" s="16">
        <f>EMPRESAS!E261</f>
        <v>56009.017308437898</v>
      </c>
      <c r="N19" s="16">
        <f t="shared" si="0"/>
        <v>0</v>
      </c>
    </row>
    <row r="20" spans="1:14" ht="15" customHeight="1" x14ac:dyDescent="0.2">
      <c r="A20" s="25"/>
      <c r="B20" s="15" t="s">
        <v>7</v>
      </c>
      <c r="C20" s="16">
        <f>EMPRESAS!B282</f>
        <v>1096978.4001465577</v>
      </c>
      <c r="D20" s="19"/>
      <c r="E20" s="19"/>
      <c r="F20" s="19"/>
      <c r="G20" s="16">
        <f>EMPRESAS!C282</f>
        <v>1096978.4001465577</v>
      </c>
      <c r="H20" s="19"/>
      <c r="I20" s="16">
        <f t="shared" si="1"/>
        <v>1096978.4001465577</v>
      </c>
      <c r="J20" s="19"/>
      <c r="K20" s="19"/>
      <c r="L20" s="16">
        <f t="shared" si="2"/>
        <v>1096978.4001465577</v>
      </c>
      <c r="M20" s="16">
        <f>EMPRESAS!E282</f>
        <v>1096978.4001465577</v>
      </c>
      <c r="N20" s="16">
        <f t="shared" si="0"/>
        <v>0</v>
      </c>
    </row>
    <row r="21" spans="1:14" ht="15" customHeight="1" x14ac:dyDescent="0.2">
      <c r="A21" s="25"/>
      <c r="B21" s="15" t="s">
        <v>2</v>
      </c>
      <c r="C21" s="16">
        <f>EMPRESAS!B304</f>
        <v>0</v>
      </c>
      <c r="D21" s="19"/>
      <c r="E21" s="19"/>
      <c r="F21" s="19"/>
      <c r="G21" s="16">
        <f>EMPRESAS!C304</f>
        <v>0</v>
      </c>
      <c r="H21" s="19"/>
      <c r="I21" s="16">
        <f t="shared" si="1"/>
        <v>0</v>
      </c>
      <c r="J21" s="19"/>
      <c r="K21" s="19"/>
      <c r="L21" s="16">
        <f t="shared" si="2"/>
        <v>0</v>
      </c>
      <c r="M21" s="16">
        <f>EMPRESAS!E304</f>
        <v>0</v>
      </c>
      <c r="N21" s="16">
        <f t="shared" si="0"/>
        <v>0</v>
      </c>
    </row>
    <row r="22" spans="1:14" ht="15" customHeight="1" x14ac:dyDescent="0.2">
      <c r="A22" s="25"/>
      <c r="B22" s="15" t="s">
        <v>9</v>
      </c>
      <c r="C22" s="16">
        <f>EMPRESAS!B326</f>
        <v>15146425.443913499</v>
      </c>
      <c r="D22" s="19"/>
      <c r="E22" s="19"/>
      <c r="F22" s="19"/>
      <c r="G22" s="16">
        <f>EMPRESAS!C326</f>
        <v>15146425.443913499</v>
      </c>
      <c r="H22" s="19"/>
      <c r="I22" s="16">
        <f t="shared" si="1"/>
        <v>15146425.443913499</v>
      </c>
      <c r="J22" s="19"/>
      <c r="K22" s="19"/>
      <c r="L22" s="16">
        <f t="shared" si="2"/>
        <v>15146425.443913499</v>
      </c>
      <c r="M22" s="16">
        <f>EMPRESAS!E326</f>
        <v>15146425.443913499</v>
      </c>
      <c r="N22" s="16">
        <f t="shared" si="0"/>
        <v>0</v>
      </c>
    </row>
    <row r="23" spans="1:14" ht="15" customHeight="1" x14ac:dyDescent="0.2">
      <c r="A23" s="25"/>
      <c r="B23" s="15" t="s">
        <v>17</v>
      </c>
      <c r="C23" s="16">
        <f>EMPRESAS!B348</f>
        <v>0</v>
      </c>
      <c r="D23" s="19"/>
      <c r="E23" s="19"/>
      <c r="F23" s="19"/>
      <c r="G23" s="16">
        <f>EMPRESAS!C348</f>
        <v>0</v>
      </c>
      <c r="H23" s="19"/>
      <c r="I23" s="16">
        <f t="shared" si="1"/>
        <v>0</v>
      </c>
      <c r="J23" s="19"/>
      <c r="K23" s="19"/>
      <c r="L23" s="16">
        <f t="shared" si="2"/>
        <v>0</v>
      </c>
      <c r="M23" s="16">
        <f>EMPRESAS!E348</f>
        <v>0</v>
      </c>
      <c r="N23" s="16">
        <f t="shared" si="0"/>
        <v>0</v>
      </c>
    </row>
    <row r="24" spans="1:14" ht="15" customHeight="1" x14ac:dyDescent="0.2">
      <c r="A24" s="25"/>
      <c r="B24" s="15" t="s">
        <v>10</v>
      </c>
      <c r="C24" s="16">
        <f>EMPRESAS!B370</f>
        <v>18378004.709999997</v>
      </c>
      <c r="D24" s="19"/>
      <c r="E24" s="19"/>
      <c r="F24" s="19"/>
      <c r="G24" s="16">
        <f>EMPRESAS!C370</f>
        <v>18378004.709999997</v>
      </c>
      <c r="H24" s="19"/>
      <c r="I24" s="16">
        <f t="shared" si="1"/>
        <v>18378004.709999997</v>
      </c>
      <c r="J24" s="19"/>
      <c r="K24" s="19"/>
      <c r="L24" s="16">
        <f t="shared" si="2"/>
        <v>18378004.709999997</v>
      </c>
      <c r="M24" s="16">
        <f>EMPRESAS!E370</f>
        <v>18378004.709999997</v>
      </c>
      <c r="N24" s="16">
        <f t="shared" si="0"/>
        <v>0</v>
      </c>
    </row>
    <row r="25" spans="1:14" ht="15" customHeight="1" x14ac:dyDescent="0.2">
      <c r="A25" s="25"/>
      <c r="B25" s="15" t="s">
        <v>11</v>
      </c>
      <c r="C25" s="16">
        <f>EMPRESAS!B391</f>
        <v>17351516.855919249</v>
      </c>
      <c r="D25" s="19"/>
      <c r="E25" s="19"/>
      <c r="F25" s="19"/>
      <c r="G25" s="16">
        <f>EMPRESAS!C391</f>
        <v>17351516.855919249</v>
      </c>
      <c r="H25" s="19"/>
      <c r="I25" s="16">
        <f t="shared" si="1"/>
        <v>17351516.855919249</v>
      </c>
      <c r="J25" s="19"/>
      <c r="K25" s="19"/>
      <c r="L25" s="16">
        <f t="shared" si="2"/>
        <v>17351516.855919249</v>
      </c>
      <c r="M25" s="16">
        <f>EMPRESAS!E391</f>
        <v>17351516.855919249</v>
      </c>
      <c r="N25" s="16">
        <f t="shared" si="0"/>
        <v>0</v>
      </c>
    </row>
    <row r="26" spans="1:14" ht="15" customHeight="1" x14ac:dyDescent="0.2">
      <c r="A26" s="17" t="s">
        <v>50</v>
      </c>
      <c r="B26" s="17"/>
      <c r="C26" s="16">
        <f>SUM(C8:C25)</f>
        <v>3504351873.6410489</v>
      </c>
      <c r="D26" s="16">
        <f t="shared" ref="D26:I26" si="3">SUM(D8:D25)</f>
        <v>777716621.31862724</v>
      </c>
      <c r="E26" s="16">
        <f t="shared" si="3"/>
        <v>1697141693.0666943</v>
      </c>
      <c r="F26" s="16" t="e">
        <f t="shared" si="3"/>
        <v>#REF!</v>
      </c>
      <c r="G26" s="16">
        <f t="shared" si="3"/>
        <v>5979210187.9763689</v>
      </c>
      <c r="H26" s="16">
        <f t="shared" si="3"/>
        <v>2340787362.177496</v>
      </c>
      <c r="I26" s="16">
        <f t="shared" si="3"/>
        <v>3638422825.7988739</v>
      </c>
      <c r="J26" s="16">
        <f>SUM(J8:J25)</f>
        <v>296962681.94009793</v>
      </c>
      <c r="K26" s="16"/>
      <c r="L26" s="16">
        <f>SUM(L8:L25)</f>
        <v>2833897584.5887756</v>
      </c>
      <c r="M26" s="16">
        <f>SUM(M8:M25)</f>
        <v>2546291051.9102325</v>
      </c>
      <c r="N26" s="16">
        <f>SUM(N8:N25)</f>
        <v>-287606532.67854393</v>
      </c>
    </row>
    <row r="28" spans="1:14" ht="15" customHeight="1" x14ac:dyDescent="0.2">
      <c r="B28" s="13" t="s">
        <v>25</v>
      </c>
    </row>
    <row r="29" spans="1:14" ht="15" customHeight="1" x14ac:dyDescent="0.2">
      <c r="B29" s="13" t="s">
        <v>26</v>
      </c>
      <c r="I29" s="18"/>
      <c r="J29" s="18"/>
      <c r="K29" s="18"/>
    </row>
    <row r="30" spans="1:14" ht="15" customHeight="1" x14ac:dyDescent="0.2">
      <c r="B30" s="13" t="s">
        <v>27</v>
      </c>
      <c r="I30" s="18"/>
      <c r="J30" s="18"/>
      <c r="K30" s="18"/>
    </row>
    <row r="31" spans="1:14" ht="15" customHeight="1" x14ac:dyDescent="0.2">
      <c r="B31" s="13" t="s">
        <v>28</v>
      </c>
    </row>
  </sheetData>
  <mergeCells count="15">
    <mergeCell ref="A17:A25"/>
    <mergeCell ref="L5:L6"/>
    <mergeCell ref="M5:M6"/>
    <mergeCell ref="K5:K6"/>
    <mergeCell ref="N5:N6"/>
    <mergeCell ref="A5:B6"/>
    <mergeCell ref="C5:C6"/>
    <mergeCell ref="D5:D6"/>
    <mergeCell ref="E5:E6"/>
    <mergeCell ref="F5:F6"/>
    <mergeCell ref="G5:G6"/>
    <mergeCell ref="H5:H6"/>
    <mergeCell ref="I5:I6"/>
    <mergeCell ref="J5:J6"/>
    <mergeCell ref="A8:A16"/>
  </mergeCells>
  <phoneticPr fontId="4" type="noConversion"/>
  <printOptions horizontalCentered="1" verticalCentered="1"/>
  <pageMargins left="0" right="0" top="0" bottom="0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2"/>
  <sheetViews>
    <sheetView showGridLines="0" tabSelected="1" topLeftCell="A202" zoomScaleNormal="100" zoomScaleSheetLayoutView="100" workbookViewId="0">
      <selection activeCell="L41" sqref="L41"/>
    </sheetView>
  </sheetViews>
  <sheetFormatPr defaultColWidth="14.7109375" defaultRowHeight="10.5" x14ac:dyDescent="0.15"/>
  <cols>
    <col min="1" max="1" width="19" style="4" customWidth="1"/>
    <col min="2" max="3" width="15.7109375" style="4" customWidth="1"/>
    <col min="4" max="4" width="16.85546875" style="4" bestFit="1" customWidth="1"/>
    <col min="5" max="5" width="15.7109375" style="4" customWidth="1"/>
    <col min="6" max="6" width="16.85546875" style="4" bestFit="1" customWidth="1"/>
    <col min="7" max="7" width="15.7109375" style="4" customWidth="1"/>
    <col min="8" max="8" width="16.85546875" style="4" bestFit="1" customWidth="1"/>
    <col min="9" max="9" width="15.7109375" style="4" customWidth="1"/>
    <col min="10" max="10" width="19.28515625" style="4" bestFit="1" customWidth="1"/>
    <col min="11" max="11" width="16.5703125" style="4" customWidth="1"/>
    <col min="12" max="12" width="17" style="4" customWidth="1"/>
    <col min="13" max="13" width="15.28515625" style="4" bestFit="1" customWidth="1"/>
    <col min="14" max="16384" width="14.7109375" style="4"/>
  </cols>
  <sheetData>
    <row r="1" spans="1:13" x14ac:dyDescent="0.15">
      <c r="A1" s="7" t="s">
        <v>45</v>
      </c>
      <c r="G1" s="8"/>
      <c r="H1" s="8"/>
      <c r="I1" s="8"/>
      <c r="J1" s="8"/>
    </row>
    <row r="2" spans="1:13" x14ac:dyDescent="0.15">
      <c r="A2" s="7" t="s">
        <v>59</v>
      </c>
    </row>
    <row r="3" spans="1:13" x14ac:dyDescent="0.15">
      <c r="A3" s="4" t="s">
        <v>44</v>
      </c>
    </row>
    <row r="4" spans="1:13" ht="11.25" customHeight="1" x14ac:dyDescent="0.15">
      <c r="A4" s="36" t="s">
        <v>13</v>
      </c>
      <c r="B4" s="33" t="s">
        <v>18</v>
      </c>
      <c r="C4" s="33" t="s">
        <v>19</v>
      </c>
      <c r="D4" s="37" t="s">
        <v>20</v>
      </c>
      <c r="E4" s="33" t="s">
        <v>21</v>
      </c>
      <c r="F4" s="33" t="s">
        <v>1</v>
      </c>
      <c r="G4" s="33" t="s">
        <v>4</v>
      </c>
      <c r="H4" s="33" t="s">
        <v>0</v>
      </c>
      <c r="I4" s="33" t="s">
        <v>52</v>
      </c>
      <c r="J4" s="37" t="s">
        <v>57</v>
      </c>
      <c r="K4" s="34" t="s">
        <v>53</v>
      </c>
      <c r="L4" s="33" t="s">
        <v>48</v>
      </c>
      <c r="M4" s="33" t="s">
        <v>49</v>
      </c>
    </row>
    <row r="5" spans="1:13" x14ac:dyDescent="0.15">
      <c r="A5" s="36"/>
      <c r="B5" s="33"/>
      <c r="C5" s="33"/>
      <c r="D5" s="38"/>
      <c r="E5" s="33"/>
      <c r="F5" s="33"/>
      <c r="G5" s="33"/>
      <c r="H5" s="33"/>
      <c r="I5" s="33"/>
      <c r="J5" s="38"/>
      <c r="K5" s="35"/>
      <c r="L5" s="33"/>
      <c r="M5" s="33"/>
    </row>
    <row r="7" spans="1:13" x14ac:dyDescent="0.15">
      <c r="A7" s="3" t="s">
        <v>29</v>
      </c>
      <c r="B7" s="2">
        <v>244733.48</v>
      </c>
      <c r="C7" s="2">
        <v>1700985.86</v>
      </c>
      <c r="D7" s="2">
        <v>4643578.67</v>
      </c>
      <c r="E7" s="2"/>
      <c r="F7" s="2">
        <f>B7+C7+D7-E7</f>
        <v>6589298.0099999998</v>
      </c>
      <c r="G7" s="2">
        <f t="shared" ref="G7:G18" si="0">F7-H7</f>
        <v>653221.01999999955</v>
      </c>
      <c r="H7" s="2">
        <v>5936076.9900000002</v>
      </c>
      <c r="I7" s="2">
        <f t="shared" ref="I7:I18" si="1">H7-K7</f>
        <v>160274.08000000007</v>
      </c>
      <c r="J7" s="2"/>
      <c r="K7" s="2">
        <v>5775802.9100000001</v>
      </c>
      <c r="L7" s="2">
        <v>2397976.7599999998</v>
      </c>
      <c r="M7" s="2">
        <f>L7+I7-H7</f>
        <v>-3377826.1500000004</v>
      </c>
    </row>
    <row r="8" spans="1:13" x14ac:dyDescent="0.15">
      <c r="A8" s="3" t="s">
        <v>30</v>
      </c>
      <c r="B8" s="2">
        <v>155159.79999999999</v>
      </c>
      <c r="C8" s="2">
        <v>35004.71</v>
      </c>
      <c r="D8" s="2">
        <v>4681510.41</v>
      </c>
      <c r="E8" s="2"/>
      <c r="F8" s="2">
        <f t="shared" ref="F8:F18" si="2">B8+C8+D8-E8</f>
        <v>4871674.92</v>
      </c>
      <c r="G8" s="2">
        <f t="shared" si="0"/>
        <v>573357.79</v>
      </c>
      <c r="H8" s="2">
        <v>4298317.13</v>
      </c>
      <c r="I8" s="2">
        <f t="shared" si="1"/>
        <v>116054.56000000006</v>
      </c>
      <c r="J8" s="2"/>
      <c r="K8" s="2">
        <v>4182262.57</v>
      </c>
      <c r="L8" s="2">
        <v>2454385.6800000002</v>
      </c>
      <c r="M8" s="2">
        <f t="shared" ref="M8:M18" si="3">L8+I8-H8</f>
        <v>-1727876.8899999997</v>
      </c>
    </row>
    <row r="9" spans="1:13" x14ac:dyDescent="0.15">
      <c r="A9" s="3" t="s">
        <v>31</v>
      </c>
      <c r="B9" s="2">
        <v>224713.48</v>
      </c>
      <c r="C9" s="2">
        <v>38391.47</v>
      </c>
      <c r="D9" s="2">
        <v>5022327.04</v>
      </c>
      <c r="E9" s="2"/>
      <c r="F9" s="2">
        <f t="shared" si="2"/>
        <v>5285431.99</v>
      </c>
      <c r="G9" s="2">
        <f t="shared" si="0"/>
        <v>665832.93000000063</v>
      </c>
      <c r="H9" s="2">
        <v>4619599.0599999996</v>
      </c>
      <c r="I9" s="2">
        <f t="shared" si="1"/>
        <v>124729.16999999993</v>
      </c>
      <c r="J9" s="2"/>
      <c r="K9" s="2">
        <v>4494869.8899999997</v>
      </c>
      <c r="L9" s="2">
        <v>2607325.34</v>
      </c>
      <c r="M9" s="2">
        <f t="shared" si="3"/>
        <v>-1887544.5499999998</v>
      </c>
    </row>
    <row r="10" spans="1:13" x14ac:dyDescent="0.15">
      <c r="A10" s="3" t="s">
        <v>32</v>
      </c>
      <c r="B10" s="2">
        <v>167818.58</v>
      </c>
      <c r="C10" s="2">
        <v>37652.46</v>
      </c>
      <c r="D10" s="2">
        <v>4972869.8099999996</v>
      </c>
      <c r="E10" s="2"/>
      <c r="F10" s="2">
        <f t="shared" si="2"/>
        <v>5178340.8499999996</v>
      </c>
      <c r="G10" s="2">
        <f t="shared" si="0"/>
        <v>636946.62999999989</v>
      </c>
      <c r="H10" s="2">
        <v>4541394.22</v>
      </c>
      <c r="I10" s="2">
        <f t="shared" si="1"/>
        <v>122617.63999999966</v>
      </c>
      <c r="J10" s="2"/>
      <c r="K10" s="2">
        <v>4418776.58</v>
      </c>
      <c r="L10" s="2">
        <v>2584362.42</v>
      </c>
      <c r="M10" s="2">
        <f t="shared" si="3"/>
        <v>-1834414.1600000001</v>
      </c>
    </row>
    <row r="11" spans="1:13" x14ac:dyDescent="0.15">
      <c r="A11" s="3" t="s">
        <v>33</v>
      </c>
      <c r="B11" s="2">
        <v>183657.16</v>
      </c>
      <c r="C11" s="2">
        <v>38533.589999999997</v>
      </c>
      <c r="D11" s="2">
        <v>5140511.3499999996</v>
      </c>
      <c r="E11" s="2"/>
      <c r="F11" s="2">
        <f t="shared" si="2"/>
        <v>5362702.0999999996</v>
      </c>
      <c r="G11" s="2">
        <f t="shared" si="0"/>
        <v>622070.38999999966</v>
      </c>
      <c r="H11" s="2">
        <v>4740631.71</v>
      </c>
      <c r="I11" s="2">
        <f t="shared" si="1"/>
        <v>127997.05999999959</v>
      </c>
      <c r="J11" s="2"/>
      <c r="K11" s="2">
        <v>4612634.6500000004</v>
      </c>
      <c r="L11" s="2">
        <v>4711314.42</v>
      </c>
      <c r="M11" s="2">
        <f t="shared" si="3"/>
        <v>98679.769999999553</v>
      </c>
    </row>
    <row r="12" spans="1:13" x14ac:dyDescent="0.15">
      <c r="A12" s="3" t="s">
        <v>34</v>
      </c>
      <c r="B12" s="2">
        <v>170732.3</v>
      </c>
      <c r="C12" s="2">
        <v>38243.120000000003</v>
      </c>
      <c r="D12" s="2">
        <v>5023192.1399999997</v>
      </c>
      <c r="E12" s="2"/>
      <c r="F12" s="2">
        <f t="shared" si="2"/>
        <v>5232167.5599999996</v>
      </c>
      <c r="G12" s="2">
        <f t="shared" si="0"/>
        <v>646858.33999999985</v>
      </c>
      <c r="H12" s="2">
        <v>4585309.22</v>
      </c>
      <c r="I12" s="2">
        <f t="shared" si="1"/>
        <v>123803.34999999963</v>
      </c>
      <c r="J12" s="2"/>
      <c r="K12" s="2">
        <v>4461505.87</v>
      </c>
      <c r="L12" s="2">
        <v>4622116.6500000004</v>
      </c>
      <c r="M12" s="2">
        <f t="shared" si="3"/>
        <v>160610.78000000026</v>
      </c>
    </row>
    <row r="13" spans="1:13" x14ac:dyDescent="0.15">
      <c r="A13" s="3" t="s">
        <v>35</v>
      </c>
      <c r="B13" s="2"/>
      <c r="C13" s="2"/>
      <c r="D13" s="2"/>
      <c r="E13" s="2"/>
      <c r="F13" s="2">
        <f t="shared" si="2"/>
        <v>0</v>
      </c>
      <c r="G13" s="2">
        <f t="shared" si="0"/>
        <v>0</v>
      </c>
      <c r="H13" s="2"/>
      <c r="I13" s="2">
        <f t="shared" si="1"/>
        <v>0</v>
      </c>
      <c r="J13" s="2"/>
      <c r="K13" s="2"/>
      <c r="L13" s="2"/>
      <c r="M13" s="2">
        <f t="shared" si="3"/>
        <v>0</v>
      </c>
    </row>
    <row r="14" spans="1:13" x14ac:dyDescent="0.15">
      <c r="A14" s="3" t="s">
        <v>36</v>
      </c>
      <c r="B14" s="2"/>
      <c r="C14" s="2"/>
      <c r="D14" s="2"/>
      <c r="E14" s="2"/>
      <c r="F14" s="2">
        <f t="shared" si="2"/>
        <v>0</v>
      </c>
      <c r="G14" s="2">
        <f t="shared" si="0"/>
        <v>0</v>
      </c>
      <c r="H14" s="2"/>
      <c r="I14" s="2">
        <f t="shared" si="1"/>
        <v>0</v>
      </c>
      <c r="J14" s="2"/>
      <c r="K14" s="2"/>
      <c r="L14" s="2"/>
      <c r="M14" s="2">
        <f t="shared" si="3"/>
        <v>0</v>
      </c>
    </row>
    <row r="15" spans="1:13" x14ac:dyDescent="0.15">
      <c r="A15" s="3" t="s">
        <v>37</v>
      </c>
      <c r="B15" s="2"/>
      <c r="C15" s="2"/>
      <c r="D15" s="2"/>
      <c r="E15" s="2"/>
      <c r="F15" s="2">
        <f t="shared" si="2"/>
        <v>0</v>
      </c>
      <c r="G15" s="2">
        <f t="shared" si="0"/>
        <v>0</v>
      </c>
      <c r="H15" s="2"/>
      <c r="I15" s="2">
        <f t="shared" si="1"/>
        <v>0</v>
      </c>
      <c r="J15" s="2"/>
      <c r="K15" s="2"/>
      <c r="L15" s="2"/>
      <c r="M15" s="2">
        <f t="shared" si="3"/>
        <v>0</v>
      </c>
    </row>
    <row r="16" spans="1:13" x14ac:dyDescent="0.15">
      <c r="A16" s="3" t="s">
        <v>38</v>
      </c>
      <c r="B16" s="2"/>
      <c r="C16" s="2"/>
      <c r="D16" s="2"/>
      <c r="E16" s="2"/>
      <c r="F16" s="2">
        <f t="shared" si="2"/>
        <v>0</v>
      </c>
      <c r="G16" s="2">
        <f t="shared" si="0"/>
        <v>0</v>
      </c>
      <c r="H16" s="2"/>
      <c r="I16" s="2">
        <f t="shared" si="1"/>
        <v>0</v>
      </c>
      <c r="J16" s="2"/>
      <c r="K16" s="2"/>
      <c r="L16" s="2"/>
      <c r="M16" s="2">
        <f t="shared" si="3"/>
        <v>0</v>
      </c>
    </row>
    <row r="17" spans="1:13" x14ac:dyDescent="0.15">
      <c r="A17" s="3" t="s">
        <v>39</v>
      </c>
      <c r="B17" s="2"/>
      <c r="C17" s="2"/>
      <c r="D17" s="2"/>
      <c r="E17" s="2"/>
      <c r="F17" s="2">
        <f t="shared" si="2"/>
        <v>0</v>
      </c>
      <c r="G17" s="2">
        <f t="shared" si="0"/>
        <v>0</v>
      </c>
      <c r="H17" s="2"/>
      <c r="I17" s="2">
        <f t="shared" si="1"/>
        <v>0</v>
      </c>
      <c r="J17" s="2"/>
      <c r="K17" s="2"/>
      <c r="L17" s="2"/>
      <c r="M17" s="2">
        <f t="shared" si="3"/>
        <v>0</v>
      </c>
    </row>
    <row r="18" spans="1:13" x14ac:dyDescent="0.15">
      <c r="A18" s="3" t="s">
        <v>40</v>
      </c>
      <c r="B18" s="2"/>
      <c r="C18" s="2"/>
      <c r="D18" s="2"/>
      <c r="E18" s="2"/>
      <c r="F18" s="2">
        <f t="shared" si="2"/>
        <v>0</v>
      </c>
      <c r="G18" s="2">
        <f t="shared" si="0"/>
        <v>0</v>
      </c>
      <c r="H18" s="2"/>
      <c r="I18" s="2">
        <f t="shared" si="1"/>
        <v>0</v>
      </c>
      <c r="J18" s="2"/>
      <c r="K18" s="2"/>
      <c r="L18" s="2"/>
      <c r="M18" s="2">
        <f t="shared" si="3"/>
        <v>0</v>
      </c>
    </row>
    <row r="19" spans="1:13" x14ac:dyDescent="0.15">
      <c r="A19" s="3" t="s">
        <v>50</v>
      </c>
      <c r="B19" s="2">
        <f>SUM(B7:B18)</f>
        <v>1146814.8</v>
      </c>
      <c r="C19" s="2">
        <f t="shared" ref="C19:K19" si="4">SUM(C7:C18)</f>
        <v>1888811.2100000002</v>
      </c>
      <c r="D19" s="2">
        <f t="shared" si="4"/>
        <v>29483989.420000002</v>
      </c>
      <c r="E19" s="2">
        <f t="shared" si="4"/>
        <v>0</v>
      </c>
      <c r="F19" s="2">
        <f t="shared" si="4"/>
        <v>32519615.429999996</v>
      </c>
      <c r="G19" s="2">
        <f t="shared" si="4"/>
        <v>3798287.0999999996</v>
      </c>
      <c r="H19" s="2">
        <f t="shared" si="4"/>
        <v>28721328.329999998</v>
      </c>
      <c r="I19" s="2">
        <f t="shared" si="4"/>
        <v>775475.85999999894</v>
      </c>
      <c r="J19" s="2">
        <f t="shared" si="4"/>
        <v>0</v>
      </c>
      <c r="K19" s="2">
        <f t="shared" si="4"/>
        <v>27945852.470000003</v>
      </c>
      <c r="L19" s="2">
        <f>SUM(L7:L18)</f>
        <v>19377481.27</v>
      </c>
      <c r="M19" s="2">
        <f>SUM(M7:M18)</f>
        <v>-8568371.1999999993</v>
      </c>
    </row>
    <row r="23" spans="1:13" x14ac:dyDescent="0.15">
      <c r="A23" s="7" t="s">
        <v>45</v>
      </c>
      <c r="G23" s="8"/>
      <c r="H23" s="8"/>
      <c r="I23" s="8"/>
      <c r="J23" s="8"/>
    </row>
    <row r="24" spans="1:13" x14ac:dyDescent="0.15">
      <c r="A24" s="7" t="s">
        <v>59</v>
      </c>
    </row>
    <row r="25" spans="1:13" x14ac:dyDescent="0.15">
      <c r="A25" s="4" t="s">
        <v>44</v>
      </c>
    </row>
    <row r="26" spans="1:13" ht="10.5" customHeight="1" x14ac:dyDescent="0.15">
      <c r="A26" s="36" t="s">
        <v>14</v>
      </c>
      <c r="B26" s="33" t="s">
        <v>18</v>
      </c>
      <c r="C26" s="33" t="s">
        <v>19</v>
      </c>
      <c r="D26" s="37" t="s">
        <v>20</v>
      </c>
      <c r="E26" s="33" t="s">
        <v>21</v>
      </c>
      <c r="F26" s="33" t="s">
        <v>1</v>
      </c>
      <c r="G26" s="33" t="s">
        <v>4</v>
      </c>
      <c r="H26" s="33" t="s">
        <v>0</v>
      </c>
      <c r="I26" s="33" t="s">
        <v>52</v>
      </c>
      <c r="J26" s="37" t="s">
        <v>57</v>
      </c>
      <c r="K26" s="34" t="s">
        <v>53</v>
      </c>
      <c r="L26" s="33" t="s">
        <v>48</v>
      </c>
      <c r="M26" s="33" t="s">
        <v>49</v>
      </c>
    </row>
    <row r="27" spans="1:13" x14ac:dyDescent="0.15">
      <c r="A27" s="36"/>
      <c r="B27" s="33"/>
      <c r="C27" s="33"/>
      <c r="D27" s="38"/>
      <c r="E27" s="33"/>
      <c r="F27" s="33"/>
      <c r="G27" s="33"/>
      <c r="H27" s="33"/>
      <c r="I27" s="33"/>
      <c r="J27" s="38"/>
      <c r="K27" s="35"/>
      <c r="L27" s="33"/>
      <c r="M27" s="33"/>
    </row>
    <row r="29" spans="1:13" x14ac:dyDescent="0.15">
      <c r="A29" s="3" t="s">
        <v>29</v>
      </c>
      <c r="B29" s="2">
        <v>23161271.350000001</v>
      </c>
      <c r="C29" s="2">
        <v>1255286.33</v>
      </c>
      <c r="D29" s="22">
        <v>8125715.3600000003</v>
      </c>
      <c r="E29" s="2"/>
      <c r="F29" s="2">
        <v>32542273.039999999</v>
      </c>
      <c r="G29" s="2">
        <f t="shared" ref="G29:G40" si="5">F29-H29</f>
        <v>10068427.489999998</v>
      </c>
      <c r="H29" s="2">
        <v>22473845.550000001</v>
      </c>
      <c r="I29" s="2">
        <f t="shared" ref="I29:I40" si="6">H29-K29</f>
        <v>809058.44000000134</v>
      </c>
      <c r="J29" s="2"/>
      <c r="K29" s="2">
        <v>21664787.109999999</v>
      </c>
      <c r="L29" s="2">
        <v>21664787.109999999</v>
      </c>
      <c r="M29" s="2">
        <f>L29+I29-H29</f>
        <v>0</v>
      </c>
    </row>
    <row r="30" spans="1:13" x14ac:dyDescent="0.15">
      <c r="A30" s="3" t="s">
        <v>30</v>
      </c>
      <c r="B30" s="22">
        <v>21673034.149999999</v>
      </c>
      <c r="C30" s="22">
        <v>1336041.52</v>
      </c>
      <c r="D30" s="22">
        <v>7226418.6299999999</v>
      </c>
      <c r="E30" s="2"/>
      <c r="F30" s="2">
        <v>30235494.300000001</v>
      </c>
      <c r="G30" s="2">
        <f t="shared" si="5"/>
        <v>9409951.0800000019</v>
      </c>
      <c r="H30" s="2">
        <v>20825543.219999999</v>
      </c>
      <c r="I30" s="2">
        <f t="shared" si="6"/>
        <v>749719.55999999866</v>
      </c>
      <c r="J30" s="2"/>
      <c r="K30" s="2">
        <v>20075823.66</v>
      </c>
      <c r="L30" s="2">
        <v>20075823.66</v>
      </c>
      <c r="M30" s="2">
        <f>L30+I30-H30</f>
        <v>0</v>
      </c>
    </row>
    <row r="31" spans="1:13" x14ac:dyDescent="0.15">
      <c r="A31" s="3" t="s">
        <v>31</v>
      </c>
      <c r="B31" s="2">
        <v>23059039.489999998</v>
      </c>
      <c r="C31" s="2">
        <v>1648671.94</v>
      </c>
      <c r="D31" s="2">
        <v>7770214.8399999999</v>
      </c>
      <c r="E31" s="2"/>
      <c r="F31" s="2">
        <v>32477926.260000002</v>
      </c>
      <c r="G31" s="2">
        <f t="shared" si="5"/>
        <v>10030549.040000003</v>
      </c>
      <c r="H31" s="2">
        <v>22447377.219999999</v>
      </c>
      <c r="I31" s="2">
        <f t="shared" si="6"/>
        <v>808105.57999999821</v>
      </c>
      <c r="J31" s="2"/>
      <c r="K31" s="2">
        <v>21639271.640000001</v>
      </c>
      <c r="L31" s="2">
        <v>21639271.640000001</v>
      </c>
      <c r="M31" s="2">
        <f>L31+I31-H31</f>
        <v>0</v>
      </c>
    </row>
    <row r="32" spans="1:13" x14ac:dyDescent="0.15">
      <c r="A32" s="3" t="s">
        <v>32</v>
      </c>
      <c r="B32" s="2">
        <v>22441856.34</v>
      </c>
      <c r="C32" s="2">
        <v>1642091.88</v>
      </c>
      <c r="D32" s="2">
        <v>7594035.5499999998</v>
      </c>
      <c r="E32" s="2"/>
      <c r="F32" s="2">
        <v>31677983.780000001</v>
      </c>
      <c r="G32" s="2">
        <f t="shared" si="5"/>
        <v>9869875.9400000013</v>
      </c>
      <c r="H32" s="2">
        <v>21808107.84</v>
      </c>
      <c r="I32" s="2">
        <f t="shared" si="6"/>
        <v>785091.87999999896</v>
      </c>
      <c r="J32" s="2"/>
      <c r="K32" s="2">
        <v>21023015.960000001</v>
      </c>
      <c r="L32" s="2">
        <v>21023015.960000001</v>
      </c>
      <c r="M32" s="2">
        <f>K32-J32-L32</f>
        <v>0</v>
      </c>
    </row>
    <row r="33" spans="1:13" x14ac:dyDescent="0.15">
      <c r="A33" s="3" t="s">
        <v>33</v>
      </c>
      <c r="B33" s="2">
        <v>23326893.609999999</v>
      </c>
      <c r="C33" s="2">
        <v>1710012.67</v>
      </c>
      <c r="D33" s="2">
        <v>7911694.9199999999</v>
      </c>
      <c r="E33" s="2"/>
      <c r="F33" s="2">
        <f>B33+C33+D33</f>
        <v>32948601.200000003</v>
      </c>
      <c r="G33" s="2">
        <f t="shared" si="5"/>
        <v>10230942.000000004</v>
      </c>
      <c r="H33" s="2">
        <v>22717659.199999999</v>
      </c>
      <c r="I33" s="2">
        <f>H33-(K33+J33)</f>
        <v>817835.73000000045</v>
      </c>
      <c r="J33" s="2"/>
      <c r="K33" s="2">
        <v>21899823.469999999</v>
      </c>
      <c r="L33" s="2">
        <v>21899823.469999999</v>
      </c>
      <c r="M33" s="2">
        <f t="shared" ref="M33:M40" si="7">L33-K33</f>
        <v>0</v>
      </c>
    </row>
    <row r="34" spans="1:13" x14ac:dyDescent="0.15">
      <c r="A34" s="3" t="s">
        <v>34</v>
      </c>
      <c r="B34" s="2">
        <v>21679504.989999998</v>
      </c>
      <c r="C34" s="2">
        <v>1405653.33</v>
      </c>
      <c r="D34" s="2">
        <v>7534822.8200000003</v>
      </c>
      <c r="E34" s="2"/>
      <c r="F34" s="2">
        <v>30619981.140000001</v>
      </c>
      <c r="G34" s="2">
        <f t="shared" si="5"/>
        <v>9469828.0500000007</v>
      </c>
      <c r="H34" s="2">
        <v>21150153.09</v>
      </c>
      <c r="I34" s="2">
        <f>H34-(K34+J34)</f>
        <v>761405.51000000164</v>
      </c>
      <c r="J34" s="2"/>
      <c r="K34" s="2">
        <v>20388747.579999998</v>
      </c>
      <c r="L34" s="2">
        <v>20388747.579999998</v>
      </c>
      <c r="M34" s="2">
        <f t="shared" si="7"/>
        <v>0</v>
      </c>
    </row>
    <row r="35" spans="1:13" x14ac:dyDescent="0.15">
      <c r="A35" s="3" t="s">
        <v>35</v>
      </c>
      <c r="B35" s="2">
        <v>23103352.050000001</v>
      </c>
      <c r="C35" s="2">
        <v>1673788.17</v>
      </c>
      <c r="D35" s="2">
        <v>7794620.1600000001</v>
      </c>
      <c r="E35" s="2"/>
      <c r="F35" s="2">
        <v>32571760.370000001</v>
      </c>
      <c r="G35" s="2">
        <f t="shared" si="5"/>
        <v>10250888.400000002</v>
      </c>
      <c r="H35" s="2">
        <v>22320871.969999999</v>
      </c>
      <c r="I35" s="2">
        <f>H35-(K35+J35)</f>
        <v>803551.3900000006</v>
      </c>
      <c r="J35" s="2"/>
      <c r="K35" s="2">
        <v>21517320.579999998</v>
      </c>
      <c r="L35" s="2">
        <v>21517320.579999998</v>
      </c>
      <c r="M35" s="2">
        <f>L35-K35</f>
        <v>0</v>
      </c>
    </row>
    <row r="36" spans="1:13" x14ac:dyDescent="0.15">
      <c r="A36" s="3" t="s">
        <v>36</v>
      </c>
      <c r="B36" s="2">
        <v>24478862.050000001</v>
      </c>
      <c r="C36" s="2">
        <v>1761344.31</v>
      </c>
      <c r="D36" s="2">
        <v>8176890.46</v>
      </c>
      <c r="E36" s="2"/>
      <c r="F36" s="2">
        <v>34417096.82</v>
      </c>
      <c r="G36" s="2">
        <f t="shared" si="5"/>
        <v>10649710.440000001</v>
      </c>
      <c r="H36" s="2">
        <v>23767386.379999999</v>
      </c>
      <c r="I36" s="2">
        <f>H36-(K36+J36)</f>
        <v>855525.91000000015</v>
      </c>
      <c r="J36" s="2"/>
      <c r="K36" s="2">
        <v>22911860.469999999</v>
      </c>
      <c r="L36" s="2">
        <v>22911860.469999999</v>
      </c>
      <c r="M36" s="2">
        <f t="shared" si="7"/>
        <v>0</v>
      </c>
    </row>
    <row r="37" spans="1:13" x14ac:dyDescent="0.15">
      <c r="A37" s="3" t="s">
        <v>37</v>
      </c>
      <c r="B37" s="2">
        <v>23468614.93</v>
      </c>
      <c r="C37" s="2">
        <v>1585364.79</v>
      </c>
      <c r="D37" s="2">
        <v>7957292.2199999997</v>
      </c>
      <c r="E37" s="2"/>
      <c r="F37" s="2">
        <v>33011271.940000001</v>
      </c>
      <c r="G37" s="2">
        <f t="shared" si="5"/>
        <v>10157717.66</v>
      </c>
      <c r="H37" s="2">
        <v>22853554.280000001</v>
      </c>
      <c r="I37" s="2">
        <f t="shared" si="6"/>
        <v>822727.96000000089</v>
      </c>
      <c r="J37" s="2"/>
      <c r="K37" s="2">
        <v>22030826.32</v>
      </c>
      <c r="L37" s="2">
        <v>22030826.32</v>
      </c>
      <c r="M37" s="2">
        <f t="shared" si="7"/>
        <v>0</v>
      </c>
    </row>
    <row r="38" spans="1:13" x14ac:dyDescent="0.15">
      <c r="A38" s="3" t="s">
        <v>38</v>
      </c>
      <c r="B38" s="2">
        <v>24571142.079999998</v>
      </c>
      <c r="C38" s="2">
        <v>1736191.17</v>
      </c>
      <c r="D38" s="2">
        <v>9026988.7200000007</v>
      </c>
      <c r="E38" s="2"/>
      <c r="F38" s="2">
        <v>35334321.969999999</v>
      </c>
      <c r="G38" s="2">
        <f t="shared" si="5"/>
        <v>10664991.32</v>
      </c>
      <c r="H38" s="2">
        <v>24669330.649999999</v>
      </c>
      <c r="I38" s="2">
        <f t="shared" si="6"/>
        <v>888095.89999999851</v>
      </c>
      <c r="J38" s="2"/>
      <c r="K38" s="2">
        <v>23781234.75</v>
      </c>
      <c r="L38" s="2">
        <v>23781234.75</v>
      </c>
      <c r="M38" s="2">
        <f t="shared" si="7"/>
        <v>0</v>
      </c>
    </row>
    <row r="39" spans="1:13" x14ac:dyDescent="0.15">
      <c r="A39" s="3" t="s">
        <v>39</v>
      </c>
      <c r="B39" s="2">
        <v>23720458.670000002</v>
      </c>
      <c r="C39" s="2">
        <v>1695782.49</v>
      </c>
      <c r="D39" s="2">
        <v>8772508.5899999999</v>
      </c>
      <c r="E39" s="2"/>
      <c r="F39" s="2">
        <f>B39+C39+D39</f>
        <v>34188749.75</v>
      </c>
      <c r="G39" s="2">
        <f t="shared" si="5"/>
        <v>10341237.690000001</v>
      </c>
      <c r="H39" s="2">
        <v>23847512.059999999</v>
      </c>
      <c r="I39" s="2">
        <f t="shared" si="6"/>
        <v>858510.4299999997</v>
      </c>
      <c r="J39" s="2"/>
      <c r="K39" s="2">
        <v>22989001.629999999</v>
      </c>
      <c r="L39" s="2">
        <v>22989001.629999999</v>
      </c>
      <c r="M39" s="2">
        <f t="shared" si="7"/>
        <v>0</v>
      </c>
    </row>
    <row r="40" spans="1:13" x14ac:dyDescent="0.15">
      <c r="A40" s="3" t="s">
        <v>40</v>
      </c>
      <c r="B40" s="2">
        <v>21925266.77</v>
      </c>
      <c r="C40" s="2">
        <v>1645684.75</v>
      </c>
      <c r="D40" s="2">
        <v>8554179.5500000007</v>
      </c>
      <c r="E40" s="2"/>
      <c r="F40" s="2">
        <f>B40+C40+D40</f>
        <v>32125131.07</v>
      </c>
      <c r="G40" s="2">
        <f t="shared" si="5"/>
        <v>10058429.5</v>
      </c>
      <c r="H40" s="2">
        <v>22066701.57</v>
      </c>
      <c r="I40" s="2">
        <f t="shared" si="6"/>
        <v>794401.26000000164</v>
      </c>
      <c r="J40" s="2"/>
      <c r="K40" s="2">
        <v>21272300.309999999</v>
      </c>
      <c r="L40" s="2">
        <v>21272300.309999999</v>
      </c>
      <c r="M40" s="2">
        <f t="shared" si="7"/>
        <v>0</v>
      </c>
    </row>
    <row r="41" spans="1:13" x14ac:dyDescent="0.15">
      <c r="A41" s="3" t="s">
        <v>50</v>
      </c>
      <c r="B41" s="2">
        <f>SUM(B29:B40)</f>
        <v>276609296.48000002</v>
      </c>
      <c r="C41" s="2">
        <f t="shared" ref="C41:K41" si="8">SUM(C29:C40)</f>
        <v>19095913.350000001</v>
      </c>
      <c r="D41" s="2">
        <f t="shared" si="8"/>
        <v>96445381.820000008</v>
      </c>
      <c r="E41" s="2">
        <f t="shared" si="8"/>
        <v>0</v>
      </c>
      <c r="F41" s="2">
        <f t="shared" si="8"/>
        <v>392150591.64000005</v>
      </c>
      <c r="G41" s="2">
        <f t="shared" si="8"/>
        <v>121202548.61000001</v>
      </c>
      <c r="H41" s="2">
        <f t="shared" si="8"/>
        <v>270948043.03000003</v>
      </c>
      <c r="I41" s="2">
        <f t="shared" si="8"/>
        <v>9754029.5500000007</v>
      </c>
      <c r="J41" s="2">
        <f t="shared" si="8"/>
        <v>0</v>
      </c>
      <c r="K41" s="2">
        <f t="shared" si="8"/>
        <v>261194013.47999999</v>
      </c>
      <c r="L41" s="2">
        <f>SUM(L29:L40)</f>
        <v>261194013.47999999</v>
      </c>
      <c r="M41" s="2">
        <f>SUM(M29:M40)</f>
        <v>0</v>
      </c>
    </row>
    <row r="45" spans="1:13" x14ac:dyDescent="0.15">
      <c r="A45" s="7" t="s">
        <v>45</v>
      </c>
      <c r="G45" s="8"/>
      <c r="H45" s="8"/>
      <c r="I45" s="8"/>
      <c r="J45" s="8"/>
    </row>
    <row r="46" spans="1:13" x14ac:dyDescent="0.15">
      <c r="A46" s="7" t="s">
        <v>59</v>
      </c>
    </row>
    <row r="47" spans="1:13" x14ac:dyDescent="0.15">
      <c r="A47" s="4" t="s">
        <v>44</v>
      </c>
    </row>
    <row r="48" spans="1:13" ht="10.5" customHeight="1" x14ac:dyDescent="0.15">
      <c r="A48" s="36" t="s">
        <v>16</v>
      </c>
      <c r="B48" s="33" t="s">
        <v>18</v>
      </c>
      <c r="C48" s="33" t="s">
        <v>19</v>
      </c>
      <c r="D48" s="37" t="s">
        <v>20</v>
      </c>
      <c r="E48" s="33" t="s">
        <v>21</v>
      </c>
      <c r="F48" s="33" t="s">
        <v>1</v>
      </c>
      <c r="G48" s="33" t="s">
        <v>4</v>
      </c>
      <c r="H48" s="33" t="s">
        <v>0</v>
      </c>
      <c r="I48" s="33" t="s">
        <v>52</v>
      </c>
      <c r="J48" s="37" t="s">
        <v>57</v>
      </c>
      <c r="K48" s="34" t="s">
        <v>53</v>
      </c>
      <c r="L48" s="33" t="s">
        <v>48</v>
      </c>
      <c r="M48" s="33" t="s">
        <v>49</v>
      </c>
    </row>
    <row r="49" spans="1:13" x14ac:dyDescent="0.15">
      <c r="A49" s="36"/>
      <c r="B49" s="33"/>
      <c r="C49" s="33"/>
      <c r="D49" s="38"/>
      <c r="E49" s="33"/>
      <c r="F49" s="33"/>
      <c r="G49" s="33"/>
      <c r="H49" s="33"/>
      <c r="I49" s="33"/>
      <c r="J49" s="38"/>
      <c r="K49" s="35"/>
      <c r="L49" s="33"/>
      <c r="M49" s="33"/>
    </row>
    <row r="51" spans="1:13" x14ac:dyDescent="0.15">
      <c r="A51" s="3" t="s">
        <v>29</v>
      </c>
      <c r="B51" s="2">
        <v>1291679.6399999999</v>
      </c>
      <c r="C51" s="2">
        <v>290192.67</v>
      </c>
      <c r="D51" s="2"/>
      <c r="E51" s="2"/>
      <c r="F51" s="2">
        <v>1581872.31</v>
      </c>
      <c r="G51" s="2">
        <f t="shared" ref="G51:G62" si="9">F51-H51</f>
        <v>449339.33000000007</v>
      </c>
      <c r="H51" s="2">
        <v>1132532.98</v>
      </c>
      <c r="I51" s="2">
        <f t="shared" ref="I51:I62" si="10">H51-K51</f>
        <v>16987.989999999991</v>
      </c>
      <c r="J51" s="2"/>
      <c r="K51" s="2">
        <v>1115544.99</v>
      </c>
      <c r="L51" s="2">
        <v>1115544.99</v>
      </c>
      <c r="M51" s="2">
        <f>L51+I51-H51</f>
        <v>0</v>
      </c>
    </row>
    <row r="52" spans="1:13" x14ac:dyDescent="0.15">
      <c r="A52" s="3" t="s">
        <v>30</v>
      </c>
      <c r="B52" s="2">
        <v>1320342.6399999999</v>
      </c>
      <c r="C52" s="2">
        <v>257310.21</v>
      </c>
      <c r="D52" s="2"/>
      <c r="E52" s="2"/>
      <c r="F52" s="2">
        <v>1577652.85</v>
      </c>
      <c r="G52" s="2">
        <f t="shared" si="9"/>
        <v>400790.65000000014</v>
      </c>
      <c r="H52" s="2">
        <v>1176862.2</v>
      </c>
      <c r="I52" s="2">
        <f t="shared" si="10"/>
        <v>17652.939999999944</v>
      </c>
      <c r="J52" s="2"/>
      <c r="K52" s="2">
        <v>1159209.26</v>
      </c>
      <c r="L52" s="2">
        <v>1159209.26</v>
      </c>
      <c r="M52" s="2">
        <f>L52+I52-H52</f>
        <v>0</v>
      </c>
    </row>
    <row r="53" spans="1:13" x14ac:dyDescent="0.15">
      <c r="A53" s="3" t="s">
        <v>31</v>
      </c>
      <c r="B53" s="2">
        <v>1494877.42</v>
      </c>
      <c r="C53" s="2">
        <v>282243.69</v>
      </c>
      <c r="D53" s="2">
        <v>0</v>
      </c>
      <c r="E53" s="2"/>
      <c r="F53" s="2">
        <v>1777121.1</v>
      </c>
      <c r="G53" s="2">
        <f t="shared" si="9"/>
        <v>441093.34000000008</v>
      </c>
      <c r="H53" s="2">
        <v>1336027.76</v>
      </c>
      <c r="I53" s="2">
        <f t="shared" si="10"/>
        <v>20040.419999999925</v>
      </c>
      <c r="J53" s="2"/>
      <c r="K53" s="2">
        <v>1315987.3400000001</v>
      </c>
      <c r="L53" s="2">
        <v>1315987.3400000001</v>
      </c>
      <c r="M53" s="2">
        <f>L53+I53-H53</f>
        <v>0</v>
      </c>
    </row>
    <row r="54" spans="1:13" x14ac:dyDescent="0.15">
      <c r="A54" s="3" t="s">
        <v>32</v>
      </c>
      <c r="B54" s="2">
        <v>1375431.4</v>
      </c>
      <c r="C54" s="2">
        <v>258547.83</v>
      </c>
      <c r="D54" s="2"/>
      <c r="E54" s="2"/>
      <c r="F54" s="2">
        <v>1633979.23</v>
      </c>
      <c r="G54" s="2">
        <f t="shared" si="9"/>
        <v>402781.68999999994</v>
      </c>
      <c r="H54" s="2">
        <v>1231197.54</v>
      </c>
      <c r="I54" s="2">
        <f>H54-(K54+J54)</f>
        <v>18467.969999999972</v>
      </c>
      <c r="J54" s="2"/>
      <c r="K54" s="2">
        <v>1212729.57</v>
      </c>
      <c r="L54" s="2">
        <v>1212729.57</v>
      </c>
      <c r="M54" s="2">
        <f t="shared" ref="M54:M62" si="11">L54-K54</f>
        <v>0</v>
      </c>
    </row>
    <row r="55" spans="1:13" x14ac:dyDescent="0.15">
      <c r="A55" s="3" t="s">
        <v>33</v>
      </c>
      <c r="B55" s="2">
        <v>1305703.96</v>
      </c>
      <c r="C55" s="2">
        <v>261991.54</v>
      </c>
      <c r="D55" s="2"/>
      <c r="E55" s="2"/>
      <c r="F55" s="2">
        <f>B55+C55+D55</f>
        <v>1567695.5</v>
      </c>
      <c r="G55" s="2">
        <f t="shared" si="9"/>
        <v>408373.54000000004</v>
      </c>
      <c r="H55" s="2">
        <v>1159321.96</v>
      </c>
      <c r="I55" s="2">
        <f>H55-(K55+J55)</f>
        <v>17389.830000000075</v>
      </c>
      <c r="J55" s="2"/>
      <c r="K55" s="2">
        <v>1141932.1299999999</v>
      </c>
      <c r="L55" s="2">
        <v>1141932.1299999999</v>
      </c>
      <c r="M55" s="2">
        <f t="shared" si="11"/>
        <v>0</v>
      </c>
    </row>
    <row r="56" spans="1:13" x14ac:dyDescent="0.15">
      <c r="A56" s="3" t="s">
        <v>34</v>
      </c>
      <c r="B56" s="2">
        <v>1393178.39</v>
      </c>
      <c r="C56" s="2">
        <v>254175.26</v>
      </c>
      <c r="D56" s="2"/>
      <c r="E56" s="2"/>
      <c r="F56" s="2">
        <v>1647353.65</v>
      </c>
      <c r="G56" s="2">
        <f t="shared" si="9"/>
        <v>395722.02</v>
      </c>
      <c r="H56" s="2">
        <v>1251631.6299999999</v>
      </c>
      <c r="I56" s="2">
        <f>H56-(K56+J56)</f>
        <v>18774.469999999972</v>
      </c>
      <c r="J56" s="2"/>
      <c r="K56" s="2">
        <v>1232857.1599999999</v>
      </c>
      <c r="L56" s="2">
        <v>1232857.1599999999</v>
      </c>
      <c r="M56" s="2">
        <f t="shared" si="11"/>
        <v>0</v>
      </c>
    </row>
    <row r="57" spans="1:13" x14ac:dyDescent="0.15">
      <c r="A57" s="3" t="s">
        <v>35</v>
      </c>
      <c r="B57" s="2">
        <v>1340442.3899999999</v>
      </c>
      <c r="C57" s="2">
        <v>243239.18</v>
      </c>
      <c r="D57" s="2"/>
      <c r="E57" s="2"/>
      <c r="F57" s="2">
        <v>1583681.57</v>
      </c>
      <c r="G57" s="2">
        <f t="shared" si="9"/>
        <v>381626.27</v>
      </c>
      <c r="H57" s="2">
        <v>1202055.3</v>
      </c>
      <c r="I57" s="2">
        <f>H57-(K57+J57)</f>
        <v>18030.830000000075</v>
      </c>
      <c r="J57" s="2"/>
      <c r="K57" s="2">
        <v>1184024.47</v>
      </c>
      <c r="L57" s="2">
        <v>1184024.47</v>
      </c>
      <c r="M57" s="2">
        <f>L57-K57</f>
        <v>0</v>
      </c>
    </row>
    <row r="58" spans="1:13" x14ac:dyDescent="0.15">
      <c r="A58" s="3" t="s">
        <v>36</v>
      </c>
      <c r="B58" s="2">
        <v>1348257.42</v>
      </c>
      <c r="C58" s="2">
        <v>244973.69</v>
      </c>
      <c r="D58" s="2"/>
      <c r="E58" s="2"/>
      <c r="F58" s="2">
        <v>1593231.11</v>
      </c>
      <c r="G58" s="2">
        <f t="shared" si="9"/>
        <v>384457.16000000015</v>
      </c>
      <c r="H58" s="2">
        <v>1208773.95</v>
      </c>
      <c r="I58" s="2">
        <f t="shared" si="10"/>
        <v>18131.60999999987</v>
      </c>
      <c r="J58" s="2"/>
      <c r="K58" s="2">
        <v>1190642.3400000001</v>
      </c>
      <c r="L58" s="2">
        <v>1190642.3400000001</v>
      </c>
      <c r="M58" s="2">
        <f t="shared" si="11"/>
        <v>0</v>
      </c>
    </row>
    <row r="59" spans="1:13" x14ac:dyDescent="0.15">
      <c r="A59" s="3" t="s">
        <v>37</v>
      </c>
      <c r="B59" s="2">
        <v>1383298.56</v>
      </c>
      <c r="C59" s="2">
        <v>252220.37</v>
      </c>
      <c r="D59" s="2"/>
      <c r="E59" s="2"/>
      <c r="F59" s="2">
        <v>1635518.94</v>
      </c>
      <c r="G59" s="2">
        <f t="shared" si="9"/>
        <v>396284.48</v>
      </c>
      <c r="H59" s="2">
        <v>1239234.46</v>
      </c>
      <c r="I59" s="2">
        <f t="shared" si="10"/>
        <v>18588.520000000019</v>
      </c>
      <c r="J59" s="2"/>
      <c r="K59" s="2">
        <v>1220645.94</v>
      </c>
      <c r="L59" s="2">
        <v>1220645.94</v>
      </c>
      <c r="M59" s="2">
        <f t="shared" si="11"/>
        <v>0</v>
      </c>
    </row>
    <row r="60" spans="1:13" x14ac:dyDescent="0.15">
      <c r="A60" s="3" t="s">
        <v>38</v>
      </c>
      <c r="B60" s="2">
        <v>1455599.53</v>
      </c>
      <c r="C60" s="2">
        <v>280306.15000000002</v>
      </c>
      <c r="D60" s="2"/>
      <c r="E60" s="2"/>
      <c r="F60" s="2">
        <v>1735905.68</v>
      </c>
      <c r="G60" s="2">
        <f t="shared" si="9"/>
        <v>420428.66999999993</v>
      </c>
      <c r="H60" s="2">
        <v>1315477.01</v>
      </c>
      <c r="I60" s="2">
        <f t="shared" si="10"/>
        <v>19732.159999999916</v>
      </c>
      <c r="J60" s="2"/>
      <c r="K60" s="2">
        <v>1295744.8500000001</v>
      </c>
      <c r="L60" s="2">
        <v>1295744.8500000001</v>
      </c>
      <c r="M60" s="2">
        <f t="shared" si="11"/>
        <v>0</v>
      </c>
    </row>
    <row r="61" spans="1:13" x14ac:dyDescent="0.15">
      <c r="A61" s="3" t="s">
        <v>39</v>
      </c>
      <c r="B61" s="2">
        <v>1351865.23</v>
      </c>
      <c r="C61" s="2">
        <v>270206.27</v>
      </c>
      <c r="D61" s="2"/>
      <c r="E61" s="2"/>
      <c r="F61" s="2">
        <f>B61+C61</f>
        <v>1622071.5</v>
      </c>
      <c r="G61" s="2">
        <f t="shared" si="9"/>
        <v>425639.25</v>
      </c>
      <c r="H61" s="2">
        <v>1196432.25</v>
      </c>
      <c r="I61" s="2">
        <f t="shared" si="10"/>
        <v>17946.489999999991</v>
      </c>
      <c r="J61" s="2"/>
      <c r="K61" s="2">
        <v>1178485.76</v>
      </c>
      <c r="L61" s="2">
        <v>1178485.76</v>
      </c>
      <c r="M61" s="2">
        <f t="shared" si="11"/>
        <v>0</v>
      </c>
    </row>
    <row r="62" spans="1:13" x14ac:dyDescent="0.15">
      <c r="A62" s="3" t="s">
        <v>40</v>
      </c>
      <c r="B62" s="2">
        <v>1454244.45</v>
      </c>
      <c r="C62" s="2">
        <v>284062.55</v>
      </c>
      <c r="D62" s="2"/>
      <c r="E62" s="2"/>
      <c r="F62" s="2">
        <f>B62+C62</f>
        <v>1738307</v>
      </c>
      <c r="G62" s="2">
        <f t="shared" si="9"/>
        <v>426258.66999999993</v>
      </c>
      <c r="H62" s="2">
        <v>1312048.33</v>
      </c>
      <c r="I62" s="2">
        <f t="shared" si="10"/>
        <v>19680.719999999972</v>
      </c>
      <c r="J62" s="2"/>
      <c r="K62" s="2">
        <v>1292367.6100000001</v>
      </c>
      <c r="L62" s="2">
        <v>1292367.6100000001</v>
      </c>
      <c r="M62" s="2">
        <f t="shared" si="11"/>
        <v>0</v>
      </c>
    </row>
    <row r="63" spans="1:13" x14ac:dyDescent="0.15">
      <c r="A63" s="3" t="s">
        <v>50</v>
      </c>
      <c r="B63" s="2">
        <f>SUM(B51:B62)</f>
        <v>16514921.029999999</v>
      </c>
      <c r="C63" s="2">
        <f t="shared" ref="C63:K63" si="12">SUM(C51:C62)</f>
        <v>3179469.4099999997</v>
      </c>
      <c r="D63" s="2">
        <f t="shared" si="12"/>
        <v>0</v>
      </c>
      <c r="E63" s="2">
        <f t="shared" si="12"/>
        <v>0</v>
      </c>
      <c r="F63" s="2">
        <f t="shared" si="12"/>
        <v>19694390.439999998</v>
      </c>
      <c r="G63" s="2">
        <f t="shared" si="12"/>
        <v>4932795.07</v>
      </c>
      <c r="H63" s="2">
        <f t="shared" si="12"/>
        <v>14761595.369999997</v>
      </c>
      <c r="I63" s="2">
        <f t="shared" si="12"/>
        <v>221423.94999999972</v>
      </c>
      <c r="J63" s="2">
        <f t="shared" si="12"/>
        <v>0</v>
      </c>
      <c r="K63" s="2">
        <f t="shared" si="12"/>
        <v>14540171.419999998</v>
      </c>
      <c r="L63" s="2">
        <f>SUM(L51:L62)</f>
        <v>14540171.419999998</v>
      </c>
      <c r="M63" s="2">
        <f>SUM(M51:M62)</f>
        <v>0</v>
      </c>
    </row>
    <row r="64" spans="1:13" x14ac:dyDescent="0.15">
      <c r="A64" s="10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3" x14ac:dyDescent="0.15">
      <c r="A65" s="10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3" x14ac:dyDescent="0.15">
      <c r="A66" s="5"/>
      <c r="B66" s="6"/>
      <c r="C66" s="6"/>
      <c r="D66" s="6"/>
      <c r="E66" s="6"/>
      <c r="F66" s="6"/>
      <c r="G66" s="6"/>
      <c r="H66" s="6"/>
      <c r="I66" s="6"/>
      <c r="J66" s="6"/>
    </row>
    <row r="67" spans="1:13" x14ac:dyDescent="0.15">
      <c r="A67" s="7" t="s">
        <v>45</v>
      </c>
      <c r="G67" s="8"/>
      <c r="H67" s="8"/>
      <c r="I67" s="8"/>
      <c r="J67" s="8"/>
    </row>
    <row r="68" spans="1:13" x14ac:dyDescent="0.15">
      <c r="A68" s="7" t="s">
        <v>59</v>
      </c>
    </row>
    <row r="69" spans="1:13" x14ac:dyDescent="0.15">
      <c r="A69" s="4" t="s">
        <v>44</v>
      </c>
    </row>
    <row r="70" spans="1:13" ht="10.5" customHeight="1" x14ac:dyDescent="0.15">
      <c r="A70" s="39" t="s">
        <v>15</v>
      </c>
      <c r="B70" s="37" t="s">
        <v>18</v>
      </c>
      <c r="C70" s="37" t="s">
        <v>19</v>
      </c>
      <c r="D70" s="37" t="s">
        <v>20</v>
      </c>
      <c r="E70" s="37" t="s">
        <v>21</v>
      </c>
      <c r="F70" s="37" t="s">
        <v>1</v>
      </c>
      <c r="G70" s="37" t="s">
        <v>4</v>
      </c>
      <c r="H70" s="37" t="s">
        <v>0</v>
      </c>
      <c r="I70" s="33" t="s">
        <v>52</v>
      </c>
      <c r="J70" s="37" t="s">
        <v>57</v>
      </c>
      <c r="K70" s="34" t="s">
        <v>53</v>
      </c>
      <c r="L70" s="33" t="s">
        <v>48</v>
      </c>
      <c r="M70" s="33" t="s">
        <v>49</v>
      </c>
    </row>
    <row r="71" spans="1:13" x14ac:dyDescent="0.15">
      <c r="A71" s="40"/>
      <c r="B71" s="38"/>
      <c r="C71" s="38"/>
      <c r="D71" s="38"/>
      <c r="E71" s="38"/>
      <c r="F71" s="38"/>
      <c r="G71" s="38"/>
      <c r="H71" s="38"/>
      <c r="I71" s="33"/>
      <c r="J71" s="38"/>
      <c r="K71" s="35"/>
      <c r="L71" s="33"/>
      <c r="M71" s="33"/>
    </row>
    <row r="73" spans="1:13" x14ac:dyDescent="0.15">
      <c r="A73" s="3" t="s">
        <v>29</v>
      </c>
      <c r="B73" s="2">
        <v>603376.81999999995</v>
      </c>
      <c r="C73" s="2">
        <v>301339.89</v>
      </c>
      <c r="D73" s="2"/>
      <c r="E73" s="2"/>
      <c r="F73" s="2">
        <v>904716.71</v>
      </c>
      <c r="G73" s="2">
        <f t="shared" ref="G73:G84" si="13">F73-H73</f>
        <v>116102.62</v>
      </c>
      <c r="H73" s="2">
        <v>788614.09</v>
      </c>
      <c r="I73" s="2">
        <f t="shared" ref="I73:I84" si="14">H73-K73</f>
        <v>1577.2199999999721</v>
      </c>
      <c r="J73" s="2"/>
      <c r="K73" s="2">
        <v>787036.87</v>
      </c>
      <c r="L73" s="2">
        <f>K73</f>
        <v>787036.87</v>
      </c>
      <c r="M73" s="2">
        <f>L73+I73-H73</f>
        <v>0</v>
      </c>
    </row>
    <row r="74" spans="1:13" x14ac:dyDescent="0.15">
      <c r="A74" s="3" t="s">
        <v>30</v>
      </c>
      <c r="B74" s="2">
        <v>600207.74</v>
      </c>
      <c r="C74" s="2">
        <v>300422.92</v>
      </c>
      <c r="D74" s="2"/>
      <c r="E74" s="2"/>
      <c r="F74" s="2">
        <v>900630.65</v>
      </c>
      <c r="G74" s="2">
        <f t="shared" si="13"/>
        <v>115361.83000000007</v>
      </c>
      <c r="H74" s="2">
        <v>785268.82</v>
      </c>
      <c r="I74" s="2">
        <f t="shared" si="14"/>
        <v>1570.5399999999208</v>
      </c>
      <c r="J74" s="2"/>
      <c r="K74" s="2">
        <v>783698.28</v>
      </c>
      <c r="L74" s="2">
        <f t="shared" ref="L74:L84" si="15">K74</f>
        <v>783698.28</v>
      </c>
      <c r="M74" s="2">
        <f>L74+I74-H74</f>
        <v>0</v>
      </c>
    </row>
    <row r="75" spans="1:13" x14ac:dyDescent="0.15">
      <c r="A75" s="3" t="s">
        <v>31</v>
      </c>
      <c r="B75" s="2">
        <v>541682.63</v>
      </c>
      <c r="C75" s="2">
        <v>306178.90999999997</v>
      </c>
      <c r="D75" s="2">
        <v>0</v>
      </c>
      <c r="E75" s="2"/>
      <c r="F75" s="2">
        <v>847861.54</v>
      </c>
      <c r="G75" s="2">
        <f t="shared" si="13"/>
        <v>120011.82000000007</v>
      </c>
      <c r="H75" s="2">
        <v>727849.72</v>
      </c>
      <c r="I75" s="2">
        <f t="shared" si="14"/>
        <v>1455.6999999999534</v>
      </c>
      <c r="J75" s="2"/>
      <c r="K75" s="2">
        <v>726394.02</v>
      </c>
      <c r="L75" s="2">
        <f t="shared" si="15"/>
        <v>726394.02</v>
      </c>
      <c r="M75" s="2">
        <f>L75+I75-H75</f>
        <v>0</v>
      </c>
    </row>
    <row r="76" spans="1:13" x14ac:dyDescent="0.15">
      <c r="A76" s="3" t="s">
        <v>32</v>
      </c>
      <c r="B76" s="2">
        <v>593532.75</v>
      </c>
      <c r="C76" s="2">
        <v>301728.13</v>
      </c>
      <c r="D76" s="2"/>
      <c r="E76" s="2"/>
      <c r="F76" s="2">
        <f>B76+C76+D76</f>
        <v>895260.88</v>
      </c>
      <c r="G76" s="2">
        <f t="shared" si="13"/>
        <v>116571.23999999999</v>
      </c>
      <c r="H76" s="2">
        <v>778689.64</v>
      </c>
      <c r="I76" s="2">
        <f t="shared" si="14"/>
        <v>1557.3800000000047</v>
      </c>
      <c r="J76" s="2"/>
      <c r="K76" s="2">
        <v>777132.26</v>
      </c>
      <c r="L76" s="2">
        <f t="shared" si="15"/>
        <v>777132.26</v>
      </c>
      <c r="M76" s="2">
        <f t="shared" ref="M76:M84" si="16">L76-K76</f>
        <v>0</v>
      </c>
    </row>
    <row r="77" spans="1:13" x14ac:dyDescent="0.15">
      <c r="A77" s="3" t="s">
        <v>33</v>
      </c>
      <c r="B77" s="2">
        <v>633315.18999999994</v>
      </c>
      <c r="C77" s="2">
        <v>310618.09000000003</v>
      </c>
      <c r="D77" s="2"/>
      <c r="E77" s="2"/>
      <c r="F77" s="2">
        <f t="shared" ref="F77:F84" si="17">B77+C77+D77</f>
        <v>943933.28</v>
      </c>
      <c r="G77" s="2">
        <f t="shared" si="13"/>
        <v>123598.03000000003</v>
      </c>
      <c r="H77" s="2">
        <v>820335.25</v>
      </c>
      <c r="I77" s="2">
        <f t="shared" si="14"/>
        <v>1640.6700000000419</v>
      </c>
      <c r="J77" s="2"/>
      <c r="K77" s="2">
        <v>818694.58</v>
      </c>
      <c r="L77" s="2">
        <f t="shared" si="15"/>
        <v>818694.58</v>
      </c>
      <c r="M77" s="2">
        <f t="shared" si="16"/>
        <v>0</v>
      </c>
    </row>
    <row r="78" spans="1:13" x14ac:dyDescent="0.15">
      <c r="A78" s="3" t="s">
        <v>34</v>
      </c>
      <c r="B78" s="2">
        <v>616694.69999999995</v>
      </c>
      <c r="C78" s="2">
        <v>305923.08</v>
      </c>
      <c r="D78" s="2"/>
      <c r="E78" s="2"/>
      <c r="F78" s="2">
        <f t="shared" si="17"/>
        <v>922617.78</v>
      </c>
      <c r="G78" s="2">
        <f t="shared" si="13"/>
        <v>119805.16000000003</v>
      </c>
      <c r="H78" s="2">
        <v>802812.62</v>
      </c>
      <c r="I78" s="2">
        <f t="shared" si="14"/>
        <v>1605.6199999999953</v>
      </c>
      <c r="J78" s="2"/>
      <c r="K78" s="2">
        <v>801207</v>
      </c>
      <c r="L78" s="2">
        <f t="shared" si="15"/>
        <v>801207</v>
      </c>
      <c r="M78" s="2">
        <f t="shared" si="16"/>
        <v>0</v>
      </c>
    </row>
    <row r="79" spans="1:13" x14ac:dyDescent="0.15">
      <c r="A79" s="3" t="s">
        <v>35</v>
      </c>
      <c r="B79" s="2">
        <v>662383.46</v>
      </c>
      <c r="C79" s="2">
        <v>316748.64</v>
      </c>
      <c r="D79" s="2"/>
      <c r="E79" s="2"/>
      <c r="F79" s="2">
        <f t="shared" si="17"/>
        <v>979132.1</v>
      </c>
      <c r="G79" s="2">
        <f t="shared" si="13"/>
        <v>128550.60999999999</v>
      </c>
      <c r="H79" s="2">
        <v>850581.49</v>
      </c>
      <c r="I79" s="2">
        <f t="shared" si="14"/>
        <v>1701.1600000000326</v>
      </c>
      <c r="J79" s="2"/>
      <c r="K79" s="2">
        <v>848880.33</v>
      </c>
      <c r="L79" s="2">
        <f t="shared" si="15"/>
        <v>848880.33</v>
      </c>
      <c r="M79" s="2">
        <f>L79-K79</f>
        <v>0</v>
      </c>
    </row>
    <row r="80" spans="1:13" x14ac:dyDescent="0.15">
      <c r="A80" s="3" t="s">
        <v>36</v>
      </c>
      <c r="B80" s="2">
        <v>731648.06</v>
      </c>
      <c r="C80" s="2">
        <v>331560.32000000001</v>
      </c>
      <c r="D80" s="2"/>
      <c r="E80" s="2"/>
      <c r="F80" s="2">
        <f t="shared" si="17"/>
        <v>1063208.3800000001</v>
      </c>
      <c r="G80" s="2">
        <f t="shared" si="13"/>
        <v>140530.95000000007</v>
      </c>
      <c r="H80" s="2">
        <v>922677.43</v>
      </c>
      <c r="I80" s="2">
        <f t="shared" si="14"/>
        <v>1845.3500000000931</v>
      </c>
      <c r="J80" s="2"/>
      <c r="K80" s="2">
        <v>920832.08</v>
      </c>
      <c r="L80" s="2">
        <f t="shared" si="15"/>
        <v>920832.08</v>
      </c>
      <c r="M80" s="2">
        <f t="shared" si="16"/>
        <v>0</v>
      </c>
    </row>
    <row r="81" spans="1:13" x14ac:dyDescent="0.15">
      <c r="A81" s="3" t="s">
        <v>37</v>
      </c>
      <c r="B81" s="2">
        <v>603406.67000000004</v>
      </c>
      <c r="C81" s="2">
        <v>323560.24</v>
      </c>
      <c r="D81" s="2"/>
      <c r="E81" s="2"/>
      <c r="F81" s="2">
        <f t="shared" si="17"/>
        <v>926966.91</v>
      </c>
      <c r="G81" s="2">
        <f t="shared" si="13"/>
        <v>119454.79000000004</v>
      </c>
      <c r="H81" s="2">
        <v>807512.12</v>
      </c>
      <c r="I81" s="2">
        <f t="shared" si="14"/>
        <v>1615.0200000000186</v>
      </c>
      <c r="J81" s="2"/>
      <c r="K81" s="2">
        <v>805897.1</v>
      </c>
      <c r="L81" s="2">
        <f t="shared" si="15"/>
        <v>805897.1</v>
      </c>
      <c r="M81" s="2">
        <f t="shared" si="16"/>
        <v>0</v>
      </c>
    </row>
    <row r="82" spans="1:13" x14ac:dyDescent="0.15">
      <c r="A82" s="3" t="s">
        <v>38</v>
      </c>
      <c r="B82" s="2">
        <v>740063.69</v>
      </c>
      <c r="C82" s="2">
        <v>345559.43</v>
      </c>
      <c r="D82" s="2"/>
      <c r="E82" s="2"/>
      <c r="F82" s="2">
        <f t="shared" si="17"/>
        <v>1085623.1199999999</v>
      </c>
      <c r="G82" s="2">
        <f t="shared" si="13"/>
        <v>143143.89999999991</v>
      </c>
      <c r="H82" s="2">
        <v>942479.22</v>
      </c>
      <c r="I82" s="2">
        <f t="shared" si="14"/>
        <v>1884.9599999999627</v>
      </c>
      <c r="J82" s="2"/>
      <c r="K82" s="2">
        <v>940594.26</v>
      </c>
      <c r="L82" s="2">
        <f t="shared" si="15"/>
        <v>940594.26</v>
      </c>
      <c r="M82" s="2">
        <f t="shared" si="16"/>
        <v>0</v>
      </c>
    </row>
    <row r="83" spans="1:13" x14ac:dyDescent="0.15">
      <c r="A83" s="3" t="s">
        <v>39</v>
      </c>
      <c r="B83" s="2">
        <v>703428.487937</v>
      </c>
      <c r="C83" s="2">
        <v>337114.45190000004</v>
      </c>
      <c r="D83" s="2"/>
      <c r="E83" s="2"/>
      <c r="F83" s="2">
        <f t="shared" si="17"/>
        <v>1040542.9398370001</v>
      </c>
      <c r="G83" s="2">
        <f t="shared" si="13"/>
        <v>136872.12983700004</v>
      </c>
      <c r="H83" s="2">
        <v>903670.81</v>
      </c>
      <c r="I83" s="2">
        <f t="shared" si="14"/>
        <v>1807.3400000000838</v>
      </c>
      <c r="J83" s="2"/>
      <c r="K83" s="2">
        <v>901863.47</v>
      </c>
      <c r="L83" s="2">
        <f t="shared" si="15"/>
        <v>901863.47</v>
      </c>
      <c r="M83" s="2">
        <f t="shared" si="16"/>
        <v>0</v>
      </c>
    </row>
    <row r="84" spans="1:13" x14ac:dyDescent="0.15">
      <c r="A84" s="3" t="s">
        <v>40</v>
      </c>
      <c r="B84" s="2">
        <v>535980.95840899996</v>
      </c>
      <c r="C84" s="2">
        <v>289960.29080000002</v>
      </c>
      <c r="D84" s="2"/>
      <c r="E84" s="2"/>
      <c r="F84" s="2">
        <f t="shared" si="17"/>
        <v>825941.24920900003</v>
      </c>
      <c r="G84" s="2">
        <f t="shared" si="13"/>
        <v>154448.25920900004</v>
      </c>
      <c r="H84" s="2">
        <v>671492.99</v>
      </c>
      <c r="I84" s="2">
        <f t="shared" si="14"/>
        <v>1342.9799999999814</v>
      </c>
      <c r="J84" s="2"/>
      <c r="K84" s="2">
        <v>670150.01</v>
      </c>
      <c r="L84" s="2">
        <f t="shared" si="15"/>
        <v>670150.01</v>
      </c>
      <c r="M84" s="2">
        <f t="shared" si="16"/>
        <v>0</v>
      </c>
    </row>
    <row r="85" spans="1:13" x14ac:dyDescent="0.15">
      <c r="A85" s="3" t="s">
        <v>51</v>
      </c>
      <c r="B85" s="2">
        <f t="shared" ref="B85:K85" si="18">SUM(B73:B84)</f>
        <v>7565721.1563459989</v>
      </c>
      <c r="C85" s="2">
        <f t="shared" si="18"/>
        <v>3770714.3927000002</v>
      </c>
      <c r="D85" s="2">
        <f t="shared" si="18"/>
        <v>0</v>
      </c>
      <c r="E85" s="2">
        <f t="shared" si="18"/>
        <v>0</v>
      </c>
      <c r="F85" s="2">
        <f t="shared" si="18"/>
        <v>11336435.539045999</v>
      </c>
      <c r="G85" s="2">
        <f t="shared" si="18"/>
        <v>1534451.3390460003</v>
      </c>
      <c r="H85" s="2">
        <f t="shared" si="18"/>
        <v>9801984.1999999993</v>
      </c>
      <c r="I85" s="2">
        <f t="shared" si="18"/>
        <v>19603.940000000061</v>
      </c>
      <c r="J85" s="2">
        <f t="shared" si="18"/>
        <v>0</v>
      </c>
      <c r="K85" s="2">
        <f t="shared" si="18"/>
        <v>9782380.2599999998</v>
      </c>
      <c r="L85" s="2">
        <f>SUM(L73:L84)</f>
        <v>9782380.2599999998</v>
      </c>
      <c r="M85" s="2">
        <f>SUM(M73:M84)</f>
        <v>0</v>
      </c>
    </row>
    <row r="89" spans="1:13" x14ac:dyDescent="0.15">
      <c r="A89" s="7" t="s">
        <v>45</v>
      </c>
      <c r="G89" s="8"/>
      <c r="H89" s="8"/>
      <c r="I89" s="8"/>
      <c r="J89" s="8"/>
    </row>
    <row r="90" spans="1:13" x14ac:dyDescent="0.15">
      <c r="A90" s="7" t="s">
        <v>59</v>
      </c>
    </row>
    <row r="91" spans="1:13" x14ac:dyDescent="0.15">
      <c r="A91" s="4" t="s">
        <v>44</v>
      </c>
    </row>
    <row r="92" spans="1:13" ht="10.5" customHeight="1" x14ac:dyDescent="0.15">
      <c r="A92" s="36" t="s">
        <v>12</v>
      </c>
      <c r="B92" s="33" t="s">
        <v>18</v>
      </c>
      <c r="C92" s="33" t="s">
        <v>19</v>
      </c>
      <c r="D92" s="37" t="s">
        <v>20</v>
      </c>
      <c r="E92" s="33" t="s">
        <v>21</v>
      </c>
      <c r="F92" s="33" t="s">
        <v>1</v>
      </c>
      <c r="G92" s="33" t="s">
        <v>4</v>
      </c>
      <c r="H92" s="33" t="s">
        <v>0</v>
      </c>
      <c r="I92" s="33" t="s">
        <v>52</v>
      </c>
      <c r="J92" s="37" t="s">
        <v>57</v>
      </c>
      <c r="K92" s="34" t="s">
        <v>53</v>
      </c>
      <c r="L92" s="33" t="s">
        <v>48</v>
      </c>
      <c r="M92" s="33" t="s">
        <v>49</v>
      </c>
    </row>
    <row r="93" spans="1:13" x14ac:dyDescent="0.15">
      <c r="A93" s="36"/>
      <c r="B93" s="33"/>
      <c r="C93" s="33"/>
      <c r="D93" s="38"/>
      <c r="E93" s="33"/>
      <c r="F93" s="33"/>
      <c r="G93" s="33"/>
      <c r="H93" s="33"/>
      <c r="I93" s="33"/>
      <c r="J93" s="38"/>
      <c r="K93" s="35"/>
      <c r="L93" s="33"/>
      <c r="M93" s="33"/>
    </row>
    <row r="95" spans="1:13" x14ac:dyDescent="0.15">
      <c r="A95" s="3" t="s">
        <v>29</v>
      </c>
      <c r="B95" s="2"/>
      <c r="C95" s="2"/>
      <c r="D95" s="2"/>
      <c r="E95" s="2"/>
      <c r="F95" s="2">
        <f>B95+C95+D95-E95</f>
        <v>0</v>
      </c>
      <c r="G95" s="2">
        <f t="shared" ref="G95:G106" si="19">F95-H95</f>
        <v>0</v>
      </c>
      <c r="H95" s="2"/>
      <c r="I95" s="2">
        <f t="shared" ref="I95:I106" si="20">H95-K95</f>
        <v>0</v>
      </c>
      <c r="J95" s="2"/>
      <c r="K95" s="2"/>
      <c r="L95" s="2"/>
      <c r="M95" s="2">
        <f>L95+I95-H95</f>
        <v>0</v>
      </c>
    </row>
    <row r="96" spans="1:13" x14ac:dyDescent="0.15">
      <c r="A96" s="3" t="s">
        <v>30</v>
      </c>
      <c r="B96" s="2"/>
      <c r="C96" s="2"/>
      <c r="D96" s="2"/>
      <c r="E96" s="2"/>
      <c r="F96" s="2">
        <f t="shared" ref="F96:F106" si="21">B96+C96+D96-E96</f>
        <v>0</v>
      </c>
      <c r="G96" s="2">
        <f t="shared" si="19"/>
        <v>0</v>
      </c>
      <c r="H96" s="2"/>
      <c r="I96" s="2">
        <f t="shared" si="20"/>
        <v>0</v>
      </c>
      <c r="J96" s="2"/>
      <c r="K96" s="2"/>
      <c r="L96" s="2"/>
      <c r="M96" s="2">
        <f>L96+I96-H96</f>
        <v>0</v>
      </c>
    </row>
    <row r="97" spans="1:13" x14ac:dyDescent="0.15">
      <c r="A97" s="3" t="s">
        <v>31</v>
      </c>
      <c r="B97" s="2"/>
      <c r="C97" s="2"/>
      <c r="D97" s="2"/>
      <c r="E97" s="2"/>
      <c r="F97" s="2">
        <f t="shared" si="21"/>
        <v>0</v>
      </c>
      <c r="G97" s="2">
        <f t="shared" si="19"/>
        <v>0</v>
      </c>
      <c r="H97" s="2"/>
      <c r="I97" s="2">
        <f t="shared" si="20"/>
        <v>0</v>
      </c>
      <c r="J97" s="2"/>
      <c r="K97" s="2"/>
      <c r="L97" s="2"/>
      <c r="M97" s="2">
        <f>L97+I97-H97</f>
        <v>0</v>
      </c>
    </row>
    <row r="98" spans="1:13" x14ac:dyDescent="0.15">
      <c r="A98" s="3" t="s">
        <v>32</v>
      </c>
      <c r="B98" s="2"/>
      <c r="C98" s="2"/>
      <c r="D98" s="2"/>
      <c r="E98" s="2"/>
      <c r="F98" s="2">
        <f t="shared" si="21"/>
        <v>0</v>
      </c>
      <c r="G98" s="2">
        <f t="shared" si="19"/>
        <v>0</v>
      </c>
      <c r="H98" s="2"/>
      <c r="I98" s="2">
        <f t="shared" si="20"/>
        <v>0</v>
      </c>
      <c r="J98" s="2"/>
      <c r="K98" s="2"/>
      <c r="L98" s="2"/>
      <c r="M98" s="2">
        <f t="shared" ref="M98:M106" si="22">L98-K98</f>
        <v>0</v>
      </c>
    </row>
    <row r="99" spans="1:13" x14ac:dyDescent="0.15">
      <c r="A99" s="3" t="s">
        <v>33</v>
      </c>
      <c r="B99" s="2"/>
      <c r="C99" s="2"/>
      <c r="D99" s="2"/>
      <c r="E99" s="2"/>
      <c r="F99" s="2">
        <f t="shared" si="21"/>
        <v>0</v>
      </c>
      <c r="G99" s="2">
        <f t="shared" si="19"/>
        <v>0</v>
      </c>
      <c r="H99" s="2"/>
      <c r="I99" s="2">
        <f t="shared" si="20"/>
        <v>0</v>
      </c>
      <c r="J99" s="2"/>
      <c r="K99" s="2"/>
      <c r="L99" s="2"/>
      <c r="M99" s="2">
        <f t="shared" si="22"/>
        <v>0</v>
      </c>
    </row>
    <row r="100" spans="1:13" x14ac:dyDescent="0.15">
      <c r="A100" s="3" t="s">
        <v>34</v>
      </c>
      <c r="B100" s="2"/>
      <c r="C100" s="2"/>
      <c r="D100" s="2"/>
      <c r="E100" s="2"/>
      <c r="F100" s="2">
        <f t="shared" si="21"/>
        <v>0</v>
      </c>
      <c r="G100" s="2">
        <f t="shared" si="19"/>
        <v>0</v>
      </c>
      <c r="H100" s="2"/>
      <c r="I100" s="2">
        <f t="shared" si="20"/>
        <v>0</v>
      </c>
      <c r="J100" s="2"/>
      <c r="K100" s="2"/>
      <c r="L100" s="2"/>
      <c r="M100" s="2">
        <f t="shared" si="22"/>
        <v>0</v>
      </c>
    </row>
    <row r="101" spans="1:13" x14ac:dyDescent="0.15">
      <c r="A101" s="3" t="s">
        <v>35</v>
      </c>
      <c r="B101" s="2"/>
      <c r="C101" s="2"/>
      <c r="D101" s="2"/>
      <c r="E101" s="2"/>
      <c r="F101" s="2">
        <f t="shared" si="21"/>
        <v>0</v>
      </c>
      <c r="G101" s="2">
        <f t="shared" si="19"/>
        <v>0</v>
      </c>
      <c r="H101" s="2"/>
      <c r="I101" s="2">
        <f t="shared" si="20"/>
        <v>0</v>
      </c>
      <c r="J101" s="2"/>
      <c r="K101" s="2"/>
      <c r="L101" s="2"/>
      <c r="M101" s="2">
        <f>L101-K101</f>
        <v>0</v>
      </c>
    </row>
    <row r="102" spans="1:13" x14ac:dyDescent="0.15">
      <c r="A102" s="3" t="s">
        <v>36</v>
      </c>
      <c r="B102" s="2"/>
      <c r="C102" s="2"/>
      <c r="D102" s="2"/>
      <c r="E102" s="2"/>
      <c r="F102" s="2">
        <f t="shared" si="21"/>
        <v>0</v>
      </c>
      <c r="G102" s="2">
        <f t="shared" si="19"/>
        <v>0</v>
      </c>
      <c r="H102" s="2"/>
      <c r="I102" s="2">
        <f t="shared" si="20"/>
        <v>0</v>
      </c>
      <c r="J102" s="2"/>
      <c r="K102" s="2"/>
      <c r="L102" s="2"/>
      <c r="M102" s="2">
        <f t="shared" si="22"/>
        <v>0</v>
      </c>
    </row>
    <row r="103" spans="1:13" x14ac:dyDescent="0.15">
      <c r="A103" s="3" t="s">
        <v>37</v>
      </c>
      <c r="B103" s="2"/>
      <c r="C103" s="2"/>
      <c r="D103" s="2"/>
      <c r="E103" s="2"/>
      <c r="F103" s="2">
        <f t="shared" si="21"/>
        <v>0</v>
      </c>
      <c r="G103" s="2">
        <f t="shared" si="19"/>
        <v>0</v>
      </c>
      <c r="H103" s="2"/>
      <c r="I103" s="2">
        <f t="shared" si="20"/>
        <v>0</v>
      </c>
      <c r="J103" s="2"/>
      <c r="K103" s="2"/>
      <c r="L103" s="2"/>
      <c r="M103" s="2">
        <f t="shared" si="22"/>
        <v>0</v>
      </c>
    </row>
    <row r="104" spans="1:13" x14ac:dyDescent="0.15">
      <c r="A104" s="3" t="s">
        <v>38</v>
      </c>
      <c r="B104" s="2"/>
      <c r="C104" s="2"/>
      <c r="D104" s="2"/>
      <c r="E104" s="2"/>
      <c r="F104" s="2">
        <f t="shared" si="21"/>
        <v>0</v>
      </c>
      <c r="G104" s="2">
        <f t="shared" si="19"/>
        <v>0</v>
      </c>
      <c r="H104" s="2"/>
      <c r="I104" s="2">
        <f t="shared" si="20"/>
        <v>0</v>
      </c>
      <c r="J104" s="2"/>
      <c r="K104" s="2"/>
      <c r="L104" s="2"/>
      <c r="M104" s="2">
        <f t="shared" si="22"/>
        <v>0</v>
      </c>
    </row>
    <row r="105" spans="1:13" x14ac:dyDescent="0.15">
      <c r="A105" s="3" t="s">
        <v>39</v>
      </c>
      <c r="B105" s="2"/>
      <c r="C105" s="2"/>
      <c r="D105" s="2"/>
      <c r="E105" s="2"/>
      <c r="F105" s="2">
        <f t="shared" si="21"/>
        <v>0</v>
      </c>
      <c r="G105" s="2">
        <f t="shared" si="19"/>
        <v>0</v>
      </c>
      <c r="H105" s="2"/>
      <c r="I105" s="2">
        <f t="shared" si="20"/>
        <v>0</v>
      </c>
      <c r="J105" s="2"/>
      <c r="K105" s="2"/>
      <c r="L105" s="2"/>
      <c r="M105" s="2">
        <f t="shared" si="22"/>
        <v>0</v>
      </c>
    </row>
    <row r="106" spans="1:13" x14ac:dyDescent="0.15">
      <c r="A106" s="3" t="s">
        <v>40</v>
      </c>
      <c r="B106" s="2"/>
      <c r="C106" s="2"/>
      <c r="D106" s="2"/>
      <c r="E106" s="2"/>
      <c r="F106" s="2">
        <f t="shared" si="21"/>
        <v>0</v>
      </c>
      <c r="G106" s="2">
        <f t="shared" si="19"/>
        <v>0</v>
      </c>
      <c r="H106" s="2"/>
      <c r="I106" s="2">
        <f t="shared" si="20"/>
        <v>0</v>
      </c>
      <c r="J106" s="2"/>
      <c r="K106" s="2"/>
      <c r="L106" s="2"/>
      <c r="M106" s="2">
        <f t="shared" si="22"/>
        <v>0</v>
      </c>
    </row>
    <row r="107" spans="1:13" x14ac:dyDescent="0.15">
      <c r="A107" s="3" t="s">
        <v>50</v>
      </c>
      <c r="B107" s="2">
        <f>SUM(B95:B106)</f>
        <v>0</v>
      </c>
      <c r="C107" s="2">
        <f t="shared" ref="C107:K107" si="23">SUM(C95:C106)</f>
        <v>0</v>
      </c>
      <c r="D107" s="2">
        <f t="shared" si="23"/>
        <v>0</v>
      </c>
      <c r="E107" s="2">
        <f t="shared" si="23"/>
        <v>0</v>
      </c>
      <c r="F107" s="2">
        <f t="shared" si="23"/>
        <v>0</v>
      </c>
      <c r="G107" s="2">
        <f t="shared" si="23"/>
        <v>0</v>
      </c>
      <c r="H107" s="2">
        <f t="shared" si="23"/>
        <v>0</v>
      </c>
      <c r="I107" s="2">
        <f t="shared" si="23"/>
        <v>0</v>
      </c>
      <c r="J107" s="2">
        <f t="shared" si="23"/>
        <v>0</v>
      </c>
      <c r="K107" s="2">
        <f t="shared" si="23"/>
        <v>0</v>
      </c>
      <c r="L107" s="2">
        <f>SUM(L95:L106)</f>
        <v>0</v>
      </c>
      <c r="M107" s="2">
        <f>SUM(M95:M106)</f>
        <v>0</v>
      </c>
    </row>
    <row r="111" spans="1:13" x14ac:dyDescent="0.15">
      <c r="A111" s="7" t="s">
        <v>45</v>
      </c>
      <c r="G111" s="8"/>
      <c r="H111" s="8"/>
      <c r="I111" s="8"/>
      <c r="J111" s="8"/>
    </row>
    <row r="112" spans="1:13" x14ac:dyDescent="0.15">
      <c r="A112" s="7" t="s">
        <v>59</v>
      </c>
    </row>
    <row r="113" spans="1:13" x14ac:dyDescent="0.15">
      <c r="A113" s="4" t="s">
        <v>44</v>
      </c>
    </row>
    <row r="114" spans="1:13" ht="10.5" customHeight="1" x14ac:dyDescent="0.15">
      <c r="A114" s="36" t="s">
        <v>41</v>
      </c>
      <c r="B114" s="33" t="s">
        <v>18</v>
      </c>
      <c r="C114" s="33" t="s">
        <v>19</v>
      </c>
      <c r="D114" s="37" t="s">
        <v>20</v>
      </c>
      <c r="E114" s="33" t="s">
        <v>1</v>
      </c>
      <c r="F114" s="33" t="s">
        <v>4</v>
      </c>
      <c r="G114" s="33" t="s">
        <v>0</v>
      </c>
      <c r="H114" s="34" t="s">
        <v>52</v>
      </c>
      <c r="I114" s="37" t="s">
        <v>57</v>
      </c>
      <c r="J114" s="37" t="s">
        <v>61</v>
      </c>
      <c r="K114" s="34" t="s">
        <v>53</v>
      </c>
      <c r="L114" s="33" t="s">
        <v>48</v>
      </c>
      <c r="M114" s="33" t="s">
        <v>49</v>
      </c>
    </row>
    <row r="115" spans="1:13" x14ac:dyDescent="0.15">
      <c r="A115" s="36"/>
      <c r="B115" s="33"/>
      <c r="C115" s="33"/>
      <c r="D115" s="38"/>
      <c r="E115" s="33"/>
      <c r="F115" s="33"/>
      <c r="G115" s="33"/>
      <c r="H115" s="35"/>
      <c r="I115" s="38"/>
      <c r="J115" s="38"/>
      <c r="K115" s="35"/>
      <c r="L115" s="33"/>
      <c r="M115" s="33"/>
    </row>
    <row r="117" spans="1:13" x14ac:dyDescent="0.15">
      <c r="A117" s="3" t="s">
        <v>29</v>
      </c>
      <c r="B117" s="2">
        <v>239184678.81175005</v>
      </c>
      <c r="C117" s="2">
        <v>39984476.02547621</v>
      </c>
      <c r="D117" s="2">
        <v>62814639.73151923</v>
      </c>
      <c r="E117" s="2">
        <f>B117+C117+D117</f>
        <v>341983794.56874549</v>
      </c>
      <c r="F117" s="2">
        <v>133217589.74722002</v>
      </c>
      <c r="G117" s="2">
        <f>E117-F117</f>
        <v>208766204.82152545</v>
      </c>
      <c r="H117" s="2">
        <f>G117-(G117*0.901)</f>
        <v>20667854.277331024</v>
      </c>
      <c r="I117" s="2">
        <v>27772893.27</v>
      </c>
      <c r="J117" s="2">
        <v>35100450.710000001</v>
      </c>
      <c r="K117" s="2">
        <f>G117-H117-I117-J117</f>
        <v>125225006.56419441</v>
      </c>
      <c r="L117" s="2">
        <v>109533611.04828461</v>
      </c>
      <c r="M117" s="2">
        <f>L117-K117</f>
        <v>-15691395.515909806</v>
      </c>
    </row>
    <row r="118" spans="1:13" x14ac:dyDescent="0.15">
      <c r="A118" s="3" t="s">
        <v>30</v>
      </c>
      <c r="B118" s="2">
        <v>241475521.5863713</v>
      </c>
      <c r="C118" s="2">
        <v>46857827.110222481</v>
      </c>
      <c r="D118" s="2">
        <v>59350495.670424998</v>
      </c>
      <c r="E118" s="2">
        <f t="shared" ref="E118:E128" si="24">B118+C118+D118</f>
        <v>347683844.36701876</v>
      </c>
      <c r="F118" s="2">
        <v>115431561.68697999</v>
      </c>
      <c r="G118" s="2">
        <f t="shared" ref="G118:G128" si="25">E118-F118</f>
        <v>232252282.68003875</v>
      </c>
      <c r="H118" s="2">
        <f t="shared" ref="H118:H128" si="26">G118-(G118*0.901)</f>
        <v>22992975.985323817</v>
      </c>
      <c r="I118" s="2">
        <v>27772893.27</v>
      </c>
      <c r="J118" s="2">
        <v>0</v>
      </c>
      <c r="K118" s="2">
        <f t="shared" ref="K118:K128" si="27">G118-H118-I118-J118</f>
        <v>181486413.42471492</v>
      </c>
      <c r="L118" s="2">
        <v>146467302.84091666</v>
      </c>
      <c r="M118" s="2">
        <f t="shared" ref="M118:M128" si="28">L118-K118</f>
        <v>-35019110.583798259</v>
      </c>
    </row>
    <row r="119" spans="1:13" x14ac:dyDescent="0.15">
      <c r="A119" s="3" t="s">
        <v>31</v>
      </c>
      <c r="B119" s="2">
        <v>233043119.88185826</v>
      </c>
      <c r="C119" s="2">
        <v>41777645.792382494</v>
      </c>
      <c r="D119" s="2">
        <v>63526554.583425</v>
      </c>
      <c r="E119" s="2">
        <f t="shared" si="24"/>
        <v>338347320.25766575</v>
      </c>
      <c r="F119" s="2">
        <v>122643994.72105002</v>
      </c>
      <c r="G119" s="2">
        <f t="shared" si="25"/>
        <v>215703325.53661573</v>
      </c>
      <c r="H119" s="2">
        <f t="shared" si="26"/>
        <v>21354629.228124946</v>
      </c>
      <c r="I119" s="2">
        <v>27772893.27</v>
      </c>
      <c r="J119" s="2">
        <v>35471069.219999999</v>
      </c>
      <c r="K119" s="2">
        <f t="shared" si="27"/>
        <v>131104733.81849077</v>
      </c>
      <c r="L119" s="2">
        <v>97512239.200916663</v>
      </c>
      <c r="M119" s="2">
        <f t="shared" si="28"/>
        <v>-33592494.617574111</v>
      </c>
    </row>
    <row r="120" spans="1:13" x14ac:dyDescent="0.15">
      <c r="A120" s="3" t="s">
        <v>32</v>
      </c>
      <c r="B120" s="2">
        <v>227047486.63093978</v>
      </c>
      <c r="C120" s="2">
        <v>50832877.798367314</v>
      </c>
      <c r="D120" s="2">
        <v>69149782.556775004</v>
      </c>
      <c r="E120" s="2">
        <f t="shared" si="24"/>
        <v>347030146.98608208</v>
      </c>
      <c r="F120" s="2">
        <v>150633123.0573</v>
      </c>
      <c r="G120" s="2">
        <f t="shared" si="25"/>
        <v>196397023.92878208</v>
      </c>
      <c r="H120" s="2">
        <f t="shared" si="26"/>
        <v>19443305.368949413</v>
      </c>
      <c r="I120" s="2">
        <v>27772893.27</v>
      </c>
      <c r="J120" s="2">
        <v>35826780.850000001</v>
      </c>
      <c r="K120" s="2">
        <f t="shared" si="27"/>
        <v>113354044.43983266</v>
      </c>
      <c r="L120" s="2">
        <v>101319010.37091666</v>
      </c>
      <c r="M120" s="2">
        <f t="shared" si="28"/>
        <v>-12035034.068915993</v>
      </c>
    </row>
    <row r="121" spans="1:13" x14ac:dyDescent="0.15">
      <c r="A121" s="3" t="s">
        <v>33</v>
      </c>
      <c r="B121" s="2">
        <v>250565194.44882071</v>
      </c>
      <c r="C121" s="2">
        <v>44603537.409379452</v>
      </c>
      <c r="D121" s="2">
        <v>72037597.389599994</v>
      </c>
      <c r="E121" s="2">
        <f t="shared" si="24"/>
        <v>367206329.24780017</v>
      </c>
      <c r="F121" s="2">
        <v>154298499.07159999</v>
      </c>
      <c r="G121" s="2">
        <f t="shared" si="25"/>
        <v>212907830.17620018</v>
      </c>
      <c r="H121" s="2">
        <f t="shared" si="26"/>
        <v>21077875.187443823</v>
      </c>
      <c r="I121" s="2">
        <v>20826652.620000001</v>
      </c>
      <c r="J121" s="2">
        <v>36300262.909999996</v>
      </c>
      <c r="K121" s="2">
        <f t="shared" si="27"/>
        <v>134703039.45875636</v>
      </c>
      <c r="L121" s="2">
        <v>127975973.60999998</v>
      </c>
      <c r="M121" s="2">
        <f t="shared" si="28"/>
        <v>-6727065.8487563729</v>
      </c>
    </row>
    <row r="122" spans="1:13" x14ac:dyDescent="0.15">
      <c r="A122" s="3" t="s">
        <v>34</v>
      </c>
      <c r="B122" s="2">
        <v>224451724.85576504</v>
      </c>
      <c r="C122" s="2">
        <v>46661792.050099321</v>
      </c>
      <c r="D122" s="2">
        <v>68593102.074949995</v>
      </c>
      <c r="E122" s="2">
        <f t="shared" si="24"/>
        <v>339706618.98081434</v>
      </c>
      <c r="F122" s="2">
        <v>159927562.55710003</v>
      </c>
      <c r="G122" s="2">
        <f t="shared" si="25"/>
        <v>179779056.42371431</v>
      </c>
      <c r="H122" s="2">
        <f t="shared" si="26"/>
        <v>17798126.585947722</v>
      </c>
      <c r="I122" s="2"/>
      <c r="J122" s="2">
        <v>36741391.07</v>
      </c>
      <c r="K122" s="2">
        <f t="shared" si="27"/>
        <v>125239538.76776659</v>
      </c>
      <c r="L122" s="2">
        <v>166468421.27000001</v>
      </c>
      <c r="M122" s="2">
        <f t="shared" si="28"/>
        <v>41228882.502233416</v>
      </c>
    </row>
    <row r="123" spans="1:13" x14ac:dyDescent="0.15">
      <c r="A123" s="3" t="s">
        <v>35</v>
      </c>
      <c r="B123" s="2">
        <v>283443639.01999998</v>
      </c>
      <c r="C123" s="2">
        <v>48765777.299999997</v>
      </c>
      <c r="D123" s="2">
        <v>67275995.379999995</v>
      </c>
      <c r="E123" s="2">
        <f t="shared" si="24"/>
        <v>399485411.69999999</v>
      </c>
      <c r="F123" s="2">
        <v>163990541.55640003</v>
      </c>
      <c r="G123" s="2">
        <f t="shared" si="25"/>
        <v>235494870.14359996</v>
      </c>
      <c r="H123" s="2">
        <f t="shared" si="26"/>
        <v>23313992.144216388</v>
      </c>
      <c r="I123" s="2"/>
      <c r="J123" s="2">
        <v>37129335.93</v>
      </c>
      <c r="K123" s="2">
        <f t="shared" si="27"/>
        <v>175051542.06938356</v>
      </c>
      <c r="L123" s="2">
        <v>206291426.33000001</v>
      </c>
      <c r="M123" s="2">
        <f t="shared" si="28"/>
        <v>31239884.260616452</v>
      </c>
    </row>
    <row r="124" spans="1:13" x14ac:dyDescent="0.15">
      <c r="A124" s="3" t="s">
        <v>36</v>
      </c>
      <c r="B124" s="2">
        <v>242167595.53999999</v>
      </c>
      <c r="C124" s="2">
        <v>78029360.700000003</v>
      </c>
      <c r="D124" s="2">
        <v>66993428.710000001</v>
      </c>
      <c r="E124" s="2">
        <f t="shared" si="24"/>
        <v>387190384.94999999</v>
      </c>
      <c r="F124" s="2">
        <v>161764720.88660002</v>
      </c>
      <c r="G124" s="2">
        <f t="shared" si="25"/>
        <v>225425664.06339997</v>
      </c>
      <c r="H124" s="2">
        <f t="shared" si="26"/>
        <v>22317140.742276579</v>
      </c>
      <c r="I124" s="2"/>
      <c r="J124" s="2">
        <v>37659567.130000003</v>
      </c>
      <c r="K124" s="2">
        <f t="shared" si="27"/>
        <v>165448956.1911234</v>
      </c>
      <c r="L124" s="2">
        <v>185566802.63999999</v>
      </c>
      <c r="M124" s="2">
        <f t="shared" si="28"/>
        <v>20117846.44887659</v>
      </c>
    </row>
    <row r="125" spans="1:13" x14ac:dyDescent="0.15">
      <c r="A125" s="3" t="s">
        <v>37</v>
      </c>
      <c r="B125" s="2">
        <v>227220114.30000001</v>
      </c>
      <c r="C125" s="2">
        <v>76587723.390000001</v>
      </c>
      <c r="D125" s="2">
        <v>39179601.130000003</v>
      </c>
      <c r="E125" s="2">
        <f t="shared" si="24"/>
        <v>342987438.81999999</v>
      </c>
      <c r="F125" s="2">
        <v>114168536.47420001</v>
      </c>
      <c r="G125" s="2">
        <f t="shared" si="25"/>
        <v>228818902.34579998</v>
      </c>
      <c r="H125" s="2">
        <f t="shared" si="26"/>
        <v>22653071.332234204</v>
      </c>
      <c r="I125" s="2"/>
      <c r="J125" s="2">
        <v>37874125.020000003</v>
      </c>
      <c r="K125" s="2">
        <f t="shared" si="27"/>
        <v>168291705.99356577</v>
      </c>
      <c r="L125" s="2">
        <v>151283686.24000001</v>
      </c>
      <c r="M125" s="2">
        <f t="shared" si="28"/>
        <v>-17008019.753565758</v>
      </c>
    </row>
    <row r="126" spans="1:13" x14ac:dyDescent="0.15">
      <c r="A126" s="3" t="s">
        <v>38</v>
      </c>
      <c r="B126" s="2">
        <v>234038071.94999999</v>
      </c>
      <c r="C126" s="2">
        <v>89204581.030000001</v>
      </c>
      <c r="D126" s="2">
        <v>40167002.140000001</v>
      </c>
      <c r="E126" s="2">
        <f t="shared" si="24"/>
        <v>363409655.12</v>
      </c>
      <c r="F126" s="2">
        <v>140811836.77000001</v>
      </c>
      <c r="G126" s="2">
        <f t="shared" si="25"/>
        <v>222597818.34999999</v>
      </c>
      <c r="H126" s="2">
        <f t="shared" si="26"/>
        <v>22037184.016649991</v>
      </c>
      <c r="I126" s="2"/>
      <c r="J126" s="2">
        <v>38344164.490000002</v>
      </c>
      <c r="K126" s="2">
        <f t="shared" si="27"/>
        <v>162216469.84334999</v>
      </c>
      <c r="L126" s="2">
        <v>184253653.86000001</v>
      </c>
      <c r="M126" s="2">
        <f t="shared" si="28"/>
        <v>22037184.016650021</v>
      </c>
    </row>
    <row r="127" spans="1:13" x14ac:dyDescent="0.15">
      <c r="A127" s="3" t="s">
        <v>39</v>
      </c>
      <c r="B127" s="2">
        <v>245632323.96000001</v>
      </c>
      <c r="C127" s="2">
        <v>91423493.870000005</v>
      </c>
      <c r="D127" s="2">
        <v>43653412.119999997</v>
      </c>
      <c r="E127" s="2">
        <f t="shared" si="24"/>
        <v>380709229.95000005</v>
      </c>
      <c r="F127" s="2">
        <v>144013661.30000004</v>
      </c>
      <c r="G127" s="2">
        <f t="shared" si="25"/>
        <v>236695568.65000001</v>
      </c>
      <c r="H127" s="2">
        <f t="shared" si="26"/>
        <v>23432861.296350002</v>
      </c>
      <c r="I127" s="2"/>
      <c r="J127" s="2"/>
      <c r="K127" s="2">
        <f t="shared" si="27"/>
        <v>213262707.35365</v>
      </c>
      <c r="L127" s="2">
        <f>193478981.68+22698674.21</f>
        <v>216177655.89000002</v>
      </c>
      <c r="M127" s="2">
        <f t="shared" si="28"/>
        <v>2914948.5363500118</v>
      </c>
    </row>
    <row r="128" spans="1:13" x14ac:dyDescent="0.15">
      <c r="A128" s="3" t="s">
        <v>40</v>
      </c>
      <c r="B128" s="2">
        <v>248648215.22</v>
      </c>
      <c r="C128" s="2">
        <v>92479433.230000004</v>
      </c>
      <c r="D128" s="2">
        <v>63705159.649999999</v>
      </c>
      <c r="E128" s="2">
        <f t="shared" si="24"/>
        <v>404832808.09999996</v>
      </c>
      <c r="F128" s="3">
        <v>157727208.34999996</v>
      </c>
      <c r="G128" s="2">
        <f t="shared" si="25"/>
        <v>247105599.75</v>
      </c>
      <c r="H128" s="2">
        <f t="shared" si="26"/>
        <v>24463454.375249982</v>
      </c>
      <c r="I128" s="2"/>
      <c r="J128" s="2"/>
      <c r="K128" s="2">
        <f t="shared" si="27"/>
        <v>222642145.37475002</v>
      </c>
      <c r="L128" s="2">
        <v>192758350.22999999</v>
      </c>
      <c r="M128" s="2">
        <f t="shared" si="28"/>
        <v>-29883795.144750029</v>
      </c>
    </row>
    <row r="129" spans="1:13" s="11" customFormat="1" ht="11.25" x14ac:dyDescent="0.2">
      <c r="A129" s="3" t="s">
        <v>50</v>
      </c>
      <c r="B129" s="16">
        <f t="shared" ref="B129:M129" si="29">SUM(B117:B128)</f>
        <v>2896917686.2055049</v>
      </c>
      <c r="C129" s="16">
        <f t="shared" si="29"/>
        <v>747208525.70592725</v>
      </c>
      <c r="D129" s="16">
        <f t="shared" si="29"/>
        <v>716446771.13669419</v>
      </c>
      <c r="E129" s="16">
        <f t="shared" si="29"/>
        <v>4360572983.0481262</v>
      </c>
      <c r="F129" s="16">
        <f t="shared" si="29"/>
        <v>1718628836.1784501</v>
      </c>
      <c r="G129" s="16">
        <f t="shared" si="29"/>
        <v>2641944146.8696766</v>
      </c>
      <c r="H129" s="16">
        <f t="shared" si="29"/>
        <v>261552470.54009789</v>
      </c>
      <c r="I129" s="16">
        <f t="shared" si="29"/>
        <v>131918225.7</v>
      </c>
      <c r="J129" s="16">
        <f t="shared" si="29"/>
        <v>330447147.32999998</v>
      </c>
      <c r="K129" s="16">
        <f t="shared" si="29"/>
        <v>1918026303.2995787</v>
      </c>
      <c r="L129" s="16">
        <f t="shared" si="29"/>
        <v>1885608133.5310347</v>
      </c>
      <c r="M129" s="16">
        <f t="shared" si="29"/>
        <v>-32418169.768543839</v>
      </c>
    </row>
    <row r="130" spans="1:13" x14ac:dyDescent="0.15">
      <c r="A130" s="5"/>
      <c r="B130" s="6"/>
      <c r="C130" s="6"/>
      <c r="D130" s="6"/>
      <c r="E130" s="6"/>
      <c r="F130" s="6"/>
      <c r="G130" s="6"/>
      <c r="H130" s="6"/>
      <c r="I130" s="6"/>
      <c r="J130" s="6"/>
    </row>
    <row r="131" spans="1:13" x14ac:dyDescent="0.15">
      <c r="A131" s="5"/>
      <c r="B131" s="6"/>
      <c r="C131" s="6"/>
      <c r="D131" s="6"/>
      <c r="E131" s="6"/>
      <c r="G131" s="6"/>
      <c r="H131" s="6"/>
      <c r="I131" s="6"/>
      <c r="J131" s="6"/>
    </row>
    <row r="132" spans="1:13" x14ac:dyDescent="0.15">
      <c r="A132" s="5"/>
      <c r="B132" s="6"/>
      <c r="C132" s="6"/>
      <c r="D132" s="6"/>
      <c r="E132" s="6"/>
      <c r="G132" s="6"/>
      <c r="H132" s="6"/>
      <c r="I132" s="6"/>
      <c r="J132" s="6"/>
      <c r="L132" s="23"/>
    </row>
    <row r="133" spans="1:13" x14ac:dyDescent="0.15">
      <c r="A133" s="7" t="s">
        <v>45</v>
      </c>
      <c r="G133" s="8"/>
      <c r="H133" s="8"/>
      <c r="I133" s="8"/>
      <c r="J133" s="8"/>
    </row>
    <row r="134" spans="1:13" x14ac:dyDescent="0.15">
      <c r="A134" s="7" t="s">
        <v>59</v>
      </c>
    </row>
    <row r="135" spans="1:13" x14ac:dyDescent="0.15">
      <c r="A135" s="4" t="s">
        <v>44</v>
      </c>
    </row>
    <row r="136" spans="1:13" ht="10.5" customHeight="1" x14ac:dyDescent="0.15">
      <c r="A136" s="36" t="s">
        <v>54</v>
      </c>
      <c r="B136" s="33" t="s">
        <v>18</v>
      </c>
      <c r="C136" s="33" t="s">
        <v>19</v>
      </c>
      <c r="D136" s="37" t="s">
        <v>20</v>
      </c>
      <c r="E136" s="33" t="s">
        <v>21</v>
      </c>
      <c r="F136" s="33" t="s">
        <v>1</v>
      </c>
      <c r="G136" s="33" t="s">
        <v>4</v>
      </c>
      <c r="H136" s="33" t="s">
        <v>0</v>
      </c>
      <c r="I136" s="33" t="s">
        <v>52</v>
      </c>
      <c r="J136" s="37" t="s">
        <v>57</v>
      </c>
      <c r="K136" s="34" t="s">
        <v>53</v>
      </c>
      <c r="L136" s="33" t="s">
        <v>48</v>
      </c>
      <c r="M136" s="33" t="s">
        <v>49</v>
      </c>
    </row>
    <row r="137" spans="1:13" x14ac:dyDescent="0.15">
      <c r="A137" s="36"/>
      <c r="B137" s="33"/>
      <c r="C137" s="33"/>
      <c r="D137" s="38"/>
      <c r="E137" s="33"/>
      <c r="F137" s="33"/>
      <c r="G137" s="33"/>
      <c r="H137" s="33"/>
      <c r="I137" s="33"/>
      <c r="J137" s="38"/>
      <c r="K137" s="35"/>
      <c r="L137" s="33"/>
      <c r="M137" s="33"/>
    </row>
    <row r="139" spans="1:13" x14ac:dyDescent="0.15">
      <c r="A139" s="3" t="s">
        <v>29</v>
      </c>
      <c r="B139" s="2">
        <v>10093854</v>
      </c>
      <c r="C139" s="2"/>
      <c r="D139" s="2">
        <v>4003345.21</v>
      </c>
      <c r="E139" s="2"/>
      <c r="F139" s="2">
        <v>14097199.199999999</v>
      </c>
      <c r="G139" s="2">
        <f t="shared" ref="G139:G150" si="30">F139-H139</f>
        <v>5218165.3599999994</v>
      </c>
      <c r="H139" s="2">
        <v>8879033.8399999999</v>
      </c>
      <c r="I139" s="2">
        <f>H139-K139</f>
        <v>1442337.21</v>
      </c>
      <c r="J139" s="2">
        <v>1104933.93</v>
      </c>
      <c r="K139" s="2">
        <v>7436696.6299999999</v>
      </c>
      <c r="L139" s="2">
        <v>7436696.6299999999</v>
      </c>
      <c r="M139" s="2">
        <f>L139+I139-H139</f>
        <v>0</v>
      </c>
    </row>
    <row r="140" spans="1:13" x14ac:dyDescent="0.15">
      <c r="A140" s="3" t="s">
        <v>30</v>
      </c>
      <c r="B140" s="2">
        <v>9723406.2400000002</v>
      </c>
      <c r="C140" s="2"/>
      <c r="D140" s="2">
        <v>3639798.43</v>
      </c>
      <c r="E140" s="2"/>
      <c r="F140" s="2">
        <v>13363204.67</v>
      </c>
      <c r="G140" s="2">
        <f t="shared" si="30"/>
        <v>4743552.1899999995</v>
      </c>
      <c r="H140" s="2">
        <v>8619652.4800000004</v>
      </c>
      <c r="I140" s="2">
        <f>H140-K140</f>
        <v>1432480.7300000004</v>
      </c>
      <c r="J140" s="2">
        <v>1104933.93</v>
      </c>
      <c r="K140" s="2">
        <v>7187171.75</v>
      </c>
      <c r="L140" s="2">
        <v>593154.02</v>
      </c>
      <c r="M140" s="2">
        <f>L140+I140-H140</f>
        <v>-6594017.7300000004</v>
      </c>
    </row>
    <row r="141" spans="1:13" x14ac:dyDescent="0.15">
      <c r="A141" s="3" t="s">
        <v>31</v>
      </c>
      <c r="B141" s="2">
        <v>10508563.93</v>
      </c>
      <c r="C141" s="2"/>
      <c r="D141" s="2">
        <v>3982546.1</v>
      </c>
      <c r="E141" s="2"/>
      <c r="F141" s="2">
        <v>14491110.02</v>
      </c>
      <c r="G141" s="2">
        <f t="shared" si="30"/>
        <v>5204043.0499999989</v>
      </c>
      <c r="H141" s="2">
        <v>9287066.9700000007</v>
      </c>
      <c r="I141" s="2">
        <f>H141-K141</f>
        <v>1457842.4800000004</v>
      </c>
      <c r="J141" s="2">
        <v>1104933.93</v>
      </c>
      <c r="K141" s="2">
        <v>7829224.4900000002</v>
      </c>
      <c r="L141" s="2"/>
      <c r="M141" s="2">
        <f>L141+I141-H141</f>
        <v>-7829224.4900000002</v>
      </c>
    </row>
    <row r="142" spans="1:13" x14ac:dyDescent="0.15">
      <c r="A142" s="3" t="s">
        <v>32</v>
      </c>
      <c r="B142" s="2">
        <v>12399788.470000001</v>
      </c>
      <c r="C142" s="2"/>
      <c r="D142" s="2">
        <v>3851685.08</v>
      </c>
      <c r="E142" s="2"/>
      <c r="F142" s="2">
        <v>16251473.550000001</v>
      </c>
      <c r="G142" s="2">
        <f t="shared" si="30"/>
        <v>4907406.7700000014</v>
      </c>
      <c r="H142" s="2">
        <v>11344066.779999999</v>
      </c>
      <c r="I142" s="2">
        <f>H142-(K142+J142)</f>
        <v>431074.52999999933</v>
      </c>
      <c r="J142" s="2">
        <v>1104933.93</v>
      </c>
      <c r="K142" s="2">
        <v>9808058.3200000003</v>
      </c>
      <c r="L142" s="2"/>
      <c r="M142" s="2">
        <f t="shared" ref="M142:M150" si="31">L142-K142</f>
        <v>-9808058.3200000003</v>
      </c>
    </row>
    <row r="143" spans="1:13" x14ac:dyDescent="0.15">
      <c r="A143" s="3" t="s">
        <v>33</v>
      </c>
      <c r="B143" s="2">
        <v>10742085</v>
      </c>
      <c r="C143" s="2"/>
      <c r="D143" s="2">
        <v>3803920.5</v>
      </c>
      <c r="E143" s="2"/>
      <c r="F143" s="2">
        <f>B143+C143+D143</f>
        <v>14546005.5</v>
      </c>
      <c r="G143" s="2">
        <f t="shared" si="30"/>
        <v>4695907.1199999992</v>
      </c>
      <c r="H143" s="2">
        <v>9850098.3800000008</v>
      </c>
      <c r="I143" s="2">
        <f t="shared" ref="I143:I150" si="32">H143-(K143+J143)</f>
        <v>374303.74000000022</v>
      </c>
      <c r="J143" s="2">
        <v>1104933.93</v>
      </c>
      <c r="K143" s="2">
        <v>8370860.71</v>
      </c>
      <c r="L143" s="2"/>
      <c r="M143" s="2">
        <f t="shared" si="31"/>
        <v>-8370860.71</v>
      </c>
    </row>
    <row r="144" spans="1:13" x14ac:dyDescent="0.15">
      <c r="A144" s="3" t="s">
        <v>34</v>
      </c>
      <c r="B144" s="2">
        <v>11811205.65</v>
      </c>
      <c r="C144" s="2"/>
      <c r="D144" s="2">
        <v>3643605.87</v>
      </c>
      <c r="E144" s="2"/>
      <c r="F144" s="2">
        <v>15454811.52</v>
      </c>
      <c r="G144" s="2">
        <f t="shared" si="30"/>
        <v>4737210.5</v>
      </c>
      <c r="H144" s="2">
        <v>10717601.02</v>
      </c>
      <c r="I144" s="2">
        <f t="shared" si="32"/>
        <v>407268.83999999985</v>
      </c>
      <c r="J144" s="2">
        <v>1104933.93</v>
      </c>
      <c r="K144" s="2">
        <v>9205398.25</v>
      </c>
      <c r="L144" s="2"/>
      <c r="M144" s="2">
        <f t="shared" si="31"/>
        <v>-9205398.25</v>
      </c>
    </row>
    <row r="145" spans="1:13" x14ac:dyDescent="0.15">
      <c r="A145" s="3" t="s">
        <v>35</v>
      </c>
      <c r="B145" s="2">
        <v>13167210.49</v>
      </c>
      <c r="C145" s="2"/>
      <c r="D145" s="2">
        <v>4030769.08</v>
      </c>
      <c r="E145" s="2"/>
      <c r="F145" s="2">
        <v>17197979.57</v>
      </c>
      <c r="G145" s="2">
        <f t="shared" si="30"/>
        <v>5245788.790000001</v>
      </c>
      <c r="H145" s="2">
        <v>11952190.779999999</v>
      </c>
      <c r="I145" s="2">
        <f t="shared" si="32"/>
        <v>454183.25</v>
      </c>
      <c r="J145" s="2">
        <v>1104933.93</v>
      </c>
      <c r="K145" s="2">
        <v>10393073.6</v>
      </c>
      <c r="L145" s="2">
        <v>10470321.300000001</v>
      </c>
      <c r="M145" s="2">
        <f>L145-K145</f>
        <v>77247.700000001118</v>
      </c>
    </row>
    <row r="146" spans="1:13" x14ac:dyDescent="0.15">
      <c r="A146" s="3" t="s">
        <v>36</v>
      </c>
      <c r="B146" s="2">
        <v>11955876.09</v>
      </c>
      <c r="C146" s="2"/>
      <c r="D146" s="2">
        <v>7903085.4299999997</v>
      </c>
      <c r="E146" s="2"/>
      <c r="F146" s="2">
        <v>19858961.510000002</v>
      </c>
      <c r="G146" s="2">
        <f t="shared" si="30"/>
        <v>5387239.9500000011</v>
      </c>
      <c r="H146" s="2">
        <v>14471721.560000001</v>
      </c>
      <c r="I146" s="2">
        <f t="shared" si="32"/>
        <v>552925.41999999993</v>
      </c>
      <c r="J146" s="2">
        <v>1101933.93</v>
      </c>
      <c r="K146" s="2">
        <v>12816862.210000001</v>
      </c>
      <c r="L146" s="2">
        <v>12816862.210000001</v>
      </c>
      <c r="M146" s="2">
        <f t="shared" si="31"/>
        <v>0</v>
      </c>
    </row>
    <row r="147" spans="1:13" x14ac:dyDescent="0.15">
      <c r="A147" s="3" t="s">
        <v>37</v>
      </c>
      <c r="B147" s="2">
        <v>11561594.76</v>
      </c>
      <c r="C147" s="2"/>
      <c r="D147" s="2">
        <v>8585545.6199999992</v>
      </c>
      <c r="E147" s="2"/>
      <c r="F147" s="2">
        <v>20147140.390000001</v>
      </c>
      <c r="G147" s="2">
        <f t="shared" si="30"/>
        <v>5846462.7700000014</v>
      </c>
      <c r="H147" s="2">
        <v>14300677.619999999</v>
      </c>
      <c r="I147" s="2">
        <f t="shared" si="32"/>
        <v>0</v>
      </c>
      <c r="J147" s="2">
        <v>1104933.93</v>
      </c>
      <c r="K147" s="2">
        <v>13195743.689999999</v>
      </c>
      <c r="L147" s="2">
        <v>-13195743.689999999</v>
      </c>
      <c r="M147" s="2"/>
    </row>
    <row r="148" spans="1:13" x14ac:dyDescent="0.15">
      <c r="A148" s="3" t="s">
        <v>38</v>
      </c>
      <c r="B148" s="2">
        <v>12151096.359999999</v>
      </c>
      <c r="C148" s="2"/>
      <c r="D148" s="2">
        <v>10366212.58</v>
      </c>
      <c r="E148" s="2"/>
      <c r="F148" s="2">
        <v>22517308.93</v>
      </c>
      <c r="G148" s="2">
        <f t="shared" si="30"/>
        <v>5418902.4100000001</v>
      </c>
      <c r="H148" s="2">
        <v>17098406.52</v>
      </c>
      <c r="I148" s="2">
        <f t="shared" si="32"/>
        <v>649739.44999999925</v>
      </c>
      <c r="J148" s="2">
        <v>1104933.93</v>
      </c>
      <c r="K148" s="2">
        <v>15343733.140000001</v>
      </c>
      <c r="L148" s="2">
        <v>-15343733.140000001</v>
      </c>
      <c r="M148" s="2"/>
    </row>
    <row r="149" spans="1:13" x14ac:dyDescent="0.15">
      <c r="A149" s="3" t="s">
        <v>39</v>
      </c>
      <c r="B149" s="2">
        <v>5389789.6299999999</v>
      </c>
      <c r="C149" s="2"/>
      <c r="D149" s="2">
        <v>19508003.600000001</v>
      </c>
      <c r="E149" s="2"/>
      <c r="F149" s="2">
        <f>B149+D149</f>
        <v>24897793.23</v>
      </c>
      <c r="G149" s="2">
        <f t="shared" si="30"/>
        <v>5510101.8900000006</v>
      </c>
      <c r="H149" s="2">
        <v>19387691.34</v>
      </c>
      <c r="I149" s="2">
        <f t="shared" si="32"/>
        <v>736732.26999999955</v>
      </c>
      <c r="J149" s="2">
        <v>1104933.93</v>
      </c>
      <c r="K149" s="2">
        <v>17546025.140000001</v>
      </c>
      <c r="L149" s="2">
        <v>-17546025.140000001</v>
      </c>
      <c r="M149" s="2"/>
    </row>
    <row r="150" spans="1:13" x14ac:dyDescent="0.15">
      <c r="A150" s="3" t="s">
        <v>40</v>
      </c>
      <c r="B150" s="2">
        <v>12893733.84</v>
      </c>
      <c r="C150" s="2"/>
      <c r="D150" s="2">
        <v>20651683.370000001</v>
      </c>
      <c r="E150" s="2"/>
      <c r="F150" s="2">
        <f>D150+B150</f>
        <v>33545417.210000001</v>
      </c>
      <c r="G150" s="2">
        <f t="shared" si="30"/>
        <v>5808206.8900000006</v>
      </c>
      <c r="H150" s="2">
        <v>27737210.32</v>
      </c>
      <c r="I150" s="2">
        <f t="shared" si="32"/>
        <v>1054013.9900000021</v>
      </c>
      <c r="J150" s="2">
        <v>1104933.93</v>
      </c>
      <c r="K150" s="2">
        <v>25578262.399999999</v>
      </c>
      <c r="L150" s="2"/>
      <c r="M150" s="2">
        <f t="shared" si="31"/>
        <v>-25578262.399999999</v>
      </c>
    </row>
    <row r="151" spans="1:13" x14ac:dyDescent="0.15">
      <c r="A151" s="3" t="s">
        <v>50</v>
      </c>
      <c r="B151" s="2">
        <f>SUM(B139:B150)</f>
        <v>132398204.46000001</v>
      </c>
      <c r="C151" s="2">
        <f t="shared" ref="C151:K151" si="33">SUM(C139:C150)</f>
        <v>0</v>
      </c>
      <c r="D151" s="2">
        <f t="shared" si="33"/>
        <v>93970200.870000005</v>
      </c>
      <c r="E151" s="2">
        <f t="shared" si="33"/>
        <v>0</v>
      </c>
      <c r="F151" s="2">
        <f t="shared" si="33"/>
        <v>226368405.30000001</v>
      </c>
      <c r="G151" s="2">
        <f t="shared" si="33"/>
        <v>62722987.689999998</v>
      </c>
      <c r="H151" s="2">
        <f t="shared" si="33"/>
        <v>163645417.60999998</v>
      </c>
      <c r="I151" s="2">
        <f t="shared" si="33"/>
        <v>8992901.9100000001</v>
      </c>
      <c r="J151" s="2">
        <f t="shared" si="33"/>
        <v>13256207.159999998</v>
      </c>
      <c r="K151" s="2">
        <f t="shared" si="33"/>
        <v>144711110.33000001</v>
      </c>
      <c r="L151" s="2">
        <f>SUM(L139:L150)</f>
        <v>-14768467.809999995</v>
      </c>
      <c r="M151" s="2">
        <f>SUM(M139:M150)</f>
        <v>-67308574.199999988</v>
      </c>
    </row>
    <row r="155" spans="1:13" x14ac:dyDescent="0.15">
      <c r="A155" s="7" t="s">
        <v>45</v>
      </c>
      <c r="G155" s="8"/>
      <c r="H155" s="8"/>
      <c r="I155" s="8"/>
      <c r="J155" s="8"/>
    </row>
    <row r="156" spans="1:13" x14ac:dyDescent="0.15">
      <c r="A156" s="7" t="s">
        <v>59</v>
      </c>
    </row>
    <row r="157" spans="1:13" x14ac:dyDescent="0.15">
      <c r="A157" s="4" t="s">
        <v>44</v>
      </c>
    </row>
    <row r="158" spans="1:13" ht="10.5" customHeight="1" x14ac:dyDescent="0.15">
      <c r="A158" s="36" t="s">
        <v>55</v>
      </c>
      <c r="B158" s="33" t="s">
        <v>18</v>
      </c>
      <c r="C158" s="33" t="s">
        <v>19</v>
      </c>
      <c r="D158" s="37" t="s">
        <v>20</v>
      </c>
      <c r="E158" s="33" t="s">
        <v>21</v>
      </c>
      <c r="F158" s="33" t="s">
        <v>1</v>
      </c>
      <c r="G158" s="33" t="s">
        <v>4</v>
      </c>
      <c r="H158" s="33" t="s">
        <v>0</v>
      </c>
      <c r="I158" s="33" t="s">
        <v>52</v>
      </c>
      <c r="J158" s="37" t="s">
        <v>57</v>
      </c>
      <c r="K158" s="34" t="s">
        <v>53</v>
      </c>
      <c r="L158" s="33" t="s">
        <v>48</v>
      </c>
      <c r="M158" s="33" t="s">
        <v>49</v>
      </c>
    </row>
    <row r="159" spans="1:13" x14ac:dyDescent="0.15">
      <c r="A159" s="36"/>
      <c r="B159" s="33"/>
      <c r="C159" s="33"/>
      <c r="D159" s="38"/>
      <c r="E159" s="33"/>
      <c r="F159" s="33"/>
      <c r="G159" s="33"/>
      <c r="H159" s="33"/>
      <c r="I159" s="33"/>
      <c r="J159" s="38"/>
      <c r="K159" s="35"/>
      <c r="L159" s="33"/>
      <c r="M159" s="33"/>
    </row>
    <row r="161" spans="1:13" x14ac:dyDescent="0.15">
      <c r="A161" s="3" t="s">
        <v>29</v>
      </c>
      <c r="B161" s="2">
        <v>15976148.949999999</v>
      </c>
      <c r="C161" s="2">
        <v>802756.39</v>
      </c>
      <c r="D161" s="2">
        <v>46060646.100000001</v>
      </c>
      <c r="E161" s="2"/>
      <c r="F161" s="2">
        <v>62839551.439999998</v>
      </c>
      <c r="G161" s="2">
        <f t="shared" ref="G161:G172" si="34">F161-H161</f>
        <v>7551591</v>
      </c>
      <c r="H161" s="2">
        <v>55287960.439999998</v>
      </c>
      <c r="I161" s="2">
        <f>H161-K161</f>
        <v>2930261.8999999985</v>
      </c>
      <c r="J161" s="2"/>
      <c r="K161" s="2">
        <v>52357698.539999999</v>
      </c>
      <c r="L161" s="2">
        <v>53972332.829999998</v>
      </c>
      <c r="M161" s="2">
        <f>L161+I161-H161</f>
        <v>1614634.2899999991</v>
      </c>
    </row>
    <row r="162" spans="1:13" x14ac:dyDescent="0.15">
      <c r="A162" s="3" t="s">
        <v>30</v>
      </c>
      <c r="B162" s="2">
        <v>324525.38</v>
      </c>
      <c r="C162" s="2">
        <v>729136.93</v>
      </c>
      <c r="D162" s="2">
        <v>42328262.43</v>
      </c>
      <c r="E162" s="2"/>
      <c r="F162" s="2">
        <v>43381924.740000002</v>
      </c>
      <c r="G162" s="2">
        <f t="shared" si="34"/>
        <v>6859047.0800000057</v>
      </c>
      <c r="H162" s="2">
        <v>36522877.659999996</v>
      </c>
      <c r="I162" s="2">
        <f>H162-K162</f>
        <v>1935712.5099999979</v>
      </c>
      <c r="J162" s="2"/>
      <c r="K162" s="2">
        <v>34587165.149999999</v>
      </c>
      <c r="L162" s="2">
        <v>44291456.93</v>
      </c>
      <c r="M162" s="2">
        <f>L162+I162-H162</f>
        <v>9704291.7800000012</v>
      </c>
    </row>
    <row r="163" spans="1:13" x14ac:dyDescent="0.15">
      <c r="A163" s="3" t="s">
        <v>31</v>
      </c>
      <c r="B163" s="2">
        <v>0</v>
      </c>
      <c r="C163" s="2">
        <v>528303.17000000004</v>
      </c>
      <c r="D163" s="2">
        <v>47369303.539999999</v>
      </c>
      <c r="E163" s="2"/>
      <c r="F163" s="2">
        <v>47897606.719999999</v>
      </c>
      <c r="G163" s="2">
        <f>F163-H163</f>
        <v>4969788.5399999991</v>
      </c>
      <c r="H163" s="2">
        <v>42927818.18</v>
      </c>
      <c r="I163" s="2">
        <f>H163-K163</f>
        <v>2275174.3699999973</v>
      </c>
      <c r="J163" s="2"/>
      <c r="K163" s="2">
        <v>40652643.810000002</v>
      </c>
      <c r="L163" s="2">
        <v>49952166.460000001</v>
      </c>
      <c r="M163" s="2">
        <f>L163+I163-H163</f>
        <v>9299522.6499999985</v>
      </c>
    </row>
    <row r="164" spans="1:13" x14ac:dyDescent="0.15">
      <c r="A164" s="3" t="s">
        <v>32</v>
      </c>
      <c r="B164" s="2">
        <v>348255.19</v>
      </c>
      <c r="C164" s="2">
        <v>512990.76</v>
      </c>
      <c r="D164" s="2">
        <v>45045786.780000001</v>
      </c>
      <c r="E164" s="2"/>
      <c r="F164" s="2">
        <v>45907032.719999999</v>
      </c>
      <c r="G164" s="2">
        <f t="shared" si="34"/>
        <v>4825743.4399999976</v>
      </c>
      <c r="H164" s="2">
        <v>41081289.280000001</v>
      </c>
      <c r="I164" s="2">
        <f>H164-(K164+J164)</f>
        <v>2177308.3400000036</v>
      </c>
      <c r="J164" s="2"/>
      <c r="K164" s="2">
        <v>38903980.939999998</v>
      </c>
      <c r="L164" s="2">
        <v>45624184.719999999</v>
      </c>
      <c r="M164" s="2">
        <f t="shared" ref="M164:M172" si="35">L164-K164</f>
        <v>6720203.7800000012</v>
      </c>
    </row>
    <row r="165" spans="1:13" x14ac:dyDescent="0.15">
      <c r="A165" s="3" t="s">
        <v>33</v>
      </c>
      <c r="B165" s="2">
        <v>344350.45</v>
      </c>
      <c r="C165" s="2"/>
      <c r="D165" s="2">
        <v>15484989.890000001</v>
      </c>
      <c r="E165" s="2"/>
      <c r="F165" s="2">
        <f>B165+C165+D165</f>
        <v>15829340.34</v>
      </c>
      <c r="G165" s="2">
        <f t="shared" si="34"/>
        <v>7789893.9900000002</v>
      </c>
      <c r="H165" s="2">
        <v>8039446.3499999996</v>
      </c>
      <c r="I165" s="2">
        <f>H165-(K165+J165)</f>
        <v>426090.64999999944</v>
      </c>
      <c r="J165" s="2"/>
      <c r="K165" s="2">
        <v>7613355.7000000002</v>
      </c>
      <c r="L165" s="2"/>
      <c r="M165" s="2">
        <f t="shared" si="35"/>
        <v>-7613355.7000000002</v>
      </c>
    </row>
    <row r="166" spans="1:13" x14ac:dyDescent="0.15">
      <c r="A166" s="3" t="s">
        <v>34</v>
      </c>
      <c r="B166" s="2">
        <v>300468.61</v>
      </c>
      <c r="C166" s="2"/>
      <c r="D166" s="2">
        <v>15511005.810000001</v>
      </c>
      <c r="E166" s="2"/>
      <c r="F166" s="2">
        <f t="shared" ref="F166:F172" si="36">B166+C166+D166</f>
        <v>15811474.42</v>
      </c>
      <c r="G166" s="2">
        <f t="shared" si="34"/>
        <v>7471439.1799999997</v>
      </c>
      <c r="H166" s="2">
        <v>8340035.2400000002</v>
      </c>
      <c r="I166" s="2">
        <f>H166-(K166+J166)</f>
        <v>442021.87000000011</v>
      </c>
      <c r="J166" s="2"/>
      <c r="K166" s="2">
        <v>7898013.3700000001</v>
      </c>
      <c r="L166" s="2"/>
      <c r="M166" s="2">
        <f t="shared" si="35"/>
        <v>-7898013.3700000001</v>
      </c>
    </row>
    <row r="167" spans="1:13" x14ac:dyDescent="0.15">
      <c r="A167" s="3" t="s">
        <v>35</v>
      </c>
      <c r="B167" s="2"/>
      <c r="C167" s="2"/>
      <c r="D167" s="2">
        <v>16949443.079999998</v>
      </c>
      <c r="E167" s="2"/>
      <c r="F167" s="2">
        <f t="shared" si="36"/>
        <v>16949443.079999998</v>
      </c>
      <c r="G167" s="2">
        <f t="shared" si="34"/>
        <v>8129957.4899999984</v>
      </c>
      <c r="H167" s="2">
        <v>8819485.5899999999</v>
      </c>
      <c r="I167" s="2">
        <f>H167-(K167+J167)</f>
        <v>467432.74000000022</v>
      </c>
      <c r="J167" s="2"/>
      <c r="K167" s="2">
        <v>8352052.8499999996</v>
      </c>
      <c r="L167" s="2"/>
      <c r="M167" s="2">
        <f>L167-K167</f>
        <v>-8352052.8499999996</v>
      </c>
    </row>
    <row r="168" spans="1:13" x14ac:dyDescent="0.15">
      <c r="A168" s="3" t="s">
        <v>36</v>
      </c>
      <c r="B168" s="2">
        <v>85994.15</v>
      </c>
      <c r="C168" s="2"/>
      <c r="D168" s="2">
        <v>15986874.109999999</v>
      </c>
      <c r="E168" s="2"/>
      <c r="F168" s="2">
        <f t="shared" si="36"/>
        <v>16072868.26</v>
      </c>
      <c r="G168" s="2">
        <f t="shared" si="34"/>
        <v>5973259.2699999996</v>
      </c>
      <c r="H168" s="2">
        <v>10099608.99</v>
      </c>
      <c r="I168" s="2">
        <f>H168-J168-K168</f>
        <v>535279.27999999933</v>
      </c>
      <c r="J168" s="2"/>
      <c r="K168" s="2">
        <v>9564329.7100000009</v>
      </c>
      <c r="L168" s="2"/>
      <c r="M168" s="2">
        <f t="shared" si="35"/>
        <v>-9564329.7100000009</v>
      </c>
    </row>
    <row r="169" spans="1:13" x14ac:dyDescent="0.15">
      <c r="A169" s="3" t="s">
        <v>37</v>
      </c>
      <c r="B169" s="2"/>
      <c r="C169" s="2"/>
      <c r="D169" s="2">
        <v>30433230.82</v>
      </c>
      <c r="E169" s="2"/>
      <c r="F169" s="2">
        <f t="shared" si="36"/>
        <v>30433230.82</v>
      </c>
      <c r="G169" s="2">
        <f t="shared" si="34"/>
        <v>7814127.5899999999</v>
      </c>
      <c r="H169" s="2">
        <v>22619103.23</v>
      </c>
      <c r="I169" s="2">
        <f>H169-J169-K169</f>
        <v>1198812.4800000004</v>
      </c>
      <c r="J169" s="2"/>
      <c r="K169" s="2">
        <v>21420290.75</v>
      </c>
      <c r="L169" s="2"/>
      <c r="M169" s="2">
        <f t="shared" si="35"/>
        <v>-21420290.75</v>
      </c>
    </row>
    <row r="170" spans="1:13" x14ac:dyDescent="0.15">
      <c r="A170" s="3" t="s">
        <v>38</v>
      </c>
      <c r="B170" s="2">
        <v>0</v>
      </c>
      <c r="C170" s="2">
        <v>0</v>
      </c>
      <c r="D170" s="2">
        <v>43970839.909999996</v>
      </c>
      <c r="E170" s="2"/>
      <c r="F170" s="2">
        <f t="shared" si="36"/>
        <v>43970839.909999996</v>
      </c>
      <c r="G170" s="2">
        <f t="shared" si="34"/>
        <v>8338046.9599999934</v>
      </c>
      <c r="H170" s="2">
        <v>35632792.950000003</v>
      </c>
      <c r="I170" s="2">
        <f>H170-J170-K170</f>
        <v>1888538.0200000033</v>
      </c>
      <c r="J170" s="2"/>
      <c r="K170" s="2">
        <v>33744254.93</v>
      </c>
      <c r="L170" s="2"/>
      <c r="M170" s="2">
        <f t="shared" si="35"/>
        <v>-33744254.93</v>
      </c>
    </row>
    <row r="171" spans="1:13" x14ac:dyDescent="0.15">
      <c r="A171" s="3" t="s">
        <v>39</v>
      </c>
      <c r="B171" s="2"/>
      <c r="C171" s="2"/>
      <c r="D171" s="2">
        <v>19961945.109999999</v>
      </c>
      <c r="E171" s="2"/>
      <c r="F171" s="2">
        <f t="shared" si="36"/>
        <v>19961945.109999999</v>
      </c>
      <c r="G171" s="2">
        <f t="shared" si="34"/>
        <v>8117576.2699999996</v>
      </c>
      <c r="H171" s="2">
        <v>11844368.84</v>
      </c>
      <c r="I171" s="2">
        <f>H171-J171-K171</f>
        <v>627751.55000000075</v>
      </c>
      <c r="J171" s="2"/>
      <c r="K171" s="2">
        <v>11216617.289999999</v>
      </c>
      <c r="L171" s="2"/>
      <c r="M171" s="2">
        <f t="shared" si="35"/>
        <v>-11216617.289999999</v>
      </c>
    </row>
    <row r="172" spans="1:13" x14ac:dyDescent="0.15">
      <c r="A172" s="3" t="s">
        <v>40</v>
      </c>
      <c r="B172" s="2"/>
      <c r="C172" s="2"/>
      <c r="D172" s="2">
        <v>29364494.579999998</v>
      </c>
      <c r="E172" s="2"/>
      <c r="F172" s="2">
        <f t="shared" si="36"/>
        <v>29364494.579999998</v>
      </c>
      <c r="G172" s="2">
        <f t="shared" si="34"/>
        <v>7960084.9399999976</v>
      </c>
      <c r="H172" s="2">
        <v>21404409.640000001</v>
      </c>
      <c r="I172" s="2">
        <f>H172-J172-K172</f>
        <v>1134433.7100000009</v>
      </c>
      <c r="J172" s="2"/>
      <c r="K172" s="2">
        <v>20269975.93</v>
      </c>
      <c r="L172" s="2"/>
      <c r="M172" s="2">
        <f t="shared" si="35"/>
        <v>-20269975.93</v>
      </c>
    </row>
    <row r="173" spans="1:13" x14ac:dyDescent="0.15">
      <c r="A173" s="3" t="s">
        <v>50</v>
      </c>
      <c r="B173" s="2">
        <f>SUM(B161:B172)</f>
        <v>17379742.729999997</v>
      </c>
      <c r="C173" s="2">
        <f t="shared" ref="C173:K173" si="37">SUM(C161:C172)</f>
        <v>2573187.25</v>
      </c>
      <c r="D173" s="2">
        <f t="shared" si="37"/>
        <v>368466822.16000003</v>
      </c>
      <c r="E173" s="2">
        <f t="shared" si="37"/>
        <v>0</v>
      </c>
      <c r="F173" s="2">
        <f t="shared" si="37"/>
        <v>388419752.13999993</v>
      </c>
      <c r="G173" s="2">
        <f t="shared" si="37"/>
        <v>85800555.749999985</v>
      </c>
      <c r="H173" s="2">
        <f t="shared" si="37"/>
        <v>302619196.38999999</v>
      </c>
      <c r="I173" s="2">
        <f t="shared" si="37"/>
        <v>16038817.420000002</v>
      </c>
      <c r="J173" s="2">
        <f t="shared" si="37"/>
        <v>0</v>
      </c>
      <c r="K173" s="2">
        <f t="shared" si="37"/>
        <v>286580378.96999997</v>
      </c>
      <c r="L173" s="2">
        <f>SUM(L161:L172)</f>
        <v>193840140.94</v>
      </c>
      <c r="M173" s="2">
        <f>SUM(M161:M172)</f>
        <v>-92740238.030000001</v>
      </c>
    </row>
    <row r="177" spans="1:13" x14ac:dyDescent="0.15">
      <c r="A177" s="7" t="s">
        <v>45</v>
      </c>
      <c r="G177" s="8"/>
      <c r="H177" s="8"/>
      <c r="I177" s="8"/>
      <c r="J177" s="8"/>
    </row>
    <row r="178" spans="1:13" x14ac:dyDescent="0.15">
      <c r="A178" s="7" t="s">
        <v>59</v>
      </c>
    </row>
    <row r="179" spans="1:13" x14ac:dyDescent="0.15">
      <c r="A179" s="4" t="s">
        <v>44</v>
      </c>
    </row>
    <row r="180" spans="1:13" ht="10.5" customHeight="1" x14ac:dyDescent="0.15">
      <c r="A180" s="36" t="s">
        <v>56</v>
      </c>
      <c r="B180" s="33" t="s">
        <v>18</v>
      </c>
      <c r="C180" s="33" t="s">
        <v>19</v>
      </c>
      <c r="D180" s="37" t="s">
        <v>20</v>
      </c>
      <c r="E180" s="33" t="s">
        <v>21</v>
      </c>
      <c r="F180" s="33" t="s">
        <v>1</v>
      </c>
      <c r="G180" s="33" t="s">
        <v>4</v>
      </c>
      <c r="H180" s="33" t="s">
        <v>0</v>
      </c>
      <c r="I180" s="33" t="s">
        <v>52</v>
      </c>
      <c r="J180" s="37" t="s">
        <v>57</v>
      </c>
      <c r="K180" s="34" t="s">
        <v>53</v>
      </c>
      <c r="L180" s="33" t="s">
        <v>48</v>
      </c>
      <c r="M180" s="33" t="s">
        <v>49</v>
      </c>
    </row>
    <row r="181" spans="1:13" x14ac:dyDescent="0.15">
      <c r="A181" s="36"/>
      <c r="B181" s="33"/>
      <c r="C181" s="33"/>
      <c r="D181" s="38"/>
      <c r="E181" s="33"/>
      <c r="F181" s="33"/>
      <c r="G181" s="33"/>
      <c r="H181" s="33"/>
      <c r="I181" s="33"/>
      <c r="J181" s="38"/>
      <c r="K181" s="35"/>
      <c r="L181" s="33"/>
      <c r="M181" s="33"/>
    </row>
    <row r="183" spans="1:13" x14ac:dyDescent="0.15">
      <c r="A183" s="3" t="s">
        <v>29</v>
      </c>
      <c r="B183" s="2">
        <v>5844280.5899999999</v>
      </c>
      <c r="C183" s="2">
        <v>0</v>
      </c>
      <c r="D183" s="2">
        <v>31956498.359999999</v>
      </c>
      <c r="E183" s="2"/>
      <c r="F183" s="2">
        <v>37800778.950000003</v>
      </c>
      <c r="G183" s="2">
        <f t="shared" ref="G183:G194" si="38">F183-H183</f>
        <v>29237215.750000004</v>
      </c>
      <c r="H183" s="2">
        <v>8563563.1999999993</v>
      </c>
      <c r="I183" s="2">
        <f>H183-K183</f>
        <v>957794.84999999963</v>
      </c>
      <c r="J183" s="2">
        <v>812214.27</v>
      </c>
      <c r="K183" s="2">
        <v>7605768.3499999996</v>
      </c>
      <c r="L183" s="2">
        <v>7605768.3499999996</v>
      </c>
      <c r="M183" s="2">
        <f>L183+I183-H183</f>
        <v>0</v>
      </c>
    </row>
    <row r="184" spans="1:13" x14ac:dyDescent="0.15">
      <c r="A184" s="3" t="s">
        <v>30</v>
      </c>
      <c r="B184" s="2">
        <v>5472659.9299999997</v>
      </c>
      <c r="C184" s="2"/>
      <c r="D184" s="2">
        <v>31002679.890000001</v>
      </c>
      <c r="E184" s="2"/>
      <c r="F184" s="2">
        <v>36475339.82</v>
      </c>
      <c r="G184" s="2">
        <f t="shared" si="38"/>
        <v>27814663.789999999</v>
      </c>
      <c r="H184" s="2">
        <v>8660676.0299999993</v>
      </c>
      <c r="I184" s="2">
        <f>H184-K184</f>
        <v>812214.26999999955</v>
      </c>
      <c r="J184" s="2">
        <v>812214.27</v>
      </c>
      <c r="K184" s="2">
        <v>7848461.7599999998</v>
      </c>
      <c r="L184" s="2">
        <v>7848461.7599999998</v>
      </c>
      <c r="M184" s="2">
        <f>L184+I184-H184</f>
        <v>0</v>
      </c>
    </row>
    <row r="185" spans="1:13" x14ac:dyDescent="0.15">
      <c r="A185" s="3" t="s">
        <v>31</v>
      </c>
      <c r="B185" s="2">
        <v>9191845.5899999999</v>
      </c>
      <c r="C185" s="2"/>
      <c r="D185" s="2">
        <v>32473924.809999999</v>
      </c>
      <c r="E185" s="2"/>
      <c r="F185" s="2">
        <v>41665770.409999996</v>
      </c>
      <c r="G185" s="2">
        <f t="shared" si="38"/>
        <v>31818125.829999998</v>
      </c>
      <c r="H185" s="2">
        <v>9847644.5800000001</v>
      </c>
      <c r="I185" s="2">
        <f>H185-K185</f>
        <v>979624.23000000045</v>
      </c>
      <c r="J185" s="2">
        <v>812214.27</v>
      </c>
      <c r="K185" s="2">
        <v>8868020.3499999996</v>
      </c>
      <c r="L185" s="2">
        <v>8868020.3499999996</v>
      </c>
      <c r="M185" s="2">
        <f>L185+I185-H185</f>
        <v>0</v>
      </c>
    </row>
    <row r="186" spans="1:13" x14ac:dyDescent="0.15">
      <c r="A186" s="3" t="s">
        <v>32</v>
      </c>
      <c r="B186" s="2">
        <v>7472000.7300000004</v>
      </c>
      <c r="C186" s="2"/>
      <c r="D186" s="2">
        <v>31283832.600000001</v>
      </c>
      <c r="E186" s="2"/>
      <c r="F186" s="2">
        <v>38755833.329999998</v>
      </c>
      <c r="G186" s="2">
        <f t="shared" si="38"/>
        <v>28494756.839999996</v>
      </c>
      <c r="H186" s="2">
        <v>10261076.49</v>
      </c>
      <c r="I186" s="2">
        <f>H186-(K186+J186)</f>
        <v>174438.30000000075</v>
      </c>
      <c r="J186" s="2">
        <v>812214.27</v>
      </c>
      <c r="K186" s="2">
        <v>9274423.9199999999</v>
      </c>
      <c r="L186" s="2">
        <v>9274423.9199999999</v>
      </c>
      <c r="M186" s="2">
        <f t="shared" ref="M186:M194" si="39">L186-K186</f>
        <v>0</v>
      </c>
    </row>
    <row r="187" spans="1:13" x14ac:dyDescent="0.15">
      <c r="A187" s="3" t="s">
        <v>33</v>
      </c>
      <c r="B187" s="2">
        <v>4812204.4800000004</v>
      </c>
      <c r="C187" s="2"/>
      <c r="D187" s="2">
        <v>31020418.010000002</v>
      </c>
      <c r="E187" s="2"/>
      <c r="F187" s="2">
        <f>B187+C187+D187</f>
        <v>35832622.490000002</v>
      </c>
      <c r="G187" s="2">
        <f t="shared" si="38"/>
        <v>26795137.550000004</v>
      </c>
      <c r="H187" s="2">
        <v>9037484.9399999995</v>
      </c>
      <c r="I187" s="2">
        <f>H187-(K187+J187)</f>
        <v>153637.24000000022</v>
      </c>
      <c r="J187" s="2">
        <v>812214.27</v>
      </c>
      <c r="K187" s="2">
        <v>8071633.4299999997</v>
      </c>
      <c r="L187" s="2">
        <v>8071633.4299999997</v>
      </c>
      <c r="M187" s="2">
        <f t="shared" si="39"/>
        <v>0</v>
      </c>
    </row>
    <row r="188" spans="1:13" x14ac:dyDescent="0.15">
      <c r="A188" s="3" t="s">
        <v>34</v>
      </c>
      <c r="B188" s="2">
        <v>3251257.31</v>
      </c>
      <c r="C188" s="2"/>
      <c r="D188" s="2">
        <v>30091892.899999999</v>
      </c>
      <c r="E188" s="2"/>
      <c r="F188" s="2">
        <v>33343150.210000001</v>
      </c>
      <c r="G188" s="2">
        <f t="shared" si="38"/>
        <v>24816742.880000003</v>
      </c>
      <c r="H188" s="2">
        <v>8526407.3300000001</v>
      </c>
      <c r="I188" s="2">
        <f>H188-(K188+J188)</f>
        <v>144948.9299999997</v>
      </c>
      <c r="J188" s="2">
        <v>812214.27</v>
      </c>
      <c r="K188" s="2">
        <v>7569244.1299999999</v>
      </c>
      <c r="L188" s="2">
        <v>6940525.0099999998</v>
      </c>
      <c r="M188" s="2">
        <f t="shared" si="39"/>
        <v>-628719.12000000011</v>
      </c>
    </row>
    <row r="189" spans="1:13" x14ac:dyDescent="0.15">
      <c r="A189" s="3" t="s">
        <v>35</v>
      </c>
      <c r="B189" s="2">
        <v>3206929.17</v>
      </c>
      <c r="C189" s="2"/>
      <c r="D189" s="2">
        <v>33535856.539999999</v>
      </c>
      <c r="E189" s="2"/>
      <c r="F189" s="2">
        <v>36742785.710000001</v>
      </c>
      <c r="G189" s="2">
        <f t="shared" si="38"/>
        <v>26764697.07</v>
      </c>
      <c r="H189" s="2">
        <v>9978088.6400000006</v>
      </c>
      <c r="I189" s="2">
        <f>H189-(K189+J189)</f>
        <v>-1322756.7699999996</v>
      </c>
      <c r="J189" s="2">
        <v>812214.27</v>
      </c>
      <c r="K189" s="2">
        <v>10488631.140000001</v>
      </c>
      <c r="L189" s="2"/>
      <c r="M189" s="2">
        <f>L189-K189</f>
        <v>-10488631.140000001</v>
      </c>
    </row>
    <row r="190" spans="1:13" x14ac:dyDescent="0.15">
      <c r="A190" s="3" t="s">
        <v>36</v>
      </c>
      <c r="B190" s="2">
        <v>5334980.83</v>
      </c>
      <c r="C190" s="2"/>
      <c r="D190" s="2">
        <v>36620687.32</v>
      </c>
      <c r="E190" s="2"/>
      <c r="F190" s="2">
        <v>41955668.149999999</v>
      </c>
      <c r="G190" s="2">
        <f t="shared" si="38"/>
        <v>31277728.18</v>
      </c>
      <c r="H190" s="2">
        <v>10677939.970000001</v>
      </c>
      <c r="I190" s="2">
        <f>H190-J190-K190</f>
        <v>-3256918.9099999983</v>
      </c>
      <c r="J190" s="2">
        <v>812214.27</v>
      </c>
      <c r="K190" s="2">
        <v>13122644.609999999</v>
      </c>
      <c r="L190" s="2">
        <v>13122644.609999999</v>
      </c>
      <c r="M190" s="2">
        <f t="shared" si="39"/>
        <v>0</v>
      </c>
    </row>
    <row r="191" spans="1:13" x14ac:dyDescent="0.15">
      <c r="A191" s="3" t="s">
        <v>37</v>
      </c>
      <c r="B191" s="2">
        <v>7127282.4400000004</v>
      </c>
      <c r="C191" s="2"/>
      <c r="D191" s="2">
        <v>32992440.109999999</v>
      </c>
      <c r="E191" s="2"/>
      <c r="F191" s="2">
        <v>40119722.549999997</v>
      </c>
      <c r="G191" s="2">
        <f t="shared" si="38"/>
        <v>28277886.899999999</v>
      </c>
      <c r="H191" s="2">
        <v>11841835.65</v>
      </c>
      <c r="I191" s="2">
        <f>H191-J191-K191</f>
        <v>228404.47000000067</v>
      </c>
      <c r="J191" s="2">
        <v>812214.27</v>
      </c>
      <c r="K191" s="2">
        <v>10801216.91</v>
      </c>
      <c r="L191" s="2">
        <v>10801216.91</v>
      </c>
      <c r="M191" s="2">
        <f t="shared" si="39"/>
        <v>0</v>
      </c>
    </row>
    <row r="192" spans="1:13" x14ac:dyDescent="0.15">
      <c r="A192" s="3" t="s">
        <v>38</v>
      </c>
      <c r="B192" s="2">
        <v>10813960.57</v>
      </c>
      <c r="C192" s="2"/>
      <c r="D192" s="2">
        <v>33513854.75</v>
      </c>
      <c r="E192" s="2"/>
      <c r="F192" s="2">
        <v>44327815.310000002</v>
      </c>
      <c r="G192" s="2">
        <f t="shared" si="38"/>
        <v>27246858.920000002</v>
      </c>
      <c r="H192" s="2">
        <v>17080956.390000001</v>
      </c>
      <c r="I192" s="2">
        <f>H192-J192-K192</f>
        <v>290376.26000000164</v>
      </c>
      <c r="J192" s="2">
        <v>812214.27</v>
      </c>
      <c r="K192" s="2">
        <v>15978365.859999999</v>
      </c>
      <c r="L192" s="2">
        <v>15978365.859999999</v>
      </c>
      <c r="M192" s="2">
        <f t="shared" si="39"/>
        <v>0</v>
      </c>
    </row>
    <row r="193" spans="1:13" x14ac:dyDescent="0.15">
      <c r="A193" s="3" t="s">
        <v>39</v>
      </c>
      <c r="B193" s="2">
        <v>10362509.73</v>
      </c>
      <c r="C193" s="2"/>
      <c r="D193" s="2">
        <v>33674045.030000001</v>
      </c>
      <c r="E193" s="2"/>
      <c r="F193" s="2">
        <f>D193+B193</f>
        <v>44036554.760000005</v>
      </c>
      <c r="G193" s="2">
        <f t="shared" si="38"/>
        <v>30038866.120000005</v>
      </c>
      <c r="H193" s="2">
        <v>13997688.640000001</v>
      </c>
      <c r="I193" s="2">
        <f>H193-J193-K193</f>
        <v>237960.74000000022</v>
      </c>
      <c r="J193" s="2">
        <v>812214.24</v>
      </c>
      <c r="K193" s="2">
        <v>12947513.66</v>
      </c>
      <c r="L193" s="2">
        <v>12947513.66</v>
      </c>
      <c r="M193" s="2">
        <f t="shared" si="39"/>
        <v>0</v>
      </c>
    </row>
    <row r="194" spans="1:13" x14ac:dyDescent="0.15">
      <c r="A194" s="3" t="s">
        <v>40</v>
      </c>
      <c r="B194" s="2">
        <v>7670950.4500000002</v>
      </c>
      <c r="C194" s="2"/>
      <c r="D194" s="2">
        <v>34162397.340000004</v>
      </c>
      <c r="E194" s="2"/>
      <c r="F194" s="2">
        <f>D194+B194</f>
        <v>41833347.790000007</v>
      </c>
      <c r="G194" s="2">
        <f t="shared" si="38"/>
        <v>29584220.610000007</v>
      </c>
      <c r="H194" s="2">
        <v>12249127.18</v>
      </c>
      <c r="I194" s="2">
        <f>H194-J194-K194</f>
        <v>208235.16000000015</v>
      </c>
      <c r="J194" s="2">
        <v>812214.27</v>
      </c>
      <c r="K194" s="2">
        <v>11228677.75</v>
      </c>
      <c r="L194" s="2"/>
      <c r="M194" s="2">
        <f t="shared" si="39"/>
        <v>-11228677.75</v>
      </c>
    </row>
    <row r="195" spans="1:13" x14ac:dyDescent="0.15">
      <c r="A195" s="3" t="s">
        <v>51</v>
      </c>
      <c r="B195" s="2">
        <f>SUM(B183:B194)</f>
        <v>80560861.820000008</v>
      </c>
      <c r="C195" s="2">
        <f t="shared" ref="C195:K195" si="40">SUM(C183:C194)</f>
        <v>0</v>
      </c>
      <c r="D195" s="2">
        <f t="shared" si="40"/>
        <v>392328527.65999997</v>
      </c>
      <c r="E195" s="2">
        <f t="shared" si="40"/>
        <v>0</v>
      </c>
      <c r="F195" s="2">
        <f t="shared" si="40"/>
        <v>472889389.48000002</v>
      </c>
      <c r="G195" s="2">
        <f t="shared" si="40"/>
        <v>342166900.44000006</v>
      </c>
      <c r="H195" s="2">
        <f t="shared" si="40"/>
        <v>130722489.03999999</v>
      </c>
      <c r="I195" s="2">
        <f t="shared" si="40"/>
        <v>-392041.22999999486</v>
      </c>
      <c r="J195" s="2">
        <f t="shared" si="40"/>
        <v>9746571.209999999</v>
      </c>
      <c r="K195" s="2">
        <f t="shared" si="40"/>
        <v>123804601.86999999</v>
      </c>
      <c r="L195" s="2">
        <f>SUM(L183:L194)</f>
        <v>101458573.86</v>
      </c>
      <c r="M195" s="2">
        <f>SUM(M183:M194)</f>
        <v>-22346028.010000002</v>
      </c>
    </row>
    <row r="196" spans="1:13" x14ac:dyDescent="0.15">
      <c r="A196" s="5"/>
      <c r="B196" s="6"/>
      <c r="C196" s="6"/>
      <c r="D196" s="6"/>
      <c r="E196" s="6"/>
      <c r="F196" s="6"/>
      <c r="G196" s="6"/>
      <c r="H196" s="6"/>
      <c r="I196" s="6"/>
      <c r="J196" s="6"/>
    </row>
    <row r="197" spans="1:13" x14ac:dyDescent="0.15">
      <c r="A197" s="5"/>
      <c r="B197" s="6"/>
      <c r="C197" s="6"/>
      <c r="D197" s="6"/>
      <c r="E197" s="6"/>
      <c r="F197" s="6"/>
      <c r="G197" s="6"/>
      <c r="H197" s="6"/>
      <c r="I197" s="6"/>
      <c r="J197" s="6"/>
    </row>
    <row r="198" spans="1:13" x14ac:dyDescent="0.15">
      <c r="A198" s="5"/>
      <c r="B198" s="6"/>
      <c r="C198" s="6"/>
      <c r="D198" s="6"/>
      <c r="E198" s="6"/>
      <c r="F198" s="6"/>
      <c r="G198" s="6"/>
      <c r="H198" s="6"/>
      <c r="I198" s="6"/>
      <c r="J198" s="6"/>
    </row>
    <row r="199" spans="1:13" x14ac:dyDescent="0.15">
      <c r="A199" s="7" t="s">
        <v>45</v>
      </c>
      <c r="G199" s="8"/>
      <c r="H199" s="8"/>
      <c r="I199" s="8"/>
      <c r="J199" s="8"/>
    </row>
    <row r="200" spans="1:13" x14ac:dyDescent="0.15">
      <c r="A200" s="7" t="s">
        <v>59</v>
      </c>
    </row>
    <row r="201" spans="1:13" x14ac:dyDescent="0.15">
      <c r="A201" s="4" t="s">
        <v>44</v>
      </c>
    </row>
    <row r="202" spans="1:13" x14ac:dyDescent="0.15">
      <c r="A202" s="36" t="s">
        <v>5</v>
      </c>
      <c r="B202" s="33" t="s">
        <v>18</v>
      </c>
      <c r="C202" s="33" t="s">
        <v>1</v>
      </c>
      <c r="D202" s="33" t="s">
        <v>0</v>
      </c>
      <c r="E202" s="33" t="s">
        <v>48</v>
      </c>
      <c r="F202" s="33" t="s">
        <v>49</v>
      </c>
      <c r="G202" s="32"/>
      <c r="H202" s="32"/>
      <c r="I202" s="9"/>
      <c r="J202" s="9"/>
      <c r="K202" s="32"/>
      <c r="L202" s="32"/>
    </row>
    <row r="203" spans="1:13" x14ac:dyDescent="0.15">
      <c r="A203" s="36"/>
      <c r="B203" s="33"/>
      <c r="C203" s="33"/>
      <c r="D203" s="33"/>
      <c r="E203" s="33"/>
      <c r="F203" s="33"/>
      <c r="G203" s="32"/>
      <c r="H203" s="32"/>
      <c r="I203" s="9"/>
      <c r="J203" s="9"/>
      <c r="K203" s="32"/>
      <c r="L203" s="32"/>
    </row>
    <row r="204" spans="1:13" x14ac:dyDescent="0.15">
      <c r="G204" s="10"/>
      <c r="H204" s="10"/>
      <c r="I204" s="10"/>
      <c r="J204" s="10"/>
      <c r="K204" s="10"/>
      <c r="L204" s="10"/>
    </row>
    <row r="205" spans="1:13" x14ac:dyDescent="0.15">
      <c r="A205" s="3" t="s">
        <v>29</v>
      </c>
      <c r="B205" s="2"/>
      <c r="C205" s="2"/>
      <c r="D205" s="2"/>
      <c r="E205" s="2"/>
      <c r="F205" s="2">
        <f>E205-B205</f>
        <v>0</v>
      </c>
      <c r="G205" s="6"/>
      <c r="H205" s="6"/>
      <c r="I205" s="6"/>
      <c r="J205" s="6"/>
      <c r="K205" s="6"/>
      <c r="L205" s="6"/>
    </row>
    <row r="206" spans="1:13" x14ac:dyDescent="0.15">
      <c r="A206" s="3" t="s">
        <v>30</v>
      </c>
      <c r="B206" s="2"/>
      <c r="C206" s="2"/>
      <c r="D206" s="2"/>
      <c r="E206" s="2"/>
      <c r="F206" s="2">
        <f t="shared" ref="F206:F213" si="41">E206-B206</f>
        <v>0</v>
      </c>
      <c r="G206" s="6"/>
      <c r="H206" s="6"/>
      <c r="I206" s="6"/>
      <c r="J206" s="6"/>
      <c r="K206" s="6"/>
      <c r="L206" s="6"/>
    </row>
    <row r="207" spans="1:13" x14ac:dyDescent="0.15">
      <c r="A207" s="3" t="s">
        <v>31</v>
      </c>
      <c r="B207" s="2"/>
      <c r="C207" s="2"/>
      <c r="D207" s="2"/>
      <c r="E207" s="2"/>
      <c r="F207" s="2">
        <f t="shared" si="41"/>
        <v>0</v>
      </c>
      <c r="G207" s="6"/>
      <c r="H207" s="6"/>
      <c r="I207" s="6"/>
      <c r="J207" s="6"/>
      <c r="K207" s="6"/>
      <c r="L207" s="6"/>
    </row>
    <row r="208" spans="1:13" x14ac:dyDescent="0.15">
      <c r="A208" s="3" t="s">
        <v>32</v>
      </c>
      <c r="B208" s="2"/>
      <c r="C208" s="2"/>
      <c r="D208" s="2"/>
      <c r="E208" s="2"/>
      <c r="F208" s="2">
        <f t="shared" si="41"/>
        <v>0</v>
      </c>
      <c r="G208" s="6"/>
      <c r="H208" s="6"/>
      <c r="I208" s="6"/>
      <c r="J208" s="6"/>
      <c r="K208" s="6"/>
      <c r="L208" s="6"/>
    </row>
    <row r="209" spans="1:12" x14ac:dyDescent="0.15">
      <c r="A209" s="3" t="s">
        <v>33</v>
      </c>
      <c r="B209" s="2"/>
      <c r="C209" s="2"/>
      <c r="D209" s="2"/>
      <c r="E209" s="2"/>
      <c r="F209" s="2">
        <f t="shared" si="41"/>
        <v>0</v>
      </c>
      <c r="G209" s="6"/>
      <c r="H209" s="6"/>
      <c r="I209" s="6"/>
      <c r="J209" s="6"/>
      <c r="K209" s="6"/>
      <c r="L209" s="6"/>
    </row>
    <row r="210" spans="1:12" x14ac:dyDescent="0.15">
      <c r="A210" s="3" t="s">
        <v>34</v>
      </c>
      <c r="B210" s="2"/>
      <c r="C210" s="2"/>
      <c r="D210" s="2"/>
      <c r="E210" s="2"/>
      <c r="F210" s="2">
        <f t="shared" si="41"/>
        <v>0</v>
      </c>
      <c r="G210" s="6"/>
      <c r="H210" s="6"/>
      <c r="I210" s="6"/>
      <c r="J210" s="6"/>
      <c r="K210" s="6"/>
      <c r="L210" s="6"/>
    </row>
    <row r="211" spans="1:12" x14ac:dyDescent="0.15">
      <c r="A211" s="3" t="s">
        <v>35</v>
      </c>
      <c r="B211" s="2"/>
      <c r="C211" s="2"/>
      <c r="D211" s="2"/>
      <c r="E211" s="2"/>
      <c r="F211" s="2">
        <f t="shared" si="41"/>
        <v>0</v>
      </c>
      <c r="G211" s="6"/>
      <c r="H211" s="6"/>
      <c r="I211" s="6"/>
      <c r="J211" s="6"/>
      <c r="K211" s="6"/>
      <c r="L211" s="6"/>
    </row>
    <row r="212" spans="1:12" x14ac:dyDescent="0.15">
      <c r="A212" s="3" t="s">
        <v>36</v>
      </c>
      <c r="B212" s="2"/>
      <c r="C212" s="2"/>
      <c r="D212" s="2"/>
      <c r="E212" s="2"/>
      <c r="F212" s="2">
        <f>E212-B212</f>
        <v>0</v>
      </c>
      <c r="H212" s="6"/>
      <c r="I212" s="6"/>
      <c r="J212" s="6"/>
      <c r="K212" s="6"/>
      <c r="L212" s="6"/>
    </row>
    <row r="213" spans="1:12" x14ac:dyDescent="0.15">
      <c r="A213" s="3" t="s">
        <v>37</v>
      </c>
      <c r="B213" s="2"/>
      <c r="C213" s="2"/>
      <c r="D213" s="2"/>
      <c r="E213" s="2"/>
      <c r="F213" s="2">
        <f t="shared" si="41"/>
        <v>0</v>
      </c>
      <c r="H213" s="6"/>
      <c r="I213" s="6"/>
      <c r="J213" s="6"/>
      <c r="K213" s="6"/>
      <c r="L213" s="6"/>
    </row>
    <row r="214" spans="1:12" x14ac:dyDescent="0.15">
      <c r="A214" s="3" t="s">
        <v>38</v>
      </c>
      <c r="B214" s="2"/>
      <c r="C214" s="2"/>
      <c r="D214" s="2"/>
      <c r="E214" s="2"/>
      <c r="F214" s="2">
        <f>E214-B214</f>
        <v>0</v>
      </c>
      <c r="G214" s="6"/>
      <c r="H214" s="6"/>
      <c r="I214" s="6"/>
      <c r="J214" s="6"/>
      <c r="K214" s="6"/>
      <c r="L214" s="6"/>
    </row>
    <row r="215" spans="1:12" x14ac:dyDescent="0.15">
      <c r="A215" s="3" t="s">
        <v>39</v>
      </c>
      <c r="B215" s="2"/>
      <c r="C215" s="2"/>
      <c r="D215" s="2"/>
      <c r="E215" s="21"/>
      <c r="F215" s="2">
        <f>E215-B215</f>
        <v>0</v>
      </c>
      <c r="G215" s="6"/>
      <c r="H215" s="6"/>
      <c r="I215" s="6"/>
      <c r="J215" s="6"/>
      <c r="K215" s="6"/>
      <c r="L215" s="6"/>
    </row>
    <row r="216" spans="1:12" x14ac:dyDescent="0.15">
      <c r="A216" s="3" t="s">
        <v>40</v>
      </c>
      <c r="B216" s="2"/>
      <c r="C216" s="2">
        <f>B216</f>
        <v>0</v>
      </c>
      <c r="D216" s="2">
        <f>B216</f>
        <v>0</v>
      </c>
      <c r="E216" s="21"/>
      <c r="F216" s="2">
        <f>E216-B216</f>
        <v>0</v>
      </c>
      <c r="G216" s="6"/>
      <c r="H216" s="6"/>
      <c r="I216" s="6"/>
      <c r="J216" s="6"/>
      <c r="K216" s="6"/>
      <c r="L216" s="6"/>
    </row>
    <row r="217" spans="1:12" x14ac:dyDescent="0.15">
      <c r="A217" s="3" t="s">
        <v>50</v>
      </c>
      <c r="B217" s="2">
        <f>SUM(B205:B216)</f>
        <v>0</v>
      </c>
      <c r="C217" s="2">
        <f>SUM(C205:C216)</f>
        <v>0</v>
      </c>
      <c r="D217" s="2">
        <f>SUM(D205:D216)</f>
        <v>0</v>
      </c>
      <c r="E217" s="2">
        <f>SUM(E205:E216)</f>
        <v>0</v>
      </c>
      <c r="F217" s="2">
        <f>SUM(F205:F216)</f>
        <v>0</v>
      </c>
      <c r="G217" s="6"/>
      <c r="H217" s="6"/>
      <c r="I217" s="6"/>
      <c r="J217" s="6"/>
      <c r="K217" s="6"/>
      <c r="L217" s="6"/>
    </row>
    <row r="218" spans="1:12" x14ac:dyDescent="0.15">
      <c r="B218" s="20"/>
      <c r="G218" s="10"/>
      <c r="H218" s="10"/>
      <c r="I218" s="10"/>
      <c r="J218" s="10"/>
      <c r="K218" s="10"/>
      <c r="L218" s="10"/>
    </row>
    <row r="219" spans="1:12" x14ac:dyDescent="0.15">
      <c r="G219" s="10"/>
      <c r="H219" s="10"/>
      <c r="I219" s="10"/>
      <c r="J219" s="10"/>
      <c r="K219" s="10"/>
      <c r="L219" s="10"/>
    </row>
    <row r="220" spans="1:12" x14ac:dyDescent="0.15">
      <c r="G220" s="10"/>
      <c r="H220" s="10"/>
      <c r="I220" s="10"/>
      <c r="J220" s="10"/>
      <c r="K220" s="10"/>
      <c r="L220" s="10"/>
    </row>
    <row r="221" spans="1:12" x14ac:dyDescent="0.15">
      <c r="A221" s="7" t="s">
        <v>45</v>
      </c>
      <c r="G221" s="8"/>
      <c r="H221" s="8"/>
      <c r="I221" s="8"/>
      <c r="J221" s="8"/>
      <c r="K221" s="10"/>
      <c r="L221" s="10"/>
    </row>
    <row r="222" spans="1:12" x14ac:dyDescent="0.15">
      <c r="A222" s="7" t="s">
        <v>59</v>
      </c>
    </row>
    <row r="223" spans="1:12" x14ac:dyDescent="0.15">
      <c r="A223" s="4" t="s">
        <v>44</v>
      </c>
      <c r="G223" s="10"/>
      <c r="H223" s="10"/>
      <c r="I223" s="10"/>
      <c r="J223" s="10"/>
      <c r="K223" s="10"/>
      <c r="L223" s="10"/>
    </row>
    <row r="224" spans="1:12" x14ac:dyDescent="0.15">
      <c r="A224" s="36" t="s">
        <v>6</v>
      </c>
      <c r="B224" s="33" t="s">
        <v>18</v>
      </c>
      <c r="C224" s="33" t="s">
        <v>1</v>
      </c>
      <c r="D224" s="33" t="s">
        <v>0</v>
      </c>
      <c r="E224" s="33" t="s">
        <v>48</v>
      </c>
      <c r="F224" s="33" t="s">
        <v>49</v>
      </c>
      <c r="G224" s="32"/>
      <c r="H224" s="32"/>
      <c r="I224" s="9"/>
      <c r="J224" s="9"/>
      <c r="K224" s="32"/>
      <c r="L224" s="32"/>
    </row>
    <row r="225" spans="1:12" x14ac:dyDescent="0.15">
      <c r="A225" s="36"/>
      <c r="B225" s="33"/>
      <c r="C225" s="33"/>
      <c r="D225" s="33"/>
      <c r="E225" s="33"/>
      <c r="F225" s="33"/>
      <c r="G225" s="32"/>
      <c r="H225" s="32"/>
      <c r="I225" s="9"/>
      <c r="J225" s="9"/>
      <c r="K225" s="32"/>
      <c r="L225" s="32"/>
    </row>
    <row r="226" spans="1:12" x14ac:dyDescent="0.15">
      <c r="G226" s="10"/>
      <c r="H226" s="10"/>
      <c r="I226" s="10"/>
      <c r="J226" s="10"/>
      <c r="K226" s="10"/>
      <c r="L226" s="10"/>
    </row>
    <row r="227" spans="1:12" x14ac:dyDescent="0.15">
      <c r="A227" s="3" t="s">
        <v>29</v>
      </c>
      <c r="B227" s="2">
        <v>2145258.1241849996</v>
      </c>
      <c r="C227" s="2">
        <v>2145258.1241849996</v>
      </c>
      <c r="D227" s="2">
        <v>2145258.1241850001</v>
      </c>
      <c r="E227" s="2">
        <f t="shared" ref="E227:E238" si="42">D227</f>
        <v>2145258.1241850001</v>
      </c>
      <c r="F227" s="2">
        <f>E227-B227</f>
        <v>0</v>
      </c>
      <c r="G227" s="6"/>
      <c r="H227" s="6"/>
      <c r="I227" s="6"/>
      <c r="J227" s="6"/>
      <c r="K227" s="6"/>
      <c r="L227" s="6"/>
    </row>
    <row r="228" spans="1:12" x14ac:dyDescent="0.15">
      <c r="A228" s="3" t="s">
        <v>30</v>
      </c>
      <c r="B228" s="2">
        <v>1831751.8147499999</v>
      </c>
      <c r="C228" s="2">
        <v>1831751.8147499999</v>
      </c>
      <c r="D228" s="2">
        <v>1831751.8147499999</v>
      </c>
      <c r="E228" s="2">
        <f t="shared" si="42"/>
        <v>1831751.8147499999</v>
      </c>
      <c r="F228" s="2">
        <f t="shared" ref="F228:F239" si="43">E228-B228</f>
        <v>0</v>
      </c>
      <c r="G228" s="6"/>
      <c r="H228" s="6"/>
      <c r="I228" s="6"/>
      <c r="J228" s="6"/>
      <c r="K228" s="6"/>
      <c r="L228" s="6"/>
    </row>
    <row r="229" spans="1:12" x14ac:dyDescent="0.15">
      <c r="A229" s="3" t="s">
        <v>31</v>
      </c>
      <c r="B229" s="2">
        <v>1989565.4567249997</v>
      </c>
      <c r="C229" s="2">
        <v>1989565.4567249997</v>
      </c>
      <c r="D229" s="2">
        <v>1989565.4567249997</v>
      </c>
      <c r="E229" s="2">
        <v>1989565.4567249997</v>
      </c>
      <c r="F229" s="2">
        <f t="shared" si="43"/>
        <v>0</v>
      </c>
      <c r="G229" s="6"/>
      <c r="H229" s="6"/>
      <c r="I229" s="6"/>
      <c r="J229" s="6"/>
      <c r="K229" s="6"/>
      <c r="L229" s="6"/>
    </row>
    <row r="230" spans="1:12" x14ac:dyDescent="0.15">
      <c r="A230" s="3" t="s">
        <v>32</v>
      </c>
      <c r="B230" s="2">
        <v>2198356.27</v>
      </c>
      <c r="C230" s="2">
        <v>2198356.27</v>
      </c>
      <c r="D230" s="2">
        <v>2198356.27</v>
      </c>
      <c r="E230" s="2">
        <f t="shared" si="42"/>
        <v>2198356.27</v>
      </c>
      <c r="F230" s="2">
        <f t="shared" si="43"/>
        <v>0</v>
      </c>
      <c r="G230" s="6"/>
      <c r="H230" s="6"/>
      <c r="I230" s="6"/>
      <c r="J230" s="6"/>
      <c r="K230" s="6"/>
      <c r="L230" s="6"/>
    </row>
    <row r="231" spans="1:12" x14ac:dyDescent="0.15">
      <c r="A231" s="3" t="s">
        <v>33</v>
      </c>
      <c r="B231" s="2">
        <v>2016531.3173774998</v>
      </c>
      <c r="C231" s="2">
        <v>2016531.3173774998</v>
      </c>
      <c r="D231" s="2">
        <v>2016531.3173774998</v>
      </c>
      <c r="E231" s="2">
        <v>2016531.3173774998</v>
      </c>
      <c r="F231" s="2">
        <f t="shared" si="43"/>
        <v>0</v>
      </c>
      <c r="G231" s="6"/>
      <c r="H231" s="6"/>
      <c r="I231" s="6"/>
      <c r="J231" s="6"/>
      <c r="K231" s="6"/>
      <c r="L231" s="6"/>
    </row>
    <row r="232" spans="1:12" x14ac:dyDescent="0.15">
      <c r="A232" s="3" t="s">
        <v>34</v>
      </c>
      <c r="B232" s="2">
        <v>1992653.2036949999</v>
      </c>
      <c r="C232" s="2">
        <v>1992653.2036949999</v>
      </c>
      <c r="D232" s="2">
        <v>1992653.2036949999</v>
      </c>
      <c r="E232" s="2">
        <v>1992653.2036949999</v>
      </c>
      <c r="F232" s="2">
        <f t="shared" si="43"/>
        <v>0</v>
      </c>
      <c r="G232" s="6"/>
      <c r="H232" s="6"/>
      <c r="I232" s="6"/>
      <c r="J232" s="6"/>
      <c r="K232" s="6"/>
      <c r="L232" s="6"/>
    </row>
    <row r="233" spans="1:12" x14ac:dyDescent="0.15">
      <c r="A233" s="3" t="s">
        <v>35</v>
      </c>
      <c r="B233" s="2">
        <v>2081144.4561600001</v>
      </c>
      <c r="C233" s="2">
        <v>2081144.4561600001</v>
      </c>
      <c r="D233" s="2">
        <v>2081144.4561600001</v>
      </c>
      <c r="E233" s="2">
        <v>2081144.4561600001</v>
      </c>
      <c r="F233" s="2">
        <f t="shared" si="43"/>
        <v>0</v>
      </c>
      <c r="G233" s="6"/>
      <c r="H233" s="6"/>
      <c r="I233" s="6"/>
      <c r="J233" s="6"/>
      <c r="K233" s="6"/>
      <c r="L233" s="6"/>
    </row>
    <row r="234" spans="1:12" x14ac:dyDescent="0.15">
      <c r="A234" s="3" t="s">
        <v>36</v>
      </c>
      <c r="B234" s="2">
        <v>2095068.0326400001</v>
      </c>
      <c r="C234" s="2">
        <v>2095068.0326400001</v>
      </c>
      <c r="D234" s="2">
        <v>2095068.0326400001</v>
      </c>
      <c r="E234" s="2">
        <v>2095068.0326400001</v>
      </c>
      <c r="F234" s="2">
        <f t="shared" si="43"/>
        <v>0</v>
      </c>
      <c r="G234" s="6"/>
      <c r="H234" s="6"/>
      <c r="I234" s="6"/>
      <c r="J234" s="6"/>
      <c r="K234" s="6"/>
      <c r="L234" s="6"/>
    </row>
    <row r="235" spans="1:12" x14ac:dyDescent="0.15">
      <c r="A235" s="3" t="s">
        <v>37</v>
      </c>
      <c r="B235" s="2">
        <v>2171615.0450774999</v>
      </c>
      <c r="C235" s="2">
        <v>2171615.0450774999</v>
      </c>
      <c r="D235" s="2">
        <v>2171615.0450774999</v>
      </c>
      <c r="E235" s="2">
        <v>2171615.0450774999</v>
      </c>
      <c r="F235" s="2">
        <f t="shared" si="43"/>
        <v>0</v>
      </c>
      <c r="G235" s="6"/>
      <c r="H235" s="6"/>
      <c r="I235" s="6"/>
      <c r="J235" s="6"/>
      <c r="K235" s="6"/>
      <c r="L235" s="6"/>
    </row>
    <row r="236" spans="1:12" x14ac:dyDescent="0.15">
      <c r="A236" s="3" t="s">
        <v>38</v>
      </c>
      <c r="B236" s="2">
        <v>2387884.8213</v>
      </c>
      <c r="C236" s="2">
        <v>2387884.8213</v>
      </c>
      <c r="D236" s="2">
        <v>2387884.8213</v>
      </c>
      <c r="E236" s="2">
        <v>2387884.8213</v>
      </c>
      <c r="F236" s="2">
        <f t="shared" si="43"/>
        <v>0</v>
      </c>
      <c r="G236" s="6"/>
      <c r="H236" s="6"/>
      <c r="I236" s="6"/>
      <c r="J236" s="6"/>
      <c r="K236" s="6"/>
      <c r="L236" s="6"/>
    </row>
    <row r="237" spans="1:12" x14ac:dyDescent="0.15">
      <c r="A237" s="3" t="s">
        <v>39</v>
      </c>
      <c r="B237" s="2">
        <v>2319861.9900000002</v>
      </c>
      <c r="C237" s="2">
        <v>2319861.9900000002</v>
      </c>
      <c r="D237" s="2">
        <v>2319861.9900000002</v>
      </c>
      <c r="E237" s="2">
        <v>2319861.9900000002</v>
      </c>
      <c r="F237" s="2">
        <f t="shared" si="43"/>
        <v>0</v>
      </c>
      <c r="G237" s="6"/>
      <c r="H237" s="6"/>
      <c r="I237" s="6"/>
      <c r="J237" s="6"/>
      <c r="K237" s="6"/>
      <c r="L237" s="6"/>
    </row>
    <row r="238" spans="1:12" x14ac:dyDescent="0.15">
      <c r="A238" s="3" t="s">
        <v>40</v>
      </c>
      <c r="B238" s="2"/>
      <c r="C238" s="2"/>
      <c r="D238" s="2"/>
      <c r="E238" s="2">
        <f t="shared" si="42"/>
        <v>0</v>
      </c>
      <c r="F238" s="2">
        <f t="shared" si="43"/>
        <v>0</v>
      </c>
      <c r="G238" s="6"/>
      <c r="H238" s="6"/>
      <c r="I238" s="6"/>
      <c r="J238" s="6"/>
      <c r="K238" s="6"/>
      <c r="L238" s="6"/>
    </row>
    <row r="239" spans="1:12" x14ac:dyDescent="0.15">
      <c r="A239" s="3" t="s">
        <v>50</v>
      </c>
      <c r="B239" s="2">
        <f>SUM(B227:B238)</f>
        <v>23229690.531910002</v>
      </c>
      <c r="C239" s="2">
        <f>SUM(C227:C238)</f>
        <v>23229690.531910002</v>
      </c>
      <c r="D239" s="2">
        <f>SUM(D227:D238)</f>
        <v>23229690.531910002</v>
      </c>
      <c r="E239" s="2">
        <f>SUM(E227:E238)</f>
        <v>23229690.531910002</v>
      </c>
      <c r="F239" s="2">
        <f t="shared" si="43"/>
        <v>0</v>
      </c>
      <c r="G239" s="6"/>
      <c r="H239" s="6"/>
      <c r="I239" s="6"/>
      <c r="J239" s="6"/>
      <c r="K239" s="6"/>
      <c r="L239" s="6"/>
    </row>
    <row r="240" spans="1:12" x14ac:dyDescent="0.15">
      <c r="B240" s="20"/>
      <c r="D240" s="20"/>
      <c r="G240" s="10"/>
      <c r="H240" s="10"/>
      <c r="I240" s="10"/>
      <c r="J240" s="10"/>
      <c r="K240" s="10"/>
      <c r="L240" s="10"/>
    </row>
    <row r="241" spans="1:12" x14ac:dyDescent="0.15">
      <c r="G241" s="10"/>
      <c r="H241" s="10"/>
      <c r="I241" s="10"/>
      <c r="J241" s="10"/>
      <c r="K241" s="10"/>
      <c r="L241" s="10"/>
    </row>
    <row r="242" spans="1:12" x14ac:dyDescent="0.15">
      <c r="G242" s="10"/>
      <c r="H242" s="10"/>
      <c r="I242" s="10"/>
      <c r="J242" s="10"/>
      <c r="K242" s="10"/>
      <c r="L242" s="10"/>
    </row>
    <row r="243" spans="1:12" x14ac:dyDescent="0.15">
      <c r="A243" s="7" t="s">
        <v>45</v>
      </c>
      <c r="G243" s="8"/>
      <c r="H243" s="8"/>
      <c r="I243" s="8"/>
      <c r="J243" s="8"/>
      <c r="K243" s="10"/>
      <c r="L243" s="10"/>
    </row>
    <row r="244" spans="1:12" x14ac:dyDescent="0.15">
      <c r="A244" s="7" t="s">
        <v>59</v>
      </c>
    </row>
    <row r="245" spans="1:12" x14ac:dyDescent="0.15">
      <c r="A245" s="4" t="s">
        <v>44</v>
      </c>
      <c r="G245" s="10"/>
      <c r="H245" s="10"/>
      <c r="I245" s="10"/>
      <c r="J245" s="10"/>
      <c r="K245" s="10"/>
      <c r="L245" s="10"/>
    </row>
    <row r="246" spans="1:12" x14ac:dyDescent="0.15">
      <c r="A246" s="36" t="s">
        <v>8</v>
      </c>
      <c r="B246" s="33" t="s">
        <v>18</v>
      </c>
      <c r="C246" s="33" t="s">
        <v>1</v>
      </c>
      <c r="D246" s="33" t="s">
        <v>0</v>
      </c>
      <c r="E246" s="33" t="s">
        <v>48</v>
      </c>
      <c r="F246" s="33" t="s">
        <v>49</v>
      </c>
      <c r="G246" s="32"/>
      <c r="H246" s="32"/>
      <c r="I246" s="9"/>
      <c r="J246" s="9"/>
      <c r="K246" s="32"/>
      <c r="L246" s="32"/>
    </row>
    <row r="247" spans="1:12" x14ac:dyDescent="0.15">
      <c r="A247" s="36"/>
      <c r="B247" s="33"/>
      <c r="C247" s="33"/>
      <c r="D247" s="33"/>
      <c r="E247" s="33"/>
      <c r="F247" s="33"/>
      <c r="G247" s="32"/>
      <c r="H247" s="32"/>
      <c r="I247" s="9"/>
      <c r="J247" s="9"/>
      <c r="K247" s="32"/>
      <c r="L247" s="32"/>
    </row>
    <row r="248" spans="1:12" x14ac:dyDescent="0.15">
      <c r="G248" s="10"/>
      <c r="H248" s="10"/>
      <c r="I248" s="10"/>
      <c r="J248" s="10"/>
      <c r="K248" s="10"/>
      <c r="L248" s="10"/>
    </row>
    <row r="249" spans="1:12" x14ac:dyDescent="0.15">
      <c r="A249" s="3" t="s">
        <v>29</v>
      </c>
      <c r="B249" s="2">
        <v>34021.251874970789</v>
      </c>
      <c r="C249" s="2">
        <v>34021.251874970789</v>
      </c>
      <c r="D249" s="2">
        <v>34021.251874970789</v>
      </c>
      <c r="E249" s="2">
        <f>D249</f>
        <v>34021.251874970789</v>
      </c>
      <c r="F249" s="2">
        <f>E249-B249</f>
        <v>0</v>
      </c>
      <c r="G249" s="6"/>
      <c r="H249" s="6"/>
      <c r="I249" s="6"/>
      <c r="J249" s="6"/>
      <c r="K249" s="6"/>
      <c r="L249" s="6"/>
    </row>
    <row r="250" spans="1:12" x14ac:dyDescent="0.15">
      <c r="A250" s="3" t="s">
        <v>30</v>
      </c>
      <c r="B250" s="2">
        <v>0</v>
      </c>
      <c r="C250" s="2">
        <v>0</v>
      </c>
      <c r="D250" s="2">
        <v>0</v>
      </c>
      <c r="E250" s="2">
        <v>0</v>
      </c>
      <c r="F250" s="2">
        <f t="shared" ref="F250:F261" si="44">E250-B250</f>
        <v>0</v>
      </c>
      <c r="G250" s="6"/>
      <c r="H250" s="6"/>
      <c r="I250" s="6"/>
      <c r="J250" s="6"/>
      <c r="K250" s="6"/>
      <c r="L250" s="6"/>
    </row>
    <row r="251" spans="1:12" x14ac:dyDescent="0.15">
      <c r="A251" s="3" t="s">
        <v>31</v>
      </c>
      <c r="B251" s="2">
        <v>21987.76543346711</v>
      </c>
      <c r="C251" s="2">
        <v>21987.76543346711</v>
      </c>
      <c r="D251" s="2">
        <v>21987.76543346711</v>
      </c>
      <c r="E251" s="2">
        <v>21987.76543346711</v>
      </c>
      <c r="F251" s="2">
        <f t="shared" si="44"/>
        <v>0</v>
      </c>
      <c r="G251" s="6"/>
      <c r="H251" s="6"/>
      <c r="I251" s="6"/>
      <c r="J251" s="6"/>
      <c r="K251" s="6"/>
      <c r="L251" s="6"/>
    </row>
    <row r="252" spans="1:12" x14ac:dyDescent="0.15">
      <c r="A252" s="3" t="s">
        <v>32</v>
      </c>
      <c r="B252" s="2">
        <v>0</v>
      </c>
      <c r="C252" s="2">
        <v>0</v>
      </c>
      <c r="D252" s="2">
        <v>0</v>
      </c>
      <c r="E252" s="2">
        <v>0</v>
      </c>
      <c r="F252" s="2">
        <f t="shared" si="44"/>
        <v>0</v>
      </c>
      <c r="G252" s="6"/>
      <c r="H252" s="6"/>
      <c r="I252" s="6"/>
      <c r="J252" s="6"/>
      <c r="K252" s="6"/>
      <c r="L252" s="6"/>
    </row>
    <row r="253" spans="1:12" x14ac:dyDescent="0.15">
      <c r="A253" s="3" t="s">
        <v>33</v>
      </c>
      <c r="B253" s="2"/>
      <c r="C253" s="2"/>
      <c r="D253" s="2"/>
      <c r="E253" s="2"/>
      <c r="F253" s="2">
        <f t="shared" si="44"/>
        <v>0</v>
      </c>
      <c r="G253" s="6"/>
      <c r="H253" s="6"/>
      <c r="I253" s="6"/>
      <c r="J253" s="6"/>
      <c r="K253" s="6"/>
      <c r="L253" s="6"/>
    </row>
    <row r="254" spans="1:12" x14ac:dyDescent="0.15">
      <c r="A254" s="3" t="s">
        <v>34</v>
      </c>
      <c r="B254" s="2"/>
      <c r="C254" s="2"/>
      <c r="D254" s="2"/>
      <c r="E254" s="2"/>
      <c r="F254" s="2">
        <f t="shared" si="44"/>
        <v>0</v>
      </c>
      <c r="G254" s="6"/>
      <c r="H254" s="6"/>
      <c r="I254" s="6"/>
      <c r="J254" s="6"/>
      <c r="K254" s="6"/>
      <c r="L254" s="6"/>
    </row>
    <row r="255" spans="1:12" x14ac:dyDescent="0.15">
      <c r="A255" s="3" t="s">
        <v>35</v>
      </c>
      <c r="B255" s="2"/>
      <c r="C255" s="2"/>
      <c r="D255" s="2"/>
      <c r="E255" s="2">
        <v>0</v>
      </c>
      <c r="F255" s="2">
        <f t="shared" si="44"/>
        <v>0</v>
      </c>
      <c r="G255" s="6"/>
      <c r="H255" s="6"/>
      <c r="I255" s="6"/>
      <c r="J255" s="6"/>
      <c r="K255" s="6"/>
      <c r="L255" s="6"/>
    </row>
    <row r="256" spans="1:12" x14ac:dyDescent="0.15">
      <c r="A256" s="3" t="s">
        <v>36</v>
      </c>
      <c r="B256" s="2"/>
      <c r="C256" s="2"/>
      <c r="D256" s="2"/>
      <c r="E256" s="2"/>
      <c r="F256" s="2">
        <f t="shared" si="44"/>
        <v>0</v>
      </c>
      <c r="G256" s="6"/>
      <c r="H256" s="6"/>
      <c r="I256" s="6"/>
      <c r="J256" s="6"/>
      <c r="K256" s="6"/>
      <c r="L256" s="6"/>
    </row>
    <row r="257" spans="1:12" x14ac:dyDescent="0.15">
      <c r="A257" s="3" t="s">
        <v>37</v>
      </c>
      <c r="B257" s="2"/>
      <c r="C257" s="2"/>
      <c r="D257" s="2"/>
      <c r="E257" s="2"/>
      <c r="F257" s="2">
        <f t="shared" si="44"/>
        <v>0</v>
      </c>
      <c r="G257" s="6"/>
      <c r="H257" s="6"/>
      <c r="I257" s="6"/>
      <c r="J257" s="6"/>
      <c r="K257" s="6"/>
      <c r="L257" s="6"/>
    </row>
    <row r="258" spans="1:12" x14ac:dyDescent="0.15">
      <c r="A258" s="3" t="s">
        <v>38</v>
      </c>
      <c r="B258" s="2"/>
      <c r="C258" s="2"/>
      <c r="D258" s="2"/>
      <c r="E258" s="2"/>
      <c r="F258" s="2">
        <f t="shared" si="44"/>
        <v>0</v>
      </c>
      <c r="G258" s="6"/>
      <c r="H258" s="6"/>
      <c r="I258" s="6"/>
      <c r="J258" s="6"/>
      <c r="K258" s="6"/>
      <c r="L258" s="6"/>
    </row>
    <row r="259" spans="1:12" x14ac:dyDescent="0.15">
      <c r="A259" s="3" t="s">
        <v>39</v>
      </c>
      <c r="B259" s="2"/>
      <c r="C259" s="2"/>
      <c r="D259" s="2"/>
      <c r="E259" s="2"/>
      <c r="F259" s="2">
        <f t="shared" si="44"/>
        <v>0</v>
      </c>
      <c r="G259" s="6"/>
      <c r="H259" s="6"/>
      <c r="I259" s="6"/>
      <c r="J259" s="6"/>
      <c r="K259" s="6"/>
      <c r="L259" s="6"/>
    </row>
    <row r="260" spans="1:12" x14ac:dyDescent="0.15">
      <c r="A260" s="3" t="s">
        <v>40</v>
      </c>
      <c r="B260" s="2"/>
      <c r="C260" s="2"/>
      <c r="D260" s="2"/>
      <c r="E260" s="21"/>
      <c r="F260" s="2">
        <f t="shared" si="44"/>
        <v>0</v>
      </c>
      <c r="G260" s="6"/>
      <c r="H260" s="6"/>
      <c r="I260" s="6"/>
      <c r="J260" s="6"/>
      <c r="K260" s="6"/>
      <c r="L260" s="6"/>
    </row>
    <row r="261" spans="1:12" x14ac:dyDescent="0.15">
      <c r="A261" s="3" t="s">
        <v>50</v>
      </c>
      <c r="B261" s="2">
        <f>SUM(B249:B260)</f>
        <v>56009.017308437898</v>
      </c>
      <c r="C261" s="2">
        <f>SUM(C249:C260)</f>
        <v>56009.017308437898</v>
      </c>
      <c r="D261" s="2">
        <f>SUM(D249:D260)</f>
        <v>56009.017308437898</v>
      </c>
      <c r="E261" s="2">
        <f>SUM(E249:E260)</f>
        <v>56009.017308437898</v>
      </c>
      <c r="F261" s="2">
        <f t="shared" si="44"/>
        <v>0</v>
      </c>
      <c r="G261" s="6"/>
      <c r="H261" s="6"/>
      <c r="I261" s="6"/>
      <c r="J261" s="6"/>
      <c r="K261" s="6"/>
      <c r="L261" s="6"/>
    </row>
    <row r="262" spans="1:12" x14ac:dyDescent="0.15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10"/>
      <c r="L262" s="10"/>
    </row>
    <row r="263" spans="1:12" x14ac:dyDescent="0.15">
      <c r="A263" s="5"/>
      <c r="B263" s="6"/>
      <c r="C263" s="6"/>
      <c r="D263" s="6"/>
      <c r="E263" s="6"/>
      <c r="F263" s="6"/>
      <c r="G263" s="6"/>
      <c r="H263" s="6"/>
      <c r="I263" s="6"/>
      <c r="J263" s="6"/>
      <c r="K263" s="10"/>
      <c r="L263" s="10"/>
    </row>
    <row r="264" spans="1:12" x14ac:dyDescent="0.15">
      <c r="A264" s="7" t="s">
        <v>45</v>
      </c>
      <c r="G264" s="8"/>
      <c r="H264" s="8"/>
      <c r="I264" s="8"/>
      <c r="J264" s="8"/>
      <c r="K264" s="10"/>
      <c r="L264" s="10"/>
    </row>
    <row r="265" spans="1:12" x14ac:dyDescent="0.15">
      <c r="A265" s="7" t="s">
        <v>59</v>
      </c>
    </row>
    <row r="266" spans="1:12" x14ac:dyDescent="0.15">
      <c r="A266" s="4" t="s">
        <v>44</v>
      </c>
      <c r="G266" s="10"/>
      <c r="H266" s="10"/>
      <c r="I266" s="10"/>
      <c r="J266" s="10"/>
      <c r="K266" s="10"/>
      <c r="L266" s="10"/>
    </row>
    <row r="267" spans="1:12" x14ac:dyDescent="0.15">
      <c r="A267" s="36" t="s">
        <v>7</v>
      </c>
      <c r="B267" s="33" t="s">
        <v>18</v>
      </c>
      <c r="C267" s="33" t="s">
        <v>1</v>
      </c>
      <c r="D267" s="33" t="s">
        <v>0</v>
      </c>
      <c r="E267" s="33" t="s">
        <v>48</v>
      </c>
      <c r="F267" s="33" t="s">
        <v>49</v>
      </c>
      <c r="G267" s="32"/>
      <c r="H267" s="32"/>
      <c r="I267" s="9"/>
      <c r="J267" s="9"/>
      <c r="K267" s="32"/>
      <c r="L267" s="32"/>
    </row>
    <row r="268" spans="1:12" x14ac:dyDescent="0.15">
      <c r="A268" s="36"/>
      <c r="B268" s="33"/>
      <c r="C268" s="33"/>
      <c r="D268" s="33"/>
      <c r="E268" s="33"/>
      <c r="F268" s="33"/>
      <c r="G268" s="32"/>
      <c r="H268" s="32"/>
      <c r="I268" s="9"/>
      <c r="J268" s="9"/>
      <c r="K268" s="32"/>
      <c r="L268" s="32"/>
    </row>
    <row r="269" spans="1:12" x14ac:dyDescent="0.15">
      <c r="G269" s="10"/>
      <c r="H269" s="10"/>
      <c r="I269" s="10"/>
      <c r="J269" s="10"/>
      <c r="K269" s="10"/>
      <c r="L269" s="10"/>
    </row>
    <row r="270" spans="1:12" x14ac:dyDescent="0.15">
      <c r="A270" s="3" t="s">
        <v>29</v>
      </c>
      <c r="B270" s="2">
        <v>186805.96408600028</v>
      </c>
      <c r="C270" s="2">
        <v>186805.96408600028</v>
      </c>
      <c r="D270" s="2">
        <v>186805.96408600028</v>
      </c>
      <c r="E270" s="2">
        <f t="shared" ref="E270:E281" si="45">D270</f>
        <v>186805.96408600028</v>
      </c>
      <c r="F270" s="2">
        <f>E270-B270</f>
        <v>0</v>
      </c>
      <c r="G270" s="6"/>
      <c r="H270" s="6"/>
      <c r="I270" s="6"/>
      <c r="J270" s="6"/>
      <c r="K270" s="6"/>
      <c r="L270" s="6"/>
    </row>
    <row r="271" spans="1:12" x14ac:dyDescent="0.15">
      <c r="A271" s="3" t="s">
        <v>30</v>
      </c>
      <c r="B271" s="2">
        <v>78131.534930698428</v>
      </c>
      <c r="C271" s="2">
        <v>78131.534930698428</v>
      </c>
      <c r="D271" s="2">
        <v>78131.534930698428</v>
      </c>
      <c r="E271" s="2">
        <v>78131.534930698428</v>
      </c>
      <c r="F271" s="2">
        <f t="shared" ref="F271:F282" si="46">E271-B271</f>
        <v>0</v>
      </c>
      <c r="G271" s="6"/>
      <c r="H271" s="6"/>
      <c r="I271" s="6"/>
      <c r="J271" s="6"/>
      <c r="K271" s="6"/>
      <c r="L271" s="6"/>
    </row>
    <row r="272" spans="1:12" x14ac:dyDescent="0.15">
      <c r="A272" s="3" t="s">
        <v>31</v>
      </c>
      <c r="B272" s="2">
        <v>88912.485906889749</v>
      </c>
      <c r="C272" s="2">
        <v>88912.485906889749</v>
      </c>
      <c r="D272" s="2">
        <v>88912.485906889749</v>
      </c>
      <c r="E272" s="2">
        <v>88912.485906889749</v>
      </c>
      <c r="F272" s="2">
        <f t="shared" si="46"/>
        <v>0</v>
      </c>
      <c r="G272" s="6"/>
      <c r="H272" s="6"/>
      <c r="I272" s="6"/>
      <c r="J272" s="6"/>
      <c r="K272" s="6"/>
      <c r="L272" s="6"/>
    </row>
    <row r="273" spans="1:12" x14ac:dyDescent="0.15">
      <c r="A273" s="3" t="s">
        <v>32</v>
      </c>
      <c r="B273" s="2">
        <v>51626.662335738671</v>
      </c>
      <c r="C273" s="2">
        <v>51626.662335738671</v>
      </c>
      <c r="D273" s="2">
        <v>51626.662335738671</v>
      </c>
      <c r="E273" s="2">
        <f t="shared" si="45"/>
        <v>51626.662335738671</v>
      </c>
      <c r="F273" s="2">
        <f t="shared" si="46"/>
        <v>0</v>
      </c>
      <c r="G273" s="6"/>
      <c r="H273" s="6"/>
      <c r="I273" s="6"/>
      <c r="J273" s="6"/>
      <c r="K273" s="6"/>
      <c r="L273" s="6"/>
    </row>
    <row r="274" spans="1:12" x14ac:dyDescent="0.15">
      <c r="A274" s="3" t="s">
        <v>33</v>
      </c>
      <c r="B274" s="2">
        <v>102257.21894539299</v>
      </c>
      <c r="C274" s="2">
        <v>102257.21894539299</v>
      </c>
      <c r="D274" s="2">
        <v>102257.21894539299</v>
      </c>
      <c r="E274" s="2">
        <v>102257.21894539299</v>
      </c>
      <c r="F274" s="2">
        <f t="shared" si="46"/>
        <v>0</v>
      </c>
      <c r="G274" s="6"/>
      <c r="H274" s="6"/>
      <c r="I274" s="6"/>
      <c r="J274" s="6"/>
      <c r="K274" s="6"/>
      <c r="L274" s="6"/>
    </row>
    <row r="275" spans="1:12" x14ac:dyDescent="0.15">
      <c r="A275" s="3" t="s">
        <v>34</v>
      </c>
      <c r="B275" s="2">
        <v>96676.46329015246</v>
      </c>
      <c r="C275" s="2">
        <v>96676.46329015246</v>
      </c>
      <c r="D275" s="2">
        <v>96676.46329015246</v>
      </c>
      <c r="E275" s="2">
        <v>96676.46329015246</v>
      </c>
      <c r="F275" s="2">
        <f t="shared" si="46"/>
        <v>0</v>
      </c>
      <c r="G275" s="6"/>
      <c r="H275" s="6"/>
      <c r="I275" s="6"/>
      <c r="J275" s="6"/>
      <c r="K275" s="6"/>
      <c r="L275" s="6"/>
    </row>
    <row r="276" spans="1:12" x14ac:dyDescent="0.15">
      <c r="A276" s="3" t="s">
        <v>35</v>
      </c>
      <c r="B276" s="2">
        <v>99926.286687996108</v>
      </c>
      <c r="C276" s="2">
        <v>99926.286687996108</v>
      </c>
      <c r="D276" s="2">
        <v>99926.286687996108</v>
      </c>
      <c r="E276" s="2">
        <v>99926.286687996108</v>
      </c>
      <c r="F276" s="2">
        <f t="shared" si="46"/>
        <v>0</v>
      </c>
      <c r="G276" s="6"/>
      <c r="H276" s="6"/>
      <c r="I276" s="6"/>
      <c r="J276" s="6"/>
      <c r="K276" s="6"/>
      <c r="L276" s="6"/>
    </row>
    <row r="277" spans="1:12" x14ac:dyDescent="0.15">
      <c r="A277" s="3" t="s">
        <v>36</v>
      </c>
      <c r="B277" s="2">
        <v>85006.000636831319</v>
      </c>
      <c r="C277" s="2">
        <v>85006.000636831319</v>
      </c>
      <c r="D277" s="2">
        <v>85006.000636831319</v>
      </c>
      <c r="E277" s="2">
        <v>85006.000636831319</v>
      </c>
      <c r="F277" s="2">
        <f t="shared" si="46"/>
        <v>0</v>
      </c>
      <c r="G277" s="6"/>
      <c r="H277" s="6"/>
      <c r="I277" s="6"/>
      <c r="J277" s="6"/>
      <c r="K277" s="6"/>
      <c r="L277" s="6"/>
    </row>
    <row r="278" spans="1:12" x14ac:dyDescent="0.15">
      <c r="A278" s="3" t="s">
        <v>37</v>
      </c>
      <c r="B278" s="2">
        <v>90886.194479186393</v>
      </c>
      <c r="C278" s="2">
        <v>90886.194479186393</v>
      </c>
      <c r="D278" s="2">
        <v>90886.194479186393</v>
      </c>
      <c r="E278" s="2">
        <v>90886.194479186393</v>
      </c>
      <c r="F278" s="2">
        <f t="shared" si="46"/>
        <v>0</v>
      </c>
      <c r="G278" s="6"/>
      <c r="H278" s="6"/>
      <c r="I278" s="6"/>
      <c r="J278" s="6"/>
      <c r="K278" s="6"/>
      <c r="L278" s="6"/>
    </row>
    <row r="279" spans="1:12" x14ac:dyDescent="0.15">
      <c r="A279" s="3" t="s">
        <v>38</v>
      </c>
      <c r="B279" s="2">
        <v>99556.938847671379</v>
      </c>
      <c r="C279" s="2">
        <v>99556.938847671379</v>
      </c>
      <c r="D279" s="2">
        <v>99556.938847671379</v>
      </c>
      <c r="E279" s="2">
        <v>99556.938847671379</v>
      </c>
      <c r="F279" s="2">
        <f t="shared" si="46"/>
        <v>0</v>
      </c>
      <c r="G279" s="6"/>
      <c r="H279" s="6"/>
      <c r="I279" s="6"/>
      <c r="J279" s="6"/>
      <c r="K279" s="6"/>
      <c r="L279" s="6"/>
    </row>
    <row r="280" spans="1:12" x14ac:dyDescent="0.15">
      <c r="A280" s="3" t="s">
        <v>39</v>
      </c>
      <c r="B280" s="2">
        <v>117192.65</v>
      </c>
      <c r="C280" s="2">
        <v>117192.65</v>
      </c>
      <c r="D280" s="2">
        <v>117192.65</v>
      </c>
      <c r="E280" s="2">
        <v>117192.65</v>
      </c>
      <c r="F280" s="2">
        <f t="shared" si="46"/>
        <v>0</v>
      </c>
      <c r="G280" s="6"/>
      <c r="H280" s="6"/>
      <c r="I280" s="6"/>
      <c r="J280" s="6"/>
      <c r="K280" s="6"/>
      <c r="L280" s="6"/>
    </row>
    <row r="281" spans="1:12" x14ac:dyDescent="0.15">
      <c r="A281" s="3" t="s">
        <v>40</v>
      </c>
      <c r="B281" s="2"/>
      <c r="C281" s="2"/>
      <c r="D281" s="2"/>
      <c r="E281" s="2">
        <f t="shared" si="45"/>
        <v>0</v>
      </c>
      <c r="F281" s="2">
        <f t="shared" si="46"/>
        <v>0</v>
      </c>
      <c r="G281" s="6"/>
      <c r="H281" s="6"/>
      <c r="I281" s="6"/>
      <c r="J281" s="6"/>
      <c r="K281" s="6"/>
      <c r="L281" s="6"/>
    </row>
    <row r="282" spans="1:12" x14ac:dyDescent="0.15">
      <c r="A282" s="3" t="s">
        <v>50</v>
      </c>
      <c r="B282" s="2">
        <f>SUM(B270:B281)</f>
        <v>1096978.4001465577</v>
      </c>
      <c r="C282" s="2">
        <f>SUM(C270:C281)</f>
        <v>1096978.4001465577</v>
      </c>
      <c r="D282" s="2">
        <f>SUM(D270:D281)</f>
        <v>1096978.4001465577</v>
      </c>
      <c r="E282" s="2">
        <f>SUM(E270:E281)</f>
        <v>1096978.4001465577</v>
      </c>
      <c r="F282" s="2">
        <f t="shared" si="46"/>
        <v>0</v>
      </c>
      <c r="G282" s="6"/>
      <c r="H282" s="6"/>
      <c r="I282" s="6"/>
      <c r="J282" s="6"/>
      <c r="K282" s="6"/>
      <c r="L282" s="6"/>
    </row>
    <row r="283" spans="1:12" x14ac:dyDescent="0.15">
      <c r="B283" s="20"/>
      <c r="G283" s="10"/>
      <c r="H283" s="10"/>
      <c r="I283" s="10"/>
      <c r="J283" s="10"/>
      <c r="K283" s="10"/>
      <c r="L283" s="10"/>
    </row>
    <row r="284" spans="1:12" x14ac:dyDescent="0.15">
      <c r="G284" s="10"/>
      <c r="H284" s="10"/>
      <c r="I284" s="10"/>
      <c r="J284" s="10"/>
      <c r="K284" s="10"/>
      <c r="L284" s="10"/>
    </row>
    <row r="285" spans="1:12" x14ac:dyDescent="0.15">
      <c r="G285" s="10"/>
      <c r="H285" s="10"/>
      <c r="I285" s="10"/>
      <c r="J285" s="10"/>
      <c r="K285" s="10"/>
      <c r="L285" s="10"/>
    </row>
    <row r="286" spans="1:12" x14ac:dyDescent="0.15">
      <c r="A286" s="7" t="s">
        <v>45</v>
      </c>
      <c r="G286" s="8"/>
      <c r="H286" s="8"/>
      <c r="I286" s="8"/>
      <c r="J286" s="8"/>
      <c r="K286" s="10"/>
      <c r="L286" s="10"/>
    </row>
    <row r="287" spans="1:12" x14ac:dyDescent="0.15">
      <c r="A287" s="7" t="s">
        <v>59</v>
      </c>
    </row>
    <row r="288" spans="1:12" x14ac:dyDescent="0.15">
      <c r="A288" s="4" t="s">
        <v>44</v>
      </c>
      <c r="G288" s="10"/>
      <c r="H288" s="10"/>
      <c r="I288" s="10"/>
      <c r="J288" s="10"/>
      <c r="K288" s="10"/>
      <c r="L288" s="10"/>
    </row>
    <row r="289" spans="1:12" ht="10.5" customHeight="1" x14ac:dyDescent="0.15">
      <c r="A289" s="36" t="s">
        <v>2</v>
      </c>
      <c r="B289" s="33" t="s">
        <v>18</v>
      </c>
      <c r="C289" s="33" t="s">
        <v>1</v>
      </c>
      <c r="D289" s="33" t="s">
        <v>0</v>
      </c>
      <c r="E289" s="33" t="s">
        <v>48</v>
      </c>
      <c r="F289" s="33" t="s">
        <v>49</v>
      </c>
      <c r="G289" s="32"/>
      <c r="H289" s="32"/>
      <c r="I289" s="9"/>
      <c r="J289" s="9"/>
      <c r="K289" s="32"/>
      <c r="L289" s="32"/>
    </row>
    <row r="290" spans="1:12" x14ac:dyDescent="0.15">
      <c r="A290" s="36"/>
      <c r="B290" s="33"/>
      <c r="C290" s="33"/>
      <c r="D290" s="33"/>
      <c r="E290" s="33"/>
      <c r="F290" s="33"/>
      <c r="G290" s="32"/>
      <c r="H290" s="32"/>
      <c r="I290" s="9"/>
      <c r="J290" s="9"/>
      <c r="K290" s="32"/>
      <c r="L290" s="32"/>
    </row>
    <row r="291" spans="1:12" x14ac:dyDescent="0.15">
      <c r="G291" s="10"/>
      <c r="H291" s="10"/>
      <c r="I291" s="10"/>
      <c r="J291" s="10"/>
      <c r="K291" s="10"/>
      <c r="L291" s="10"/>
    </row>
    <row r="292" spans="1:12" x14ac:dyDescent="0.15">
      <c r="A292" s="3" t="s">
        <v>29</v>
      </c>
      <c r="B292" s="2"/>
      <c r="C292" s="2"/>
      <c r="D292" s="2"/>
      <c r="E292" s="2"/>
      <c r="F292" s="2">
        <f>E292-B292</f>
        <v>0</v>
      </c>
      <c r="G292" s="6"/>
      <c r="H292" s="6"/>
      <c r="I292" s="6"/>
      <c r="J292" s="6"/>
      <c r="K292" s="6"/>
      <c r="L292" s="6"/>
    </row>
    <row r="293" spans="1:12" x14ac:dyDescent="0.15">
      <c r="A293" s="3" t="s">
        <v>30</v>
      </c>
      <c r="B293" s="2"/>
      <c r="C293" s="2"/>
      <c r="D293" s="2"/>
      <c r="E293" s="2"/>
      <c r="F293" s="2">
        <f t="shared" ref="F293:F304" si="47">E293-B293</f>
        <v>0</v>
      </c>
      <c r="G293" s="6"/>
      <c r="H293" s="6"/>
      <c r="I293" s="6"/>
      <c r="J293" s="6"/>
      <c r="K293" s="6"/>
      <c r="L293" s="6"/>
    </row>
    <row r="294" spans="1:12" x14ac:dyDescent="0.15">
      <c r="A294" s="3" t="s">
        <v>31</v>
      </c>
      <c r="B294" s="2"/>
      <c r="C294" s="2"/>
      <c r="D294" s="2"/>
      <c r="E294" s="2"/>
      <c r="F294" s="2">
        <f t="shared" si="47"/>
        <v>0</v>
      </c>
      <c r="G294" s="6"/>
      <c r="H294" s="6"/>
      <c r="I294" s="6"/>
      <c r="J294" s="6"/>
      <c r="K294" s="6"/>
      <c r="L294" s="6"/>
    </row>
    <row r="295" spans="1:12" x14ac:dyDescent="0.15">
      <c r="A295" s="3" t="s">
        <v>32</v>
      </c>
      <c r="B295" s="2"/>
      <c r="C295" s="2"/>
      <c r="D295" s="2"/>
      <c r="E295" s="2"/>
      <c r="F295" s="2">
        <f t="shared" si="47"/>
        <v>0</v>
      </c>
      <c r="G295" s="6"/>
      <c r="H295" s="6"/>
      <c r="I295" s="6"/>
      <c r="J295" s="6"/>
      <c r="K295" s="6"/>
      <c r="L295" s="6"/>
    </row>
    <row r="296" spans="1:12" x14ac:dyDescent="0.15">
      <c r="A296" s="3" t="s">
        <v>33</v>
      </c>
      <c r="B296" s="2"/>
      <c r="C296" s="2"/>
      <c r="D296" s="2"/>
      <c r="E296" s="2"/>
      <c r="F296" s="2">
        <f t="shared" si="47"/>
        <v>0</v>
      </c>
      <c r="G296" s="6"/>
      <c r="H296" s="6"/>
      <c r="I296" s="6"/>
      <c r="J296" s="6"/>
      <c r="K296" s="6"/>
      <c r="L296" s="6"/>
    </row>
    <row r="297" spans="1:12" x14ac:dyDescent="0.15">
      <c r="A297" s="3" t="s">
        <v>34</v>
      </c>
      <c r="B297" s="2"/>
      <c r="C297" s="2"/>
      <c r="D297" s="2"/>
      <c r="E297" s="2"/>
      <c r="F297" s="2">
        <f t="shared" si="47"/>
        <v>0</v>
      </c>
      <c r="G297" s="6"/>
      <c r="H297" s="6"/>
      <c r="I297" s="6"/>
      <c r="J297" s="6"/>
      <c r="K297" s="6"/>
      <c r="L297" s="6"/>
    </row>
    <row r="298" spans="1:12" x14ac:dyDescent="0.15">
      <c r="A298" s="3" t="s">
        <v>35</v>
      </c>
      <c r="B298" s="2"/>
      <c r="C298" s="2"/>
      <c r="D298" s="2"/>
      <c r="E298" s="2"/>
      <c r="F298" s="2">
        <f t="shared" si="47"/>
        <v>0</v>
      </c>
      <c r="G298" s="6"/>
      <c r="H298" s="6"/>
      <c r="I298" s="6"/>
      <c r="J298" s="6"/>
      <c r="K298" s="6"/>
      <c r="L298" s="6"/>
    </row>
    <row r="299" spans="1:12" x14ac:dyDescent="0.15">
      <c r="A299" s="3" t="s">
        <v>36</v>
      </c>
      <c r="B299" s="2"/>
      <c r="C299" s="2"/>
      <c r="D299" s="2"/>
      <c r="E299" s="2"/>
      <c r="F299" s="2">
        <f t="shared" si="47"/>
        <v>0</v>
      </c>
      <c r="G299" s="6"/>
      <c r="H299" s="6"/>
      <c r="I299" s="6"/>
      <c r="J299" s="6"/>
      <c r="K299" s="6"/>
      <c r="L299" s="6"/>
    </row>
    <row r="300" spans="1:12" x14ac:dyDescent="0.15">
      <c r="A300" s="3" t="s">
        <v>37</v>
      </c>
      <c r="B300" s="2"/>
      <c r="C300" s="2"/>
      <c r="D300" s="2"/>
      <c r="E300" s="2"/>
      <c r="F300" s="2">
        <f t="shared" si="47"/>
        <v>0</v>
      </c>
      <c r="G300" s="6"/>
      <c r="H300" s="6"/>
      <c r="I300" s="6"/>
      <c r="J300" s="6"/>
      <c r="K300" s="6"/>
      <c r="L300" s="6"/>
    </row>
    <row r="301" spans="1:12" x14ac:dyDescent="0.15">
      <c r="A301" s="3" t="s">
        <v>38</v>
      </c>
      <c r="B301" s="2"/>
      <c r="C301" s="2"/>
      <c r="D301" s="2"/>
      <c r="E301" s="2"/>
      <c r="F301" s="2">
        <f t="shared" si="47"/>
        <v>0</v>
      </c>
      <c r="G301" s="6"/>
      <c r="H301" s="6"/>
      <c r="I301" s="6"/>
      <c r="J301" s="6"/>
      <c r="K301" s="6"/>
      <c r="L301" s="6"/>
    </row>
    <row r="302" spans="1:12" x14ac:dyDescent="0.15">
      <c r="A302" s="3" t="s">
        <v>39</v>
      </c>
      <c r="B302" s="2"/>
      <c r="C302" s="2"/>
      <c r="D302" s="2"/>
      <c r="E302" s="2"/>
      <c r="F302" s="2">
        <f t="shared" si="47"/>
        <v>0</v>
      </c>
      <c r="G302" s="6"/>
      <c r="H302" s="6"/>
      <c r="I302" s="6"/>
      <c r="J302" s="6"/>
      <c r="K302" s="6"/>
      <c r="L302" s="6"/>
    </row>
    <row r="303" spans="1:12" x14ac:dyDescent="0.15">
      <c r="A303" s="3" t="s">
        <v>40</v>
      </c>
      <c r="B303" s="2"/>
      <c r="C303" s="2"/>
      <c r="D303" s="2"/>
      <c r="E303" s="21"/>
      <c r="F303" s="2">
        <f t="shared" si="47"/>
        <v>0</v>
      </c>
      <c r="G303" s="6"/>
      <c r="H303" s="6"/>
      <c r="I303" s="6"/>
      <c r="J303" s="6"/>
      <c r="K303" s="6"/>
      <c r="L303" s="6"/>
    </row>
    <row r="304" spans="1:12" x14ac:dyDescent="0.15">
      <c r="A304" s="3" t="s">
        <v>50</v>
      </c>
      <c r="B304" s="2">
        <f>SUM(B292:B303)</f>
        <v>0</v>
      </c>
      <c r="C304" s="2">
        <f>SUM(C292:C303)</f>
        <v>0</v>
      </c>
      <c r="D304" s="2">
        <f>SUM(D292:D303)</f>
        <v>0</v>
      </c>
      <c r="E304" s="2">
        <f>SUM(E292:E303)</f>
        <v>0</v>
      </c>
      <c r="F304" s="2">
        <f t="shared" si="47"/>
        <v>0</v>
      </c>
      <c r="G304" s="6"/>
      <c r="H304" s="6"/>
      <c r="I304" s="6"/>
      <c r="J304" s="6"/>
      <c r="K304" s="6"/>
      <c r="L304" s="6"/>
    </row>
    <row r="305" spans="1:12" x14ac:dyDescent="0.15">
      <c r="B305" s="20"/>
      <c r="G305" s="10"/>
      <c r="H305" s="10"/>
      <c r="I305" s="10"/>
      <c r="J305" s="10"/>
      <c r="K305" s="10"/>
      <c r="L305" s="10"/>
    </row>
    <row r="306" spans="1:12" x14ac:dyDescent="0.15">
      <c r="G306" s="10"/>
      <c r="H306" s="10"/>
      <c r="I306" s="10"/>
      <c r="J306" s="10"/>
      <c r="K306" s="10"/>
      <c r="L306" s="10"/>
    </row>
    <row r="307" spans="1:12" x14ac:dyDescent="0.15">
      <c r="G307" s="10"/>
      <c r="H307" s="10"/>
      <c r="I307" s="10"/>
      <c r="J307" s="10"/>
      <c r="K307" s="10"/>
      <c r="L307" s="10"/>
    </row>
    <row r="308" spans="1:12" x14ac:dyDescent="0.15">
      <c r="A308" s="7" t="s">
        <v>45</v>
      </c>
      <c r="G308" s="8"/>
      <c r="H308" s="8"/>
      <c r="I308" s="8"/>
      <c r="J308" s="8"/>
      <c r="K308" s="10"/>
      <c r="L308" s="10"/>
    </row>
    <row r="309" spans="1:12" x14ac:dyDescent="0.15">
      <c r="A309" s="7" t="s">
        <v>59</v>
      </c>
    </row>
    <row r="310" spans="1:12" x14ac:dyDescent="0.15">
      <c r="A310" s="4" t="s">
        <v>44</v>
      </c>
      <c r="G310" s="10"/>
      <c r="H310" s="10"/>
      <c r="I310" s="10"/>
      <c r="J310" s="10"/>
      <c r="K310" s="10"/>
      <c r="L310" s="10"/>
    </row>
    <row r="311" spans="1:12" ht="10.5" customHeight="1" x14ac:dyDescent="0.15">
      <c r="A311" s="36" t="s">
        <v>46</v>
      </c>
      <c r="B311" s="33" t="s">
        <v>18</v>
      </c>
      <c r="C311" s="33" t="s">
        <v>1</v>
      </c>
      <c r="D311" s="33" t="s">
        <v>0</v>
      </c>
      <c r="E311" s="33" t="s">
        <v>48</v>
      </c>
      <c r="F311" s="33" t="s">
        <v>49</v>
      </c>
      <c r="G311" s="32"/>
      <c r="H311" s="32"/>
      <c r="I311" s="9"/>
      <c r="J311" s="9"/>
      <c r="K311" s="32"/>
      <c r="L311" s="32"/>
    </row>
    <row r="312" spans="1:12" x14ac:dyDescent="0.15">
      <c r="A312" s="36"/>
      <c r="B312" s="33"/>
      <c r="C312" s="33"/>
      <c r="D312" s="33"/>
      <c r="E312" s="33"/>
      <c r="F312" s="33"/>
      <c r="G312" s="32"/>
      <c r="H312" s="32"/>
      <c r="I312" s="9"/>
      <c r="J312" s="9"/>
      <c r="K312" s="32"/>
      <c r="L312" s="32"/>
    </row>
    <row r="313" spans="1:12" x14ac:dyDescent="0.15">
      <c r="G313" s="10"/>
      <c r="H313" s="10"/>
      <c r="I313" s="10"/>
      <c r="J313" s="10"/>
      <c r="K313" s="10"/>
      <c r="L313" s="10"/>
    </row>
    <row r="314" spans="1:12" x14ac:dyDescent="0.15">
      <c r="A314" s="3" t="s">
        <v>29</v>
      </c>
      <c r="B314" s="2">
        <v>1980170.1576855001</v>
      </c>
      <c r="C314" s="2">
        <v>1980170.1576855001</v>
      </c>
      <c r="D314" s="2">
        <v>1980170.1576855001</v>
      </c>
      <c r="E314" s="2">
        <f>D314</f>
        <v>1980170.1576855001</v>
      </c>
      <c r="F314" s="2">
        <f>E314-B314</f>
        <v>0</v>
      </c>
      <c r="G314" s="6"/>
      <c r="H314" s="6"/>
      <c r="I314" s="6"/>
      <c r="J314" s="6"/>
      <c r="K314" s="6"/>
      <c r="L314" s="6"/>
    </row>
    <row r="315" spans="1:12" x14ac:dyDescent="0.15">
      <c r="A315" s="3" t="s">
        <v>30</v>
      </c>
      <c r="B315" s="2">
        <v>1480499.7195120002</v>
      </c>
      <c r="C315" s="2">
        <v>1480499.7195120002</v>
      </c>
      <c r="D315" s="2">
        <v>1480499.7195120002</v>
      </c>
      <c r="E315" s="2">
        <v>1480499.7195120002</v>
      </c>
      <c r="F315" s="2">
        <f t="shared" ref="F315:F326" si="48">E315-B315</f>
        <v>0</v>
      </c>
      <c r="G315" s="6"/>
      <c r="H315" s="6"/>
      <c r="I315" s="6"/>
      <c r="J315" s="6"/>
      <c r="K315" s="6"/>
      <c r="L315" s="6"/>
    </row>
    <row r="316" spans="1:12" x14ac:dyDescent="0.15">
      <c r="A316" s="3" t="s">
        <v>31</v>
      </c>
      <c r="B316" s="2">
        <v>1401877.1378700002</v>
      </c>
      <c r="C316" s="2">
        <v>1401877.1378700002</v>
      </c>
      <c r="D316" s="2">
        <v>1401877.1378700002</v>
      </c>
      <c r="E316" s="2">
        <v>1401877.1378700002</v>
      </c>
      <c r="F316" s="2">
        <f t="shared" si="48"/>
        <v>0</v>
      </c>
      <c r="G316" s="6"/>
      <c r="H316" s="6"/>
      <c r="I316" s="6"/>
      <c r="J316" s="6"/>
      <c r="K316" s="6"/>
      <c r="L316" s="6"/>
    </row>
    <row r="317" spans="1:12" x14ac:dyDescent="0.15">
      <c r="A317" s="3" t="s">
        <v>32</v>
      </c>
      <c r="B317" s="2">
        <v>1213140.0638609999</v>
      </c>
      <c r="C317" s="2">
        <v>1213140.0638609999</v>
      </c>
      <c r="D317" s="2">
        <v>1213140.0638609999</v>
      </c>
      <c r="E317" s="2">
        <v>1213140.0638609999</v>
      </c>
      <c r="F317" s="2">
        <f t="shared" si="48"/>
        <v>0</v>
      </c>
      <c r="G317" s="6"/>
      <c r="H317" s="6"/>
      <c r="I317" s="6"/>
      <c r="J317" s="6"/>
      <c r="K317" s="6"/>
      <c r="L317" s="6"/>
    </row>
    <row r="318" spans="1:12" x14ac:dyDescent="0.15">
      <c r="A318" s="3" t="s">
        <v>33</v>
      </c>
      <c r="B318" s="2">
        <v>1773804.1609199999</v>
      </c>
      <c r="C318" s="2">
        <v>1773804.1609199999</v>
      </c>
      <c r="D318" s="2">
        <v>1773804.1609199999</v>
      </c>
      <c r="E318" s="2">
        <v>1773804.1609199999</v>
      </c>
      <c r="F318" s="2">
        <f t="shared" si="48"/>
        <v>0</v>
      </c>
      <c r="G318" s="6"/>
      <c r="H318" s="6"/>
      <c r="I318" s="6"/>
      <c r="J318" s="6"/>
      <c r="K318" s="6"/>
      <c r="L318" s="6"/>
    </row>
    <row r="319" spans="1:12" x14ac:dyDescent="0.15">
      <c r="A319" s="3" t="s">
        <v>34</v>
      </c>
      <c r="B319" s="2">
        <v>1226727.628665</v>
      </c>
      <c r="C319" s="2">
        <v>1226727.628665</v>
      </c>
      <c r="D319" s="2">
        <v>1226727.628665</v>
      </c>
      <c r="E319" s="2">
        <v>1226727.628665</v>
      </c>
      <c r="F319" s="2">
        <f t="shared" si="48"/>
        <v>0</v>
      </c>
      <c r="G319" s="6"/>
      <c r="H319" s="6"/>
      <c r="I319" s="6"/>
      <c r="J319" s="6"/>
      <c r="K319" s="6"/>
      <c r="L319" s="6"/>
    </row>
    <row r="320" spans="1:12" x14ac:dyDescent="0.15">
      <c r="A320" s="3" t="s">
        <v>35</v>
      </c>
      <c r="B320" s="2">
        <v>1292877.1313699998</v>
      </c>
      <c r="C320" s="2">
        <v>1292877.1313699998</v>
      </c>
      <c r="D320" s="2">
        <v>1292877.1313699998</v>
      </c>
      <c r="E320" s="2">
        <v>1292877.1313699998</v>
      </c>
      <c r="F320" s="2">
        <f t="shared" si="48"/>
        <v>0</v>
      </c>
      <c r="G320" s="6"/>
      <c r="H320" s="6"/>
      <c r="I320" s="6"/>
      <c r="J320" s="6"/>
      <c r="K320" s="6"/>
      <c r="L320" s="6"/>
    </row>
    <row r="321" spans="1:12" x14ac:dyDescent="0.15">
      <c r="A321" s="3" t="s">
        <v>36</v>
      </c>
      <c r="B321" s="2">
        <v>1148285.8097699999</v>
      </c>
      <c r="C321" s="2">
        <v>1148285.8097699999</v>
      </c>
      <c r="D321" s="2">
        <v>1148285.8097699999</v>
      </c>
      <c r="E321" s="2">
        <v>1148285.8097699999</v>
      </c>
      <c r="F321" s="2">
        <f t="shared" si="48"/>
        <v>0</v>
      </c>
      <c r="G321" s="6"/>
      <c r="H321" s="6"/>
      <c r="I321" s="6"/>
      <c r="J321" s="6"/>
      <c r="K321" s="6"/>
      <c r="L321" s="6"/>
    </row>
    <row r="322" spans="1:12" x14ac:dyDescent="0.15">
      <c r="A322" s="3" t="s">
        <v>37</v>
      </c>
      <c r="B322" s="2">
        <v>1070980.4567549999</v>
      </c>
      <c r="C322" s="2">
        <v>1070980.4567549999</v>
      </c>
      <c r="D322" s="2">
        <v>1070980.4567549999</v>
      </c>
      <c r="E322" s="2">
        <v>1070980.4567549999</v>
      </c>
      <c r="F322" s="2">
        <f t="shared" si="48"/>
        <v>0</v>
      </c>
      <c r="G322" s="6"/>
      <c r="H322" s="6"/>
      <c r="I322" s="6"/>
      <c r="J322" s="6"/>
      <c r="K322" s="6"/>
      <c r="L322" s="6"/>
    </row>
    <row r="323" spans="1:12" x14ac:dyDescent="0.15">
      <c r="A323" s="3" t="s">
        <v>38</v>
      </c>
      <c r="B323" s="2">
        <v>1122925.847505</v>
      </c>
      <c r="C323" s="2">
        <v>1122925.847505</v>
      </c>
      <c r="D323" s="2">
        <v>1122925.847505</v>
      </c>
      <c r="E323" s="2">
        <v>1122925.847505</v>
      </c>
      <c r="F323" s="2">
        <f t="shared" si="48"/>
        <v>0</v>
      </c>
      <c r="G323" s="6"/>
      <c r="H323" s="6"/>
      <c r="I323" s="6"/>
      <c r="J323" s="6"/>
      <c r="K323" s="6"/>
      <c r="L323" s="6"/>
    </row>
    <row r="324" spans="1:12" x14ac:dyDescent="0.15">
      <c r="A324" s="3" t="s">
        <v>39</v>
      </c>
      <c r="B324" s="2">
        <v>1435137.33</v>
      </c>
      <c r="C324" s="2">
        <v>1435137.33</v>
      </c>
      <c r="D324" s="2">
        <v>1435137.33</v>
      </c>
      <c r="E324" s="2">
        <v>1435137.33</v>
      </c>
      <c r="F324" s="2">
        <f t="shared" si="48"/>
        <v>0</v>
      </c>
      <c r="G324" s="6"/>
      <c r="H324" s="6"/>
      <c r="I324" s="6"/>
      <c r="J324" s="6"/>
      <c r="K324" s="6"/>
      <c r="L324" s="6"/>
    </row>
    <row r="325" spans="1:12" x14ac:dyDescent="0.15">
      <c r="A325" s="3" t="s">
        <v>40</v>
      </c>
      <c r="B325" s="2"/>
      <c r="C325" s="2"/>
      <c r="D325" s="2"/>
      <c r="E325" s="2"/>
      <c r="F325" s="2">
        <f t="shared" si="48"/>
        <v>0</v>
      </c>
      <c r="G325" s="6"/>
      <c r="H325" s="6"/>
      <c r="I325" s="6"/>
      <c r="J325" s="6"/>
      <c r="K325" s="6"/>
      <c r="L325" s="6"/>
    </row>
    <row r="326" spans="1:12" x14ac:dyDescent="0.15">
      <c r="A326" s="3" t="s">
        <v>50</v>
      </c>
      <c r="B326" s="2">
        <f>SUM(B314:B325)</f>
        <v>15146425.443913499</v>
      </c>
      <c r="C326" s="2">
        <f>SUM(C314:C325)</f>
        <v>15146425.443913499</v>
      </c>
      <c r="D326" s="2">
        <f>SUM(D314:D325)</f>
        <v>15146425.443913499</v>
      </c>
      <c r="E326" s="2">
        <f>SUM(E314:E325)</f>
        <v>15146425.443913499</v>
      </c>
      <c r="F326" s="2">
        <f t="shared" si="48"/>
        <v>0</v>
      </c>
      <c r="G326" s="6"/>
      <c r="H326" s="6"/>
      <c r="I326" s="6"/>
      <c r="J326" s="6"/>
      <c r="K326" s="6"/>
      <c r="L326" s="6"/>
    </row>
    <row r="327" spans="1:12" x14ac:dyDescent="0.15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10"/>
      <c r="L327" s="10"/>
    </row>
    <row r="328" spans="1:12" x14ac:dyDescent="0.15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10"/>
      <c r="L328" s="10"/>
    </row>
    <row r="329" spans="1:12" x14ac:dyDescent="0.15">
      <c r="A329" s="5"/>
      <c r="B329" s="6"/>
      <c r="C329" s="6"/>
      <c r="D329" s="6"/>
      <c r="E329" s="6"/>
      <c r="F329" s="6"/>
      <c r="G329" s="6"/>
      <c r="H329" s="6"/>
      <c r="I329" s="6"/>
      <c r="J329" s="6"/>
      <c r="K329" s="10"/>
      <c r="L329" s="10"/>
    </row>
    <row r="330" spans="1:12" x14ac:dyDescent="0.15">
      <c r="A330" s="7" t="s">
        <v>45</v>
      </c>
      <c r="G330" s="8"/>
      <c r="H330" s="8"/>
      <c r="I330" s="8"/>
      <c r="J330" s="8"/>
      <c r="K330" s="10"/>
      <c r="L330" s="10"/>
    </row>
    <row r="331" spans="1:12" x14ac:dyDescent="0.15">
      <c r="A331" s="7" t="s">
        <v>59</v>
      </c>
    </row>
    <row r="332" spans="1:12" x14ac:dyDescent="0.15">
      <c r="A332" s="4" t="s">
        <v>44</v>
      </c>
      <c r="G332" s="10"/>
      <c r="H332" s="10"/>
      <c r="I332" s="10"/>
      <c r="J332" s="10"/>
      <c r="K332" s="10"/>
      <c r="L332" s="10"/>
    </row>
    <row r="333" spans="1:12" x14ac:dyDescent="0.15">
      <c r="A333" s="36" t="s">
        <v>47</v>
      </c>
      <c r="B333" s="33" t="s">
        <v>18</v>
      </c>
      <c r="C333" s="33" t="s">
        <v>1</v>
      </c>
      <c r="D333" s="33" t="s">
        <v>0</v>
      </c>
      <c r="E333" s="33" t="s">
        <v>48</v>
      </c>
      <c r="F333" s="33" t="s">
        <v>49</v>
      </c>
      <c r="G333" s="32"/>
      <c r="H333" s="32"/>
      <c r="I333" s="9"/>
      <c r="J333" s="9"/>
      <c r="K333" s="32"/>
      <c r="L333" s="32"/>
    </row>
    <row r="334" spans="1:12" x14ac:dyDescent="0.15">
      <c r="A334" s="36"/>
      <c r="B334" s="33"/>
      <c r="C334" s="33"/>
      <c r="D334" s="33"/>
      <c r="E334" s="33"/>
      <c r="F334" s="33"/>
      <c r="G334" s="32"/>
      <c r="H334" s="32"/>
      <c r="I334" s="9"/>
      <c r="J334" s="9"/>
      <c r="K334" s="32"/>
      <c r="L334" s="32"/>
    </row>
    <row r="335" spans="1:12" x14ac:dyDescent="0.15">
      <c r="G335" s="10"/>
      <c r="H335" s="10"/>
      <c r="I335" s="10"/>
      <c r="J335" s="10"/>
      <c r="K335" s="10"/>
      <c r="L335" s="10"/>
    </row>
    <row r="336" spans="1:12" x14ac:dyDescent="0.15">
      <c r="A336" s="3" t="s">
        <v>29</v>
      </c>
      <c r="B336" s="2"/>
      <c r="C336" s="2"/>
      <c r="D336" s="2"/>
      <c r="E336" s="2"/>
      <c r="F336" s="2">
        <f>E336-B336</f>
        <v>0</v>
      </c>
      <c r="G336" s="6"/>
      <c r="H336" s="6"/>
      <c r="I336" s="6"/>
      <c r="J336" s="6"/>
      <c r="K336" s="6"/>
      <c r="L336" s="6"/>
    </row>
    <row r="337" spans="1:12" x14ac:dyDescent="0.15">
      <c r="A337" s="3" t="s">
        <v>30</v>
      </c>
      <c r="B337" s="2"/>
      <c r="C337" s="2"/>
      <c r="D337" s="2"/>
      <c r="E337" s="2"/>
      <c r="F337" s="2">
        <f t="shared" ref="F337:F348" si="49">E337-B337</f>
        <v>0</v>
      </c>
      <c r="G337" s="6"/>
      <c r="H337" s="6"/>
      <c r="I337" s="6"/>
      <c r="J337" s="6"/>
      <c r="K337" s="6"/>
      <c r="L337" s="6"/>
    </row>
    <row r="338" spans="1:12" x14ac:dyDescent="0.15">
      <c r="A338" s="3" t="s">
        <v>31</v>
      </c>
      <c r="B338" s="2"/>
      <c r="C338" s="2"/>
      <c r="D338" s="2"/>
      <c r="E338" s="2"/>
      <c r="F338" s="2">
        <f t="shared" si="49"/>
        <v>0</v>
      </c>
      <c r="G338" s="6"/>
      <c r="H338" s="6"/>
      <c r="I338" s="6"/>
      <c r="J338" s="6"/>
      <c r="K338" s="6"/>
      <c r="L338" s="6"/>
    </row>
    <row r="339" spans="1:12" x14ac:dyDescent="0.15">
      <c r="A339" s="3" t="s">
        <v>32</v>
      </c>
      <c r="B339" s="2"/>
      <c r="C339" s="2"/>
      <c r="D339" s="2"/>
      <c r="E339" s="2"/>
      <c r="F339" s="2">
        <f t="shared" si="49"/>
        <v>0</v>
      </c>
      <c r="G339" s="6"/>
      <c r="H339" s="6"/>
      <c r="I339" s="6"/>
      <c r="J339" s="6"/>
      <c r="K339" s="6"/>
      <c r="L339" s="6"/>
    </row>
    <row r="340" spans="1:12" x14ac:dyDescent="0.15">
      <c r="A340" s="3" t="s">
        <v>33</v>
      </c>
      <c r="B340" s="2"/>
      <c r="C340" s="2"/>
      <c r="D340" s="2"/>
      <c r="E340" s="2"/>
      <c r="F340" s="2">
        <f t="shared" si="49"/>
        <v>0</v>
      </c>
      <c r="G340" s="6"/>
      <c r="H340" s="6"/>
      <c r="I340" s="6"/>
      <c r="J340" s="6"/>
      <c r="K340" s="6"/>
      <c r="L340" s="6"/>
    </row>
    <row r="341" spans="1:12" x14ac:dyDescent="0.15">
      <c r="A341" s="3" t="s">
        <v>34</v>
      </c>
      <c r="B341" s="2"/>
      <c r="C341" s="2"/>
      <c r="D341" s="2"/>
      <c r="E341" s="2"/>
      <c r="F341" s="2">
        <f t="shared" si="49"/>
        <v>0</v>
      </c>
      <c r="G341" s="6"/>
      <c r="H341" s="6"/>
      <c r="I341" s="6"/>
      <c r="J341" s="6"/>
      <c r="K341" s="6"/>
      <c r="L341" s="6"/>
    </row>
    <row r="342" spans="1:12" x14ac:dyDescent="0.15">
      <c r="A342" s="3" t="s">
        <v>35</v>
      </c>
      <c r="B342" s="2"/>
      <c r="C342" s="2"/>
      <c r="D342" s="2"/>
      <c r="E342" s="2"/>
      <c r="F342" s="2">
        <f t="shared" si="49"/>
        <v>0</v>
      </c>
      <c r="G342" s="6"/>
      <c r="H342" s="6"/>
      <c r="I342" s="6"/>
      <c r="J342" s="6"/>
      <c r="K342" s="6"/>
      <c r="L342" s="6"/>
    </row>
    <row r="343" spans="1:12" x14ac:dyDescent="0.15">
      <c r="A343" s="3" t="s">
        <v>36</v>
      </c>
      <c r="B343" s="2"/>
      <c r="C343" s="2"/>
      <c r="D343" s="2"/>
      <c r="E343" s="2"/>
      <c r="F343" s="2">
        <f t="shared" si="49"/>
        <v>0</v>
      </c>
      <c r="G343" s="6"/>
      <c r="H343" s="6"/>
      <c r="I343" s="6"/>
      <c r="J343" s="6"/>
      <c r="K343" s="6"/>
      <c r="L343" s="6"/>
    </row>
    <row r="344" spans="1:12" x14ac:dyDescent="0.15">
      <c r="A344" s="3" t="s">
        <v>37</v>
      </c>
      <c r="B344" s="2"/>
      <c r="C344" s="2"/>
      <c r="D344" s="2"/>
      <c r="E344" s="2"/>
      <c r="F344" s="2">
        <f t="shared" si="49"/>
        <v>0</v>
      </c>
      <c r="G344" s="6"/>
      <c r="H344" s="6"/>
      <c r="I344" s="6"/>
      <c r="J344" s="6"/>
      <c r="K344" s="6"/>
      <c r="L344" s="6"/>
    </row>
    <row r="345" spans="1:12" x14ac:dyDescent="0.15">
      <c r="A345" s="3" t="s">
        <v>38</v>
      </c>
      <c r="B345" s="2"/>
      <c r="C345" s="2"/>
      <c r="D345" s="2"/>
      <c r="E345" s="2"/>
      <c r="F345" s="2">
        <f t="shared" si="49"/>
        <v>0</v>
      </c>
      <c r="G345" s="6"/>
      <c r="H345" s="6"/>
      <c r="I345" s="6"/>
      <c r="J345" s="6"/>
      <c r="K345" s="6"/>
      <c r="L345" s="6"/>
    </row>
    <row r="346" spans="1:12" x14ac:dyDescent="0.15">
      <c r="A346" s="3" t="s">
        <v>39</v>
      </c>
      <c r="B346" s="2"/>
      <c r="C346" s="2"/>
      <c r="D346" s="2"/>
      <c r="E346" s="2"/>
      <c r="F346" s="2">
        <f t="shared" si="49"/>
        <v>0</v>
      </c>
      <c r="G346" s="6"/>
      <c r="H346" s="6"/>
      <c r="I346" s="6"/>
      <c r="J346" s="6"/>
      <c r="K346" s="6"/>
      <c r="L346" s="6"/>
    </row>
    <row r="347" spans="1:12" x14ac:dyDescent="0.15">
      <c r="A347" s="3" t="s">
        <v>40</v>
      </c>
      <c r="B347" s="2"/>
      <c r="C347" s="2"/>
      <c r="D347" s="2"/>
      <c r="E347" s="2"/>
      <c r="F347" s="2">
        <f t="shared" si="49"/>
        <v>0</v>
      </c>
      <c r="G347" s="6"/>
      <c r="H347" s="6"/>
      <c r="I347" s="6"/>
      <c r="J347" s="6"/>
      <c r="K347" s="6"/>
      <c r="L347" s="6"/>
    </row>
    <row r="348" spans="1:12" x14ac:dyDescent="0.15">
      <c r="A348" s="3" t="s">
        <v>50</v>
      </c>
      <c r="B348" s="2">
        <f>SUM(B336:B347)</f>
        <v>0</v>
      </c>
      <c r="C348" s="2">
        <f>SUM(C336:C347)</f>
        <v>0</v>
      </c>
      <c r="D348" s="2">
        <f>SUM(D336:D347)</f>
        <v>0</v>
      </c>
      <c r="E348" s="2">
        <f>SUM(E336:E347)</f>
        <v>0</v>
      </c>
      <c r="F348" s="2">
        <f t="shared" si="49"/>
        <v>0</v>
      </c>
      <c r="G348" s="6"/>
      <c r="H348" s="6"/>
      <c r="I348" s="6"/>
      <c r="J348" s="6"/>
      <c r="K348" s="6"/>
      <c r="L348" s="6"/>
    </row>
    <row r="349" spans="1:12" x14ac:dyDescent="0.15">
      <c r="B349" s="20"/>
      <c r="G349" s="10"/>
      <c r="H349" s="10"/>
      <c r="I349" s="10"/>
      <c r="J349" s="10"/>
      <c r="K349" s="10"/>
      <c r="L349" s="10"/>
    </row>
    <row r="350" spans="1:12" x14ac:dyDescent="0.15">
      <c r="G350" s="10"/>
      <c r="H350" s="10"/>
      <c r="I350" s="10"/>
      <c r="J350" s="10"/>
      <c r="K350" s="10"/>
      <c r="L350" s="10"/>
    </row>
    <row r="351" spans="1:12" x14ac:dyDescent="0.15">
      <c r="G351" s="10"/>
      <c r="H351" s="10"/>
      <c r="I351" s="10"/>
      <c r="J351" s="10"/>
      <c r="K351" s="10"/>
      <c r="L351" s="10"/>
    </row>
    <row r="352" spans="1:12" x14ac:dyDescent="0.15">
      <c r="A352" s="7" t="s">
        <v>45</v>
      </c>
      <c r="G352" s="8"/>
      <c r="H352" s="8"/>
      <c r="I352" s="8"/>
      <c r="J352" s="8"/>
      <c r="K352" s="10"/>
      <c r="L352" s="10"/>
    </row>
    <row r="353" spans="1:12" x14ac:dyDescent="0.15">
      <c r="A353" s="7" t="s">
        <v>59</v>
      </c>
    </row>
    <row r="354" spans="1:12" x14ac:dyDescent="0.15">
      <c r="A354" s="4" t="s">
        <v>44</v>
      </c>
      <c r="G354" s="10"/>
      <c r="H354" s="10"/>
      <c r="I354" s="10"/>
      <c r="J354" s="10"/>
      <c r="K354" s="10"/>
      <c r="L354" s="10"/>
    </row>
    <row r="355" spans="1:12" x14ac:dyDescent="0.15">
      <c r="A355" s="36" t="s">
        <v>10</v>
      </c>
      <c r="B355" s="33" t="s">
        <v>18</v>
      </c>
      <c r="C355" s="33" t="s">
        <v>1</v>
      </c>
      <c r="D355" s="33" t="s">
        <v>0</v>
      </c>
      <c r="E355" s="33" t="s">
        <v>48</v>
      </c>
      <c r="F355" s="33" t="s">
        <v>49</v>
      </c>
      <c r="G355" s="32"/>
      <c r="H355" s="32"/>
      <c r="I355" s="9"/>
      <c r="J355" s="9"/>
      <c r="K355" s="32"/>
      <c r="L355" s="32"/>
    </row>
    <row r="356" spans="1:12" x14ac:dyDescent="0.15">
      <c r="A356" s="36"/>
      <c r="B356" s="33"/>
      <c r="C356" s="33"/>
      <c r="D356" s="33"/>
      <c r="E356" s="33"/>
      <c r="F356" s="33"/>
      <c r="G356" s="32"/>
      <c r="H356" s="32"/>
      <c r="I356" s="9"/>
      <c r="J356" s="9"/>
      <c r="K356" s="32"/>
      <c r="L356" s="32"/>
    </row>
    <row r="357" spans="1:12" x14ac:dyDescent="0.15">
      <c r="G357" s="10"/>
      <c r="H357" s="10"/>
      <c r="I357" s="10"/>
      <c r="J357" s="10"/>
      <c r="K357" s="10"/>
      <c r="L357" s="10"/>
    </row>
    <row r="358" spans="1:12" x14ac:dyDescent="0.15">
      <c r="A358" s="3" t="s">
        <v>29</v>
      </c>
      <c r="B358" s="2">
        <v>2097316.27</v>
      </c>
      <c r="C358" s="2">
        <v>2097316.27</v>
      </c>
      <c r="D358" s="2">
        <v>2097316.27</v>
      </c>
      <c r="E358" s="2">
        <f>D358</f>
        <v>2097316.27</v>
      </c>
      <c r="F358" s="2">
        <f>E358-B358</f>
        <v>0</v>
      </c>
      <c r="G358" s="6"/>
      <c r="H358" s="6"/>
      <c r="I358" s="6"/>
      <c r="J358" s="6"/>
      <c r="K358" s="6"/>
      <c r="L358" s="6"/>
    </row>
    <row r="359" spans="1:12" x14ac:dyDescent="0.15">
      <c r="A359" s="3" t="s">
        <v>30</v>
      </c>
      <c r="B359" s="2">
        <v>2014799.29</v>
      </c>
      <c r="C359" s="2">
        <v>2014799.29</v>
      </c>
      <c r="D359" s="2">
        <v>2014799.29</v>
      </c>
      <c r="E359" s="2">
        <v>2014799.29</v>
      </c>
      <c r="F359" s="2">
        <f t="shared" ref="F359:F370" si="50">E359-B359</f>
        <v>0</v>
      </c>
      <c r="G359" s="6"/>
      <c r="H359" s="6"/>
      <c r="I359" s="6"/>
      <c r="J359" s="6"/>
      <c r="K359" s="6"/>
      <c r="L359" s="6"/>
    </row>
    <row r="360" spans="1:12" x14ac:dyDescent="0.15">
      <c r="A360" s="3" t="s">
        <v>31</v>
      </c>
      <c r="B360" s="2">
        <v>2137365.0299999998</v>
      </c>
      <c r="C360" s="2">
        <v>2137365.0299999998</v>
      </c>
      <c r="D360" s="2">
        <v>2137365.0299999998</v>
      </c>
      <c r="E360" s="2">
        <v>2137365.0299999998</v>
      </c>
      <c r="F360" s="2">
        <f t="shared" si="50"/>
        <v>0</v>
      </c>
      <c r="G360" s="6"/>
      <c r="H360" s="6"/>
      <c r="I360" s="6"/>
      <c r="J360" s="6"/>
      <c r="K360" s="6"/>
      <c r="L360" s="6"/>
    </row>
    <row r="361" spans="1:12" x14ac:dyDescent="0.15">
      <c r="A361" s="3" t="s">
        <v>32</v>
      </c>
      <c r="B361" s="2">
        <v>1615486.32</v>
      </c>
      <c r="C361" s="2">
        <v>1615486.32</v>
      </c>
      <c r="D361" s="2">
        <v>1615486.32</v>
      </c>
      <c r="E361" s="2">
        <v>1615486.32</v>
      </c>
      <c r="F361" s="2">
        <f t="shared" si="50"/>
        <v>0</v>
      </c>
      <c r="G361" s="6"/>
      <c r="H361" s="6"/>
      <c r="I361" s="6"/>
      <c r="J361" s="6"/>
      <c r="K361" s="6"/>
      <c r="L361" s="6"/>
    </row>
    <row r="362" spans="1:12" x14ac:dyDescent="0.15">
      <c r="A362" s="3" t="s">
        <v>33</v>
      </c>
      <c r="B362" s="2">
        <v>1247253.2</v>
      </c>
      <c r="C362" s="2">
        <v>1247253.2</v>
      </c>
      <c r="D362" s="2">
        <v>1247253.2</v>
      </c>
      <c r="E362" s="2">
        <v>1247253.2</v>
      </c>
      <c r="F362" s="2">
        <f t="shared" si="50"/>
        <v>0</v>
      </c>
      <c r="G362" s="6"/>
      <c r="H362" s="6"/>
      <c r="I362" s="6"/>
      <c r="J362" s="6"/>
      <c r="K362" s="6"/>
      <c r="L362" s="6"/>
    </row>
    <row r="363" spans="1:12" x14ac:dyDescent="0.15">
      <c r="A363" s="3" t="s">
        <v>34</v>
      </c>
      <c r="B363" s="2">
        <v>1007487.4</v>
      </c>
      <c r="C363" s="2">
        <v>1007487.4</v>
      </c>
      <c r="D363" s="2">
        <v>1007487.4</v>
      </c>
      <c r="E363" s="2">
        <v>1007487.4</v>
      </c>
      <c r="F363" s="2">
        <f t="shared" si="50"/>
        <v>0</v>
      </c>
      <c r="G363" s="6"/>
      <c r="H363" s="6"/>
      <c r="I363" s="6"/>
      <c r="J363" s="6"/>
      <c r="K363" s="6"/>
      <c r="L363" s="6"/>
    </row>
    <row r="364" spans="1:12" x14ac:dyDescent="0.15">
      <c r="A364" s="3" t="s">
        <v>35</v>
      </c>
      <c r="B364" s="2">
        <v>1534806.1</v>
      </c>
      <c r="C364" s="2">
        <v>1534806.1</v>
      </c>
      <c r="D364" s="2">
        <v>1534806.1</v>
      </c>
      <c r="E364" s="2">
        <v>1534806.1</v>
      </c>
      <c r="F364" s="2">
        <f t="shared" si="50"/>
        <v>0</v>
      </c>
      <c r="G364" s="6"/>
      <c r="H364" s="6"/>
      <c r="I364" s="6"/>
      <c r="J364" s="6"/>
      <c r="K364" s="6"/>
      <c r="L364" s="6"/>
    </row>
    <row r="365" spans="1:12" x14ac:dyDescent="0.15">
      <c r="A365" s="3" t="s">
        <v>36</v>
      </c>
      <c r="B365" s="2">
        <v>1530590.2</v>
      </c>
      <c r="C365" s="2">
        <v>1530590.2</v>
      </c>
      <c r="D365" s="2">
        <v>1530590.2</v>
      </c>
      <c r="E365" s="2">
        <v>1530590.2</v>
      </c>
      <c r="F365" s="2">
        <f t="shared" si="50"/>
        <v>0</v>
      </c>
      <c r="G365" s="6"/>
      <c r="H365" s="6"/>
      <c r="I365" s="6"/>
      <c r="J365" s="6"/>
      <c r="K365" s="6"/>
      <c r="L365" s="6"/>
    </row>
    <row r="366" spans="1:12" x14ac:dyDescent="0.15">
      <c r="A366" s="3" t="s">
        <v>37</v>
      </c>
      <c r="B366" s="2">
        <v>1826515.1</v>
      </c>
      <c r="C366" s="2">
        <v>1826515.1</v>
      </c>
      <c r="D366" s="2">
        <v>1826515.1</v>
      </c>
      <c r="E366" s="2">
        <v>1826515.1</v>
      </c>
      <c r="F366" s="2">
        <f t="shared" si="50"/>
        <v>0</v>
      </c>
      <c r="G366" s="6"/>
      <c r="H366" s="6"/>
      <c r="I366" s="6"/>
      <c r="J366" s="6"/>
      <c r="K366" s="6"/>
      <c r="L366" s="6"/>
    </row>
    <row r="367" spans="1:12" x14ac:dyDescent="0.15">
      <c r="A367" s="3" t="s">
        <v>38</v>
      </c>
      <c r="B367" s="2">
        <v>1650199.4</v>
      </c>
      <c r="C367" s="2">
        <v>1650199.4</v>
      </c>
      <c r="D367" s="2">
        <v>1650199.4</v>
      </c>
      <c r="E367" s="2">
        <v>1650199.4</v>
      </c>
      <c r="F367" s="2">
        <f t="shared" si="50"/>
        <v>0</v>
      </c>
      <c r="G367" s="6"/>
      <c r="H367" s="6"/>
      <c r="I367" s="6"/>
      <c r="J367" s="6"/>
      <c r="K367" s="6"/>
      <c r="L367" s="6"/>
    </row>
    <row r="368" spans="1:12" x14ac:dyDescent="0.15">
      <c r="A368" s="3" t="s">
        <v>39</v>
      </c>
      <c r="B368" s="2">
        <v>1716186.4</v>
      </c>
      <c r="C368" s="2">
        <v>1716186.4</v>
      </c>
      <c r="D368" s="2">
        <v>1716186.4</v>
      </c>
      <c r="E368" s="2">
        <v>1716186.4</v>
      </c>
      <c r="F368" s="2">
        <f t="shared" si="50"/>
        <v>0</v>
      </c>
      <c r="G368" s="24"/>
      <c r="H368" s="6"/>
      <c r="I368" s="6"/>
      <c r="J368" s="6"/>
      <c r="K368" s="6"/>
      <c r="L368" s="6"/>
    </row>
    <row r="369" spans="1:12" x14ac:dyDescent="0.15">
      <c r="A369" s="3" t="s">
        <v>40</v>
      </c>
      <c r="B369" s="2"/>
      <c r="C369" s="2"/>
      <c r="D369" s="2"/>
      <c r="E369" s="2"/>
      <c r="F369" s="2">
        <f t="shared" si="50"/>
        <v>0</v>
      </c>
      <c r="G369" s="6"/>
      <c r="H369" s="6"/>
      <c r="I369" s="6"/>
      <c r="J369" s="6"/>
      <c r="K369" s="6"/>
      <c r="L369" s="6"/>
    </row>
    <row r="370" spans="1:12" x14ac:dyDescent="0.15">
      <c r="A370" s="3" t="s">
        <v>50</v>
      </c>
      <c r="B370" s="2">
        <f>SUM(B358:B369)</f>
        <v>18378004.709999997</v>
      </c>
      <c r="C370" s="2">
        <f>SUM(C358:C369)</f>
        <v>18378004.709999997</v>
      </c>
      <c r="D370" s="2">
        <f>SUM(D358:D369)</f>
        <v>18378004.709999997</v>
      </c>
      <c r="E370" s="2">
        <f>SUM(E358:E369)</f>
        <v>18378004.709999997</v>
      </c>
      <c r="F370" s="2">
        <f t="shared" si="50"/>
        <v>0</v>
      </c>
      <c r="G370" s="6"/>
      <c r="H370" s="6"/>
      <c r="I370" s="6"/>
      <c r="J370" s="6"/>
      <c r="K370" s="6"/>
      <c r="L370" s="6"/>
    </row>
    <row r="371" spans="1:12" x14ac:dyDescent="0.15">
      <c r="G371" s="10"/>
      <c r="H371" s="10"/>
      <c r="I371" s="10"/>
      <c r="J371" s="10"/>
      <c r="K371" s="10"/>
      <c r="L371" s="10"/>
    </row>
    <row r="372" spans="1:12" x14ac:dyDescent="0.15">
      <c r="G372" s="10"/>
      <c r="H372" s="10"/>
      <c r="I372" s="10"/>
      <c r="J372" s="10"/>
      <c r="K372" s="10"/>
      <c r="L372" s="10"/>
    </row>
    <row r="373" spans="1:12" x14ac:dyDescent="0.15">
      <c r="A373" s="7" t="s">
        <v>45</v>
      </c>
      <c r="G373" s="8"/>
      <c r="H373" s="8"/>
      <c r="I373" s="8"/>
      <c r="J373" s="8"/>
      <c r="K373" s="10"/>
      <c r="L373" s="10"/>
    </row>
    <row r="374" spans="1:12" x14ac:dyDescent="0.15">
      <c r="A374" s="7" t="s">
        <v>59</v>
      </c>
    </row>
    <row r="375" spans="1:12" x14ac:dyDescent="0.15">
      <c r="A375" s="4" t="s">
        <v>44</v>
      </c>
      <c r="G375" s="10"/>
      <c r="H375" s="10"/>
      <c r="I375" s="10"/>
      <c r="J375" s="10"/>
      <c r="K375" s="10"/>
      <c r="L375" s="10"/>
    </row>
    <row r="376" spans="1:12" x14ac:dyDescent="0.15">
      <c r="A376" s="36" t="s">
        <v>11</v>
      </c>
      <c r="B376" s="33" t="s">
        <v>18</v>
      </c>
      <c r="C376" s="33" t="s">
        <v>1</v>
      </c>
      <c r="D376" s="33" t="s">
        <v>0</v>
      </c>
      <c r="E376" s="33" t="s">
        <v>48</v>
      </c>
      <c r="F376" s="33" t="s">
        <v>49</v>
      </c>
      <c r="G376" s="32"/>
      <c r="H376" s="32"/>
      <c r="I376" s="9"/>
      <c r="J376" s="9"/>
      <c r="K376" s="32"/>
      <c r="L376" s="32"/>
    </row>
    <row r="377" spans="1:12" x14ac:dyDescent="0.15">
      <c r="A377" s="36"/>
      <c r="B377" s="33"/>
      <c r="C377" s="33"/>
      <c r="D377" s="33"/>
      <c r="E377" s="33"/>
      <c r="F377" s="33"/>
      <c r="G377" s="32"/>
      <c r="H377" s="32"/>
      <c r="I377" s="9"/>
      <c r="J377" s="9"/>
      <c r="K377" s="32"/>
      <c r="L377" s="32"/>
    </row>
    <row r="378" spans="1:12" x14ac:dyDescent="0.15">
      <c r="G378" s="10"/>
      <c r="H378" s="10"/>
      <c r="I378" s="10"/>
      <c r="J378" s="10"/>
      <c r="K378" s="10"/>
      <c r="L378" s="10"/>
    </row>
    <row r="379" spans="1:12" x14ac:dyDescent="0.15">
      <c r="A379" s="3" t="s">
        <v>29</v>
      </c>
      <c r="B379" s="2">
        <v>1354833.71137125</v>
      </c>
      <c r="C379" s="2">
        <v>1354833.71137125</v>
      </c>
      <c r="D379" s="2">
        <v>1354833.71137125</v>
      </c>
      <c r="E379" s="2">
        <f>D379</f>
        <v>1354833.71137125</v>
      </c>
      <c r="F379" s="2">
        <f>E379-B379</f>
        <v>0</v>
      </c>
      <c r="G379" s="6"/>
      <c r="H379" s="6"/>
      <c r="I379" s="6"/>
      <c r="J379" s="6"/>
      <c r="K379" s="6"/>
      <c r="L379" s="6"/>
    </row>
    <row r="380" spans="1:12" x14ac:dyDescent="0.15">
      <c r="A380" s="3" t="s">
        <v>30</v>
      </c>
      <c r="B380" s="2">
        <v>1074041.3965380001</v>
      </c>
      <c r="C380" s="2">
        <v>1074041.3965380001</v>
      </c>
      <c r="D380" s="2">
        <v>1074041.3965380001</v>
      </c>
      <c r="E380" s="2">
        <v>1074041.3965380001</v>
      </c>
      <c r="F380" s="2">
        <f t="shared" ref="F380:F391" si="51">E380-B380</f>
        <v>0</v>
      </c>
      <c r="G380" s="6"/>
      <c r="H380" s="6"/>
      <c r="I380" s="6"/>
      <c r="J380" s="6"/>
      <c r="K380" s="6"/>
      <c r="L380" s="6"/>
    </row>
    <row r="381" spans="1:12" x14ac:dyDescent="0.15">
      <c r="A381" s="3" t="s">
        <v>31</v>
      </c>
      <c r="B381" s="2">
        <v>1325633.6222910001</v>
      </c>
      <c r="C381" s="2">
        <v>1325633.6222910001</v>
      </c>
      <c r="D381" s="2">
        <v>1325633.6222910001</v>
      </c>
      <c r="E381" s="2">
        <v>1325633.6222910001</v>
      </c>
      <c r="F381" s="2">
        <f t="shared" si="51"/>
        <v>0</v>
      </c>
      <c r="G381" s="6"/>
      <c r="H381" s="6"/>
      <c r="I381" s="6"/>
      <c r="J381" s="6"/>
      <c r="K381" s="6"/>
      <c r="L381" s="6"/>
    </row>
    <row r="382" spans="1:12" x14ac:dyDescent="0.15">
      <c r="A382" s="3" t="s">
        <v>32</v>
      </c>
      <c r="B382" s="2">
        <v>1411750.7915940003</v>
      </c>
      <c r="C382" s="2">
        <v>1411750.7915940003</v>
      </c>
      <c r="D382" s="2">
        <v>1411750.7915940003</v>
      </c>
      <c r="E382" s="2">
        <v>1411750.7915940003</v>
      </c>
      <c r="F382" s="2">
        <f t="shared" si="51"/>
        <v>0</v>
      </c>
      <c r="G382" s="6"/>
      <c r="H382" s="6"/>
      <c r="I382" s="6"/>
      <c r="J382" s="6"/>
      <c r="K382" s="6"/>
      <c r="L382" s="6"/>
    </row>
    <row r="383" spans="1:12" x14ac:dyDescent="0.15">
      <c r="A383" s="3" t="s">
        <v>33</v>
      </c>
      <c r="B383" s="2">
        <v>2144288.6147099999</v>
      </c>
      <c r="C383" s="2">
        <v>2144288.6147099999</v>
      </c>
      <c r="D383" s="2">
        <v>2144288.6147099999</v>
      </c>
      <c r="E383" s="2">
        <v>2144288.6147099999</v>
      </c>
      <c r="F383" s="2">
        <f t="shared" si="51"/>
        <v>0</v>
      </c>
      <c r="G383" s="6"/>
      <c r="H383" s="6"/>
      <c r="I383" s="6"/>
      <c r="J383" s="6"/>
      <c r="K383" s="6"/>
      <c r="L383" s="6"/>
    </row>
    <row r="384" spans="1:12" x14ac:dyDescent="0.15">
      <c r="A384" s="3" t="s">
        <v>34</v>
      </c>
      <c r="B384" s="2">
        <v>1713018.6402449999</v>
      </c>
      <c r="C384" s="2">
        <v>1713018.6402449999</v>
      </c>
      <c r="D384" s="2">
        <v>1713018.6402449999</v>
      </c>
      <c r="E384" s="2">
        <v>1713018.6402449999</v>
      </c>
      <c r="F384" s="2">
        <f t="shared" si="51"/>
        <v>0</v>
      </c>
      <c r="G384" s="6"/>
      <c r="H384" s="6"/>
      <c r="I384" s="6"/>
      <c r="J384" s="6"/>
      <c r="K384" s="6"/>
      <c r="L384" s="6"/>
    </row>
    <row r="385" spans="1:12" x14ac:dyDescent="0.15">
      <c r="A385" s="3" t="s">
        <v>35</v>
      </c>
      <c r="B385" s="2">
        <v>1682755.1015549998</v>
      </c>
      <c r="C385" s="2">
        <v>1682755.1015549998</v>
      </c>
      <c r="D385" s="2">
        <v>1682755.1015549998</v>
      </c>
      <c r="E385" s="2">
        <v>1682755.1015549998</v>
      </c>
      <c r="F385" s="2">
        <f t="shared" si="51"/>
        <v>0</v>
      </c>
      <c r="G385" s="6"/>
      <c r="H385" s="6"/>
      <c r="I385" s="6"/>
      <c r="J385" s="6"/>
      <c r="K385" s="6"/>
      <c r="L385" s="6"/>
    </row>
    <row r="386" spans="1:12" x14ac:dyDescent="0.15">
      <c r="A386" s="3" t="s">
        <v>36</v>
      </c>
      <c r="B386" s="2">
        <v>1733546.9109749999</v>
      </c>
      <c r="C386" s="2">
        <v>1733546.9109749999</v>
      </c>
      <c r="D386" s="2">
        <v>1733546.9109749999</v>
      </c>
      <c r="E386" s="2">
        <v>1733546.9109749999</v>
      </c>
      <c r="F386" s="2">
        <f t="shared" si="51"/>
        <v>0</v>
      </c>
      <c r="G386" s="6"/>
      <c r="H386" s="6"/>
      <c r="I386" s="6"/>
      <c r="J386" s="6"/>
      <c r="K386" s="6"/>
      <c r="L386" s="6"/>
    </row>
    <row r="387" spans="1:12" x14ac:dyDescent="0.15">
      <c r="A387" s="3" t="s">
        <v>37</v>
      </c>
      <c r="B387" s="2">
        <v>1503142.1461649998</v>
      </c>
      <c r="C387" s="2">
        <v>1503142.1461649998</v>
      </c>
      <c r="D387" s="2">
        <v>1503142.1461649998</v>
      </c>
      <c r="E387" s="2">
        <v>1503142.1461649998</v>
      </c>
      <c r="F387" s="2">
        <f t="shared" si="51"/>
        <v>0</v>
      </c>
      <c r="G387" s="6"/>
      <c r="H387" s="6"/>
      <c r="I387" s="6"/>
      <c r="J387" s="6"/>
      <c r="K387" s="6"/>
      <c r="L387" s="6"/>
    </row>
    <row r="388" spans="1:12" x14ac:dyDescent="0.15">
      <c r="A388" s="3" t="s">
        <v>38</v>
      </c>
      <c r="B388" s="2">
        <v>1677237.080475</v>
      </c>
      <c r="C388" s="2">
        <v>1677237.080475</v>
      </c>
      <c r="D388" s="2">
        <v>1677237.080475</v>
      </c>
      <c r="E388" s="2">
        <v>1677237.080475</v>
      </c>
      <c r="F388" s="2">
        <f t="shared" si="51"/>
        <v>0</v>
      </c>
      <c r="G388" s="6"/>
      <c r="H388" s="6"/>
      <c r="I388" s="6"/>
      <c r="J388" s="6"/>
      <c r="K388" s="6"/>
      <c r="L388" s="6"/>
    </row>
    <row r="389" spans="1:12" x14ac:dyDescent="0.15">
      <c r="A389" s="3" t="s">
        <v>39</v>
      </c>
      <c r="B389" s="2">
        <v>1731268.84</v>
      </c>
      <c r="C389" s="2">
        <v>1731268.84</v>
      </c>
      <c r="D389" s="2">
        <v>1731268.84</v>
      </c>
      <c r="E389" s="2">
        <v>1731268.84</v>
      </c>
      <c r="F389" s="2">
        <f t="shared" si="51"/>
        <v>0</v>
      </c>
      <c r="G389" s="6"/>
      <c r="H389" s="6"/>
      <c r="I389" s="6"/>
      <c r="J389" s="6"/>
      <c r="K389" s="6"/>
      <c r="L389" s="6"/>
    </row>
    <row r="390" spans="1:12" x14ac:dyDescent="0.15">
      <c r="A390" s="3" t="s">
        <v>40</v>
      </c>
      <c r="B390" s="2"/>
      <c r="C390" s="2"/>
      <c r="D390" s="2"/>
      <c r="E390" s="2"/>
      <c r="F390" s="2">
        <f t="shared" si="51"/>
        <v>0</v>
      </c>
      <c r="G390" s="6"/>
      <c r="H390" s="6"/>
      <c r="I390" s="6"/>
      <c r="J390" s="6"/>
      <c r="K390" s="6"/>
      <c r="L390" s="6"/>
    </row>
    <row r="391" spans="1:12" x14ac:dyDescent="0.15">
      <c r="A391" s="3" t="s">
        <v>50</v>
      </c>
      <c r="B391" s="2">
        <f>SUM(B379:B390)</f>
        <v>17351516.855919249</v>
      </c>
      <c r="C391" s="2">
        <f>SUM(C379:C390)</f>
        <v>17351516.855919249</v>
      </c>
      <c r="D391" s="2">
        <f>SUM(D379:D390)</f>
        <v>17351516.855919249</v>
      </c>
      <c r="E391" s="2">
        <f>SUM(E379:E390)</f>
        <v>17351516.855919249</v>
      </c>
      <c r="F391" s="2">
        <f t="shared" si="51"/>
        <v>0</v>
      </c>
      <c r="G391" s="6"/>
      <c r="H391" s="6"/>
      <c r="I391" s="6"/>
      <c r="J391" s="6"/>
      <c r="K391" s="6"/>
      <c r="L391" s="6"/>
    </row>
    <row r="392" spans="1:12" x14ac:dyDescent="0.15">
      <c r="G392" s="10"/>
      <c r="H392" s="10"/>
      <c r="I392" s="10"/>
      <c r="J392" s="10"/>
      <c r="K392" s="10"/>
      <c r="L392" s="10"/>
    </row>
  </sheetData>
  <mergeCells count="207">
    <mergeCell ref="I136:I137"/>
    <mergeCell ref="I114:I115"/>
    <mergeCell ref="J92:J93"/>
    <mergeCell ref="J70:J71"/>
    <mergeCell ref="J48:J49"/>
    <mergeCell ref="J114:J115"/>
    <mergeCell ref="I70:I71"/>
    <mergeCell ref="I92:I93"/>
    <mergeCell ref="K70:K71"/>
    <mergeCell ref="J4:J5"/>
    <mergeCell ref="K26:K27"/>
    <mergeCell ref="K48:K49"/>
    <mergeCell ref="J26:J27"/>
    <mergeCell ref="K114:K115"/>
    <mergeCell ref="K92:K93"/>
    <mergeCell ref="K136:K137"/>
    <mergeCell ref="K158:K159"/>
    <mergeCell ref="K180:K181"/>
    <mergeCell ref="J180:J181"/>
    <mergeCell ref="K4:K5"/>
    <mergeCell ref="J158:J159"/>
    <mergeCell ref="J136:J137"/>
    <mergeCell ref="G26:G27"/>
    <mergeCell ref="H26:H27"/>
    <mergeCell ref="G4:G5"/>
    <mergeCell ref="H4:H5"/>
    <mergeCell ref="E26:E27"/>
    <mergeCell ref="F26:F27"/>
    <mergeCell ref="I4:I5"/>
    <mergeCell ref="I26:I27"/>
    <mergeCell ref="I48:I49"/>
    <mergeCell ref="A26:A27"/>
    <mergeCell ref="B26:B27"/>
    <mergeCell ref="C26:C27"/>
    <mergeCell ref="D26:D27"/>
    <mergeCell ref="E4:E5"/>
    <mergeCell ref="F4:F5"/>
    <mergeCell ref="A4:A5"/>
    <mergeCell ref="B4:B5"/>
    <mergeCell ref="C4:C5"/>
    <mergeCell ref="D4:D5"/>
    <mergeCell ref="A48:A49"/>
    <mergeCell ref="B48:B49"/>
    <mergeCell ref="C48:C49"/>
    <mergeCell ref="D48:D49"/>
    <mergeCell ref="G48:G49"/>
    <mergeCell ref="H48:H49"/>
    <mergeCell ref="E48:E49"/>
    <mergeCell ref="F48:F49"/>
    <mergeCell ref="A70:A71"/>
    <mergeCell ref="B70:B71"/>
    <mergeCell ref="C70:C71"/>
    <mergeCell ref="D70:D71"/>
    <mergeCell ref="E70:E71"/>
    <mergeCell ref="F70:F71"/>
    <mergeCell ref="H70:H71"/>
    <mergeCell ref="G70:G71"/>
    <mergeCell ref="A92:A93"/>
    <mergeCell ref="B92:B93"/>
    <mergeCell ref="C92:C93"/>
    <mergeCell ref="D92:D93"/>
    <mergeCell ref="E114:E115"/>
    <mergeCell ref="F114:F115"/>
    <mergeCell ref="G114:G115"/>
    <mergeCell ref="A114:A115"/>
    <mergeCell ref="B114:B115"/>
    <mergeCell ref="C114:C115"/>
    <mergeCell ref="D114:D115"/>
    <mergeCell ref="G92:G93"/>
    <mergeCell ref="E92:E93"/>
    <mergeCell ref="F92:F93"/>
    <mergeCell ref="A136:A137"/>
    <mergeCell ref="B136:B137"/>
    <mergeCell ref="C136:C137"/>
    <mergeCell ref="D136:D137"/>
    <mergeCell ref="G136:G137"/>
    <mergeCell ref="H136:H137"/>
    <mergeCell ref="E136:E137"/>
    <mergeCell ref="F136:F137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A180:A181"/>
    <mergeCell ref="B180:B181"/>
    <mergeCell ref="C180:C181"/>
    <mergeCell ref="D180:D181"/>
    <mergeCell ref="E202:E203"/>
    <mergeCell ref="F202:F203"/>
    <mergeCell ref="G202:G203"/>
    <mergeCell ref="H202:H203"/>
    <mergeCell ref="A202:A203"/>
    <mergeCell ref="B202:B203"/>
    <mergeCell ref="C202:C203"/>
    <mergeCell ref="D202:D203"/>
    <mergeCell ref="G180:G181"/>
    <mergeCell ref="H180:H181"/>
    <mergeCell ref="E180:E181"/>
    <mergeCell ref="F180:F181"/>
    <mergeCell ref="G246:G247"/>
    <mergeCell ref="H246:H247"/>
    <mergeCell ref="A224:A225"/>
    <mergeCell ref="B224:B225"/>
    <mergeCell ref="C224:C225"/>
    <mergeCell ref="D224:D225"/>
    <mergeCell ref="G224:G225"/>
    <mergeCell ref="H224:H225"/>
    <mergeCell ref="E224:E225"/>
    <mergeCell ref="F224:F225"/>
    <mergeCell ref="A246:A247"/>
    <mergeCell ref="B246:B247"/>
    <mergeCell ref="C246:C247"/>
    <mergeCell ref="D246:D247"/>
    <mergeCell ref="E246:E247"/>
    <mergeCell ref="F246:F247"/>
    <mergeCell ref="E333:E334"/>
    <mergeCell ref="F333:F334"/>
    <mergeCell ref="A267:A268"/>
    <mergeCell ref="B267:B268"/>
    <mergeCell ref="C267:C268"/>
    <mergeCell ref="D267:D268"/>
    <mergeCell ref="E289:E290"/>
    <mergeCell ref="F289:F290"/>
    <mergeCell ref="G289:G290"/>
    <mergeCell ref="A289:A290"/>
    <mergeCell ref="B289:B290"/>
    <mergeCell ref="C289:C290"/>
    <mergeCell ref="D289:D290"/>
    <mergeCell ref="G267:G268"/>
    <mergeCell ref="E267:E268"/>
    <mergeCell ref="F267:F268"/>
    <mergeCell ref="E376:E377"/>
    <mergeCell ref="F376:F377"/>
    <mergeCell ref="G376:G377"/>
    <mergeCell ref="H376:H377"/>
    <mergeCell ref="A376:A377"/>
    <mergeCell ref="B376:B377"/>
    <mergeCell ref="C376:C377"/>
    <mergeCell ref="D376:D377"/>
    <mergeCell ref="G355:G356"/>
    <mergeCell ref="H355:H356"/>
    <mergeCell ref="E355:E356"/>
    <mergeCell ref="F355:F356"/>
    <mergeCell ref="L4:L5"/>
    <mergeCell ref="M4:M5"/>
    <mergeCell ref="L26:L27"/>
    <mergeCell ref="M26:M27"/>
    <mergeCell ref="L48:L49"/>
    <mergeCell ref="M48:M49"/>
    <mergeCell ref="A355:A356"/>
    <mergeCell ref="B355:B356"/>
    <mergeCell ref="C355:C356"/>
    <mergeCell ref="D355:D356"/>
    <mergeCell ref="G333:G334"/>
    <mergeCell ref="H333:H334"/>
    <mergeCell ref="A311:A312"/>
    <mergeCell ref="B311:B312"/>
    <mergeCell ref="C311:C312"/>
    <mergeCell ref="D311:D312"/>
    <mergeCell ref="G311:G312"/>
    <mergeCell ref="H311:H312"/>
    <mergeCell ref="E311:E312"/>
    <mergeCell ref="F311:F312"/>
    <mergeCell ref="A333:A334"/>
    <mergeCell ref="B333:B334"/>
    <mergeCell ref="C333:C334"/>
    <mergeCell ref="D333:D334"/>
    <mergeCell ref="K376:K377"/>
    <mergeCell ref="L376:L377"/>
    <mergeCell ref="K267:K268"/>
    <mergeCell ref="L267:L268"/>
    <mergeCell ref="K289:K290"/>
    <mergeCell ref="L289:L290"/>
    <mergeCell ref="K311:K312"/>
    <mergeCell ref="L311:L312"/>
    <mergeCell ref="K355:K356"/>
    <mergeCell ref="L355:L356"/>
    <mergeCell ref="K333:K334"/>
    <mergeCell ref="L333:L334"/>
    <mergeCell ref="K246:K247"/>
    <mergeCell ref="L246:L247"/>
    <mergeCell ref="L70:L71"/>
    <mergeCell ref="M70:M71"/>
    <mergeCell ref="L92:L93"/>
    <mergeCell ref="M92:M93"/>
    <mergeCell ref="L114:L115"/>
    <mergeCell ref="M114:M115"/>
    <mergeCell ref="H289:H290"/>
    <mergeCell ref="H267:H268"/>
    <mergeCell ref="L136:L137"/>
    <mergeCell ref="M136:M137"/>
    <mergeCell ref="L158:L159"/>
    <mergeCell ref="M158:M159"/>
    <mergeCell ref="K202:K203"/>
    <mergeCell ref="L202:L203"/>
    <mergeCell ref="L180:L181"/>
    <mergeCell ref="M180:M181"/>
    <mergeCell ref="K224:K225"/>
    <mergeCell ref="L224:L225"/>
    <mergeCell ref="I158:I159"/>
    <mergeCell ref="H92:H93"/>
    <mergeCell ref="I180:I181"/>
    <mergeCell ref="H114:H115"/>
  </mergeCells>
  <phoneticPr fontId="4" type="noConversion"/>
  <printOptions horizontalCentered="1" verticalCentered="1"/>
  <pageMargins left="0" right="0" top="0" bottom="0" header="0" footer="0"/>
  <pageSetup paperSize="9" scale="51" orientation="landscape" r:id="rId1"/>
  <rowBreaks count="4" manualBreakCount="4">
    <brk id="88" max="12" man="1"/>
    <brk id="154" max="12" man="1"/>
    <brk id="263" max="12" man="1"/>
    <brk id="327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CCC xmlns="3779df64-c8bf-4c1a-9edf-db220404c6b6">2</TipoCCC>
    <Ano xmlns="3779df64-c8bf-4c1a-9edf-db220404c6b6">2016</Ano>
    <CCC xmlns="3779df64-c8bf-4c1a-9edf-db220404c6b6">Custo Total de Geração</CCC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CE0AE7F5E52045A21994222BE62944" ma:contentTypeVersion="14" ma:contentTypeDescription="Crie um novo documento." ma:contentTypeScope="" ma:versionID="e7433665e29618ac620eae645f4d04e2">
  <xsd:schema xmlns:xsd="http://www.w3.org/2001/XMLSchema" xmlns:xs="http://www.w3.org/2001/XMLSchema" xmlns:p="http://schemas.microsoft.com/office/2006/metadata/properties" xmlns:ns2="3779df64-c8bf-4c1a-9edf-db220404c6b6" targetNamespace="http://schemas.microsoft.com/office/2006/metadata/properties" ma:root="true" ma:fieldsID="efe45f113b736301a4f1ab39819cc5c9" ns2:_="">
    <xsd:import namespace="3779df64-c8bf-4c1a-9edf-db220404c6b6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CC" minOccurs="0"/>
                <xsd:element ref="ns2:CC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9df64-c8bf-4c1a-9edf-db220404c6b6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default="2017" ma:format="Dropdown" ma:internalName="Ano">
      <xsd:simpleType>
        <xsd:restriction base="dms:Choice"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</xsd:restriction>
      </xsd:simpleType>
    </xsd:element>
    <xsd:element name="TipoCCC" ma:index="9" nillable="true" ma:displayName="Tipo CCC" ma:list="{d3c7ba62-5767-4c9c-93cb-a18eba1478b0}" ma:internalName="TipoCCC" ma:readOnly="false" ma:showField="Title">
      <xsd:simpleType>
        <xsd:restriction base="dms:Lookup"/>
      </xsd:simpleType>
    </xsd:element>
    <xsd:element name="CCC" ma:index="10" nillable="true" ma:displayName="CCC" ma:default="Custo Total de Geração" ma:format="Dropdown" ma:internalName="CCC">
      <xsd:simpleType>
        <xsd:restriction base="dms:Choice">
          <xsd:enumeration value="Custo Total de Geração"/>
          <xsd:enumeration value="Impostos e Tributos"/>
          <xsd:enumeration value="Movimentação Financeira"/>
          <xsd:enumeration value="Plano Anual de Custos"/>
          <xsd:enumeration value="Preços de Combustíveis"/>
          <xsd:enumeration value="Sub-Rogaçõ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D1F0FB-E0D6-4457-AAC3-2FFB2D25F8C8}"/>
</file>

<file path=customXml/itemProps2.xml><?xml version="1.0" encoding="utf-8"?>
<ds:datastoreItem xmlns:ds="http://schemas.openxmlformats.org/officeDocument/2006/customXml" ds:itemID="{AD946C24-8BD4-40C8-817C-D7226ECEDC59}"/>
</file>

<file path=customXml/itemProps3.xml><?xml version="1.0" encoding="utf-8"?>
<ds:datastoreItem xmlns:ds="http://schemas.openxmlformats.org/officeDocument/2006/customXml" ds:itemID="{D843F0D3-9BE7-40D6-8A76-C4B348FAB5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CONSOLIDADO</vt:lpstr>
      <vt:lpstr>EMPRESAS</vt:lpstr>
      <vt:lpstr>EMPRESAS!Area_de_impressao</vt:lpstr>
    </vt:vector>
  </TitlesOfParts>
  <Company>Eletrobras - Centrais Eletricas Brasileiras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Custo Total de Geração - 2016</dc:title>
  <dc:creator>doaxnxr</dc:creator>
  <cp:lastModifiedBy>dondoni</cp:lastModifiedBy>
  <cp:lastPrinted>2014-09-17T18:09:29Z</cp:lastPrinted>
  <dcterms:created xsi:type="dcterms:W3CDTF">2012-08-07T14:16:17Z</dcterms:created>
  <dcterms:modified xsi:type="dcterms:W3CDTF">2017-05-26T17:38:45Z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0x0101000ACE0AE7F5E52045A21994222BE62944</vt:lpwstr>
  </property>
</Properties>
</file>