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1075" windowHeight="9525"/>
  </bookViews>
  <sheets>
    <sheet name="2015" sheetId="3" r:id="rId1"/>
    <sheet name="$" sheetId="4" r:id="rId2"/>
    <sheet name="QTD" sheetId="5" r:id="rId3"/>
  </sheets>
  <calcPr calcId="125725"/>
</workbook>
</file>

<file path=xl/calcChain.xml><?xml version="1.0" encoding="utf-8"?>
<calcChain xmlns="http://schemas.openxmlformats.org/spreadsheetml/2006/main">
  <c r="E11" i="3"/>
  <c r="E10"/>
  <c r="H10"/>
  <c r="D33"/>
  <c r="C25" i="5"/>
  <c r="C20"/>
  <c r="C17"/>
  <c r="E17" s="1"/>
  <c r="C16"/>
  <c r="C13"/>
  <c r="C9"/>
  <c r="C8"/>
  <c r="D25"/>
  <c r="D23"/>
  <c r="D20"/>
  <c r="D19"/>
  <c r="D18"/>
  <c r="D17"/>
  <c r="D16"/>
  <c r="D15"/>
  <c r="D13"/>
  <c r="D11"/>
  <c r="D9"/>
  <c r="D8"/>
  <c r="D7"/>
  <c r="O34" i="4"/>
  <c r="O35" s="1"/>
  <c r="N34"/>
  <c r="N35" s="1"/>
  <c r="M34"/>
  <c r="L34"/>
  <c r="L35" s="1"/>
  <c r="K34"/>
  <c r="K35" s="1"/>
  <c r="J34"/>
  <c r="J35" s="1"/>
  <c r="I34"/>
  <c r="H34"/>
  <c r="H35" s="1"/>
  <c r="G34"/>
  <c r="G35" s="1"/>
  <c r="F34"/>
  <c r="F35" s="1"/>
  <c r="E34"/>
  <c r="D34"/>
  <c r="D35" s="1"/>
  <c r="C33"/>
  <c r="C32"/>
  <c r="C31"/>
  <c r="O27"/>
  <c r="O28" s="1"/>
  <c r="N27"/>
  <c r="N28" s="1"/>
  <c r="M27"/>
  <c r="M28" s="1"/>
  <c r="L27"/>
  <c r="L28" s="1"/>
  <c r="K27"/>
  <c r="K28" s="1"/>
  <c r="J27"/>
  <c r="J28" s="1"/>
  <c r="I27"/>
  <c r="I28" s="1"/>
  <c r="G27"/>
  <c r="G28" s="1"/>
  <c r="F27"/>
  <c r="F28" s="1"/>
  <c r="E27"/>
  <c r="E28" s="1"/>
  <c r="D27"/>
  <c r="D28" s="1"/>
  <c r="C25"/>
  <c r="C24"/>
  <c r="O22"/>
  <c r="O23" s="1"/>
  <c r="N22"/>
  <c r="N23" s="1"/>
  <c r="M22"/>
  <c r="M23" s="1"/>
  <c r="L22"/>
  <c r="L23" s="1"/>
  <c r="K22"/>
  <c r="K23" s="1"/>
  <c r="J22"/>
  <c r="J23" s="1"/>
  <c r="I22"/>
  <c r="I23" s="1"/>
  <c r="G22"/>
  <c r="G23" s="1"/>
  <c r="F22"/>
  <c r="F23" s="1"/>
  <c r="E22"/>
  <c r="E23" s="1"/>
  <c r="D22"/>
  <c r="D23" s="1"/>
  <c r="C21"/>
  <c r="C20"/>
  <c r="C19"/>
  <c r="O15"/>
  <c r="O16" s="1"/>
  <c r="N15"/>
  <c r="N16" s="1"/>
  <c r="M15"/>
  <c r="M16" s="1"/>
  <c r="L15"/>
  <c r="L16" s="1"/>
  <c r="K15"/>
  <c r="K16" s="1"/>
  <c r="J15"/>
  <c r="J16" s="1"/>
  <c r="I15"/>
  <c r="I16" s="1"/>
  <c r="H15"/>
  <c r="H16" s="1"/>
  <c r="G15"/>
  <c r="G16" s="1"/>
  <c r="F15"/>
  <c r="F16" s="1"/>
  <c r="E15"/>
  <c r="E16" s="1"/>
  <c r="D15"/>
  <c r="D16" s="1"/>
  <c r="C14"/>
  <c r="C12"/>
  <c r="O10"/>
  <c r="O11" s="1"/>
  <c r="N10"/>
  <c r="N11" s="1"/>
  <c r="M10"/>
  <c r="L10"/>
  <c r="L11" s="1"/>
  <c r="K10"/>
  <c r="K11" s="1"/>
  <c r="J10"/>
  <c r="J11" s="1"/>
  <c r="I10"/>
  <c r="G10"/>
  <c r="G11" s="1"/>
  <c r="F10"/>
  <c r="F11" s="1"/>
  <c r="E10"/>
  <c r="E11" s="1"/>
  <c r="D10"/>
  <c r="D11" s="1"/>
  <c r="C9"/>
  <c r="C8"/>
  <c r="C7"/>
  <c r="H7" i="3"/>
  <c r="C7" i="5" s="1"/>
  <c r="H20" i="3"/>
  <c r="G16"/>
  <c r="H17" s="1"/>
  <c r="I4"/>
  <c r="H11"/>
  <c r="I20"/>
  <c r="G20"/>
  <c r="F20"/>
  <c r="E20"/>
  <c r="I17"/>
  <c r="F17"/>
  <c r="E17"/>
  <c r="F12"/>
  <c r="I12"/>
  <c r="G12"/>
  <c r="E12"/>
  <c r="I7"/>
  <c r="I13" s="1"/>
  <c r="G7"/>
  <c r="G13" s="1"/>
  <c r="F7"/>
  <c r="C15" i="5" s="1"/>
  <c r="E15" s="1"/>
  <c r="E7" i="3"/>
  <c r="E13" s="1"/>
  <c r="E13" i="5" l="1"/>
  <c r="C23"/>
  <c r="E9" i="3"/>
  <c r="C19" i="5"/>
  <c r="E19" s="1"/>
  <c r="I9" i="3"/>
  <c r="I14" s="1"/>
  <c r="C11" i="5"/>
  <c r="E11" s="1"/>
  <c r="E16"/>
  <c r="E9"/>
  <c r="E8"/>
  <c r="E7"/>
  <c r="E20"/>
  <c r="E23"/>
  <c r="E25"/>
  <c r="F36" i="4"/>
  <c r="J36"/>
  <c r="N36"/>
  <c r="K17"/>
  <c r="H36"/>
  <c r="L36"/>
  <c r="M11"/>
  <c r="M17" s="1"/>
  <c r="I11"/>
  <c r="I17" s="1"/>
  <c r="M35"/>
  <c r="M36" s="1"/>
  <c r="I35"/>
  <c r="I36" s="1"/>
  <c r="E35"/>
  <c r="E36" s="1"/>
  <c r="G36"/>
  <c r="K36"/>
  <c r="O36"/>
  <c r="N29"/>
  <c r="J29"/>
  <c r="K29"/>
  <c r="O29"/>
  <c r="M29"/>
  <c r="L29"/>
  <c r="G29"/>
  <c r="E29"/>
  <c r="D29"/>
  <c r="I29"/>
  <c r="G17"/>
  <c r="L17"/>
  <c r="O17"/>
  <c r="F17"/>
  <c r="C15"/>
  <c r="C16"/>
  <c r="J17"/>
  <c r="N17"/>
  <c r="E17"/>
  <c r="D36"/>
  <c r="C34"/>
  <c r="H10"/>
  <c r="H22"/>
  <c r="H23" s="1"/>
  <c r="F29"/>
  <c r="H27"/>
  <c r="H21" i="3"/>
  <c r="G17"/>
  <c r="D17" s="1"/>
  <c r="D29" s="1"/>
  <c r="F9"/>
  <c r="F14" s="1"/>
  <c r="H9"/>
  <c r="G9"/>
  <c r="G14" s="1"/>
  <c r="E21"/>
  <c r="I21"/>
  <c r="F21"/>
  <c r="E14"/>
  <c r="F13"/>
  <c r="D20"/>
  <c r="D30" s="1"/>
  <c r="H13"/>
  <c r="I22" l="1"/>
  <c r="I24" s="1"/>
  <c r="K38" i="4"/>
  <c r="N38"/>
  <c r="M38"/>
  <c r="C28"/>
  <c r="H28"/>
  <c r="H29" s="1"/>
  <c r="C29" s="1"/>
  <c r="H11"/>
  <c r="H17" s="1"/>
  <c r="C35"/>
  <c r="C36"/>
  <c r="I38"/>
  <c r="J38"/>
  <c r="L38"/>
  <c r="G38"/>
  <c r="F38"/>
  <c r="E38"/>
  <c r="C22"/>
  <c r="O38"/>
  <c r="F30"/>
  <c r="D17"/>
  <c r="C27"/>
  <c r="C10"/>
  <c r="C23"/>
  <c r="G21" i="3"/>
  <c r="G22" s="1"/>
  <c r="G24" s="1"/>
  <c r="D9"/>
  <c r="D26" s="1"/>
  <c r="F22"/>
  <c r="F24" s="1"/>
  <c r="E22"/>
  <c r="E24" s="1"/>
  <c r="D21"/>
  <c r="D31" s="1"/>
  <c r="H12"/>
  <c r="C11" i="4" l="1"/>
  <c r="C17"/>
  <c r="H38"/>
  <c r="D38"/>
  <c r="D12" i="3"/>
  <c r="D27" s="1"/>
  <c r="H14"/>
  <c r="C38" i="4" l="1"/>
  <c r="C41" s="1"/>
  <c r="H22" i="3"/>
  <c r="D14"/>
  <c r="D28" s="1"/>
  <c r="H24" l="1"/>
  <c r="D24" s="1"/>
  <c r="D22"/>
  <c r="D32" s="1"/>
  <c r="D34" s="1"/>
  <c r="C40" i="4" l="1"/>
  <c r="C43" s="1"/>
</calcChain>
</file>

<file path=xl/sharedStrings.xml><?xml version="1.0" encoding="utf-8"?>
<sst xmlns="http://schemas.openxmlformats.org/spreadsheetml/2006/main" count="172" uniqueCount="87">
  <si>
    <t>CARVÃO MINERAL</t>
  </si>
  <si>
    <t>ÓLEO COMBUSTÍVEL</t>
  </si>
  <si>
    <t>ÓLEO DIESEL</t>
  </si>
  <si>
    <t>CHARQUEADAS</t>
  </si>
  <si>
    <t>FIGUEIRA</t>
  </si>
  <si>
    <t>R$</t>
  </si>
  <si>
    <t>CARVÃO MINERAL NACIONAL</t>
  </si>
  <si>
    <t xml:space="preserve">ITEM </t>
  </si>
  <si>
    <t>UNIDADE</t>
  </si>
  <si>
    <t>PRESIDENTE MÉDICI</t>
  </si>
  <si>
    <t>FASES A + B</t>
  </si>
  <si>
    <t>FASE C</t>
  </si>
  <si>
    <t>COMPRA MÍNIMA CONTRATUAL</t>
  </si>
  <si>
    <t>TON</t>
  </si>
  <si>
    <t>R$/TON</t>
  </si>
  <si>
    <t>CUSTO DA COMPRA MÍNIMA CONTRATUAL</t>
  </si>
  <si>
    <t>COMPRA ADICIONAL</t>
  </si>
  <si>
    <t>PREÇO MÉDIO ANUAL COMPRA ADICIONAL</t>
  </si>
  <si>
    <t>CUSTO DA COMPRA ADICIONAL</t>
  </si>
  <si>
    <t>QUANTIDADE TOTAL</t>
  </si>
  <si>
    <t>CUSTO TOTAL</t>
  </si>
  <si>
    <t>COMBUSTÍVEL SECUNDÁRIO</t>
  </si>
  <si>
    <t>COMPRA ÓLEO COMBUSTÍVEL</t>
  </si>
  <si>
    <t>PREÇO ÓLEO COMBUSTÍVEL</t>
  </si>
  <si>
    <t>CUSTO ÓLEO COMBUSTÍVEL</t>
  </si>
  <si>
    <t>COMPRA ÓLEO DIESEL</t>
  </si>
  <si>
    <t>10³ L</t>
  </si>
  <si>
    <t>PREÇO ÓLEO DIESEL</t>
  </si>
  <si>
    <t>R$/10³ L</t>
  </si>
  <si>
    <t>CUSTO ÓLEO DIESEL</t>
  </si>
  <si>
    <t>CUSTO TOTAL COMBUSTÍVEL SECUNDÁRIO</t>
  </si>
  <si>
    <t>CUSTO TOTAL COM COMBUSTÍVEIS</t>
  </si>
  <si>
    <t>COBERTURA - §5º ART 3º RN 500/2012</t>
  </si>
  <si>
    <t>%</t>
  </si>
  <si>
    <t>CUSTO A SER COBERTO</t>
  </si>
  <si>
    <t>CARVÃO - COMPRA MÍNIMA CONTRATUAL</t>
  </si>
  <si>
    <t>CARVÃO - COMPRA ADICIONAL</t>
  </si>
  <si>
    <t>CARVÃO - TOTAL</t>
  </si>
  <si>
    <t>TOTAL 2015</t>
  </si>
  <si>
    <t>COMPLEXO TERMOELÉTRICO JORGE LACERDA</t>
  </si>
  <si>
    <t>PREVISÃO DE CUSTO - CICLO 2015</t>
  </si>
  <si>
    <t>USINAS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</si>
  <si>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</si>
  <si>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</si>
  <si>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</si>
  <si>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</si>
  <si>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</si>
  <si>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</si>
  <si>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</si>
  <si>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</si>
  <si>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</si>
  <si>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</si>
  <si>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</si>
  <si>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</si>
  <si>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COMPLEXO TERMELÉTRICO JORGE LACERDA</t>
  </si>
  <si>
    <t>TOTAL COMBUSTÍVEIS</t>
  </si>
  <si>
    <t>TOTAL COM REDUÇÃO</t>
  </si>
  <si>
    <t>TRACTEBEL ENERGIA</t>
  </si>
  <si>
    <t>PRESIDENTE MÉDICI FASES A+B</t>
  </si>
  <si>
    <t>PRESIDENTE MÉDICI FASE C</t>
  </si>
  <si>
    <t>ELETROBRAS CGTEE</t>
  </si>
  <si>
    <t>REDUÇÃO RN 500/2012</t>
  </si>
  <si>
    <t>P.M. FASES A+B</t>
  </si>
  <si>
    <t>RESTA</t>
  </si>
  <si>
    <t>QUANTIDADES REEMBOLSADAS POR MÊS DE COMPETÊNCIA</t>
  </si>
  <si>
    <t>QUANTIDADES EM TONELADAS PARA O CARVÃO E O ÓLEO COMBUSTÍVEL E EM MIL LITROS PARA O ÓLEO DIESEL</t>
  </si>
  <si>
    <t>PREVISTA</t>
  </si>
  <si>
    <t>VERIFICADA</t>
  </si>
  <si>
    <t>CT JORGE LACERDA</t>
  </si>
  <si>
    <t>FUNDO SETORIAL CDE - CARVÃO MINERAL - 2015</t>
  </si>
  <si>
    <t>COMBUSTÍVEIS</t>
  </si>
  <si>
    <t>COPEL GERAÇÃO</t>
  </si>
  <si>
    <t>PREVISÃO CUSTO CICLO 2015</t>
  </si>
  <si>
    <t>TOTAL</t>
  </si>
  <si>
    <t>OUTRAS COBERTURAS</t>
  </si>
  <si>
    <t>COMPLEXO TERMOELETRICO JORGE LACERDA</t>
  </si>
  <si>
    <t>PRESIDENTE MÉDICI FASES A + B</t>
  </si>
  <si>
    <t>PRESIDENTE MÉDICI FASE C - CANDIOTA III</t>
  </si>
  <si>
    <t xml:space="preserve">VALORES LIBERADOS POR MÊS DE COMPETÊNCIA </t>
  </si>
  <si>
    <t>P.M. FASE C CANDIOTA III</t>
  </si>
  <si>
    <t>PREÇO MÉDIO ANUAL</t>
  </si>
  <si>
    <t>TOTAL DOS SUBSÍDIOS LIBERADOS</t>
  </si>
  <si>
    <t>PREVISÃO DE CUSTO</t>
  </si>
  <si>
    <t>FUNDO SETORIAL CONTA DE DESENVOLVIMENTO ENERGÉTICO</t>
  </si>
  <si>
    <t>OUTROS CUSTOS</t>
  </si>
  <si>
    <t>O VALOR INDICADO NA CAIXA "OUTROS CUSTOS" CORRESPONDE A PARTE DA COMPRA PREVISTA PARA DEZEMBRO DE 2014 NO COMPLEXO TERMOELÉTRICO JORGE LACERDA, COM COBERTURA NÃO GARANTIDA PELO ORÇAMENTO 2014. CASO HAJA DISPONIBILIDADE, APÓS O PAGAMENTO DE TODAS AS DEMAIS DESPESAS ORÇADAS EM 2014, ESSE VALOR SERÁ PAGO E DEVERÁ SER DESCONSIDERADO NA COMPOSIÇÃO DO ORÇAMENTO DE 2015. A COBERTURA DE DESPESAS VERIFICADAS EM CICLOS ANTERIORES ESTÁ PREVISTA NO § 2º DO ARTIGO 3º DA REN 500/2012.</t>
  </si>
  <si>
    <t>ANEXO AO FAX DFT-913/2014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</si>
</sst>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00_-;\-* #,##0.0000_-;_-* &quot;-&quot;??_-;_-@_-"/>
    <numFmt numFmtId="167" formatCode="_-* #,##0_-;\-* #,##0_-;_-* &quot;-&quot;??_-;_-@_-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color indexed="12"/>
      <name val="Arial"/>
      <family val="2"/>
    </font>
    <font>
      <sz val="8"/>
      <name val="Arial"/>
      <family val="2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9" fillId="0" borderId="0" xfId="0" applyFont="1" applyFill="1" applyBorder="1" applyAlignment="1">
      <alignment horizontal="center" vertical="center" textRotation="90" wrapText="1"/>
    </xf>
    <xf numFmtId="164" fontId="2" fillId="2" borderId="1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2" xfId="0" applyFont="1" applyFill="1" applyBorder="1" applyAlignment="1">
      <alignment vertical="center"/>
    </xf>
    <xf numFmtId="14" fontId="2" fillId="0" borderId="2" xfId="0" applyNumberFormat="1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5" fontId="2" fillId="0" borderId="5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/>
    </xf>
    <xf numFmtId="165" fontId="2" fillId="3" borderId="1" xfId="1" applyNumberFormat="1" applyFont="1" applyFill="1" applyBorder="1" applyAlignment="1">
      <alignment vertical="center"/>
    </xf>
    <xf numFmtId="164" fontId="2" fillId="3" borderId="1" xfId="1" applyNumberFormat="1" applyFont="1" applyFill="1" applyBorder="1" applyAlignment="1">
      <alignment vertical="center"/>
    </xf>
    <xf numFmtId="164" fontId="2" fillId="0" borderId="1" xfId="1" applyNumberFormat="1" applyFont="1" applyFill="1" applyBorder="1" applyAlignment="1">
      <alignment vertical="center"/>
    </xf>
    <xf numFmtId="164" fontId="5" fillId="3" borderId="1" xfId="1" applyNumberFormat="1" applyFont="1" applyFill="1" applyBorder="1" applyAlignment="1">
      <alignment vertical="center"/>
    </xf>
    <xf numFmtId="164" fontId="2" fillId="2" borderId="1" xfId="1" applyNumberFormat="1" applyFont="1" applyFill="1" applyBorder="1" applyAlignment="1">
      <alignment vertical="center"/>
    </xf>
    <xf numFmtId="164" fontId="5" fillId="0" borderId="1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164" fontId="6" fillId="0" borderId="0" xfId="1" applyNumberFormat="1" applyFont="1" applyFill="1" applyAlignment="1">
      <alignment vertical="center"/>
    </xf>
    <xf numFmtId="164" fontId="2" fillId="0" borderId="0" xfId="1" applyNumberFormat="1" applyFont="1" applyFill="1" applyBorder="1" applyAlignment="1">
      <alignment vertical="center"/>
    </xf>
    <xf numFmtId="166" fontId="2" fillId="0" borderId="0" xfId="1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4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43" fontId="0" fillId="0" borderId="0" xfId="0" applyNumberFormat="1" applyAlignment="1">
      <alignment vertical="center"/>
    </xf>
    <xf numFmtId="0" fontId="15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43" fontId="7" fillId="0" borderId="0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43" fontId="9" fillId="2" borderId="1" xfId="1" applyNumberFormat="1" applyFont="1" applyFill="1" applyBorder="1" applyAlignment="1">
      <alignment vertical="center"/>
    </xf>
    <xf numFmtId="43" fontId="7" fillId="0" borderId="1" xfId="1" applyNumberFormat="1" applyFont="1" applyFill="1" applyBorder="1" applyAlignment="1">
      <alignment vertical="center"/>
    </xf>
    <xf numFmtId="43" fontId="7" fillId="3" borderId="1" xfId="1" applyNumberFormat="1" applyFont="1" applyFill="1" applyBorder="1" applyAlignment="1">
      <alignment vertical="center"/>
    </xf>
    <xf numFmtId="43" fontId="9" fillId="2" borderId="1" xfId="0" applyNumberFormat="1" applyFont="1" applyFill="1" applyBorder="1" applyAlignment="1">
      <alignment vertical="center"/>
    </xf>
    <xf numFmtId="43" fontId="11" fillId="0" borderId="0" xfId="0" applyNumberFormat="1" applyFont="1" applyFill="1" applyBorder="1" applyAlignment="1">
      <alignment vertical="center"/>
    </xf>
    <xf numFmtId="43" fontId="9" fillId="2" borderId="1" xfId="1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43" fontId="9" fillId="0" borderId="0" xfId="1" applyFont="1" applyFill="1" applyBorder="1" applyAlignment="1">
      <alignment vertical="center"/>
    </xf>
    <xf numFmtId="9" fontId="9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3" fontId="12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43" fontId="12" fillId="0" borderId="0" xfId="1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167" fontId="9" fillId="2" borderId="1" xfId="1" applyNumberFormat="1" applyFont="1" applyFill="1" applyBorder="1" applyAlignment="1">
      <alignment vertical="center"/>
    </xf>
    <xf numFmtId="43" fontId="7" fillId="0" borderId="1" xfId="1" applyFont="1" applyBorder="1" applyAlignment="1">
      <alignment vertical="center"/>
    </xf>
    <xf numFmtId="0" fontId="7" fillId="0" borderId="0" xfId="0" applyFont="1" applyAlignment="1">
      <alignment vertical="center"/>
    </xf>
    <xf numFmtId="43" fontId="7" fillId="0" borderId="1" xfId="1" applyNumberFormat="1" applyFont="1" applyBorder="1" applyAlignment="1">
      <alignment vertical="center"/>
    </xf>
    <xf numFmtId="167" fontId="9" fillId="0" borderId="0" xfId="1" applyNumberFormat="1" applyFont="1" applyFill="1" applyBorder="1" applyAlignment="1">
      <alignment vertical="center"/>
    </xf>
    <xf numFmtId="43" fontId="7" fillId="0" borderId="0" xfId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43" fontId="7" fillId="3" borderId="1" xfId="1" applyFont="1" applyFill="1" applyBorder="1" applyAlignment="1">
      <alignment vertical="center"/>
    </xf>
    <xf numFmtId="43" fontId="7" fillId="0" borderId="1" xfId="1" applyFont="1" applyFill="1" applyBorder="1" applyAlignment="1">
      <alignment vertical="center"/>
    </xf>
    <xf numFmtId="164" fontId="2" fillId="0" borderId="1" xfId="1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65" fontId="2" fillId="0" borderId="1" xfId="1" applyNumberFormat="1" applyFont="1" applyFill="1" applyBorder="1" applyAlignment="1">
      <alignment horizontal="center" vertical="center"/>
    </xf>
    <xf numFmtId="165" fontId="2" fillId="0" borderId="1" xfId="1" applyNumberFormat="1" applyFont="1" applyFill="1" applyBorder="1" applyAlignment="1">
      <alignment vertical="center"/>
    </xf>
    <xf numFmtId="43" fontId="0" fillId="0" borderId="0" xfId="0" applyNumberFormat="1" applyBorder="1" applyAlignment="1">
      <alignment vertical="center" wrapText="1"/>
    </xf>
    <xf numFmtId="0" fontId="15" fillId="0" borderId="7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16" fillId="0" borderId="10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12" xfId="0" applyFont="1" applyFill="1" applyBorder="1" applyAlignment="1">
      <alignment horizontal="left" vertical="center" wrapText="1"/>
    </xf>
    <xf numFmtId="0" fontId="16" fillId="0" borderId="13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1" xfId="0" applyFont="1" applyFill="1" applyBorder="1" applyAlignment="1">
      <alignment horizontal="center" vertical="center" textRotation="90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65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Normal" xfId="0" builtinId="0"/>
    <cellStyle name="Separador de milhares" xfId="1" builtinId="3"/>
  </cellStyles>
  <dxfs count="0"/>
  <tableStyles count="0" defaultTableStyle="TableStyleMedium9" defaultPivotStyle="PivotStyleLight16"/>
  <colors>
    <mruColors>
      <color rgb="FFE3E331"/>
      <color rgb="FFD8F52B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2" name="Picture 1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3" name="Picture 2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4" name="Picture 6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5" name="Picture 7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6" name="Picture 1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7" name="Picture 2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8" name="Picture 6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9" name="Picture 7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10" name="Picture 1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11" name="Picture 2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12" name="Picture 6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13" name="Picture 7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14" name="Picture 1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15" name="Picture 2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9525</xdr:rowOff>
    </xdr:from>
    <xdr:to>
      <xdr:col>1</xdr:col>
      <xdr:colOff>523875</xdr:colOff>
      <xdr:row>2</xdr:row>
      <xdr:rowOff>85725</xdr:rowOff>
    </xdr:to>
    <xdr:pic>
      <xdr:nvPicPr>
        <xdr:cNvPr id="16" name="Picture 6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9525"/>
          <a:ext cx="7048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0</xdr:row>
      <xdr:rowOff>57150</xdr:rowOff>
    </xdr:from>
    <xdr:to>
      <xdr:col>1</xdr:col>
      <xdr:colOff>523875</xdr:colOff>
      <xdr:row>2</xdr:row>
      <xdr:rowOff>133350</xdr:rowOff>
    </xdr:to>
    <xdr:pic>
      <xdr:nvPicPr>
        <xdr:cNvPr id="17" name="Picture 7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57150"/>
          <a:ext cx="7048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57150</xdr:rowOff>
    </xdr:from>
    <xdr:to>
      <xdr:col>0</xdr:col>
      <xdr:colOff>781050</xdr:colOff>
      <xdr:row>2</xdr:row>
      <xdr:rowOff>152400</xdr:rowOff>
    </xdr:to>
    <xdr:pic>
      <xdr:nvPicPr>
        <xdr:cNvPr id="2" name="Picture 7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57150"/>
          <a:ext cx="70485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57150</xdr:rowOff>
    </xdr:from>
    <xdr:to>
      <xdr:col>0</xdr:col>
      <xdr:colOff>590551</xdr:colOff>
      <xdr:row>2</xdr:row>
      <xdr:rowOff>104775</xdr:rowOff>
    </xdr:to>
    <xdr:pic>
      <xdr:nvPicPr>
        <xdr:cNvPr id="2" name="Picture 7" descr="Eletrobras_marca_princ_cor_RGB tamanho 65 pt para aplicacao em carta fax e mem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57150"/>
          <a:ext cx="409576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9"/>
  <sheetViews>
    <sheetView showGridLines="0" tabSelected="1" workbookViewId="0">
      <selection activeCell="B39" sqref="B39"/>
    </sheetView>
  </sheetViews>
  <sheetFormatPr defaultRowHeight="15" customHeight="1"/>
  <cols>
    <col min="1" max="1" width="4.7109375" style="6" customWidth="1"/>
    <col min="2" max="2" width="35.7109375" style="6" customWidth="1"/>
    <col min="3" max="3" width="8.42578125" style="6" customWidth="1"/>
    <col min="4" max="4" width="16.7109375" style="6" customWidth="1"/>
    <col min="5" max="9" width="15.7109375" style="6" customWidth="1"/>
    <col min="10" max="10" width="9.140625" style="6"/>
    <col min="11" max="12" width="10.5703125" style="6" bestFit="1" customWidth="1"/>
    <col min="13" max="148" width="9.140625" style="6"/>
    <col min="149" max="149" width="4.7109375" style="6" customWidth="1"/>
    <col min="150" max="150" width="35.7109375" style="6" customWidth="1"/>
    <col min="151" max="151" width="8.42578125" style="6" customWidth="1"/>
    <col min="152" max="152" width="15.28515625" style="6" customWidth="1"/>
    <col min="153" max="158" width="13.7109375" style="6" customWidth="1"/>
    <col min="159" max="404" width="9.140625" style="6"/>
    <col min="405" max="405" width="4.7109375" style="6" customWidth="1"/>
    <col min="406" max="406" width="35.7109375" style="6" customWidth="1"/>
    <col min="407" max="407" width="8.42578125" style="6" customWidth="1"/>
    <col min="408" max="408" width="15.28515625" style="6" customWidth="1"/>
    <col min="409" max="414" width="13.7109375" style="6" customWidth="1"/>
    <col min="415" max="660" width="9.140625" style="6"/>
    <col min="661" max="661" width="4.7109375" style="6" customWidth="1"/>
    <col min="662" max="662" width="35.7109375" style="6" customWidth="1"/>
    <col min="663" max="663" width="8.42578125" style="6" customWidth="1"/>
    <col min="664" max="664" width="15.28515625" style="6" customWidth="1"/>
    <col min="665" max="670" width="13.7109375" style="6" customWidth="1"/>
    <col min="671" max="916" width="9.140625" style="6"/>
    <col min="917" max="917" width="4.7109375" style="6" customWidth="1"/>
    <col min="918" max="918" width="35.7109375" style="6" customWidth="1"/>
    <col min="919" max="919" width="8.42578125" style="6" customWidth="1"/>
    <col min="920" max="920" width="15.28515625" style="6" customWidth="1"/>
    <col min="921" max="926" width="13.7109375" style="6" customWidth="1"/>
    <col min="927" max="1172" width="9.140625" style="6"/>
    <col min="1173" max="1173" width="4.7109375" style="6" customWidth="1"/>
    <col min="1174" max="1174" width="35.7109375" style="6" customWidth="1"/>
    <col min="1175" max="1175" width="8.42578125" style="6" customWidth="1"/>
    <col min="1176" max="1176" width="15.28515625" style="6" customWidth="1"/>
    <col min="1177" max="1182" width="13.7109375" style="6" customWidth="1"/>
    <col min="1183" max="1428" width="9.140625" style="6"/>
    <col min="1429" max="1429" width="4.7109375" style="6" customWidth="1"/>
    <col min="1430" max="1430" width="35.7109375" style="6" customWidth="1"/>
    <col min="1431" max="1431" width="8.42578125" style="6" customWidth="1"/>
    <col min="1432" max="1432" width="15.28515625" style="6" customWidth="1"/>
    <col min="1433" max="1438" width="13.7109375" style="6" customWidth="1"/>
    <col min="1439" max="1684" width="9.140625" style="6"/>
    <col min="1685" max="1685" width="4.7109375" style="6" customWidth="1"/>
    <col min="1686" max="1686" width="35.7109375" style="6" customWidth="1"/>
    <col min="1687" max="1687" width="8.42578125" style="6" customWidth="1"/>
    <col min="1688" max="1688" width="15.28515625" style="6" customWidth="1"/>
    <col min="1689" max="1694" width="13.7109375" style="6" customWidth="1"/>
    <col min="1695" max="1940" width="9.140625" style="6"/>
    <col min="1941" max="1941" width="4.7109375" style="6" customWidth="1"/>
    <col min="1942" max="1942" width="35.7109375" style="6" customWidth="1"/>
    <col min="1943" max="1943" width="8.42578125" style="6" customWidth="1"/>
    <col min="1944" max="1944" width="15.28515625" style="6" customWidth="1"/>
    <col min="1945" max="1950" width="13.7109375" style="6" customWidth="1"/>
    <col min="1951" max="2196" width="9.140625" style="6"/>
    <col min="2197" max="2197" width="4.7109375" style="6" customWidth="1"/>
    <col min="2198" max="2198" width="35.7109375" style="6" customWidth="1"/>
    <col min="2199" max="2199" width="8.42578125" style="6" customWidth="1"/>
    <col min="2200" max="2200" width="15.28515625" style="6" customWidth="1"/>
    <col min="2201" max="2206" width="13.7109375" style="6" customWidth="1"/>
    <col min="2207" max="2452" width="9.140625" style="6"/>
    <col min="2453" max="2453" width="4.7109375" style="6" customWidth="1"/>
    <col min="2454" max="2454" width="35.7109375" style="6" customWidth="1"/>
    <col min="2455" max="2455" width="8.42578125" style="6" customWidth="1"/>
    <col min="2456" max="2456" width="15.28515625" style="6" customWidth="1"/>
    <col min="2457" max="2462" width="13.7109375" style="6" customWidth="1"/>
    <col min="2463" max="2708" width="9.140625" style="6"/>
    <col min="2709" max="2709" width="4.7109375" style="6" customWidth="1"/>
    <col min="2710" max="2710" width="35.7109375" style="6" customWidth="1"/>
    <col min="2711" max="2711" width="8.42578125" style="6" customWidth="1"/>
    <col min="2712" max="2712" width="15.28515625" style="6" customWidth="1"/>
    <col min="2713" max="2718" width="13.7109375" style="6" customWidth="1"/>
    <col min="2719" max="2964" width="9.140625" style="6"/>
    <col min="2965" max="2965" width="4.7109375" style="6" customWidth="1"/>
    <col min="2966" max="2966" width="35.7109375" style="6" customWidth="1"/>
    <col min="2967" max="2967" width="8.42578125" style="6" customWidth="1"/>
    <col min="2968" max="2968" width="15.28515625" style="6" customWidth="1"/>
    <col min="2969" max="2974" width="13.7109375" style="6" customWidth="1"/>
    <col min="2975" max="3220" width="9.140625" style="6"/>
    <col min="3221" max="3221" width="4.7109375" style="6" customWidth="1"/>
    <col min="3222" max="3222" width="35.7109375" style="6" customWidth="1"/>
    <col min="3223" max="3223" width="8.42578125" style="6" customWidth="1"/>
    <col min="3224" max="3224" width="15.28515625" style="6" customWidth="1"/>
    <col min="3225" max="3230" width="13.7109375" style="6" customWidth="1"/>
    <col min="3231" max="3476" width="9.140625" style="6"/>
    <col min="3477" max="3477" width="4.7109375" style="6" customWidth="1"/>
    <col min="3478" max="3478" width="35.7109375" style="6" customWidth="1"/>
    <col min="3479" max="3479" width="8.42578125" style="6" customWidth="1"/>
    <col min="3480" max="3480" width="15.28515625" style="6" customWidth="1"/>
    <col min="3481" max="3486" width="13.7109375" style="6" customWidth="1"/>
    <col min="3487" max="3732" width="9.140625" style="6"/>
    <col min="3733" max="3733" width="4.7109375" style="6" customWidth="1"/>
    <col min="3734" max="3734" width="35.7109375" style="6" customWidth="1"/>
    <col min="3735" max="3735" width="8.42578125" style="6" customWidth="1"/>
    <col min="3736" max="3736" width="15.28515625" style="6" customWidth="1"/>
    <col min="3737" max="3742" width="13.7109375" style="6" customWidth="1"/>
    <col min="3743" max="3988" width="9.140625" style="6"/>
    <col min="3989" max="3989" width="4.7109375" style="6" customWidth="1"/>
    <col min="3990" max="3990" width="35.7109375" style="6" customWidth="1"/>
    <col min="3991" max="3991" width="8.42578125" style="6" customWidth="1"/>
    <col min="3992" max="3992" width="15.28515625" style="6" customWidth="1"/>
    <col min="3993" max="3998" width="13.7109375" style="6" customWidth="1"/>
    <col min="3999" max="4244" width="9.140625" style="6"/>
    <col min="4245" max="4245" width="4.7109375" style="6" customWidth="1"/>
    <col min="4246" max="4246" width="35.7109375" style="6" customWidth="1"/>
    <col min="4247" max="4247" width="8.42578125" style="6" customWidth="1"/>
    <col min="4248" max="4248" width="15.28515625" style="6" customWidth="1"/>
    <col min="4249" max="4254" width="13.7109375" style="6" customWidth="1"/>
    <col min="4255" max="4500" width="9.140625" style="6"/>
    <col min="4501" max="4501" width="4.7109375" style="6" customWidth="1"/>
    <col min="4502" max="4502" width="35.7109375" style="6" customWidth="1"/>
    <col min="4503" max="4503" width="8.42578125" style="6" customWidth="1"/>
    <col min="4504" max="4504" width="15.28515625" style="6" customWidth="1"/>
    <col min="4505" max="4510" width="13.7109375" style="6" customWidth="1"/>
    <col min="4511" max="4756" width="9.140625" style="6"/>
    <col min="4757" max="4757" width="4.7109375" style="6" customWidth="1"/>
    <col min="4758" max="4758" width="35.7109375" style="6" customWidth="1"/>
    <col min="4759" max="4759" width="8.42578125" style="6" customWidth="1"/>
    <col min="4760" max="4760" width="15.28515625" style="6" customWidth="1"/>
    <col min="4761" max="4766" width="13.7109375" style="6" customWidth="1"/>
    <col min="4767" max="5012" width="9.140625" style="6"/>
    <col min="5013" max="5013" width="4.7109375" style="6" customWidth="1"/>
    <col min="5014" max="5014" width="35.7109375" style="6" customWidth="1"/>
    <col min="5015" max="5015" width="8.42578125" style="6" customWidth="1"/>
    <col min="5016" max="5016" width="15.28515625" style="6" customWidth="1"/>
    <col min="5017" max="5022" width="13.7109375" style="6" customWidth="1"/>
    <col min="5023" max="5268" width="9.140625" style="6"/>
    <col min="5269" max="5269" width="4.7109375" style="6" customWidth="1"/>
    <col min="5270" max="5270" width="35.7109375" style="6" customWidth="1"/>
    <col min="5271" max="5271" width="8.42578125" style="6" customWidth="1"/>
    <col min="5272" max="5272" width="15.28515625" style="6" customWidth="1"/>
    <col min="5273" max="5278" width="13.7109375" style="6" customWidth="1"/>
    <col min="5279" max="5524" width="9.140625" style="6"/>
    <col min="5525" max="5525" width="4.7109375" style="6" customWidth="1"/>
    <col min="5526" max="5526" width="35.7109375" style="6" customWidth="1"/>
    <col min="5527" max="5527" width="8.42578125" style="6" customWidth="1"/>
    <col min="5528" max="5528" width="15.28515625" style="6" customWidth="1"/>
    <col min="5529" max="5534" width="13.7109375" style="6" customWidth="1"/>
    <col min="5535" max="5780" width="9.140625" style="6"/>
    <col min="5781" max="5781" width="4.7109375" style="6" customWidth="1"/>
    <col min="5782" max="5782" width="35.7109375" style="6" customWidth="1"/>
    <col min="5783" max="5783" width="8.42578125" style="6" customWidth="1"/>
    <col min="5784" max="5784" width="15.28515625" style="6" customWidth="1"/>
    <col min="5785" max="5790" width="13.7109375" style="6" customWidth="1"/>
    <col min="5791" max="6036" width="9.140625" style="6"/>
    <col min="6037" max="6037" width="4.7109375" style="6" customWidth="1"/>
    <col min="6038" max="6038" width="35.7109375" style="6" customWidth="1"/>
    <col min="6039" max="6039" width="8.42578125" style="6" customWidth="1"/>
    <col min="6040" max="6040" width="15.28515625" style="6" customWidth="1"/>
    <col min="6041" max="6046" width="13.7109375" style="6" customWidth="1"/>
    <col min="6047" max="6292" width="9.140625" style="6"/>
    <col min="6293" max="6293" width="4.7109375" style="6" customWidth="1"/>
    <col min="6294" max="6294" width="35.7109375" style="6" customWidth="1"/>
    <col min="6295" max="6295" width="8.42578125" style="6" customWidth="1"/>
    <col min="6296" max="6296" width="15.28515625" style="6" customWidth="1"/>
    <col min="6297" max="6302" width="13.7109375" style="6" customWidth="1"/>
    <col min="6303" max="6548" width="9.140625" style="6"/>
    <col min="6549" max="6549" width="4.7109375" style="6" customWidth="1"/>
    <col min="6550" max="6550" width="35.7109375" style="6" customWidth="1"/>
    <col min="6551" max="6551" width="8.42578125" style="6" customWidth="1"/>
    <col min="6552" max="6552" width="15.28515625" style="6" customWidth="1"/>
    <col min="6553" max="6558" width="13.7109375" style="6" customWidth="1"/>
    <col min="6559" max="6804" width="9.140625" style="6"/>
    <col min="6805" max="6805" width="4.7109375" style="6" customWidth="1"/>
    <col min="6806" max="6806" width="35.7109375" style="6" customWidth="1"/>
    <col min="6807" max="6807" width="8.42578125" style="6" customWidth="1"/>
    <col min="6808" max="6808" width="15.28515625" style="6" customWidth="1"/>
    <col min="6809" max="6814" width="13.7109375" style="6" customWidth="1"/>
    <col min="6815" max="7060" width="9.140625" style="6"/>
    <col min="7061" max="7061" width="4.7109375" style="6" customWidth="1"/>
    <col min="7062" max="7062" width="35.7109375" style="6" customWidth="1"/>
    <col min="7063" max="7063" width="8.42578125" style="6" customWidth="1"/>
    <col min="7064" max="7064" width="15.28515625" style="6" customWidth="1"/>
    <col min="7065" max="7070" width="13.7109375" style="6" customWidth="1"/>
    <col min="7071" max="7316" width="9.140625" style="6"/>
    <col min="7317" max="7317" width="4.7109375" style="6" customWidth="1"/>
    <col min="7318" max="7318" width="35.7109375" style="6" customWidth="1"/>
    <col min="7319" max="7319" width="8.42578125" style="6" customWidth="1"/>
    <col min="7320" max="7320" width="15.28515625" style="6" customWidth="1"/>
    <col min="7321" max="7326" width="13.7109375" style="6" customWidth="1"/>
    <col min="7327" max="7572" width="9.140625" style="6"/>
    <col min="7573" max="7573" width="4.7109375" style="6" customWidth="1"/>
    <col min="7574" max="7574" width="35.7109375" style="6" customWidth="1"/>
    <col min="7575" max="7575" width="8.42578125" style="6" customWidth="1"/>
    <col min="7576" max="7576" width="15.28515625" style="6" customWidth="1"/>
    <col min="7577" max="7582" width="13.7109375" style="6" customWidth="1"/>
    <col min="7583" max="7828" width="9.140625" style="6"/>
    <col min="7829" max="7829" width="4.7109375" style="6" customWidth="1"/>
    <col min="7830" max="7830" width="35.7109375" style="6" customWidth="1"/>
    <col min="7831" max="7831" width="8.42578125" style="6" customWidth="1"/>
    <col min="7832" max="7832" width="15.28515625" style="6" customWidth="1"/>
    <col min="7833" max="7838" width="13.7109375" style="6" customWidth="1"/>
    <col min="7839" max="8084" width="9.140625" style="6"/>
    <col min="8085" max="8085" width="4.7109375" style="6" customWidth="1"/>
    <col min="8086" max="8086" width="35.7109375" style="6" customWidth="1"/>
    <col min="8087" max="8087" width="8.42578125" style="6" customWidth="1"/>
    <col min="8088" max="8088" width="15.28515625" style="6" customWidth="1"/>
    <col min="8089" max="8094" width="13.7109375" style="6" customWidth="1"/>
    <col min="8095" max="8340" width="9.140625" style="6"/>
    <col min="8341" max="8341" width="4.7109375" style="6" customWidth="1"/>
    <col min="8342" max="8342" width="35.7109375" style="6" customWidth="1"/>
    <col min="8343" max="8343" width="8.42578125" style="6" customWidth="1"/>
    <col min="8344" max="8344" width="15.28515625" style="6" customWidth="1"/>
    <col min="8345" max="8350" width="13.7109375" style="6" customWidth="1"/>
    <col min="8351" max="8596" width="9.140625" style="6"/>
    <col min="8597" max="8597" width="4.7109375" style="6" customWidth="1"/>
    <col min="8598" max="8598" width="35.7109375" style="6" customWidth="1"/>
    <col min="8599" max="8599" width="8.42578125" style="6" customWidth="1"/>
    <col min="8600" max="8600" width="15.28515625" style="6" customWidth="1"/>
    <col min="8601" max="8606" width="13.7109375" style="6" customWidth="1"/>
    <col min="8607" max="8852" width="9.140625" style="6"/>
    <col min="8853" max="8853" width="4.7109375" style="6" customWidth="1"/>
    <col min="8854" max="8854" width="35.7109375" style="6" customWidth="1"/>
    <col min="8855" max="8855" width="8.42578125" style="6" customWidth="1"/>
    <col min="8856" max="8856" width="15.28515625" style="6" customWidth="1"/>
    <col min="8857" max="8862" width="13.7109375" style="6" customWidth="1"/>
    <col min="8863" max="9108" width="9.140625" style="6"/>
    <col min="9109" max="9109" width="4.7109375" style="6" customWidth="1"/>
    <col min="9110" max="9110" width="35.7109375" style="6" customWidth="1"/>
    <col min="9111" max="9111" width="8.42578125" style="6" customWidth="1"/>
    <col min="9112" max="9112" width="15.28515625" style="6" customWidth="1"/>
    <col min="9113" max="9118" width="13.7109375" style="6" customWidth="1"/>
    <col min="9119" max="9364" width="9.140625" style="6"/>
    <col min="9365" max="9365" width="4.7109375" style="6" customWidth="1"/>
    <col min="9366" max="9366" width="35.7109375" style="6" customWidth="1"/>
    <col min="9367" max="9367" width="8.42578125" style="6" customWidth="1"/>
    <col min="9368" max="9368" width="15.28515625" style="6" customWidth="1"/>
    <col min="9369" max="9374" width="13.7109375" style="6" customWidth="1"/>
    <col min="9375" max="9620" width="9.140625" style="6"/>
    <col min="9621" max="9621" width="4.7109375" style="6" customWidth="1"/>
    <col min="9622" max="9622" width="35.7109375" style="6" customWidth="1"/>
    <col min="9623" max="9623" width="8.42578125" style="6" customWidth="1"/>
    <col min="9624" max="9624" width="15.28515625" style="6" customWidth="1"/>
    <col min="9625" max="9630" width="13.7109375" style="6" customWidth="1"/>
    <col min="9631" max="9876" width="9.140625" style="6"/>
    <col min="9877" max="9877" width="4.7109375" style="6" customWidth="1"/>
    <col min="9878" max="9878" width="35.7109375" style="6" customWidth="1"/>
    <col min="9879" max="9879" width="8.42578125" style="6" customWidth="1"/>
    <col min="9880" max="9880" width="15.28515625" style="6" customWidth="1"/>
    <col min="9881" max="9886" width="13.7109375" style="6" customWidth="1"/>
    <col min="9887" max="10132" width="9.140625" style="6"/>
    <col min="10133" max="10133" width="4.7109375" style="6" customWidth="1"/>
    <col min="10134" max="10134" width="35.7109375" style="6" customWidth="1"/>
    <col min="10135" max="10135" width="8.42578125" style="6" customWidth="1"/>
    <col min="10136" max="10136" width="15.28515625" style="6" customWidth="1"/>
    <col min="10137" max="10142" width="13.7109375" style="6" customWidth="1"/>
    <col min="10143" max="10388" width="9.140625" style="6"/>
    <col min="10389" max="10389" width="4.7109375" style="6" customWidth="1"/>
    <col min="10390" max="10390" width="35.7109375" style="6" customWidth="1"/>
    <col min="10391" max="10391" width="8.42578125" style="6" customWidth="1"/>
    <col min="10392" max="10392" width="15.28515625" style="6" customWidth="1"/>
    <col min="10393" max="10398" width="13.7109375" style="6" customWidth="1"/>
    <col min="10399" max="10644" width="9.140625" style="6"/>
    <col min="10645" max="10645" width="4.7109375" style="6" customWidth="1"/>
    <col min="10646" max="10646" width="35.7109375" style="6" customWidth="1"/>
    <col min="10647" max="10647" width="8.42578125" style="6" customWidth="1"/>
    <col min="10648" max="10648" width="15.28515625" style="6" customWidth="1"/>
    <col min="10649" max="10654" width="13.7109375" style="6" customWidth="1"/>
    <col min="10655" max="10900" width="9.140625" style="6"/>
    <col min="10901" max="10901" width="4.7109375" style="6" customWidth="1"/>
    <col min="10902" max="10902" width="35.7109375" style="6" customWidth="1"/>
    <col min="10903" max="10903" width="8.42578125" style="6" customWidth="1"/>
    <col min="10904" max="10904" width="15.28515625" style="6" customWidth="1"/>
    <col min="10905" max="10910" width="13.7109375" style="6" customWidth="1"/>
    <col min="10911" max="11156" width="9.140625" style="6"/>
    <col min="11157" max="11157" width="4.7109375" style="6" customWidth="1"/>
    <col min="11158" max="11158" width="35.7109375" style="6" customWidth="1"/>
    <col min="11159" max="11159" width="8.42578125" style="6" customWidth="1"/>
    <col min="11160" max="11160" width="15.28515625" style="6" customWidth="1"/>
    <col min="11161" max="11166" width="13.7109375" style="6" customWidth="1"/>
    <col min="11167" max="11412" width="9.140625" style="6"/>
    <col min="11413" max="11413" width="4.7109375" style="6" customWidth="1"/>
    <col min="11414" max="11414" width="35.7109375" style="6" customWidth="1"/>
    <col min="11415" max="11415" width="8.42578125" style="6" customWidth="1"/>
    <col min="11416" max="11416" width="15.28515625" style="6" customWidth="1"/>
    <col min="11417" max="11422" width="13.7109375" style="6" customWidth="1"/>
    <col min="11423" max="11668" width="9.140625" style="6"/>
    <col min="11669" max="11669" width="4.7109375" style="6" customWidth="1"/>
    <col min="11670" max="11670" width="35.7109375" style="6" customWidth="1"/>
    <col min="11671" max="11671" width="8.42578125" style="6" customWidth="1"/>
    <col min="11672" max="11672" width="15.28515625" style="6" customWidth="1"/>
    <col min="11673" max="11678" width="13.7109375" style="6" customWidth="1"/>
    <col min="11679" max="11924" width="9.140625" style="6"/>
    <col min="11925" max="11925" width="4.7109375" style="6" customWidth="1"/>
    <col min="11926" max="11926" width="35.7109375" style="6" customWidth="1"/>
    <col min="11927" max="11927" width="8.42578125" style="6" customWidth="1"/>
    <col min="11928" max="11928" width="15.28515625" style="6" customWidth="1"/>
    <col min="11929" max="11934" width="13.7109375" style="6" customWidth="1"/>
    <col min="11935" max="12180" width="9.140625" style="6"/>
    <col min="12181" max="12181" width="4.7109375" style="6" customWidth="1"/>
    <col min="12182" max="12182" width="35.7109375" style="6" customWidth="1"/>
    <col min="12183" max="12183" width="8.42578125" style="6" customWidth="1"/>
    <col min="12184" max="12184" width="15.28515625" style="6" customWidth="1"/>
    <col min="12185" max="12190" width="13.7109375" style="6" customWidth="1"/>
    <col min="12191" max="12436" width="9.140625" style="6"/>
    <col min="12437" max="12437" width="4.7109375" style="6" customWidth="1"/>
    <col min="12438" max="12438" width="35.7109375" style="6" customWidth="1"/>
    <col min="12439" max="12439" width="8.42578125" style="6" customWidth="1"/>
    <col min="12440" max="12440" width="15.28515625" style="6" customWidth="1"/>
    <col min="12441" max="12446" width="13.7109375" style="6" customWidth="1"/>
    <col min="12447" max="12692" width="9.140625" style="6"/>
    <col min="12693" max="12693" width="4.7109375" style="6" customWidth="1"/>
    <col min="12694" max="12694" width="35.7109375" style="6" customWidth="1"/>
    <col min="12695" max="12695" width="8.42578125" style="6" customWidth="1"/>
    <col min="12696" max="12696" width="15.28515625" style="6" customWidth="1"/>
    <col min="12697" max="12702" width="13.7109375" style="6" customWidth="1"/>
    <col min="12703" max="12948" width="9.140625" style="6"/>
    <col min="12949" max="12949" width="4.7109375" style="6" customWidth="1"/>
    <col min="12950" max="12950" width="35.7109375" style="6" customWidth="1"/>
    <col min="12951" max="12951" width="8.42578125" style="6" customWidth="1"/>
    <col min="12952" max="12952" width="15.28515625" style="6" customWidth="1"/>
    <col min="12953" max="12958" width="13.7109375" style="6" customWidth="1"/>
    <col min="12959" max="13204" width="9.140625" style="6"/>
    <col min="13205" max="13205" width="4.7109375" style="6" customWidth="1"/>
    <col min="13206" max="13206" width="35.7109375" style="6" customWidth="1"/>
    <col min="13207" max="13207" width="8.42578125" style="6" customWidth="1"/>
    <col min="13208" max="13208" width="15.28515625" style="6" customWidth="1"/>
    <col min="13209" max="13214" width="13.7109375" style="6" customWidth="1"/>
    <col min="13215" max="13460" width="9.140625" style="6"/>
    <col min="13461" max="13461" width="4.7109375" style="6" customWidth="1"/>
    <col min="13462" max="13462" width="35.7109375" style="6" customWidth="1"/>
    <col min="13463" max="13463" width="8.42578125" style="6" customWidth="1"/>
    <col min="13464" max="13464" width="15.28515625" style="6" customWidth="1"/>
    <col min="13465" max="13470" width="13.7109375" style="6" customWidth="1"/>
    <col min="13471" max="13716" width="9.140625" style="6"/>
    <col min="13717" max="13717" width="4.7109375" style="6" customWidth="1"/>
    <col min="13718" max="13718" width="35.7109375" style="6" customWidth="1"/>
    <col min="13719" max="13719" width="8.42578125" style="6" customWidth="1"/>
    <col min="13720" max="13720" width="15.28515625" style="6" customWidth="1"/>
    <col min="13721" max="13726" width="13.7109375" style="6" customWidth="1"/>
    <col min="13727" max="13972" width="9.140625" style="6"/>
    <col min="13973" max="13973" width="4.7109375" style="6" customWidth="1"/>
    <col min="13974" max="13974" width="35.7109375" style="6" customWidth="1"/>
    <col min="13975" max="13975" width="8.42578125" style="6" customWidth="1"/>
    <col min="13976" max="13976" width="15.28515625" style="6" customWidth="1"/>
    <col min="13977" max="13982" width="13.7109375" style="6" customWidth="1"/>
    <col min="13983" max="14228" width="9.140625" style="6"/>
    <col min="14229" max="14229" width="4.7109375" style="6" customWidth="1"/>
    <col min="14230" max="14230" width="35.7109375" style="6" customWidth="1"/>
    <col min="14231" max="14231" width="8.42578125" style="6" customWidth="1"/>
    <col min="14232" max="14232" width="15.28515625" style="6" customWidth="1"/>
    <col min="14233" max="14238" width="13.7109375" style="6" customWidth="1"/>
    <col min="14239" max="14484" width="9.140625" style="6"/>
    <col min="14485" max="14485" width="4.7109375" style="6" customWidth="1"/>
    <col min="14486" max="14486" width="35.7109375" style="6" customWidth="1"/>
    <col min="14487" max="14487" width="8.42578125" style="6" customWidth="1"/>
    <col min="14488" max="14488" width="15.28515625" style="6" customWidth="1"/>
    <col min="14489" max="14494" width="13.7109375" style="6" customWidth="1"/>
    <col min="14495" max="14740" width="9.140625" style="6"/>
    <col min="14741" max="14741" width="4.7109375" style="6" customWidth="1"/>
    <col min="14742" max="14742" width="35.7109375" style="6" customWidth="1"/>
    <col min="14743" max="14743" width="8.42578125" style="6" customWidth="1"/>
    <col min="14744" max="14744" width="15.28515625" style="6" customWidth="1"/>
    <col min="14745" max="14750" width="13.7109375" style="6" customWidth="1"/>
    <col min="14751" max="14996" width="9.140625" style="6"/>
    <col min="14997" max="14997" width="4.7109375" style="6" customWidth="1"/>
    <col min="14998" max="14998" width="35.7109375" style="6" customWidth="1"/>
    <col min="14999" max="14999" width="8.42578125" style="6" customWidth="1"/>
    <col min="15000" max="15000" width="15.28515625" style="6" customWidth="1"/>
    <col min="15001" max="15006" width="13.7109375" style="6" customWidth="1"/>
    <col min="15007" max="15252" width="9.140625" style="6"/>
    <col min="15253" max="15253" width="4.7109375" style="6" customWidth="1"/>
    <col min="15254" max="15254" width="35.7109375" style="6" customWidth="1"/>
    <col min="15255" max="15255" width="8.42578125" style="6" customWidth="1"/>
    <col min="15256" max="15256" width="15.28515625" style="6" customWidth="1"/>
    <col min="15257" max="15262" width="13.7109375" style="6" customWidth="1"/>
    <col min="15263" max="15508" width="9.140625" style="6"/>
    <col min="15509" max="15509" width="4.7109375" style="6" customWidth="1"/>
    <col min="15510" max="15510" width="35.7109375" style="6" customWidth="1"/>
    <col min="15511" max="15511" width="8.42578125" style="6" customWidth="1"/>
    <col min="15512" max="15512" width="15.28515625" style="6" customWidth="1"/>
    <col min="15513" max="15518" width="13.7109375" style="6" customWidth="1"/>
    <col min="15519" max="15764" width="9.140625" style="6"/>
    <col min="15765" max="15765" width="4.7109375" style="6" customWidth="1"/>
    <col min="15766" max="15766" width="35.7109375" style="6" customWidth="1"/>
    <col min="15767" max="15767" width="8.42578125" style="6" customWidth="1"/>
    <col min="15768" max="15768" width="15.28515625" style="6" customWidth="1"/>
    <col min="15769" max="15774" width="13.7109375" style="6" customWidth="1"/>
    <col min="15775" max="16020" width="9.140625" style="6"/>
    <col min="16021" max="16021" width="4.7109375" style="6" customWidth="1"/>
    <col min="16022" max="16022" width="35.7109375" style="6" customWidth="1"/>
    <col min="16023" max="16023" width="8.42578125" style="6" customWidth="1"/>
    <col min="16024" max="16024" width="15.28515625" style="6" customWidth="1"/>
    <col min="16025" max="16030" width="13.7109375" style="6" customWidth="1"/>
    <col min="16031" max="16384" width="9.140625" style="6"/>
  </cols>
  <sheetData>
    <row r="1" spans="1:12" ht="15" customHeight="1">
      <c r="A1" s="92" t="s">
        <v>83</v>
      </c>
      <c r="B1" s="92"/>
      <c r="C1" s="92"/>
      <c r="D1" s="92"/>
      <c r="E1" s="92"/>
      <c r="F1" s="92"/>
      <c r="G1" s="92"/>
      <c r="H1" s="92"/>
      <c r="I1" s="92"/>
    </row>
    <row r="2" spans="1:12" ht="15" customHeight="1">
      <c r="A2" s="92" t="s">
        <v>6</v>
      </c>
      <c r="B2" s="92"/>
      <c r="C2" s="92"/>
      <c r="D2" s="92"/>
      <c r="E2" s="92"/>
      <c r="F2" s="92"/>
      <c r="G2" s="92"/>
      <c r="H2" s="92"/>
      <c r="I2" s="92"/>
    </row>
    <row r="3" spans="1:12" ht="15" customHeight="1">
      <c r="A3" s="93" t="s">
        <v>40</v>
      </c>
      <c r="B3" s="93"/>
      <c r="C3" s="93"/>
      <c r="D3" s="93"/>
      <c r="E3" s="93"/>
      <c r="F3" s="93"/>
      <c r="G3" s="93"/>
      <c r="H3" s="93"/>
      <c r="I3" s="93"/>
    </row>
    <row r="4" spans="1:12" ht="15" customHeight="1">
      <c r="A4" s="7"/>
      <c r="B4" s="7"/>
      <c r="C4" s="7"/>
      <c r="D4" s="7"/>
      <c r="E4" s="7"/>
      <c r="F4" s="7"/>
      <c r="G4" s="7"/>
      <c r="H4" s="7"/>
      <c r="I4" s="8">
        <f ca="1">TODAY()</f>
        <v>41969</v>
      </c>
      <c r="L4" s="71"/>
    </row>
    <row r="5" spans="1:12" ht="15" customHeight="1">
      <c r="A5" s="94" t="s">
        <v>7</v>
      </c>
      <c r="B5" s="94"/>
      <c r="C5" s="94" t="s">
        <v>8</v>
      </c>
      <c r="D5" s="94" t="s">
        <v>38</v>
      </c>
      <c r="E5" s="94" t="s">
        <v>3</v>
      </c>
      <c r="F5" s="95" t="s">
        <v>9</v>
      </c>
      <c r="G5" s="96"/>
      <c r="H5" s="97" t="s">
        <v>39</v>
      </c>
      <c r="I5" s="99" t="s">
        <v>4</v>
      </c>
      <c r="L5" s="71"/>
    </row>
    <row r="6" spans="1:12" ht="15" customHeight="1">
      <c r="A6" s="94"/>
      <c r="B6" s="94"/>
      <c r="C6" s="94"/>
      <c r="D6" s="94"/>
      <c r="E6" s="94"/>
      <c r="F6" s="4" t="s">
        <v>10</v>
      </c>
      <c r="G6" s="4" t="s">
        <v>11</v>
      </c>
      <c r="H6" s="98"/>
      <c r="I6" s="100"/>
      <c r="L6" s="71"/>
    </row>
    <row r="7" spans="1:12" ht="15" customHeight="1">
      <c r="A7" s="90" t="s">
        <v>0</v>
      </c>
      <c r="B7" s="9" t="s">
        <v>12</v>
      </c>
      <c r="C7" s="10" t="s">
        <v>13</v>
      </c>
      <c r="D7" s="11"/>
      <c r="E7" s="12">
        <f>28866*12</f>
        <v>346392</v>
      </c>
      <c r="F7" s="12">
        <f>133333.33*12</f>
        <v>1599999.96</v>
      </c>
      <c r="G7" s="12">
        <f>141666.66*12</f>
        <v>1699999.92</v>
      </c>
      <c r="H7" s="12">
        <f>200000*12</f>
        <v>2400000</v>
      </c>
      <c r="I7" s="12">
        <f>6500*12</f>
        <v>78000</v>
      </c>
    </row>
    <row r="8" spans="1:12" ht="15" customHeight="1">
      <c r="A8" s="91"/>
      <c r="B8" s="13" t="s">
        <v>80</v>
      </c>
      <c r="C8" s="4" t="s">
        <v>14</v>
      </c>
      <c r="D8" s="14"/>
      <c r="E8" s="5">
        <v>117.8</v>
      </c>
      <c r="F8" s="5">
        <v>50.46</v>
      </c>
      <c r="G8" s="5">
        <v>49.08</v>
      </c>
      <c r="H8" s="5">
        <v>252.45</v>
      </c>
      <c r="I8" s="5">
        <v>348.46</v>
      </c>
      <c r="K8" s="71"/>
    </row>
    <row r="9" spans="1:12" ht="15" customHeight="1">
      <c r="A9" s="91"/>
      <c r="B9" s="13" t="s">
        <v>15</v>
      </c>
      <c r="C9" s="4" t="s">
        <v>5</v>
      </c>
      <c r="D9" s="2">
        <f>SUM(E9:I9)</f>
        <v>838036851.6552</v>
      </c>
      <c r="E9" s="15">
        <f t="shared" ref="E9:I9" si="0">E8*E7</f>
        <v>40804977.600000001</v>
      </c>
      <c r="F9" s="15">
        <f t="shared" si="0"/>
        <v>80735997.981600001</v>
      </c>
      <c r="G9" s="15">
        <f t="shared" si="0"/>
        <v>83435996.073599994</v>
      </c>
      <c r="H9" s="15">
        <f t="shared" si="0"/>
        <v>605880000</v>
      </c>
      <c r="I9" s="15">
        <f t="shared" si="0"/>
        <v>27179880</v>
      </c>
      <c r="K9" s="71"/>
    </row>
    <row r="10" spans="1:12" ht="15" customHeight="1">
      <c r="A10" s="91"/>
      <c r="B10" s="13" t="s">
        <v>16</v>
      </c>
      <c r="C10" s="4" t="s">
        <v>13</v>
      </c>
      <c r="D10" s="14"/>
      <c r="E10" s="72">
        <f>351858-E7</f>
        <v>5466</v>
      </c>
      <c r="F10" s="72"/>
      <c r="G10" s="72"/>
      <c r="H10" s="72">
        <f>3616727-H7</f>
        <v>1216727</v>
      </c>
      <c r="I10" s="72"/>
      <c r="K10" s="71"/>
    </row>
    <row r="11" spans="1:12" ht="15" customHeight="1">
      <c r="A11" s="91"/>
      <c r="B11" s="13" t="s">
        <v>17</v>
      </c>
      <c r="C11" s="4" t="s">
        <v>14</v>
      </c>
      <c r="D11" s="14"/>
      <c r="E11" s="70">
        <f>E8</f>
        <v>117.8</v>
      </c>
      <c r="F11" s="70"/>
      <c r="G11" s="70"/>
      <c r="H11" s="70">
        <f>H8</f>
        <v>252.45</v>
      </c>
      <c r="I11" s="70"/>
    </row>
    <row r="12" spans="1:12" ht="15" customHeight="1">
      <c r="A12" s="91"/>
      <c r="B12" s="13" t="s">
        <v>18</v>
      </c>
      <c r="C12" s="4" t="s">
        <v>5</v>
      </c>
      <c r="D12" s="2">
        <f>SUM(E12:I12)</f>
        <v>307806625.94999999</v>
      </c>
      <c r="E12" s="15">
        <f t="shared" ref="E12:I12" si="1">E11*E10</f>
        <v>643894.79999999993</v>
      </c>
      <c r="F12" s="15">
        <f t="shared" si="1"/>
        <v>0</v>
      </c>
      <c r="G12" s="15">
        <f t="shared" si="1"/>
        <v>0</v>
      </c>
      <c r="H12" s="15">
        <f t="shared" si="1"/>
        <v>307162731.14999998</v>
      </c>
      <c r="I12" s="15">
        <f t="shared" si="1"/>
        <v>0</v>
      </c>
    </row>
    <row r="13" spans="1:12" ht="15" customHeight="1">
      <c r="A13" s="91"/>
      <c r="B13" s="13" t="s">
        <v>19</v>
      </c>
      <c r="C13" s="4" t="s">
        <v>13</v>
      </c>
      <c r="D13" s="14"/>
      <c r="E13" s="16">
        <f t="shared" ref="E13:I13" si="2">E7+E10</f>
        <v>351858</v>
      </c>
      <c r="F13" s="16">
        <f t="shared" si="2"/>
        <v>1599999.96</v>
      </c>
      <c r="G13" s="16">
        <f t="shared" si="2"/>
        <v>1699999.92</v>
      </c>
      <c r="H13" s="16">
        <f t="shared" si="2"/>
        <v>3616727</v>
      </c>
      <c r="I13" s="16">
        <f t="shared" si="2"/>
        <v>78000</v>
      </c>
    </row>
    <row r="14" spans="1:12" ht="15" customHeight="1">
      <c r="A14" s="91"/>
      <c r="B14" s="13" t="s">
        <v>20</v>
      </c>
      <c r="C14" s="4" t="s">
        <v>5</v>
      </c>
      <c r="D14" s="2">
        <f>SUM(E14:I14)</f>
        <v>1145843477.6052001</v>
      </c>
      <c r="E14" s="15">
        <f t="shared" ref="E14:I14" si="3">E9+E12</f>
        <v>41448872.399999999</v>
      </c>
      <c r="F14" s="15">
        <f t="shared" si="3"/>
        <v>80735997.981600001</v>
      </c>
      <c r="G14" s="15">
        <f t="shared" si="3"/>
        <v>83435996.073599994</v>
      </c>
      <c r="H14" s="15">
        <f t="shared" si="3"/>
        <v>913042731.14999998</v>
      </c>
      <c r="I14" s="15">
        <f t="shared" si="3"/>
        <v>27179880</v>
      </c>
    </row>
    <row r="15" spans="1:12" ht="15" customHeight="1">
      <c r="A15" s="77" t="s">
        <v>21</v>
      </c>
      <c r="B15" s="13" t="s">
        <v>22</v>
      </c>
      <c r="C15" s="4" t="s">
        <v>13</v>
      </c>
      <c r="D15" s="14"/>
      <c r="E15" s="17"/>
      <c r="F15" s="73">
        <v>24300</v>
      </c>
      <c r="G15" s="73">
        <v>7090</v>
      </c>
      <c r="H15" s="73">
        <v>2620</v>
      </c>
      <c r="I15" s="17"/>
    </row>
    <row r="16" spans="1:12" ht="15" customHeight="1">
      <c r="A16" s="77"/>
      <c r="B16" s="13" t="s">
        <v>23</v>
      </c>
      <c r="C16" s="4" t="s">
        <v>14</v>
      </c>
      <c r="D16" s="14"/>
      <c r="E16" s="18"/>
      <c r="F16" s="19">
        <v>1557.71</v>
      </c>
      <c r="G16" s="19">
        <f>F16</f>
        <v>1557.71</v>
      </c>
      <c r="H16" s="19">
        <v>1526</v>
      </c>
      <c r="I16" s="20"/>
    </row>
    <row r="17" spans="1:9" ht="15" customHeight="1">
      <c r="A17" s="77"/>
      <c r="B17" s="13" t="s">
        <v>24</v>
      </c>
      <c r="C17" s="4" t="s">
        <v>5</v>
      </c>
      <c r="D17" s="2">
        <f>SUM(E17:I17)</f>
        <v>52894636.899999999</v>
      </c>
      <c r="E17" s="15">
        <f t="shared" ref="E17:I17" si="4">E16*E15</f>
        <v>0</v>
      </c>
      <c r="F17" s="15">
        <f t="shared" si="4"/>
        <v>37852353</v>
      </c>
      <c r="G17" s="15">
        <f t="shared" si="4"/>
        <v>11044163.9</v>
      </c>
      <c r="H17" s="15">
        <f t="shared" si="4"/>
        <v>3998120</v>
      </c>
      <c r="I17" s="15">
        <f t="shared" si="4"/>
        <v>0</v>
      </c>
    </row>
    <row r="18" spans="1:9" ht="15" customHeight="1">
      <c r="A18" s="77"/>
      <c r="B18" s="13" t="s">
        <v>25</v>
      </c>
      <c r="C18" s="4" t="s">
        <v>26</v>
      </c>
      <c r="D18" s="14"/>
      <c r="E18" s="73">
        <v>1320</v>
      </c>
      <c r="F18" s="73">
        <v>91</v>
      </c>
      <c r="G18" s="17"/>
      <c r="H18" s="73">
        <v>4440</v>
      </c>
      <c r="I18" s="73">
        <v>67</v>
      </c>
    </row>
    <row r="19" spans="1:9" ht="15" customHeight="1">
      <c r="A19" s="77"/>
      <c r="B19" s="13" t="s">
        <v>27</v>
      </c>
      <c r="C19" s="4" t="s">
        <v>28</v>
      </c>
      <c r="D19" s="14"/>
      <c r="E19" s="19">
        <v>2463</v>
      </c>
      <c r="F19" s="19">
        <v>2420</v>
      </c>
      <c r="G19" s="18"/>
      <c r="H19" s="19">
        <v>2463</v>
      </c>
      <c r="I19" s="19">
        <v>2593.2800000000002</v>
      </c>
    </row>
    <row r="20" spans="1:9" ht="15" customHeight="1">
      <c r="A20" s="77"/>
      <c r="B20" s="13" t="s">
        <v>29</v>
      </c>
      <c r="C20" s="4" t="s">
        <v>5</v>
      </c>
      <c r="D20" s="2">
        <f>SUM(E20:I20)</f>
        <v>14580849.76</v>
      </c>
      <c r="E20" s="15">
        <f t="shared" ref="E20:I20" si="5">E19*E18</f>
        <v>3251160</v>
      </c>
      <c r="F20" s="15">
        <f t="shared" si="5"/>
        <v>220220</v>
      </c>
      <c r="G20" s="15">
        <f t="shared" si="5"/>
        <v>0</v>
      </c>
      <c r="H20" s="15">
        <f t="shared" si="5"/>
        <v>10935720</v>
      </c>
      <c r="I20" s="15">
        <f t="shared" si="5"/>
        <v>173749.76000000001</v>
      </c>
    </row>
    <row r="21" spans="1:9" ht="15" customHeight="1">
      <c r="A21" s="77"/>
      <c r="B21" s="13" t="s">
        <v>30</v>
      </c>
      <c r="C21" s="4" t="s">
        <v>5</v>
      </c>
      <c r="D21" s="2">
        <f>SUM(E21:I21)</f>
        <v>67475486.660000011</v>
      </c>
      <c r="E21" s="15">
        <f t="shared" ref="E21:I21" si="6">E17+E20</f>
        <v>3251160</v>
      </c>
      <c r="F21" s="15">
        <f t="shared" si="6"/>
        <v>38072573</v>
      </c>
      <c r="G21" s="15">
        <f t="shared" si="6"/>
        <v>11044163.9</v>
      </c>
      <c r="H21" s="15">
        <f t="shared" si="6"/>
        <v>14933840</v>
      </c>
      <c r="I21" s="15">
        <f t="shared" si="6"/>
        <v>173749.76000000001</v>
      </c>
    </row>
    <row r="22" spans="1:9" ht="15" customHeight="1">
      <c r="A22" s="78" t="s">
        <v>31</v>
      </c>
      <c r="B22" s="78"/>
      <c r="C22" s="4" t="s">
        <v>5</v>
      </c>
      <c r="D22" s="2">
        <f>SUM(E22:I22)</f>
        <v>1213318964.2651999</v>
      </c>
      <c r="E22" s="21">
        <f t="shared" ref="E22:I22" si="7">E14+E21</f>
        <v>44700032.399999999</v>
      </c>
      <c r="F22" s="21">
        <f t="shared" si="7"/>
        <v>118808570.9816</v>
      </c>
      <c r="G22" s="21">
        <f t="shared" si="7"/>
        <v>94480159.9736</v>
      </c>
      <c r="H22" s="21">
        <f t="shared" si="7"/>
        <v>927976571.14999998</v>
      </c>
      <c r="I22" s="21">
        <f t="shared" si="7"/>
        <v>27353629.760000002</v>
      </c>
    </row>
    <row r="23" spans="1:9" ht="15" customHeight="1">
      <c r="A23" s="79" t="s">
        <v>32</v>
      </c>
      <c r="B23" s="80"/>
      <c r="C23" s="4" t="s">
        <v>33</v>
      </c>
      <c r="D23" s="14"/>
      <c r="E23" s="22">
        <v>100</v>
      </c>
      <c r="F23" s="22">
        <v>100</v>
      </c>
      <c r="G23" s="22">
        <v>100</v>
      </c>
      <c r="H23" s="22">
        <v>100</v>
      </c>
      <c r="I23" s="22">
        <v>100</v>
      </c>
    </row>
    <row r="24" spans="1:9" ht="15" customHeight="1">
      <c r="A24" s="79" t="s">
        <v>34</v>
      </c>
      <c r="B24" s="80"/>
      <c r="C24" s="4" t="s">
        <v>5</v>
      </c>
      <c r="D24" s="2">
        <f>SUM(E24:I24)</f>
        <v>1213318964.2651999</v>
      </c>
      <c r="E24" s="21">
        <f t="shared" ref="E24:I24" si="8">E23*E22/100</f>
        <v>44700032.399999999</v>
      </c>
      <c r="F24" s="21">
        <f t="shared" si="8"/>
        <v>118808570.9816</v>
      </c>
      <c r="G24" s="21">
        <f t="shared" si="8"/>
        <v>94480159.9736</v>
      </c>
      <c r="H24" s="21">
        <f t="shared" si="8"/>
        <v>927976571.14999998</v>
      </c>
      <c r="I24" s="21">
        <f t="shared" si="8"/>
        <v>27353629.760000002</v>
      </c>
    </row>
    <row r="25" spans="1:9" ht="15" customHeight="1">
      <c r="A25" s="23"/>
      <c r="B25" s="23"/>
      <c r="C25" s="24"/>
      <c r="D25" s="24"/>
      <c r="E25" s="25"/>
      <c r="F25" s="25"/>
      <c r="G25" s="25"/>
      <c r="H25" s="25"/>
      <c r="I25" s="25"/>
    </row>
    <row r="26" spans="1:9" ht="15" customHeight="1">
      <c r="A26" s="77" t="s">
        <v>82</v>
      </c>
      <c r="B26" s="13" t="s">
        <v>35</v>
      </c>
      <c r="C26" s="4" t="s">
        <v>5</v>
      </c>
      <c r="D26" s="2">
        <f>D9</f>
        <v>838036851.6552</v>
      </c>
      <c r="E26" s="26"/>
      <c r="F26" s="81" t="s">
        <v>85</v>
      </c>
      <c r="G26" s="82"/>
      <c r="H26" s="82"/>
      <c r="I26" s="83"/>
    </row>
    <row r="27" spans="1:9" ht="15" customHeight="1">
      <c r="A27" s="77"/>
      <c r="B27" s="13" t="s">
        <v>36</v>
      </c>
      <c r="C27" s="4" t="s">
        <v>5</v>
      </c>
      <c r="D27" s="2">
        <f>D12</f>
        <v>307806625.94999999</v>
      </c>
      <c r="E27" s="27"/>
      <c r="F27" s="84"/>
      <c r="G27" s="85"/>
      <c r="H27" s="85"/>
      <c r="I27" s="86"/>
    </row>
    <row r="28" spans="1:9" ht="15" customHeight="1">
      <c r="A28" s="77"/>
      <c r="B28" s="13" t="s">
        <v>37</v>
      </c>
      <c r="C28" s="4" t="s">
        <v>5</v>
      </c>
      <c r="D28" s="2">
        <f>D14</f>
        <v>1145843477.6052001</v>
      </c>
      <c r="E28" s="26"/>
      <c r="F28" s="84"/>
      <c r="G28" s="85"/>
      <c r="H28" s="85"/>
      <c r="I28" s="86"/>
    </row>
    <row r="29" spans="1:9" ht="15" customHeight="1">
      <c r="A29" s="77"/>
      <c r="B29" s="13" t="s">
        <v>1</v>
      </c>
      <c r="C29" s="4" t="s">
        <v>5</v>
      </c>
      <c r="D29" s="2">
        <f>D17</f>
        <v>52894636.899999999</v>
      </c>
      <c r="E29" s="26"/>
      <c r="F29" s="84"/>
      <c r="G29" s="85"/>
      <c r="H29" s="85"/>
      <c r="I29" s="86"/>
    </row>
    <row r="30" spans="1:9" ht="15" customHeight="1">
      <c r="A30" s="77"/>
      <c r="B30" s="13" t="s">
        <v>2</v>
      </c>
      <c r="C30" s="4" t="s">
        <v>5</v>
      </c>
      <c r="D30" s="2">
        <f>D20</f>
        <v>14580849.76</v>
      </c>
      <c r="E30" s="26"/>
      <c r="F30" s="87"/>
      <c r="G30" s="88"/>
      <c r="H30" s="88"/>
      <c r="I30" s="89"/>
    </row>
    <row r="31" spans="1:9" ht="15" customHeight="1">
      <c r="A31" s="77"/>
      <c r="B31" s="13" t="s">
        <v>21</v>
      </c>
      <c r="C31" s="4" t="s">
        <v>5</v>
      </c>
      <c r="D31" s="2">
        <f>D21</f>
        <v>67475486.660000011</v>
      </c>
      <c r="E31" s="26"/>
      <c r="F31" s="3"/>
      <c r="G31" s="3"/>
      <c r="H31" s="3"/>
      <c r="I31" s="3"/>
    </row>
    <row r="32" spans="1:9" ht="15" customHeight="1">
      <c r="A32" s="77"/>
      <c r="B32" s="28" t="s">
        <v>31</v>
      </c>
      <c r="C32" s="4" t="s">
        <v>5</v>
      </c>
      <c r="D32" s="2">
        <f>D22</f>
        <v>1213318964.2651999</v>
      </c>
      <c r="E32" s="26"/>
      <c r="F32" s="3"/>
      <c r="G32" s="3"/>
      <c r="H32" s="3"/>
      <c r="I32" s="3"/>
    </row>
    <row r="33" spans="1:9" ht="15" customHeight="1">
      <c r="A33" s="77"/>
      <c r="B33" s="28" t="s">
        <v>84</v>
      </c>
      <c r="C33" s="4" t="s">
        <v>5</v>
      </c>
      <c r="D33" s="2">
        <f>231.61*12467</f>
        <v>2887481.87</v>
      </c>
      <c r="E33" s="26"/>
      <c r="F33" s="3"/>
      <c r="G33" s="3"/>
      <c r="H33" s="3"/>
      <c r="I33" s="3"/>
    </row>
    <row r="34" spans="1:9" ht="15" customHeight="1">
      <c r="A34" s="77"/>
      <c r="B34" s="13" t="s">
        <v>34</v>
      </c>
      <c r="C34" s="4" t="s">
        <v>5</v>
      </c>
      <c r="D34" s="2">
        <f>D32+D33</f>
        <v>1216206446.1351998</v>
      </c>
      <c r="E34" s="26"/>
      <c r="F34" s="3"/>
      <c r="G34" s="29"/>
      <c r="H34" s="30"/>
      <c r="I34" s="3"/>
    </row>
    <row r="35" spans="1:9" ht="15" customHeight="1">
      <c r="A35" s="31"/>
      <c r="D35" s="32"/>
      <c r="F35" s="74"/>
      <c r="G35" s="33"/>
      <c r="H35" s="33"/>
      <c r="I35" s="33"/>
    </row>
    <row r="36" spans="1:9" ht="15" customHeight="1">
      <c r="A36" s="34"/>
      <c r="B36" s="34"/>
      <c r="G36" s="35"/>
    </row>
    <row r="37" spans="1:9" ht="15" customHeight="1">
      <c r="A37" s="36"/>
      <c r="B37" s="75" t="s">
        <v>86</v>
      </c>
      <c r="G37" s="35"/>
    </row>
    <row r="38" spans="1:9" ht="15" customHeight="1">
      <c r="A38" s="36"/>
      <c r="B38" s="76"/>
      <c r="G38" s="34"/>
      <c r="H38" s="36"/>
      <c r="I38" s="36"/>
    </row>
    <row r="39" spans="1:9" ht="15" customHeight="1">
      <c r="A39" s="37"/>
      <c r="B39" s="34"/>
      <c r="H39" s="30"/>
    </row>
  </sheetData>
  <mergeCells count="18">
    <mergeCell ref="F26:I30"/>
    <mergeCell ref="A7:A14"/>
    <mergeCell ref="A1:I1"/>
    <mergeCell ref="A2:I2"/>
    <mergeCell ref="A3:I3"/>
    <mergeCell ref="A5:B6"/>
    <mergeCell ref="C5:C6"/>
    <mergeCell ref="D5:D6"/>
    <mergeCell ref="E5:E6"/>
    <mergeCell ref="F5:G5"/>
    <mergeCell ref="H5:H6"/>
    <mergeCell ref="I5:I6"/>
    <mergeCell ref="B37:B38"/>
    <mergeCell ref="A15:A21"/>
    <mergeCell ref="A22:B22"/>
    <mergeCell ref="A23:B23"/>
    <mergeCell ref="A24:B24"/>
    <mergeCell ref="A26:A34"/>
  </mergeCells>
  <printOptions horizontalCentered="1" verticalCentered="1"/>
  <pageMargins left="0" right="0" top="0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50"/>
  <sheetViews>
    <sheetView showGridLines="0" workbookViewId="0">
      <selection activeCell="D61" sqref="D61"/>
    </sheetView>
  </sheetViews>
  <sheetFormatPr defaultRowHeight="12.95" customHeight="1"/>
  <cols>
    <col min="1" max="1" width="16" style="38" customWidth="1"/>
    <col min="2" max="2" width="18" style="38" customWidth="1"/>
    <col min="3" max="3" width="14.28515625" style="40" customWidth="1"/>
    <col min="4" max="15" width="12.7109375" style="38" customWidth="1"/>
    <col min="16" max="256" width="9.140625" style="38"/>
    <col min="257" max="257" width="16" style="38" customWidth="1"/>
    <col min="258" max="258" width="17" style="38" customWidth="1"/>
    <col min="259" max="259" width="14.28515625" style="38" customWidth="1"/>
    <col min="260" max="271" width="12.7109375" style="38" customWidth="1"/>
    <col min="272" max="512" width="9.140625" style="38"/>
    <col min="513" max="513" width="16" style="38" customWidth="1"/>
    <col min="514" max="514" width="17" style="38" customWidth="1"/>
    <col min="515" max="515" width="14.28515625" style="38" customWidth="1"/>
    <col min="516" max="527" width="12.7109375" style="38" customWidth="1"/>
    <col min="528" max="768" width="9.140625" style="38"/>
    <col min="769" max="769" width="16" style="38" customWidth="1"/>
    <col min="770" max="770" width="17" style="38" customWidth="1"/>
    <col min="771" max="771" width="14.28515625" style="38" customWidth="1"/>
    <col min="772" max="783" width="12.7109375" style="38" customWidth="1"/>
    <col min="784" max="1024" width="9.140625" style="38"/>
    <col min="1025" max="1025" width="16" style="38" customWidth="1"/>
    <col min="1026" max="1026" width="17" style="38" customWidth="1"/>
    <col min="1027" max="1027" width="14.28515625" style="38" customWidth="1"/>
    <col min="1028" max="1039" width="12.7109375" style="38" customWidth="1"/>
    <col min="1040" max="1280" width="9.140625" style="38"/>
    <col min="1281" max="1281" width="16" style="38" customWidth="1"/>
    <col min="1282" max="1282" width="17" style="38" customWidth="1"/>
    <col min="1283" max="1283" width="14.28515625" style="38" customWidth="1"/>
    <col min="1284" max="1295" width="12.7109375" style="38" customWidth="1"/>
    <col min="1296" max="1536" width="9.140625" style="38"/>
    <col min="1537" max="1537" width="16" style="38" customWidth="1"/>
    <col min="1538" max="1538" width="17" style="38" customWidth="1"/>
    <col min="1539" max="1539" width="14.28515625" style="38" customWidth="1"/>
    <col min="1540" max="1551" width="12.7109375" style="38" customWidth="1"/>
    <col min="1552" max="1792" width="9.140625" style="38"/>
    <col min="1793" max="1793" width="16" style="38" customWidth="1"/>
    <col min="1794" max="1794" width="17" style="38" customWidth="1"/>
    <col min="1795" max="1795" width="14.28515625" style="38" customWidth="1"/>
    <col min="1796" max="1807" width="12.7109375" style="38" customWidth="1"/>
    <col min="1808" max="2048" width="9.140625" style="38"/>
    <col min="2049" max="2049" width="16" style="38" customWidth="1"/>
    <col min="2050" max="2050" width="17" style="38" customWidth="1"/>
    <col min="2051" max="2051" width="14.28515625" style="38" customWidth="1"/>
    <col min="2052" max="2063" width="12.7109375" style="38" customWidth="1"/>
    <col min="2064" max="2304" width="9.140625" style="38"/>
    <col min="2305" max="2305" width="16" style="38" customWidth="1"/>
    <col min="2306" max="2306" width="17" style="38" customWidth="1"/>
    <col min="2307" max="2307" width="14.28515625" style="38" customWidth="1"/>
    <col min="2308" max="2319" width="12.7109375" style="38" customWidth="1"/>
    <col min="2320" max="2560" width="9.140625" style="38"/>
    <col min="2561" max="2561" width="16" style="38" customWidth="1"/>
    <col min="2562" max="2562" width="17" style="38" customWidth="1"/>
    <col min="2563" max="2563" width="14.28515625" style="38" customWidth="1"/>
    <col min="2564" max="2575" width="12.7109375" style="38" customWidth="1"/>
    <col min="2576" max="2816" width="9.140625" style="38"/>
    <col min="2817" max="2817" width="16" style="38" customWidth="1"/>
    <col min="2818" max="2818" width="17" style="38" customWidth="1"/>
    <col min="2819" max="2819" width="14.28515625" style="38" customWidth="1"/>
    <col min="2820" max="2831" width="12.7109375" style="38" customWidth="1"/>
    <col min="2832" max="3072" width="9.140625" style="38"/>
    <col min="3073" max="3073" width="16" style="38" customWidth="1"/>
    <col min="3074" max="3074" width="17" style="38" customWidth="1"/>
    <col min="3075" max="3075" width="14.28515625" style="38" customWidth="1"/>
    <col min="3076" max="3087" width="12.7109375" style="38" customWidth="1"/>
    <col min="3088" max="3328" width="9.140625" style="38"/>
    <col min="3329" max="3329" width="16" style="38" customWidth="1"/>
    <col min="3330" max="3330" width="17" style="38" customWidth="1"/>
    <col min="3331" max="3331" width="14.28515625" style="38" customWidth="1"/>
    <col min="3332" max="3343" width="12.7109375" style="38" customWidth="1"/>
    <col min="3344" max="3584" width="9.140625" style="38"/>
    <col min="3585" max="3585" width="16" style="38" customWidth="1"/>
    <col min="3586" max="3586" width="17" style="38" customWidth="1"/>
    <col min="3587" max="3587" width="14.28515625" style="38" customWidth="1"/>
    <col min="3588" max="3599" width="12.7109375" style="38" customWidth="1"/>
    <col min="3600" max="3840" width="9.140625" style="38"/>
    <col min="3841" max="3841" width="16" style="38" customWidth="1"/>
    <col min="3842" max="3842" width="17" style="38" customWidth="1"/>
    <col min="3843" max="3843" width="14.28515625" style="38" customWidth="1"/>
    <col min="3844" max="3855" width="12.7109375" style="38" customWidth="1"/>
    <col min="3856" max="4096" width="9.140625" style="38"/>
    <col min="4097" max="4097" width="16" style="38" customWidth="1"/>
    <col min="4098" max="4098" width="17" style="38" customWidth="1"/>
    <col min="4099" max="4099" width="14.28515625" style="38" customWidth="1"/>
    <col min="4100" max="4111" width="12.7109375" style="38" customWidth="1"/>
    <col min="4112" max="4352" width="9.140625" style="38"/>
    <col min="4353" max="4353" width="16" style="38" customWidth="1"/>
    <col min="4354" max="4354" width="17" style="38" customWidth="1"/>
    <col min="4355" max="4355" width="14.28515625" style="38" customWidth="1"/>
    <col min="4356" max="4367" width="12.7109375" style="38" customWidth="1"/>
    <col min="4368" max="4608" width="9.140625" style="38"/>
    <col min="4609" max="4609" width="16" style="38" customWidth="1"/>
    <col min="4610" max="4610" width="17" style="38" customWidth="1"/>
    <col min="4611" max="4611" width="14.28515625" style="38" customWidth="1"/>
    <col min="4612" max="4623" width="12.7109375" style="38" customWidth="1"/>
    <col min="4624" max="4864" width="9.140625" style="38"/>
    <col min="4865" max="4865" width="16" style="38" customWidth="1"/>
    <col min="4866" max="4866" width="17" style="38" customWidth="1"/>
    <col min="4867" max="4867" width="14.28515625" style="38" customWidth="1"/>
    <col min="4868" max="4879" width="12.7109375" style="38" customWidth="1"/>
    <col min="4880" max="5120" width="9.140625" style="38"/>
    <col min="5121" max="5121" width="16" style="38" customWidth="1"/>
    <col min="5122" max="5122" width="17" style="38" customWidth="1"/>
    <col min="5123" max="5123" width="14.28515625" style="38" customWidth="1"/>
    <col min="5124" max="5135" width="12.7109375" style="38" customWidth="1"/>
    <col min="5136" max="5376" width="9.140625" style="38"/>
    <col min="5377" max="5377" width="16" style="38" customWidth="1"/>
    <col min="5378" max="5378" width="17" style="38" customWidth="1"/>
    <col min="5379" max="5379" width="14.28515625" style="38" customWidth="1"/>
    <col min="5380" max="5391" width="12.7109375" style="38" customWidth="1"/>
    <col min="5392" max="5632" width="9.140625" style="38"/>
    <col min="5633" max="5633" width="16" style="38" customWidth="1"/>
    <col min="5634" max="5634" width="17" style="38" customWidth="1"/>
    <col min="5635" max="5635" width="14.28515625" style="38" customWidth="1"/>
    <col min="5636" max="5647" width="12.7109375" style="38" customWidth="1"/>
    <col min="5648" max="5888" width="9.140625" style="38"/>
    <col min="5889" max="5889" width="16" style="38" customWidth="1"/>
    <col min="5890" max="5890" width="17" style="38" customWidth="1"/>
    <col min="5891" max="5891" width="14.28515625" style="38" customWidth="1"/>
    <col min="5892" max="5903" width="12.7109375" style="38" customWidth="1"/>
    <col min="5904" max="6144" width="9.140625" style="38"/>
    <col min="6145" max="6145" width="16" style="38" customWidth="1"/>
    <col min="6146" max="6146" width="17" style="38" customWidth="1"/>
    <col min="6147" max="6147" width="14.28515625" style="38" customWidth="1"/>
    <col min="6148" max="6159" width="12.7109375" style="38" customWidth="1"/>
    <col min="6160" max="6400" width="9.140625" style="38"/>
    <col min="6401" max="6401" width="16" style="38" customWidth="1"/>
    <col min="6402" max="6402" width="17" style="38" customWidth="1"/>
    <col min="6403" max="6403" width="14.28515625" style="38" customWidth="1"/>
    <col min="6404" max="6415" width="12.7109375" style="38" customWidth="1"/>
    <col min="6416" max="6656" width="9.140625" style="38"/>
    <col min="6657" max="6657" width="16" style="38" customWidth="1"/>
    <col min="6658" max="6658" width="17" style="38" customWidth="1"/>
    <col min="6659" max="6659" width="14.28515625" style="38" customWidth="1"/>
    <col min="6660" max="6671" width="12.7109375" style="38" customWidth="1"/>
    <col min="6672" max="6912" width="9.140625" style="38"/>
    <col min="6913" max="6913" width="16" style="38" customWidth="1"/>
    <col min="6914" max="6914" width="17" style="38" customWidth="1"/>
    <col min="6915" max="6915" width="14.28515625" style="38" customWidth="1"/>
    <col min="6916" max="6927" width="12.7109375" style="38" customWidth="1"/>
    <col min="6928" max="7168" width="9.140625" style="38"/>
    <col min="7169" max="7169" width="16" style="38" customWidth="1"/>
    <col min="7170" max="7170" width="17" style="38" customWidth="1"/>
    <col min="7171" max="7171" width="14.28515625" style="38" customWidth="1"/>
    <col min="7172" max="7183" width="12.7109375" style="38" customWidth="1"/>
    <col min="7184" max="7424" width="9.140625" style="38"/>
    <col min="7425" max="7425" width="16" style="38" customWidth="1"/>
    <col min="7426" max="7426" width="17" style="38" customWidth="1"/>
    <col min="7427" max="7427" width="14.28515625" style="38" customWidth="1"/>
    <col min="7428" max="7439" width="12.7109375" style="38" customWidth="1"/>
    <col min="7440" max="7680" width="9.140625" style="38"/>
    <col min="7681" max="7681" width="16" style="38" customWidth="1"/>
    <col min="7682" max="7682" width="17" style="38" customWidth="1"/>
    <col min="7683" max="7683" width="14.28515625" style="38" customWidth="1"/>
    <col min="7684" max="7695" width="12.7109375" style="38" customWidth="1"/>
    <col min="7696" max="7936" width="9.140625" style="38"/>
    <col min="7937" max="7937" width="16" style="38" customWidth="1"/>
    <col min="7938" max="7938" width="17" style="38" customWidth="1"/>
    <col min="7939" max="7939" width="14.28515625" style="38" customWidth="1"/>
    <col min="7940" max="7951" width="12.7109375" style="38" customWidth="1"/>
    <col min="7952" max="8192" width="9.140625" style="38"/>
    <col min="8193" max="8193" width="16" style="38" customWidth="1"/>
    <col min="8194" max="8194" width="17" style="38" customWidth="1"/>
    <col min="8195" max="8195" width="14.28515625" style="38" customWidth="1"/>
    <col min="8196" max="8207" width="12.7109375" style="38" customWidth="1"/>
    <col min="8208" max="8448" width="9.140625" style="38"/>
    <col min="8449" max="8449" width="16" style="38" customWidth="1"/>
    <col min="8450" max="8450" width="17" style="38" customWidth="1"/>
    <col min="8451" max="8451" width="14.28515625" style="38" customWidth="1"/>
    <col min="8452" max="8463" width="12.7109375" style="38" customWidth="1"/>
    <col min="8464" max="8704" width="9.140625" style="38"/>
    <col min="8705" max="8705" width="16" style="38" customWidth="1"/>
    <col min="8706" max="8706" width="17" style="38" customWidth="1"/>
    <col min="8707" max="8707" width="14.28515625" style="38" customWidth="1"/>
    <col min="8708" max="8719" width="12.7109375" style="38" customWidth="1"/>
    <col min="8720" max="8960" width="9.140625" style="38"/>
    <col min="8961" max="8961" width="16" style="38" customWidth="1"/>
    <col min="8962" max="8962" width="17" style="38" customWidth="1"/>
    <col min="8963" max="8963" width="14.28515625" style="38" customWidth="1"/>
    <col min="8964" max="8975" width="12.7109375" style="38" customWidth="1"/>
    <col min="8976" max="9216" width="9.140625" style="38"/>
    <col min="9217" max="9217" width="16" style="38" customWidth="1"/>
    <col min="9218" max="9218" width="17" style="38" customWidth="1"/>
    <col min="9219" max="9219" width="14.28515625" style="38" customWidth="1"/>
    <col min="9220" max="9231" width="12.7109375" style="38" customWidth="1"/>
    <col min="9232" max="9472" width="9.140625" style="38"/>
    <col min="9473" max="9473" width="16" style="38" customWidth="1"/>
    <col min="9474" max="9474" width="17" style="38" customWidth="1"/>
    <col min="9475" max="9475" width="14.28515625" style="38" customWidth="1"/>
    <col min="9476" max="9487" width="12.7109375" style="38" customWidth="1"/>
    <col min="9488" max="9728" width="9.140625" style="38"/>
    <col min="9729" max="9729" width="16" style="38" customWidth="1"/>
    <col min="9730" max="9730" width="17" style="38" customWidth="1"/>
    <col min="9731" max="9731" width="14.28515625" style="38" customWidth="1"/>
    <col min="9732" max="9743" width="12.7109375" style="38" customWidth="1"/>
    <col min="9744" max="9984" width="9.140625" style="38"/>
    <col min="9985" max="9985" width="16" style="38" customWidth="1"/>
    <col min="9986" max="9986" width="17" style="38" customWidth="1"/>
    <col min="9987" max="9987" width="14.28515625" style="38" customWidth="1"/>
    <col min="9988" max="9999" width="12.7109375" style="38" customWidth="1"/>
    <col min="10000" max="10240" width="9.140625" style="38"/>
    <col min="10241" max="10241" width="16" style="38" customWidth="1"/>
    <col min="10242" max="10242" width="17" style="38" customWidth="1"/>
    <col min="10243" max="10243" width="14.28515625" style="38" customWidth="1"/>
    <col min="10244" max="10255" width="12.7109375" style="38" customWidth="1"/>
    <col min="10256" max="10496" width="9.140625" style="38"/>
    <col min="10497" max="10497" width="16" style="38" customWidth="1"/>
    <col min="10498" max="10498" width="17" style="38" customWidth="1"/>
    <col min="10499" max="10499" width="14.28515625" style="38" customWidth="1"/>
    <col min="10500" max="10511" width="12.7109375" style="38" customWidth="1"/>
    <col min="10512" max="10752" width="9.140625" style="38"/>
    <col min="10753" max="10753" width="16" style="38" customWidth="1"/>
    <col min="10754" max="10754" width="17" style="38" customWidth="1"/>
    <col min="10755" max="10755" width="14.28515625" style="38" customWidth="1"/>
    <col min="10756" max="10767" width="12.7109375" style="38" customWidth="1"/>
    <col min="10768" max="11008" width="9.140625" style="38"/>
    <col min="11009" max="11009" width="16" style="38" customWidth="1"/>
    <col min="11010" max="11010" width="17" style="38" customWidth="1"/>
    <col min="11011" max="11011" width="14.28515625" style="38" customWidth="1"/>
    <col min="11012" max="11023" width="12.7109375" style="38" customWidth="1"/>
    <col min="11024" max="11264" width="9.140625" style="38"/>
    <col min="11265" max="11265" width="16" style="38" customWidth="1"/>
    <col min="11266" max="11266" width="17" style="38" customWidth="1"/>
    <col min="11267" max="11267" width="14.28515625" style="38" customWidth="1"/>
    <col min="11268" max="11279" width="12.7109375" style="38" customWidth="1"/>
    <col min="11280" max="11520" width="9.140625" style="38"/>
    <col min="11521" max="11521" width="16" style="38" customWidth="1"/>
    <col min="11522" max="11522" width="17" style="38" customWidth="1"/>
    <col min="11523" max="11523" width="14.28515625" style="38" customWidth="1"/>
    <col min="11524" max="11535" width="12.7109375" style="38" customWidth="1"/>
    <col min="11536" max="11776" width="9.140625" style="38"/>
    <col min="11777" max="11777" width="16" style="38" customWidth="1"/>
    <col min="11778" max="11778" width="17" style="38" customWidth="1"/>
    <col min="11779" max="11779" width="14.28515625" style="38" customWidth="1"/>
    <col min="11780" max="11791" width="12.7109375" style="38" customWidth="1"/>
    <col min="11792" max="12032" width="9.140625" style="38"/>
    <col min="12033" max="12033" width="16" style="38" customWidth="1"/>
    <col min="12034" max="12034" width="17" style="38" customWidth="1"/>
    <col min="12035" max="12035" width="14.28515625" style="38" customWidth="1"/>
    <col min="12036" max="12047" width="12.7109375" style="38" customWidth="1"/>
    <col min="12048" max="12288" width="9.140625" style="38"/>
    <col min="12289" max="12289" width="16" style="38" customWidth="1"/>
    <col min="12290" max="12290" width="17" style="38" customWidth="1"/>
    <col min="12291" max="12291" width="14.28515625" style="38" customWidth="1"/>
    <col min="12292" max="12303" width="12.7109375" style="38" customWidth="1"/>
    <col min="12304" max="12544" width="9.140625" style="38"/>
    <col min="12545" max="12545" width="16" style="38" customWidth="1"/>
    <col min="12546" max="12546" width="17" style="38" customWidth="1"/>
    <col min="12547" max="12547" width="14.28515625" style="38" customWidth="1"/>
    <col min="12548" max="12559" width="12.7109375" style="38" customWidth="1"/>
    <col min="12560" max="12800" width="9.140625" style="38"/>
    <col min="12801" max="12801" width="16" style="38" customWidth="1"/>
    <col min="12802" max="12802" width="17" style="38" customWidth="1"/>
    <col min="12803" max="12803" width="14.28515625" style="38" customWidth="1"/>
    <col min="12804" max="12815" width="12.7109375" style="38" customWidth="1"/>
    <col min="12816" max="13056" width="9.140625" style="38"/>
    <col min="13057" max="13057" width="16" style="38" customWidth="1"/>
    <col min="13058" max="13058" width="17" style="38" customWidth="1"/>
    <col min="13059" max="13059" width="14.28515625" style="38" customWidth="1"/>
    <col min="13060" max="13071" width="12.7109375" style="38" customWidth="1"/>
    <col min="13072" max="13312" width="9.140625" style="38"/>
    <col min="13313" max="13313" width="16" style="38" customWidth="1"/>
    <col min="13314" max="13314" width="17" style="38" customWidth="1"/>
    <col min="13315" max="13315" width="14.28515625" style="38" customWidth="1"/>
    <col min="13316" max="13327" width="12.7109375" style="38" customWidth="1"/>
    <col min="13328" max="13568" width="9.140625" style="38"/>
    <col min="13569" max="13569" width="16" style="38" customWidth="1"/>
    <col min="13570" max="13570" width="17" style="38" customWidth="1"/>
    <col min="13571" max="13571" width="14.28515625" style="38" customWidth="1"/>
    <col min="13572" max="13583" width="12.7109375" style="38" customWidth="1"/>
    <col min="13584" max="13824" width="9.140625" style="38"/>
    <col min="13825" max="13825" width="16" style="38" customWidth="1"/>
    <col min="13826" max="13826" width="17" style="38" customWidth="1"/>
    <col min="13827" max="13827" width="14.28515625" style="38" customWidth="1"/>
    <col min="13828" max="13839" width="12.7109375" style="38" customWidth="1"/>
    <col min="13840" max="14080" width="9.140625" style="38"/>
    <col min="14081" max="14081" width="16" style="38" customWidth="1"/>
    <col min="14082" max="14082" width="17" style="38" customWidth="1"/>
    <col min="14083" max="14083" width="14.28515625" style="38" customWidth="1"/>
    <col min="14084" max="14095" width="12.7109375" style="38" customWidth="1"/>
    <col min="14096" max="14336" width="9.140625" style="38"/>
    <col min="14337" max="14337" width="16" style="38" customWidth="1"/>
    <col min="14338" max="14338" width="17" style="38" customWidth="1"/>
    <col min="14339" max="14339" width="14.28515625" style="38" customWidth="1"/>
    <col min="14340" max="14351" width="12.7109375" style="38" customWidth="1"/>
    <col min="14352" max="14592" width="9.140625" style="38"/>
    <col min="14593" max="14593" width="16" style="38" customWidth="1"/>
    <col min="14594" max="14594" width="17" style="38" customWidth="1"/>
    <col min="14595" max="14595" width="14.28515625" style="38" customWidth="1"/>
    <col min="14596" max="14607" width="12.7109375" style="38" customWidth="1"/>
    <col min="14608" max="14848" width="9.140625" style="38"/>
    <col min="14849" max="14849" width="16" style="38" customWidth="1"/>
    <col min="14850" max="14850" width="17" style="38" customWidth="1"/>
    <col min="14851" max="14851" width="14.28515625" style="38" customWidth="1"/>
    <col min="14852" max="14863" width="12.7109375" style="38" customWidth="1"/>
    <col min="14864" max="15104" width="9.140625" style="38"/>
    <col min="15105" max="15105" width="16" style="38" customWidth="1"/>
    <col min="15106" max="15106" width="17" style="38" customWidth="1"/>
    <col min="15107" max="15107" width="14.28515625" style="38" customWidth="1"/>
    <col min="15108" max="15119" width="12.7109375" style="38" customWidth="1"/>
    <col min="15120" max="15360" width="9.140625" style="38"/>
    <col min="15361" max="15361" width="16" style="38" customWidth="1"/>
    <col min="15362" max="15362" width="17" style="38" customWidth="1"/>
    <col min="15363" max="15363" width="14.28515625" style="38" customWidth="1"/>
    <col min="15364" max="15375" width="12.7109375" style="38" customWidth="1"/>
    <col min="15376" max="15616" width="9.140625" style="38"/>
    <col min="15617" max="15617" width="16" style="38" customWidth="1"/>
    <col min="15618" max="15618" width="17" style="38" customWidth="1"/>
    <col min="15619" max="15619" width="14.28515625" style="38" customWidth="1"/>
    <col min="15620" max="15631" width="12.7109375" style="38" customWidth="1"/>
    <col min="15632" max="15872" width="9.140625" style="38"/>
    <col min="15873" max="15873" width="16" style="38" customWidth="1"/>
    <col min="15874" max="15874" width="17" style="38" customWidth="1"/>
    <col min="15875" max="15875" width="14.28515625" style="38" customWidth="1"/>
    <col min="15876" max="15887" width="12.7109375" style="38" customWidth="1"/>
    <col min="15888" max="16128" width="9.140625" style="38"/>
    <col min="16129" max="16129" width="16" style="38" customWidth="1"/>
    <col min="16130" max="16130" width="17" style="38" customWidth="1"/>
    <col min="16131" max="16131" width="14.28515625" style="38" customWidth="1"/>
    <col min="16132" max="16143" width="12.7109375" style="38" customWidth="1"/>
    <col min="16144" max="16384" width="9.140625" style="38"/>
  </cols>
  <sheetData>
    <row r="1" spans="1:15" ht="12.95" customHeight="1">
      <c r="B1" s="39" t="s">
        <v>69</v>
      </c>
    </row>
    <row r="2" spans="1:15" ht="12.95" customHeight="1">
      <c r="B2" s="39" t="s">
        <v>78</v>
      </c>
    </row>
    <row r="3" spans="1:15" ht="12.95" customHeight="1">
      <c r="B3" s="39" t="s">
        <v>5</v>
      </c>
      <c r="D3" s="41"/>
    </row>
    <row r="5" spans="1:15" s="40" customFormat="1" ht="12.95" customHeight="1">
      <c r="A5" s="42" t="s">
        <v>41</v>
      </c>
      <c r="B5" s="42" t="s">
        <v>70</v>
      </c>
      <c r="C5" s="42">
        <v>2015</v>
      </c>
      <c r="D5" s="42" t="s">
        <v>42</v>
      </c>
      <c r="E5" s="42" t="s">
        <v>43</v>
      </c>
      <c r="F5" s="42" t="s">
        <v>44</v>
      </c>
      <c r="G5" s="42" t="s">
        <v>45</v>
      </c>
      <c r="H5" s="42" t="s">
        <v>46</v>
      </c>
      <c r="I5" s="42" t="s">
        <v>47</v>
      </c>
      <c r="J5" s="42" t="s">
        <v>48</v>
      </c>
      <c r="K5" s="42" t="s">
        <v>49</v>
      </c>
      <c r="L5" s="42" t="s">
        <v>50</v>
      </c>
      <c r="M5" s="42" t="s">
        <v>51</v>
      </c>
      <c r="N5" s="42" t="s">
        <v>52</v>
      </c>
      <c r="O5" s="42" t="s">
        <v>53</v>
      </c>
    </row>
    <row r="6" spans="1:15" ht="12.95" customHeight="1">
      <c r="D6" s="41"/>
      <c r="E6" s="41"/>
      <c r="F6" s="41"/>
      <c r="G6" s="41"/>
      <c r="H6" s="41"/>
      <c r="I6" s="41"/>
      <c r="J6" s="41"/>
    </row>
    <row r="7" spans="1:15" ht="12.95" customHeight="1">
      <c r="A7" s="108" t="s">
        <v>54</v>
      </c>
      <c r="B7" s="43" t="s">
        <v>0</v>
      </c>
      <c r="C7" s="44">
        <f t="shared" ref="C7:C17" si="0">SUM(D7:O7)</f>
        <v>0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</row>
    <row r="8" spans="1:15" ht="12.95" customHeight="1">
      <c r="A8" s="108"/>
      <c r="B8" s="43" t="s">
        <v>1</v>
      </c>
      <c r="C8" s="44">
        <f t="shared" si="0"/>
        <v>0</v>
      </c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</row>
    <row r="9" spans="1:15" ht="12.95" customHeight="1">
      <c r="A9" s="108"/>
      <c r="B9" s="43" t="s">
        <v>2</v>
      </c>
      <c r="C9" s="44">
        <f t="shared" si="0"/>
        <v>0</v>
      </c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</row>
    <row r="10" spans="1:15" ht="12.95" customHeight="1">
      <c r="A10" s="108"/>
      <c r="B10" s="43" t="s">
        <v>55</v>
      </c>
      <c r="C10" s="44">
        <f t="shared" si="0"/>
        <v>0</v>
      </c>
      <c r="D10" s="44">
        <f>SUM(D7:D9)</f>
        <v>0</v>
      </c>
      <c r="E10" s="44">
        <f t="shared" ref="E10:O10" si="1">SUM(E7:E9)</f>
        <v>0</v>
      </c>
      <c r="F10" s="44">
        <f t="shared" si="1"/>
        <v>0</v>
      </c>
      <c r="G10" s="44">
        <f t="shared" si="1"/>
        <v>0</v>
      </c>
      <c r="H10" s="44">
        <f t="shared" si="1"/>
        <v>0</v>
      </c>
      <c r="I10" s="44">
        <f t="shared" si="1"/>
        <v>0</v>
      </c>
      <c r="J10" s="44">
        <f t="shared" si="1"/>
        <v>0</v>
      </c>
      <c r="K10" s="44">
        <f t="shared" si="1"/>
        <v>0</v>
      </c>
      <c r="L10" s="44">
        <f t="shared" si="1"/>
        <v>0</v>
      </c>
      <c r="M10" s="44">
        <f t="shared" si="1"/>
        <v>0</v>
      </c>
      <c r="N10" s="44">
        <f t="shared" si="1"/>
        <v>0</v>
      </c>
      <c r="O10" s="44">
        <f t="shared" si="1"/>
        <v>0</v>
      </c>
    </row>
    <row r="11" spans="1:15" ht="12.95" customHeight="1">
      <c r="A11" s="108"/>
      <c r="B11" s="43" t="s">
        <v>56</v>
      </c>
      <c r="C11" s="44">
        <f t="shared" si="0"/>
        <v>0</v>
      </c>
      <c r="D11" s="44">
        <f t="shared" ref="D11:O11" si="2">D10*$C46</f>
        <v>0</v>
      </c>
      <c r="E11" s="44">
        <f t="shared" si="2"/>
        <v>0</v>
      </c>
      <c r="F11" s="44">
        <f t="shared" si="2"/>
        <v>0</v>
      </c>
      <c r="G11" s="44">
        <f t="shared" si="2"/>
        <v>0</v>
      </c>
      <c r="H11" s="44">
        <f t="shared" si="2"/>
        <v>0</v>
      </c>
      <c r="I11" s="44">
        <f t="shared" si="2"/>
        <v>0</v>
      </c>
      <c r="J11" s="44">
        <f t="shared" si="2"/>
        <v>0</v>
      </c>
      <c r="K11" s="44">
        <f t="shared" si="2"/>
        <v>0</v>
      </c>
      <c r="L11" s="44">
        <f t="shared" si="2"/>
        <v>0</v>
      </c>
      <c r="M11" s="44">
        <f t="shared" si="2"/>
        <v>0</v>
      </c>
      <c r="N11" s="44">
        <f t="shared" si="2"/>
        <v>0</v>
      </c>
      <c r="O11" s="44">
        <f t="shared" si="2"/>
        <v>0</v>
      </c>
    </row>
    <row r="12" spans="1:15" ht="12.95" customHeight="1">
      <c r="A12" s="106" t="s">
        <v>3</v>
      </c>
      <c r="B12" s="43" t="s">
        <v>0</v>
      </c>
      <c r="C12" s="44">
        <f t="shared" si="0"/>
        <v>0</v>
      </c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</row>
    <row r="13" spans="1:15" ht="12.95" customHeight="1">
      <c r="A13" s="106"/>
      <c r="B13" s="43" t="s">
        <v>1</v>
      </c>
      <c r="C13" s="44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</row>
    <row r="14" spans="1:15" ht="12.95" customHeight="1">
      <c r="A14" s="106"/>
      <c r="B14" s="43" t="s">
        <v>2</v>
      </c>
      <c r="C14" s="44">
        <f t="shared" si="0"/>
        <v>0</v>
      </c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</row>
    <row r="15" spans="1:15" ht="12.95" customHeight="1">
      <c r="A15" s="106"/>
      <c r="B15" s="43" t="s">
        <v>55</v>
      </c>
      <c r="C15" s="44">
        <f t="shared" si="0"/>
        <v>0</v>
      </c>
      <c r="D15" s="44">
        <f>SUM(D12:D14)</f>
        <v>0</v>
      </c>
      <c r="E15" s="44">
        <f t="shared" ref="E15:O15" si="3">SUM(E12:E14)</f>
        <v>0</v>
      </c>
      <c r="F15" s="44">
        <f t="shared" si="3"/>
        <v>0</v>
      </c>
      <c r="G15" s="44">
        <f t="shared" si="3"/>
        <v>0</v>
      </c>
      <c r="H15" s="44">
        <f t="shared" si="3"/>
        <v>0</v>
      </c>
      <c r="I15" s="44">
        <f t="shared" si="3"/>
        <v>0</v>
      </c>
      <c r="J15" s="44">
        <f t="shared" si="3"/>
        <v>0</v>
      </c>
      <c r="K15" s="44">
        <f t="shared" si="3"/>
        <v>0</v>
      </c>
      <c r="L15" s="44">
        <f t="shared" si="3"/>
        <v>0</v>
      </c>
      <c r="M15" s="44">
        <f t="shared" si="3"/>
        <v>0</v>
      </c>
      <c r="N15" s="44">
        <f t="shared" si="3"/>
        <v>0</v>
      </c>
      <c r="O15" s="44">
        <f t="shared" si="3"/>
        <v>0</v>
      </c>
    </row>
    <row r="16" spans="1:15" ht="12.95" customHeight="1">
      <c r="A16" s="106"/>
      <c r="B16" s="43" t="s">
        <v>56</v>
      </c>
      <c r="C16" s="44">
        <f t="shared" si="0"/>
        <v>0</v>
      </c>
      <c r="D16" s="44">
        <f t="shared" ref="D16:O16" si="4">D15*$C47</f>
        <v>0</v>
      </c>
      <c r="E16" s="44">
        <f t="shared" si="4"/>
        <v>0</v>
      </c>
      <c r="F16" s="44">
        <f t="shared" si="4"/>
        <v>0</v>
      </c>
      <c r="G16" s="44">
        <f t="shared" si="4"/>
        <v>0</v>
      </c>
      <c r="H16" s="44">
        <f t="shared" si="4"/>
        <v>0</v>
      </c>
      <c r="I16" s="44">
        <f t="shared" si="4"/>
        <v>0</v>
      </c>
      <c r="J16" s="44">
        <f t="shared" si="4"/>
        <v>0</v>
      </c>
      <c r="K16" s="44">
        <f t="shared" si="4"/>
        <v>0</v>
      </c>
      <c r="L16" s="44">
        <f t="shared" si="4"/>
        <v>0</v>
      </c>
      <c r="M16" s="44">
        <f t="shared" si="4"/>
        <v>0</v>
      </c>
      <c r="N16" s="44">
        <f t="shared" si="4"/>
        <v>0</v>
      </c>
      <c r="O16" s="44">
        <f t="shared" si="4"/>
        <v>0</v>
      </c>
    </row>
    <row r="17" spans="1:15" s="40" customFormat="1" ht="12.95" customHeight="1">
      <c r="A17" s="105" t="s">
        <v>57</v>
      </c>
      <c r="B17" s="105"/>
      <c r="C17" s="47">
        <f t="shared" si="0"/>
        <v>0</v>
      </c>
      <c r="D17" s="47">
        <f t="shared" ref="D17:O17" si="5">D11+D16</f>
        <v>0</v>
      </c>
      <c r="E17" s="47">
        <f t="shared" si="5"/>
        <v>0</v>
      </c>
      <c r="F17" s="47">
        <f t="shared" si="5"/>
        <v>0</v>
      </c>
      <c r="G17" s="47">
        <f t="shared" si="5"/>
        <v>0</v>
      </c>
      <c r="H17" s="47">
        <f t="shared" si="5"/>
        <v>0</v>
      </c>
      <c r="I17" s="47">
        <f t="shared" si="5"/>
        <v>0</v>
      </c>
      <c r="J17" s="47">
        <f t="shared" si="5"/>
        <v>0</v>
      </c>
      <c r="K17" s="47">
        <f t="shared" si="5"/>
        <v>0</v>
      </c>
      <c r="L17" s="47">
        <f t="shared" si="5"/>
        <v>0</v>
      </c>
      <c r="M17" s="47">
        <f t="shared" si="5"/>
        <v>0</v>
      </c>
      <c r="N17" s="47">
        <f t="shared" si="5"/>
        <v>0</v>
      </c>
      <c r="O17" s="47">
        <f t="shared" si="5"/>
        <v>0</v>
      </c>
    </row>
    <row r="19" spans="1:15" ht="12.95" customHeight="1">
      <c r="A19" s="106" t="s">
        <v>58</v>
      </c>
      <c r="B19" s="43" t="s">
        <v>0</v>
      </c>
      <c r="C19" s="44">
        <f t="shared" ref="C19:C29" si="6">SUM(D19:O19)</f>
        <v>0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</row>
    <row r="20" spans="1:15" ht="12.95" customHeight="1">
      <c r="A20" s="106"/>
      <c r="B20" s="43" t="s">
        <v>1</v>
      </c>
      <c r="C20" s="44">
        <f t="shared" si="6"/>
        <v>0</v>
      </c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</row>
    <row r="21" spans="1:15" ht="12.95" customHeight="1">
      <c r="A21" s="106"/>
      <c r="B21" s="43" t="s">
        <v>2</v>
      </c>
      <c r="C21" s="44">
        <f t="shared" si="6"/>
        <v>0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</row>
    <row r="22" spans="1:15" ht="12.95" customHeight="1">
      <c r="A22" s="106"/>
      <c r="B22" s="43" t="s">
        <v>55</v>
      </c>
      <c r="C22" s="44">
        <f t="shared" si="6"/>
        <v>0</v>
      </c>
      <c r="D22" s="44">
        <f>SUM(D19:D21)</f>
        <v>0</v>
      </c>
      <c r="E22" s="44">
        <f t="shared" ref="E22:O22" si="7">SUM(E19:E21)</f>
        <v>0</v>
      </c>
      <c r="F22" s="44">
        <f t="shared" si="7"/>
        <v>0</v>
      </c>
      <c r="G22" s="44">
        <f t="shared" si="7"/>
        <v>0</v>
      </c>
      <c r="H22" s="44">
        <f t="shared" si="7"/>
        <v>0</v>
      </c>
      <c r="I22" s="44">
        <f t="shared" si="7"/>
        <v>0</v>
      </c>
      <c r="J22" s="44">
        <f t="shared" si="7"/>
        <v>0</v>
      </c>
      <c r="K22" s="44">
        <f t="shared" si="7"/>
        <v>0</v>
      </c>
      <c r="L22" s="44">
        <f t="shared" si="7"/>
        <v>0</v>
      </c>
      <c r="M22" s="44">
        <f t="shared" si="7"/>
        <v>0</v>
      </c>
      <c r="N22" s="44">
        <f t="shared" si="7"/>
        <v>0</v>
      </c>
      <c r="O22" s="44">
        <f t="shared" si="7"/>
        <v>0</v>
      </c>
    </row>
    <row r="23" spans="1:15" ht="12.95" customHeight="1">
      <c r="A23" s="106"/>
      <c r="B23" s="43" t="s">
        <v>56</v>
      </c>
      <c r="C23" s="44">
        <f t="shared" si="6"/>
        <v>0</v>
      </c>
      <c r="D23" s="44">
        <f t="shared" ref="D23:O23" si="8">D22*$C48</f>
        <v>0</v>
      </c>
      <c r="E23" s="44">
        <f t="shared" si="8"/>
        <v>0</v>
      </c>
      <c r="F23" s="44">
        <f t="shared" si="8"/>
        <v>0</v>
      </c>
      <c r="G23" s="44">
        <f t="shared" si="8"/>
        <v>0</v>
      </c>
      <c r="H23" s="44">
        <f t="shared" si="8"/>
        <v>0</v>
      </c>
      <c r="I23" s="44">
        <f t="shared" si="8"/>
        <v>0</v>
      </c>
      <c r="J23" s="44">
        <f t="shared" si="8"/>
        <v>0</v>
      </c>
      <c r="K23" s="44">
        <f t="shared" si="8"/>
        <v>0</v>
      </c>
      <c r="L23" s="44">
        <f t="shared" si="8"/>
        <v>0</v>
      </c>
      <c r="M23" s="44">
        <f t="shared" si="8"/>
        <v>0</v>
      </c>
      <c r="N23" s="44">
        <f t="shared" si="8"/>
        <v>0</v>
      </c>
      <c r="O23" s="44">
        <f t="shared" si="8"/>
        <v>0</v>
      </c>
    </row>
    <row r="24" spans="1:15" ht="12.95" customHeight="1">
      <c r="A24" s="106" t="s">
        <v>59</v>
      </c>
      <c r="B24" s="43" t="s">
        <v>0</v>
      </c>
      <c r="C24" s="44">
        <f t="shared" si="6"/>
        <v>0</v>
      </c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</row>
    <row r="25" spans="1:15" ht="12.95" customHeight="1">
      <c r="A25" s="106"/>
      <c r="B25" s="43" t="s">
        <v>1</v>
      </c>
      <c r="C25" s="44">
        <f t="shared" si="6"/>
        <v>0</v>
      </c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</row>
    <row r="26" spans="1:15" ht="12.95" customHeight="1">
      <c r="A26" s="106"/>
      <c r="B26" s="43" t="s">
        <v>2</v>
      </c>
      <c r="C26" s="44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</row>
    <row r="27" spans="1:15" ht="12.95" customHeight="1">
      <c r="A27" s="106"/>
      <c r="B27" s="43" t="s">
        <v>55</v>
      </c>
      <c r="C27" s="44">
        <f t="shared" si="6"/>
        <v>0</v>
      </c>
      <c r="D27" s="44">
        <f>SUM(D24:D26)</f>
        <v>0</v>
      </c>
      <c r="E27" s="44">
        <f>SUM(E24:E26)</f>
        <v>0</v>
      </c>
      <c r="F27" s="44">
        <f t="shared" ref="F27:O27" si="9">SUM(F24:F26)</f>
        <v>0</v>
      </c>
      <c r="G27" s="44">
        <f t="shared" si="9"/>
        <v>0</v>
      </c>
      <c r="H27" s="44">
        <f t="shared" si="9"/>
        <v>0</v>
      </c>
      <c r="I27" s="44">
        <f t="shared" si="9"/>
        <v>0</v>
      </c>
      <c r="J27" s="44">
        <f t="shared" si="9"/>
        <v>0</v>
      </c>
      <c r="K27" s="44">
        <f t="shared" si="9"/>
        <v>0</v>
      </c>
      <c r="L27" s="44">
        <f t="shared" si="9"/>
        <v>0</v>
      </c>
      <c r="M27" s="44">
        <f t="shared" si="9"/>
        <v>0</v>
      </c>
      <c r="N27" s="44">
        <f t="shared" si="9"/>
        <v>0</v>
      </c>
      <c r="O27" s="44">
        <f t="shared" si="9"/>
        <v>0</v>
      </c>
    </row>
    <row r="28" spans="1:15" ht="12.95" customHeight="1">
      <c r="A28" s="106"/>
      <c r="B28" s="43" t="s">
        <v>56</v>
      </c>
      <c r="C28" s="44">
        <f t="shared" si="6"/>
        <v>0</v>
      </c>
      <c r="D28" s="44">
        <f t="shared" ref="D28:O28" si="10">D27*$C49</f>
        <v>0</v>
      </c>
      <c r="E28" s="44">
        <f t="shared" si="10"/>
        <v>0</v>
      </c>
      <c r="F28" s="44">
        <f t="shared" si="10"/>
        <v>0</v>
      </c>
      <c r="G28" s="44">
        <f t="shared" si="10"/>
        <v>0</v>
      </c>
      <c r="H28" s="44">
        <f t="shared" si="10"/>
        <v>0</v>
      </c>
      <c r="I28" s="44">
        <f t="shared" si="10"/>
        <v>0</v>
      </c>
      <c r="J28" s="44">
        <f t="shared" si="10"/>
        <v>0</v>
      </c>
      <c r="K28" s="44">
        <f t="shared" si="10"/>
        <v>0</v>
      </c>
      <c r="L28" s="44">
        <f t="shared" si="10"/>
        <v>0</v>
      </c>
      <c r="M28" s="44">
        <f t="shared" si="10"/>
        <v>0</v>
      </c>
      <c r="N28" s="44">
        <f t="shared" si="10"/>
        <v>0</v>
      </c>
      <c r="O28" s="44">
        <f t="shared" si="10"/>
        <v>0</v>
      </c>
    </row>
    <row r="29" spans="1:15" s="40" customFormat="1" ht="12.95" customHeight="1">
      <c r="A29" s="105" t="s">
        <v>60</v>
      </c>
      <c r="B29" s="105"/>
      <c r="C29" s="44">
        <f t="shared" si="6"/>
        <v>0</v>
      </c>
      <c r="D29" s="47">
        <f>D23+D28</f>
        <v>0</v>
      </c>
      <c r="E29" s="47">
        <f t="shared" ref="E29:O29" si="11">E23+E28</f>
        <v>0</v>
      </c>
      <c r="F29" s="47">
        <f t="shared" si="11"/>
        <v>0</v>
      </c>
      <c r="G29" s="47">
        <f t="shared" si="11"/>
        <v>0</v>
      </c>
      <c r="H29" s="47">
        <f t="shared" si="11"/>
        <v>0</v>
      </c>
      <c r="I29" s="47">
        <f t="shared" si="11"/>
        <v>0</v>
      </c>
      <c r="J29" s="47">
        <f t="shared" si="11"/>
        <v>0</v>
      </c>
      <c r="K29" s="47">
        <f t="shared" si="11"/>
        <v>0</v>
      </c>
      <c r="L29" s="47">
        <f t="shared" si="11"/>
        <v>0</v>
      </c>
      <c r="M29" s="47">
        <f t="shared" si="11"/>
        <v>0</v>
      </c>
      <c r="N29" s="47">
        <f t="shared" si="11"/>
        <v>0</v>
      </c>
      <c r="O29" s="47">
        <f t="shared" si="11"/>
        <v>0</v>
      </c>
    </row>
    <row r="30" spans="1:15" ht="12.95" customHeight="1">
      <c r="F30" s="48">
        <f>+F22-F23</f>
        <v>0</v>
      </c>
      <c r="G30" s="41"/>
    </row>
    <row r="31" spans="1:15" ht="12.95" customHeight="1">
      <c r="A31" s="106" t="s">
        <v>4</v>
      </c>
      <c r="B31" s="43" t="s">
        <v>0</v>
      </c>
      <c r="C31" s="44">
        <f t="shared" ref="C31:C36" si="12">SUM(D31:O31)</f>
        <v>0</v>
      </c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</row>
    <row r="32" spans="1:15" ht="12.95" customHeight="1">
      <c r="A32" s="106"/>
      <c r="B32" s="43" t="s">
        <v>1</v>
      </c>
      <c r="C32" s="44">
        <f t="shared" si="12"/>
        <v>0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</row>
    <row r="33" spans="1:15" ht="12.95" customHeight="1">
      <c r="A33" s="106"/>
      <c r="B33" s="43" t="s">
        <v>2</v>
      </c>
      <c r="C33" s="44">
        <f t="shared" si="12"/>
        <v>0</v>
      </c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</row>
    <row r="34" spans="1:15" ht="12.95" customHeight="1">
      <c r="A34" s="106"/>
      <c r="B34" s="43" t="s">
        <v>55</v>
      </c>
      <c r="C34" s="44">
        <f t="shared" si="12"/>
        <v>0</v>
      </c>
      <c r="D34" s="44">
        <f>SUM(D31:D33)</f>
        <v>0</v>
      </c>
      <c r="E34" s="44">
        <f t="shared" ref="E34:O34" si="13">SUM(E31:E33)</f>
        <v>0</v>
      </c>
      <c r="F34" s="44">
        <f t="shared" si="13"/>
        <v>0</v>
      </c>
      <c r="G34" s="44">
        <f t="shared" si="13"/>
        <v>0</v>
      </c>
      <c r="H34" s="44">
        <f t="shared" si="13"/>
        <v>0</v>
      </c>
      <c r="I34" s="44">
        <f t="shared" si="13"/>
        <v>0</v>
      </c>
      <c r="J34" s="44">
        <f t="shared" si="13"/>
        <v>0</v>
      </c>
      <c r="K34" s="44">
        <f t="shared" si="13"/>
        <v>0</v>
      </c>
      <c r="L34" s="44">
        <f t="shared" si="13"/>
        <v>0</v>
      </c>
      <c r="M34" s="44">
        <f t="shared" si="13"/>
        <v>0</v>
      </c>
      <c r="N34" s="44">
        <f t="shared" si="13"/>
        <v>0</v>
      </c>
      <c r="O34" s="44">
        <f t="shared" si="13"/>
        <v>0</v>
      </c>
    </row>
    <row r="35" spans="1:15" ht="12.95" customHeight="1">
      <c r="A35" s="106"/>
      <c r="B35" s="43" t="s">
        <v>56</v>
      </c>
      <c r="C35" s="44">
        <f t="shared" si="12"/>
        <v>0</v>
      </c>
      <c r="D35" s="44">
        <f t="shared" ref="D35:O35" si="14">D34*$C50</f>
        <v>0</v>
      </c>
      <c r="E35" s="44">
        <f t="shared" si="14"/>
        <v>0</v>
      </c>
      <c r="F35" s="44">
        <f t="shared" si="14"/>
        <v>0</v>
      </c>
      <c r="G35" s="44">
        <f t="shared" si="14"/>
        <v>0</v>
      </c>
      <c r="H35" s="44">
        <f t="shared" si="14"/>
        <v>0</v>
      </c>
      <c r="I35" s="44">
        <f t="shared" si="14"/>
        <v>0</v>
      </c>
      <c r="J35" s="44">
        <f t="shared" si="14"/>
        <v>0</v>
      </c>
      <c r="K35" s="44">
        <f t="shared" si="14"/>
        <v>0</v>
      </c>
      <c r="L35" s="44">
        <f t="shared" si="14"/>
        <v>0</v>
      </c>
      <c r="M35" s="44">
        <f t="shared" si="14"/>
        <v>0</v>
      </c>
      <c r="N35" s="44">
        <f t="shared" si="14"/>
        <v>0</v>
      </c>
      <c r="O35" s="44">
        <f t="shared" si="14"/>
        <v>0</v>
      </c>
    </row>
    <row r="36" spans="1:15" s="40" customFormat="1" ht="12.95" customHeight="1">
      <c r="A36" s="105" t="s">
        <v>71</v>
      </c>
      <c r="B36" s="105"/>
      <c r="C36" s="47">
        <f t="shared" si="12"/>
        <v>0</v>
      </c>
      <c r="D36" s="47">
        <f>D35</f>
        <v>0</v>
      </c>
      <c r="E36" s="47">
        <f t="shared" ref="E36:O36" si="15">E35</f>
        <v>0</v>
      </c>
      <c r="F36" s="47">
        <f t="shared" si="15"/>
        <v>0</v>
      </c>
      <c r="G36" s="47">
        <f t="shared" si="15"/>
        <v>0</v>
      </c>
      <c r="H36" s="47">
        <f t="shared" si="15"/>
        <v>0</v>
      </c>
      <c r="I36" s="47">
        <f t="shared" si="15"/>
        <v>0</v>
      </c>
      <c r="J36" s="47">
        <f t="shared" si="15"/>
        <v>0</v>
      </c>
      <c r="K36" s="47">
        <f t="shared" si="15"/>
        <v>0</v>
      </c>
      <c r="L36" s="47">
        <f t="shared" si="15"/>
        <v>0</v>
      </c>
      <c r="M36" s="47">
        <f t="shared" si="15"/>
        <v>0</v>
      </c>
      <c r="N36" s="47">
        <f t="shared" si="15"/>
        <v>0</v>
      </c>
      <c r="O36" s="47">
        <f t="shared" si="15"/>
        <v>0</v>
      </c>
    </row>
    <row r="38" spans="1:15" s="40" customFormat="1" ht="12.95" customHeight="1">
      <c r="A38" s="107" t="s">
        <v>73</v>
      </c>
      <c r="B38" s="107"/>
      <c r="C38" s="47">
        <f>SUM(D38:O38)</f>
        <v>0</v>
      </c>
      <c r="D38" s="47">
        <f t="shared" ref="D38:O38" si="16">D17+D29+D36</f>
        <v>0</v>
      </c>
      <c r="E38" s="47">
        <f t="shared" si="16"/>
        <v>0</v>
      </c>
      <c r="F38" s="47">
        <f t="shared" si="16"/>
        <v>0</v>
      </c>
      <c r="G38" s="47">
        <f t="shared" si="16"/>
        <v>0</v>
      </c>
      <c r="H38" s="47">
        <f t="shared" si="16"/>
        <v>0</v>
      </c>
      <c r="I38" s="47">
        <f t="shared" si="16"/>
        <v>0</v>
      </c>
      <c r="J38" s="47">
        <f t="shared" si="16"/>
        <v>0</v>
      </c>
      <c r="K38" s="47">
        <f t="shared" si="16"/>
        <v>0</v>
      </c>
      <c r="L38" s="47">
        <f t="shared" si="16"/>
        <v>0</v>
      </c>
      <c r="M38" s="47">
        <f t="shared" si="16"/>
        <v>0</v>
      </c>
      <c r="N38" s="47">
        <f t="shared" si="16"/>
        <v>0</v>
      </c>
      <c r="O38" s="47">
        <f t="shared" si="16"/>
        <v>0</v>
      </c>
    </row>
    <row r="40" spans="1:15" ht="12.95" customHeight="1">
      <c r="A40" s="101" t="s">
        <v>72</v>
      </c>
      <c r="B40" s="101"/>
      <c r="C40" s="49">
        <f>'2015'!D34</f>
        <v>1216206446.1351998</v>
      </c>
    </row>
    <row r="41" spans="1:15" ht="12.95" customHeight="1">
      <c r="A41" s="101" t="s">
        <v>81</v>
      </c>
      <c r="B41" s="101"/>
      <c r="C41" s="49">
        <f>C38</f>
        <v>0</v>
      </c>
    </row>
    <row r="42" spans="1:15" ht="12.95" customHeight="1">
      <c r="A42" s="101" t="s">
        <v>74</v>
      </c>
      <c r="B42" s="101"/>
      <c r="C42" s="49"/>
    </row>
    <row r="43" spans="1:15" ht="12.95" customHeight="1">
      <c r="A43" s="101" t="s">
        <v>63</v>
      </c>
      <c r="B43" s="101"/>
      <c r="C43" s="49">
        <f>C40-C41-C42</f>
        <v>1216206446.1351998</v>
      </c>
    </row>
    <row r="44" spans="1:15" ht="12.95" customHeight="1">
      <c r="A44" s="50"/>
      <c r="B44" s="50"/>
      <c r="C44" s="51"/>
    </row>
    <row r="45" spans="1:15" ht="12.95" customHeight="1">
      <c r="A45" s="102" t="s">
        <v>61</v>
      </c>
      <c r="B45" s="103"/>
      <c r="C45" s="104"/>
    </row>
    <row r="46" spans="1:15" ht="12.95" customHeight="1">
      <c r="A46" s="101" t="s">
        <v>75</v>
      </c>
      <c r="B46" s="101"/>
      <c r="C46" s="52">
        <v>1</v>
      </c>
    </row>
    <row r="47" spans="1:15" ht="12.95" customHeight="1">
      <c r="A47" s="101" t="s">
        <v>3</v>
      </c>
      <c r="B47" s="101"/>
      <c r="C47" s="52">
        <v>1</v>
      </c>
    </row>
    <row r="48" spans="1:15" ht="12.95" customHeight="1">
      <c r="A48" s="101" t="s">
        <v>76</v>
      </c>
      <c r="B48" s="101"/>
      <c r="C48" s="52">
        <v>1</v>
      </c>
    </row>
    <row r="49" spans="1:3" ht="12.95" customHeight="1">
      <c r="A49" s="101" t="s">
        <v>77</v>
      </c>
      <c r="B49" s="101"/>
      <c r="C49" s="52">
        <v>1</v>
      </c>
    </row>
    <row r="50" spans="1:3" ht="12.95" customHeight="1">
      <c r="A50" s="101" t="s">
        <v>4</v>
      </c>
      <c r="B50" s="101"/>
      <c r="C50" s="52">
        <v>1</v>
      </c>
    </row>
  </sheetData>
  <mergeCells count="19">
    <mergeCell ref="A29:B29"/>
    <mergeCell ref="A31:A35"/>
    <mergeCell ref="A36:B36"/>
    <mergeCell ref="A38:B38"/>
    <mergeCell ref="A7:A11"/>
    <mergeCell ref="A12:A16"/>
    <mergeCell ref="A17:B17"/>
    <mergeCell ref="A19:A23"/>
    <mergeCell ref="A24:A28"/>
    <mergeCell ref="A47:B47"/>
    <mergeCell ref="A48:B48"/>
    <mergeCell ref="A49:B49"/>
    <mergeCell ref="A50:B50"/>
    <mergeCell ref="A45:C45"/>
    <mergeCell ref="A40:B40"/>
    <mergeCell ref="A41:B41"/>
    <mergeCell ref="A42:B42"/>
    <mergeCell ref="A43:B43"/>
    <mergeCell ref="A46:B4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>
      <selection activeCell="B35" sqref="B35"/>
    </sheetView>
  </sheetViews>
  <sheetFormatPr defaultRowHeight="12.95" customHeight="1"/>
  <cols>
    <col min="1" max="1" width="11.140625" style="63" customWidth="1"/>
    <col min="2" max="2" width="15.7109375" style="63" customWidth="1"/>
    <col min="3" max="5" width="11.7109375" style="63" customWidth="1"/>
    <col min="6" max="17" width="10.7109375" style="63" customWidth="1"/>
    <col min="18" max="16384" width="9.140625" style="63"/>
  </cols>
  <sheetData>
    <row r="1" spans="1:18" s="53" customFormat="1" ht="12.95" customHeight="1">
      <c r="B1" s="54" t="s">
        <v>69</v>
      </c>
    </row>
    <row r="2" spans="1:18" s="53" customFormat="1" ht="12.95" customHeight="1">
      <c r="B2" s="54" t="s">
        <v>64</v>
      </c>
      <c r="J2" s="55"/>
      <c r="K2" s="56"/>
      <c r="L2" s="56"/>
      <c r="M2" s="56"/>
      <c r="N2" s="56"/>
      <c r="O2" s="56"/>
      <c r="P2" s="56"/>
      <c r="Q2" s="56"/>
      <c r="R2" s="56"/>
    </row>
    <row r="3" spans="1:18" s="53" customFormat="1" ht="12.95" customHeight="1">
      <c r="B3" s="54" t="s">
        <v>65</v>
      </c>
      <c r="I3" s="57"/>
      <c r="J3" s="57"/>
      <c r="K3" s="57"/>
      <c r="L3" s="57"/>
      <c r="M3" s="57"/>
      <c r="N3" s="57"/>
      <c r="O3" s="57"/>
      <c r="P3" s="57"/>
      <c r="Q3" s="57"/>
      <c r="R3" s="57"/>
    </row>
    <row r="4" spans="1:18" s="53" customFormat="1" ht="12.95" customHeight="1"/>
    <row r="5" spans="1:18" s="59" customFormat="1" ht="12.95" customHeight="1">
      <c r="A5" s="58" t="s">
        <v>41</v>
      </c>
      <c r="B5" s="58" t="s">
        <v>70</v>
      </c>
      <c r="C5" s="58" t="s">
        <v>66</v>
      </c>
      <c r="D5" s="58" t="s">
        <v>67</v>
      </c>
      <c r="E5" s="58" t="s">
        <v>63</v>
      </c>
      <c r="F5" s="58" t="s">
        <v>42</v>
      </c>
      <c r="G5" s="58" t="s">
        <v>43</v>
      </c>
      <c r="H5" s="58" t="s">
        <v>44</v>
      </c>
      <c r="I5" s="58" t="s">
        <v>45</v>
      </c>
      <c r="J5" s="58" t="s">
        <v>46</v>
      </c>
      <c r="K5" s="58" t="s">
        <v>47</v>
      </c>
      <c r="L5" s="58" t="s">
        <v>48</v>
      </c>
      <c r="M5" s="58" t="s">
        <v>49</v>
      </c>
      <c r="N5" s="58" t="s">
        <v>50</v>
      </c>
      <c r="O5" s="58" t="s">
        <v>51</v>
      </c>
      <c r="P5" s="58" t="s">
        <v>52</v>
      </c>
      <c r="Q5" s="58" t="s">
        <v>53</v>
      </c>
    </row>
    <row r="7" spans="1:18" ht="12.95" customHeight="1">
      <c r="A7" s="109" t="s">
        <v>68</v>
      </c>
      <c r="B7" s="60" t="s">
        <v>0</v>
      </c>
      <c r="C7" s="61">
        <f>'2015'!H7+'2015'!H10</f>
        <v>3616727</v>
      </c>
      <c r="D7" s="61">
        <f>SUM(F7:Q7)</f>
        <v>0</v>
      </c>
      <c r="E7" s="61">
        <f>C7-D7</f>
        <v>3616727</v>
      </c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</row>
    <row r="8" spans="1:18" ht="12.95" customHeight="1">
      <c r="A8" s="109"/>
      <c r="B8" s="60" t="s">
        <v>1</v>
      </c>
      <c r="C8" s="61">
        <f>'2015'!H15</f>
        <v>2620</v>
      </c>
      <c r="D8" s="61">
        <f t="shared" ref="D8:D9" si="0">SUM(F8:Q8)</f>
        <v>0</v>
      </c>
      <c r="E8" s="61">
        <f t="shared" ref="E8" si="1">C8-D8</f>
        <v>2620</v>
      </c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</row>
    <row r="9" spans="1:18" ht="12.95" customHeight="1">
      <c r="A9" s="109"/>
      <c r="B9" s="60" t="s">
        <v>2</v>
      </c>
      <c r="C9" s="61">
        <f>'2015'!H18</f>
        <v>4440</v>
      </c>
      <c r="D9" s="61">
        <f t="shared" si="0"/>
        <v>0</v>
      </c>
      <c r="E9" s="61">
        <f>C9-D9</f>
        <v>4440</v>
      </c>
      <c r="F9" s="64"/>
      <c r="G9" s="64"/>
      <c r="H9" s="62"/>
      <c r="I9" s="62"/>
      <c r="J9" s="62"/>
      <c r="K9" s="62"/>
      <c r="L9" s="62"/>
      <c r="M9" s="62"/>
      <c r="N9" s="62"/>
      <c r="O9" s="62"/>
      <c r="P9" s="62"/>
      <c r="Q9" s="62"/>
    </row>
    <row r="10" spans="1:18" s="67" customFormat="1" ht="12.95" customHeight="1">
      <c r="A10" s="1"/>
      <c r="B10" s="40"/>
      <c r="C10" s="65"/>
      <c r="D10" s="65"/>
      <c r="E10" s="65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</row>
    <row r="11" spans="1:18" ht="12.95" customHeight="1">
      <c r="A11" s="110" t="s">
        <v>3</v>
      </c>
      <c r="B11" s="60" t="s">
        <v>0</v>
      </c>
      <c r="C11" s="61">
        <f>'2015'!E7+'2015'!E10</f>
        <v>351858</v>
      </c>
      <c r="D11" s="61">
        <f>SUM(F11:Q11)</f>
        <v>0</v>
      </c>
      <c r="E11" s="61">
        <f>C11-D11</f>
        <v>351858</v>
      </c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</row>
    <row r="12" spans="1:18" ht="12.95" customHeight="1">
      <c r="A12" s="110"/>
      <c r="B12" s="60" t="s">
        <v>1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</row>
    <row r="13" spans="1:18" ht="12.95" customHeight="1">
      <c r="A13" s="110"/>
      <c r="B13" s="60" t="s">
        <v>2</v>
      </c>
      <c r="C13" s="61">
        <f>'2015'!E18</f>
        <v>1320</v>
      </c>
      <c r="D13" s="61">
        <f t="shared" ref="D13" si="2">SUM(F13:Q13)</f>
        <v>0</v>
      </c>
      <c r="E13" s="61">
        <f>C13-D13</f>
        <v>1320</v>
      </c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</row>
    <row r="14" spans="1:18" s="67" customFormat="1" ht="12.95" customHeight="1">
      <c r="A14" s="1"/>
      <c r="B14" s="40"/>
      <c r="C14" s="65"/>
      <c r="D14" s="65"/>
      <c r="E14" s="65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</row>
    <row r="15" spans="1:18" ht="12.95" customHeight="1">
      <c r="A15" s="109" t="s">
        <v>62</v>
      </c>
      <c r="B15" s="60" t="s">
        <v>0</v>
      </c>
      <c r="C15" s="61">
        <f>'2015'!F7+'2015'!F10</f>
        <v>1599999.96</v>
      </c>
      <c r="D15" s="61">
        <f>SUM(F15:Q15)</f>
        <v>0</v>
      </c>
      <c r="E15" s="61">
        <f>C15-D15</f>
        <v>1599999.96</v>
      </c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</row>
    <row r="16" spans="1:18" ht="12.95" customHeight="1">
      <c r="A16" s="109"/>
      <c r="B16" s="60" t="s">
        <v>1</v>
      </c>
      <c r="C16" s="61">
        <f>'2015'!F15</f>
        <v>24300</v>
      </c>
      <c r="D16" s="61">
        <f t="shared" ref="D16:D18" si="3">SUM(F16:Q16)</f>
        <v>0</v>
      </c>
      <c r="E16" s="61">
        <f t="shared" ref="E16" si="4">C16-D16</f>
        <v>24300</v>
      </c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</row>
    <row r="17" spans="1:17" ht="12">
      <c r="A17" s="109"/>
      <c r="B17" s="60" t="s">
        <v>2</v>
      </c>
      <c r="C17" s="61">
        <f>'2015'!F18</f>
        <v>91</v>
      </c>
      <c r="D17" s="61">
        <f t="shared" si="3"/>
        <v>0</v>
      </c>
      <c r="E17" s="61">
        <f>C17-D17</f>
        <v>91</v>
      </c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</row>
    <row r="18" spans="1:17" s="67" customFormat="1" ht="12">
      <c r="A18" s="1"/>
      <c r="B18" s="40"/>
      <c r="C18" s="65"/>
      <c r="D18" s="65">
        <f t="shared" si="3"/>
        <v>0</v>
      </c>
      <c r="E18" s="65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</row>
    <row r="19" spans="1:17" ht="12">
      <c r="A19" s="109" t="s">
        <v>79</v>
      </c>
      <c r="B19" s="60" t="s">
        <v>0</v>
      </c>
      <c r="C19" s="61">
        <f>'2015'!G7+'2015'!G10</f>
        <v>1699999.92</v>
      </c>
      <c r="D19" s="61">
        <f>SUM(F19:Q19)</f>
        <v>0</v>
      </c>
      <c r="E19" s="61">
        <f>C19-D19</f>
        <v>1699999.92</v>
      </c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</row>
    <row r="20" spans="1:17" ht="12">
      <c r="A20" s="109"/>
      <c r="B20" s="60" t="s">
        <v>1</v>
      </c>
      <c r="C20" s="61">
        <f>'2015'!G15</f>
        <v>7090</v>
      </c>
      <c r="D20" s="61">
        <f t="shared" ref="D20" si="5">SUM(F20:Q20)</f>
        <v>0</v>
      </c>
      <c r="E20" s="61">
        <f t="shared" ref="E20" si="6">C20-D20</f>
        <v>7090</v>
      </c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</row>
    <row r="21" spans="1:17" ht="12">
      <c r="A21" s="109"/>
      <c r="B21" s="60" t="s">
        <v>2</v>
      </c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</row>
    <row r="22" spans="1:17" s="67" customFormat="1" ht="12">
      <c r="A22" s="1"/>
      <c r="B22" s="40"/>
      <c r="C22" s="65"/>
      <c r="D22" s="65"/>
      <c r="E22" s="65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</row>
    <row r="23" spans="1:17" ht="12">
      <c r="A23" s="109" t="s">
        <v>4</v>
      </c>
      <c r="B23" s="60" t="s">
        <v>0</v>
      </c>
      <c r="C23" s="61">
        <f>'2015'!I7+'2015'!I10</f>
        <v>78000</v>
      </c>
      <c r="D23" s="61">
        <f>SUM(F23:Q23)</f>
        <v>0</v>
      </c>
      <c r="E23" s="61">
        <f>C23-D23</f>
        <v>78000</v>
      </c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</row>
    <row r="24" spans="1:17" ht="12">
      <c r="A24" s="109"/>
      <c r="B24" s="60" t="s">
        <v>1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</row>
    <row r="25" spans="1:17" ht="12">
      <c r="A25" s="109"/>
      <c r="B25" s="60" t="s">
        <v>2</v>
      </c>
      <c r="C25" s="61">
        <f>'2015'!I18</f>
        <v>67</v>
      </c>
      <c r="D25" s="61">
        <f t="shared" ref="D25" si="7">SUM(F25:Q25)</f>
        <v>0</v>
      </c>
      <c r="E25" s="61">
        <f>C25-D25</f>
        <v>67</v>
      </c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</row>
  </sheetData>
  <mergeCells count="5">
    <mergeCell ref="A7:A9"/>
    <mergeCell ref="A11:A13"/>
    <mergeCell ref="A15:A17"/>
    <mergeCell ref="A19:A21"/>
    <mergeCell ref="A23:A25"/>
  </mergeCells>
  <printOptions horizontalCentered="1" verticalCentered="1"/>
  <pageMargins left="0" right="0" top="0" bottom="0" header="0" footer="0"/>
  <pageSetup paperSize="9" scale="7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no xmlns="02fb9184-f59e-4684-aad0-03bf93b17f1c">2015</Ano>
    <CDE xmlns="02fb9184-f59e-4684-aad0-03bf93b17f1c">Previsão Orçamentária - Carvão Mineral</CDE>
    <TipoCDE xmlns="02fb9184-f59e-4684-aad0-03bf93b17f1c">7</TipoCD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E8DDB83B63B247A8CAB23BF028D619" ma:contentTypeVersion="5" ma:contentTypeDescription="Crie um novo documento." ma:contentTypeScope="" ma:versionID="c036d12dede886245eb08cd0355e62dc">
  <xsd:schema xmlns:xsd="http://www.w3.org/2001/XMLSchema" xmlns:xs="http://www.w3.org/2001/XMLSchema" xmlns:p="http://schemas.microsoft.com/office/2006/metadata/properties" xmlns:ns2="02fb9184-f59e-4684-aad0-03bf93b17f1c" targetNamespace="http://schemas.microsoft.com/office/2006/metadata/properties" ma:root="true" ma:fieldsID="e9f53291c475a85163c8aaafdb53e0a9" ns2:_="">
    <xsd:import namespace="02fb9184-f59e-4684-aad0-03bf93b17f1c"/>
    <xsd:element name="properties">
      <xsd:complexType>
        <xsd:sequence>
          <xsd:element name="documentManagement">
            <xsd:complexType>
              <xsd:all>
                <xsd:element ref="ns2:Ano" minOccurs="0"/>
                <xsd:element ref="ns2:TipoCDE" minOccurs="0"/>
                <xsd:element ref="ns2:C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b9184-f59e-4684-aad0-03bf93b17f1c" elementFormDefault="qualified">
    <xsd:import namespace="http://schemas.microsoft.com/office/2006/documentManagement/types"/>
    <xsd:import namespace="http://schemas.microsoft.com/office/infopath/2007/PartnerControls"/>
    <xsd:element name="Ano" ma:index="2" nillable="true" ma:displayName="Ano" ma:internalName="Ano">
      <xsd:simpleType>
        <xsd:restriction base="dms:Text">
          <xsd:maxLength value="4"/>
        </xsd:restriction>
      </xsd:simpleType>
    </xsd:element>
    <xsd:element name="TipoCDE" ma:index="3" nillable="true" ma:displayName="Tipo CDE" ma:list="{0a352a18-0bfa-4734-a2c0-9849229059f6}" ma:internalName="TipoCDE" ma:readOnly="false" ma:showField="Title">
      <xsd:simpleType>
        <xsd:restriction base="dms:Lookup"/>
      </xsd:simpleType>
    </xsd:element>
    <xsd:element name="CDE" ma:index="4" nillable="true" ma:displayName="CDE" ma:format="Dropdown" ma:internalName="CDE">
      <xsd:simpleType>
        <xsd:restriction base="dms:Choice">
          <xsd:enumeration value="Calendário de Pagamentos"/>
          <xsd:enumeration value="Movimentação de Combustível - Carvão Mineral"/>
          <xsd:enumeration value="Movimentação Financeira"/>
          <xsd:enumeration value="Pagamentos - Carvão Mineral"/>
          <xsd:enumeration value="Pagamentos Pendentes"/>
          <xsd:enumeration value="Pagamentos Realizados"/>
          <xsd:enumeration value="Preços por Mês de Referência - Carvão Mineral"/>
          <xsd:enumeration value="Previsão Orçamentária - Carvão Mineral"/>
          <xsd:enumeration value="Quantidades de Combustível Reembolsadas por Mês de Referência - Carvão Mineral"/>
          <xsd:enumeration value="Valores Reembolsados por Mês de Referência - Carvão Mineral"/>
          <xsd:enumeration value="Controle das liberações PLPT - a partir de maio/2017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Tipo de Conteú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59AB62-044C-4940-8C33-FD8531F3B5BB}"/>
</file>

<file path=customXml/itemProps2.xml><?xml version="1.0" encoding="utf-8"?>
<ds:datastoreItem xmlns:ds="http://schemas.openxmlformats.org/officeDocument/2006/customXml" ds:itemID="{592A76C0-9D2A-4DA5-B221-0A1A702A777E}"/>
</file>

<file path=customXml/itemProps3.xml><?xml version="1.0" encoding="utf-8"?>
<ds:datastoreItem xmlns:ds="http://schemas.openxmlformats.org/officeDocument/2006/customXml" ds:itemID="{E6896D0E-53B3-4F19-B1D4-1CE25774E3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2015</vt:lpstr>
      <vt:lpstr>$</vt:lpstr>
      <vt:lpstr>QTD</vt:lpstr>
    </vt:vector>
  </TitlesOfParts>
  <Company>Eletrobras - Centrais Elétricas Brasileiras S.A.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Previsão Orçamentária - 2015 </dc:title>
  <cp:lastPrinted>2014-11-14T13:15:58Z</cp:lastPrinted>
  <dcterms:created xsi:type="dcterms:W3CDTF">2014-06-27T11:46:19Z</dcterms:created>
  <dcterms:modified xsi:type="dcterms:W3CDTF">2014-11-26T20:59:52Z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0x010100FBE8DDB83B63B247A8CAB23BF028D619</vt:lpwstr>
  </property>
</Properties>
</file>