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75" windowWidth="20835" windowHeight="9240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F8" i="1" l="1"/>
  <c r="E9" i="1"/>
  <c r="H20" i="1"/>
  <c r="G20" i="1"/>
  <c r="F20" i="1"/>
  <c r="E20" i="1"/>
  <c r="G17" i="1"/>
  <c r="E17" i="1"/>
  <c r="F16" i="1"/>
  <c r="F17" i="1" s="1"/>
  <c r="H12" i="1"/>
  <c r="G12" i="1"/>
  <c r="F12" i="1"/>
  <c r="E12" i="1"/>
  <c r="H7" i="1"/>
  <c r="H13" i="1" s="1"/>
  <c r="G7" i="1"/>
  <c r="G9" i="1" s="1"/>
  <c r="F7" i="1"/>
  <c r="E14" i="1" l="1"/>
  <c r="F9" i="1"/>
  <c r="F14" i="1" s="1"/>
  <c r="F21" i="1"/>
  <c r="E13" i="1"/>
  <c r="E21" i="1"/>
  <c r="E22" i="1" s="1"/>
  <c r="E24" i="1" s="1"/>
  <c r="E26" i="1" s="1"/>
  <c r="G14" i="1"/>
  <c r="D12" i="1"/>
  <c r="D29" i="1" s="1"/>
  <c r="H21" i="1"/>
  <c r="D20" i="1"/>
  <c r="D32" i="1" s="1"/>
  <c r="G21" i="1"/>
  <c r="H9" i="1"/>
  <c r="H14" i="1" s="1"/>
  <c r="F13" i="1"/>
  <c r="D17" i="1"/>
  <c r="D31" i="1" s="1"/>
  <c r="G13" i="1"/>
  <c r="D9" i="1" l="1"/>
  <c r="D28" i="1" s="1"/>
  <c r="F22" i="1"/>
  <c r="F24" i="1" s="1"/>
  <c r="F26" i="1" s="1"/>
  <c r="G22" i="1"/>
  <c r="G24" i="1" s="1"/>
  <c r="G26" i="1" s="1"/>
  <c r="H22" i="1"/>
  <c r="H24" i="1" s="1"/>
  <c r="H26" i="1" s="1"/>
  <c r="D21" i="1"/>
  <c r="D33" i="1" s="1"/>
  <c r="D14" i="1"/>
  <c r="D30" i="1" s="1"/>
  <c r="D22" i="1" l="1"/>
  <c r="D24" i="1" l="1"/>
  <c r="D26" i="1"/>
  <c r="D34" i="1" s="1"/>
  <c r="D36" i="1" s="1"/>
</calcChain>
</file>

<file path=xl/sharedStrings.xml><?xml version="1.0" encoding="utf-8"?>
<sst xmlns="http://schemas.openxmlformats.org/spreadsheetml/2006/main" count="77" uniqueCount="51">
  <si>
    <t>FUNDO SETORIAL CONTA DE DESENVOLVIMENTO ENERGÉTICO</t>
  </si>
  <si>
    <t>CARVÃO MINERAL NACIONAL</t>
  </si>
  <si>
    <t>PREVISÃO DE CUSTO - CICLO 2017</t>
  </si>
  <si>
    <t xml:space="preserve">ITEM </t>
  </si>
  <si>
    <t>UNIDADE</t>
  </si>
  <si>
    <t>TOTAL 2017</t>
  </si>
  <si>
    <t>FIGUEIRA</t>
  </si>
  <si>
    <t>CARVÃO MINERAL</t>
  </si>
  <si>
    <t>COMPRA MÍNIMA CONTRATUAL</t>
  </si>
  <si>
    <t>t</t>
  </si>
  <si>
    <t>PREÇO MÉDIO ANUAL</t>
  </si>
  <si>
    <t>R$/t</t>
  </si>
  <si>
    <t>CUSTO DA COMPRA MÍNIMA CONTRATUAL</t>
  </si>
  <si>
    <t>R$</t>
  </si>
  <si>
    <t>COMPRA ADICIONAL</t>
  </si>
  <si>
    <t>PREÇO MÉDIO ANUAL COMPRA ADICIONAL</t>
  </si>
  <si>
    <t>CUSTO DA COMPRA ADICIONAL</t>
  </si>
  <si>
    <t>QUANTIDADE TOTAL</t>
  </si>
  <si>
    <t>COMBUSTÍVEL SECUNDÁRIO</t>
  </si>
  <si>
    <t>COMPRA ÓLEO COMBUSTÍVEL</t>
  </si>
  <si>
    <t>PREÇO ÓLEO COMBUSTÍVEL</t>
  </si>
  <si>
    <t>CUSTO ÓLEO COMBUSTÍVEL</t>
  </si>
  <si>
    <t>COMPRA ÓLEO DIESEL</t>
  </si>
  <si>
    <t>10³ L</t>
  </si>
  <si>
    <t>PREÇO ÓLEO DIESEL</t>
  </si>
  <si>
    <t>R$/10³ L</t>
  </si>
  <si>
    <t>CUSTO ÓLEO DIESEL</t>
  </si>
  <si>
    <t>CUSTO TOTAL COMBUSTÍVEL SECUNDÁRIO</t>
  </si>
  <si>
    <t>CUSTO TOTAL COM COMBUSTÍVEIS</t>
  </si>
  <si>
    <t>COBERTURA GERAÇÃO DE REFERÊNCIA</t>
  </si>
  <si>
    <t>%</t>
  </si>
  <si>
    <t>SUBTOTAL</t>
  </si>
  <si>
    <t>COBERTURA EFICIÊNCIA ENERGÉTICA</t>
  </si>
  <si>
    <t>CUSTO A SER COBERTO</t>
  </si>
  <si>
    <t>PREVISÃO DE CUSTO</t>
  </si>
  <si>
    <t>CARVÃO - COMPRA MÍNIMA CONTRATUAL</t>
  </si>
  <si>
    <t>CARVÃO - COMPRA ADICIONAL</t>
  </si>
  <si>
    <t>CARVÃO - TOTAL</t>
  </si>
  <si>
    <t>ÓLEO COMBUSTÍVEL</t>
  </si>
  <si>
    <t>ÓLEO DIESEL</t>
  </si>
  <si>
    <t>OUTROS CUSTOS</t>
  </si>
  <si>
    <t>CUSTO TOTAL CARVÃO MINERAL</t>
  </si>
  <si>
    <t>EFICIÊNCIA ENERGÉTICA - ÍNDICES UTILIZADOS EM 2016.</t>
  </si>
  <si>
    <t>GERAÇÃO DE REFERÊNCIA - ÍNDICES 2016/2015 AINDA NÃO DISPONÍVEIS.</t>
  </si>
  <si>
    <t>PREÇOS DOS COMBUSTÍVEIS PREVISTOS PELOS AGENTES PROPRIETÁRIOS DAS USINAS.</t>
  </si>
  <si>
    <t>ÍNDICES "GERAÇÃO DE REFERÊNCIA" E " EFICIÊNCIA ENERGÉTICA" REGULAMENTADOS PELA REN 500/2012 ART 3º §§ 4º, 5º, 6º E 7º.</t>
  </si>
  <si>
    <t>QUANTIDADES DE COMBUSTÍVEIS INDICADAS PELO GCO/DG/ELETROBRAS POR MEIO DE NOTA TÉCNICA ENCAMINHADA PELO MEMO GCO-040/2016 (18/11/2016).</t>
  </si>
  <si>
    <t>CANDIOTA III</t>
  </si>
  <si>
    <t>COMPLEXO DE JORGE LACERDA</t>
  </si>
  <si>
    <t>COMPLEXO DE PRESIDENTE MÉDICI</t>
  </si>
  <si>
    <t>ANEXO CARTA DFI 3343/2016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</si>
</sst>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66" fontId="3" fillId="0" borderId="1" xfId="2" applyNumberFormat="1" applyFont="1" applyFill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43" fontId="3" fillId="0" borderId="0" xfId="0" applyNumberFormat="1" applyFont="1" applyFill="1" applyBorder="1" applyAlignment="1">
      <alignment vertical="center" wrapText="1"/>
    </xf>
    <xf numFmtId="43" fontId="2" fillId="0" borderId="0" xfId="0" applyNumberFormat="1" applyFont="1" applyFill="1" applyBorder="1" applyAlignment="1">
      <alignment vertical="center" wrapText="1"/>
    </xf>
    <xf numFmtId="43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167" fontId="3" fillId="0" borderId="1" xfId="2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3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right" vertical="center" textRotation="90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2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3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4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5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6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8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9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0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1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2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4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5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6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57150</xdr:rowOff>
    </xdr:from>
    <xdr:to>
      <xdr:col>1</xdr:col>
      <xdr:colOff>523875</xdr:colOff>
      <xdr:row>2</xdr:row>
      <xdr:rowOff>133350</xdr:rowOff>
    </xdr:to>
    <xdr:pic>
      <xdr:nvPicPr>
        <xdr:cNvPr id="17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7150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F46" sqref="F46"/>
    </sheetView>
  </sheetViews>
  <sheetFormatPr defaultRowHeight="15" customHeight="1" x14ac:dyDescent="0.25"/>
  <cols>
    <col min="1" max="1" width="5.7109375" style="2" customWidth="1"/>
    <col min="2" max="2" width="45.7109375" style="2" customWidth="1"/>
    <col min="3" max="3" width="12.7109375" style="2" customWidth="1"/>
    <col min="4" max="4" width="24.7109375" style="24" customWidth="1"/>
    <col min="5" max="8" width="21.28515625" style="2" customWidth="1"/>
    <col min="9" max="9" width="15.28515625" style="2" bestFit="1" customWidth="1"/>
    <col min="10" max="11" width="10.140625" style="2" bestFit="1" customWidth="1"/>
    <col min="12" max="13" width="11.28515625" style="2" bestFit="1" customWidth="1"/>
    <col min="14" max="306" width="20.7109375" style="2" customWidth="1"/>
    <col min="307" max="403" width="9.140625" style="2"/>
    <col min="404" max="404" width="4.7109375" style="2" customWidth="1"/>
    <col min="405" max="405" width="35.7109375" style="2" customWidth="1"/>
    <col min="406" max="406" width="8.42578125" style="2" customWidth="1"/>
    <col min="407" max="407" width="15.28515625" style="2" customWidth="1"/>
    <col min="408" max="413" width="13.7109375" style="2" customWidth="1"/>
    <col min="414" max="659" width="9.140625" style="2"/>
    <col min="660" max="660" width="4.7109375" style="2" customWidth="1"/>
    <col min="661" max="661" width="35.7109375" style="2" customWidth="1"/>
    <col min="662" max="662" width="8.42578125" style="2" customWidth="1"/>
    <col min="663" max="663" width="15.28515625" style="2" customWidth="1"/>
    <col min="664" max="669" width="13.7109375" style="2" customWidth="1"/>
    <col min="670" max="915" width="9.140625" style="2"/>
    <col min="916" max="916" width="4.7109375" style="2" customWidth="1"/>
    <col min="917" max="917" width="35.7109375" style="2" customWidth="1"/>
    <col min="918" max="918" width="8.42578125" style="2" customWidth="1"/>
    <col min="919" max="919" width="15.28515625" style="2" customWidth="1"/>
    <col min="920" max="925" width="13.7109375" style="2" customWidth="1"/>
    <col min="926" max="1171" width="9.140625" style="2"/>
    <col min="1172" max="1172" width="4.7109375" style="2" customWidth="1"/>
    <col min="1173" max="1173" width="35.7109375" style="2" customWidth="1"/>
    <col min="1174" max="1174" width="8.42578125" style="2" customWidth="1"/>
    <col min="1175" max="1175" width="15.28515625" style="2" customWidth="1"/>
    <col min="1176" max="1181" width="13.7109375" style="2" customWidth="1"/>
    <col min="1182" max="1427" width="9.140625" style="2"/>
    <col min="1428" max="1428" width="4.7109375" style="2" customWidth="1"/>
    <col min="1429" max="1429" width="35.7109375" style="2" customWidth="1"/>
    <col min="1430" max="1430" width="8.42578125" style="2" customWidth="1"/>
    <col min="1431" max="1431" width="15.28515625" style="2" customWidth="1"/>
    <col min="1432" max="1437" width="13.7109375" style="2" customWidth="1"/>
    <col min="1438" max="1683" width="9.140625" style="2"/>
    <col min="1684" max="1684" width="4.7109375" style="2" customWidth="1"/>
    <col min="1685" max="1685" width="35.7109375" style="2" customWidth="1"/>
    <col min="1686" max="1686" width="8.42578125" style="2" customWidth="1"/>
    <col min="1687" max="1687" width="15.28515625" style="2" customWidth="1"/>
    <col min="1688" max="1693" width="13.7109375" style="2" customWidth="1"/>
    <col min="1694" max="1939" width="9.140625" style="2"/>
    <col min="1940" max="1940" width="4.7109375" style="2" customWidth="1"/>
    <col min="1941" max="1941" width="35.7109375" style="2" customWidth="1"/>
    <col min="1942" max="1942" width="8.42578125" style="2" customWidth="1"/>
    <col min="1943" max="1943" width="15.28515625" style="2" customWidth="1"/>
    <col min="1944" max="1949" width="13.7109375" style="2" customWidth="1"/>
    <col min="1950" max="2195" width="9.140625" style="2"/>
    <col min="2196" max="2196" width="4.7109375" style="2" customWidth="1"/>
    <col min="2197" max="2197" width="35.7109375" style="2" customWidth="1"/>
    <col min="2198" max="2198" width="8.42578125" style="2" customWidth="1"/>
    <col min="2199" max="2199" width="15.28515625" style="2" customWidth="1"/>
    <col min="2200" max="2205" width="13.7109375" style="2" customWidth="1"/>
    <col min="2206" max="2451" width="9.140625" style="2"/>
    <col min="2452" max="2452" width="4.7109375" style="2" customWidth="1"/>
    <col min="2453" max="2453" width="35.7109375" style="2" customWidth="1"/>
    <col min="2454" max="2454" width="8.42578125" style="2" customWidth="1"/>
    <col min="2455" max="2455" width="15.28515625" style="2" customWidth="1"/>
    <col min="2456" max="2461" width="13.7109375" style="2" customWidth="1"/>
    <col min="2462" max="2707" width="9.140625" style="2"/>
    <col min="2708" max="2708" width="4.7109375" style="2" customWidth="1"/>
    <col min="2709" max="2709" width="35.7109375" style="2" customWidth="1"/>
    <col min="2710" max="2710" width="8.42578125" style="2" customWidth="1"/>
    <col min="2711" max="2711" width="15.28515625" style="2" customWidth="1"/>
    <col min="2712" max="2717" width="13.7109375" style="2" customWidth="1"/>
    <col min="2718" max="2963" width="9.140625" style="2"/>
    <col min="2964" max="2964" width="4.7109375" style="2" customWidth="1"/>
    <col min="2965" max="2965" width="35.7109375" style="2" customWidth="1"/>
    <col min="2966" max="2966" width="8.42578125" style="2" customWidth="1"/>
    <col min="2967" max="2967" width="15.28515625" style="2" customWidth="1"/>
    <col min="2968" max="2973" width="13.7109375" style="2" customWidth="1"/>
    <col min="2974" max="3219" width="9.140625" style="2"/>
    <col min="3220" max="3220" width="4.7109375" style="2" customWidth="1"/>
    <col min="3221" max="3221" width="35.7109375" style="2" customWidth="1"/>
    <col min="3222" max="3222" width="8.42578125" style="2" customWidth="1"/>
    <col min="3223" max="3223" width="15.28515625" style="2" customWidth="1"/>
    <col min="3224" max="3229" width="13.7109375" style="2" customWidth="1"/>
    <col min="3230" max="3475" width="9.140625" style="2"/>
    <col min="3476" max="3476" width="4.7109375" style="2" customWidth="1"/>
    <col min="3477" max="3477" width="35.7109375" style="2" customWidth="1"/>
    <col min="3478" max="3478" width="8.42578125" style="2" customWidth="1"/>
    <col min="3479" max="3479" width="15.28515625" style="2" customWidth="1"/>
    <col min="3480" max="3485" width="13.7109375" style="2" customWidth="1"/>
    <col min="3486" max="3731" width="9.140625" style="2"/>
    <col min="3732" max="3732" width="4.7109375" style="2" customWidth="1"/>
    <col min="3733" max="3733" width="35.7109375" style="2" customWidth="1"/>
    <col min="3734" max="3734" width="8.42578125" style="2" customWidth="1"/>
    <col min="3735" max="3735" width="15.28515625" style="2" customWidth="1"/>
    <col min="3736" max="3741" width="13.7109375" style="2" customWidth="1"/>
    <col min="3742" max="3987" width="9.140625" style="2"/>
    <col min="3988" max="3988" width="4.7109375" style="2" customWidth="1"/>
    <col min="3989" max="3989" width="35.7109375" style="2" customWidth="1"/>
    <col min="3990" max="3990" width="8.42578125" style="2" customWidth="1"/>
    <col min="3991" max="3991" width="15.28515625" style="2" customWidth="1"/>
    <col min="3992" max="3997" width="13.7109375" style="2" customWidth="1"/>
    <col min="3998" max="4243" width="9.140625" style="2"/>
    <col min="4244" max="4244" width="4.7109375" style="2" customWidth="1"/>
    <col min="4245" max="4245" width="35.7109375" style="2" customWidth="1"/>
    <col min="4246" max="4246" width="8.42578125" style="2" customWidth="1"/>
    <col min="4247" max="4247" width="15.28515625" style="2" customWidth="1"/>
    <col min="4248" max="4253" width="13.7109375" style="2" customWidth="1"/>
    <col min="4254" max="4499" width="9.140625" style="2"/>
    <col min="4500" max="4500" width="4.7109375" style="2" customWidth="1"/>
    <col min="4501" max="4501" width="35.7109375" style="2" customWidth="1"/>
    <col min="4502" max="4502" width="8.42578125" style="2" customWidth="1"/>
    <col min="4503" max="4503" width="15.28515625" style="2" customWidth="1"/>
    <col min="4504" max="4509" width="13.7109375" style="2" customWidth="1"/>
    <col min="4510" max="4755" width="9.140625" style="2"/>
    <col min="4756" max="4756" width="4.7109375" style="2" customWidth="1"/>
    <col min="4757" max="4757" width="35.7109375" style="2" customWidth="1"/>
    <col min="4758" max="4758" width="8.42578125" style="2" customWidth="1"/>
    <col min="4759" max="4759" width="15.28515625" style="2" customWidth="1"/>
    <col min="4760" max="4765" width="13.7109375" style="2" customWidth="1"/>
    <col min="4766" max="5011" width="9.140625" style="2"/>
    <col min="5012" max="5012" width="4.7109375" style="2" customWidth="1"/>
    <col min="5013" max="5013" width="35.7109375" style="2" customWidth="1"/>
    <col min="5014" max="5014" width="8.42578125" style="2" customWidth="1"/>
    <col min="5015" max="5015" width="15.28515625" style="2" customWidth="1"/>
    <col min="5016" max="5021" width="13.7109375" style="2" customWidth="1"/>
    <col min="5022" max="5267" width="9.140625" style="2"/>
    <col min="5268" max="5268" width="4.7109375" style="2" customWidth="1"/>
    <col min="5269" max="5269" width="35.7109375" style="2" customWidth="1"/>
    <col min="5270" max="5270" width="8.42578125" style="2" customWidth="1"/>
    <col min="5271" max="5271" width="15.28515625" style="2" customWidth="1"/>
    <col min="5272" max="5277" width="13.7109375" style="2" customWidth="1"/>
    <col min="5278" max="5523" width="9.140625" style="2"/>
    <col min="5524" max="5524" width="4.7109375" style="2" customWidth="1"/>
    <col min="5525" max="5525" width="35.7109375" style="2" customWidth="1"/>
    <col min="5526" max="5526" width="8.42578125" style="2" customWidth="1"/>
    <col min="5527" max="5527" width="15.28515625" style="2" customWidth="1"/>
    <col min="5528" max="5533" width="13.7109375" style="2" customWidth="1"/>
    <col min="5534" max="5779" width="9.140625" style="2"/>
    <col min="5780" max="5780" width="4.7109375" style="2" customWidth="1"/>
    <col min="5781" max="5781" width="35.7109375" style="2" customWidth="1"/>
    <col min="5782" max="5782" width="8.42578125" style="2" customWidth="1"/>
    <col min="5783" max="5783" width="15.28515625" style="2" customWidth="1"/>
    <col min="5784" max="5789" width="13.7109375" style="2" customWidth="1"/>
    <col min="5790" max="6035" width="9.140625" style="2"/>
    <col min="6036" max="6036" width="4.7109375" style="2" customWidth="1"/>
    <col min="6037" max="6037" width="35.7109375" style="2" customWidth="1"/>
    <col min="6038" max="6038" width="8.42578125" style="2" customWidth="1"/>
    <col min="6039" max="6039" width="15.28515625" style="2" customWidth="1"/>
    <col min="6040" max="6045" width="13.7109375" style="2" customWidth="1"/>
    <col min="6046" max="6291" width="9.140625" style="2"/>
    <col min="6292" max="6292" width="4.7109375" style="2" customWidth="1"/>
    <col min="6293" max="6293" width="35.7109375" style="2" customWidth="1"/>
    <col min="6294" max="6294" width="8.42578125" style="2" customWidth="1"/>
    <col min="6295" max="6295" width="15.28515625" style="2" customWidth="1"/>
    <col min="6296" max="6301" width="13.7109375" style="2" customWidth="1"/>
    <col min="6302" max="6547" width="9.140625" style="2"/>
    <col min="6548" max="6548" width="4.7109375" style="2" customWidth="1"/>
    <col min="6549" max="6549" width="35.7109375" style="2" customWidth="1"/>
    <col min="6550" max="6550" width="8.42578125" style="2" customWidth="1"/>
    <col min="6551" max="6551" width="15.28515625" style="2" customWidth="1"/>
    <col min="6552" max="6557" width="13.7109375" style="2" customWidth="1"/>
    <col min="6558" max="6803" width="9.140625" style="2"/>
    <col min="6804" max="6804" width="4.7109375" style="2" customWidth="1"/>
    <col min="6805" max="6805" width="35.7109375" style="2" customWidth="1"/>
    <col min="6806" max="6806" width="8.42578125" style="2" customWidth="1"/>
    <col min="6807" max="6807" width="15.28515625" style="2" customWidth="1"/>
    <col min="6808" max="6813" width="13.7109375" style="2" customWidth="1"/>
    <col min="6814" max="7059" width="9.140625" style="2"/>
    <col min="7060" max="7060" width="4.7109375" style="2" customWidth="1"/>
    <col min="7061" max="7061" width="35.7109375" style="2" customWidth="1"/>
    <col min="7062" max="7062" width="8.42578125" style="2" customWidth="1"/>
    <col min="7063" max="7063" width="15.28515625" style="2" customWidth="1"/>
    <col min="7064" max="7069" width="13.7109375" style="2" customWidth="1"/>
    <col min="7070" max="7315" width="9.140625" style="2"/>
    <col min="7316" max="7316" width="4.7109375" style="2" customWidth="1"/>
    <col min="7317" max="7317" width="35.7109375" style="2" customWidth="1"/>
    <col min="7318" max="7318" width="8.42578125" style="2" customWidth="1"/>
    <col min="7319" max="7319" width="15.28515625" style="2" customWidth="1"/>
    <col min="7320" max="7325" width="13.7109375" style="2" customWidth="1"/>
    <col min="7326" max="7571" width="9.140625" style="2"/>
    <col min="7572" max="7572" width="4.7109375" style="2" customWidth="1"/>
    <col min="7573" max="7573" width="35.7109375" style="2" customWidth="1"/>
    <col min="7574" max="7574" width="8.42578125" style="2" customWidth="1"/>
    <col min="7575" max="7575" width="15.28515625" style="2" customWidth="1"/>
    <col min="7576" max="7581" width="13.7109375" style="2" customWidth="1"/>
    <col min="7582" max="7827" width="9.140625" style="2"/>
    <col min="7828" max="7828" width="4.7109375" style="2" customWidth="1"/>
    <col min="7829" max="7829" width="35.7109375" style="2" customWidth="1"/>
    <col min="7830" max="7830" width="8.42578125" style="2" customWidth="1"/>
    <col min="7831" max="7831" width="15.28515625" style="2" customWidth="1"/>
    <col min="7832" max="7837" width="13.7109375" style="2" customWidth="1"/>
    <col min="7838" max="8083" width="9.140625" style="2"/>
    <col min="8084" max="8084" width="4.7109375" style="2" customWidth="1"/>
    <col min="8085" max="8085" width="35.7109375" style="2" customWidth="1"/>
    <col min="8086" max="8086" width="8.42578125" style="2" customWidth="1"/>
    <col min="8087" max="8087" width="15.28515625" style="2" customWidth="1"/>
    <col min="8088" max="8093" width="13.7109375" style="2" customWidth="1"/>
    <col min="8094" max="8339" width="9.140625" style="2"/>
    <col min="8340" max="8340" width="4.7109375" style="2" customWidth="1"/>
    <col min="8341" max="8341" width="35.7109375" style="2" customWidth="1"/>
    <col min="8342" max="8342" width="8.42578125" style="2" customWidth="1"/>
    <col min="8343" max="8343" width="15.28515625" style="2" customWidth="1"/>
    <col min="8344" max="8349" width="13.7109375" style="2" customWidth="1"/>
    <col min="8350" max="8595" width="9.140625" style="2"/>
    <col min="8596" max="8596" width="4.7109375" style="2" customWidth="1"/>
    <col min="8597" max="8597" width="35.7109375" style="2" customWidth="1"/>
    <col min="8598" max="8598" width="8.42578125" style="2" customWidth="1"/>
    <col min="8599" max="8599" width="15.28515625" style="2" customWidth="1"/>
    <col min="8600" max="8605" width="13.7109375" style="2" customWidth="1"/>
    <col min="8606" max="8851" width="9.140625" style="2"/>
    <col min="8852" max="8852" width="4.7109375" style="2" customWidth="1"/>
    <col min="8853" max="8853" width="35.7109375" style="2" customWidth="1"/>
    <col min="8854" max="8854" width="8.42578125" style="2" customWidth="1"/>
    <col min="8855" max="8855" width="15.28515625" style="2" customWidth="1"/>
    <col min="8856" max="8861" width="13.7109375" style="2" customWidth="1"/>
    <col min="8862" max="9107" width="9.140625" style="2"/>
    <col min="9108" max="9108" width="4.7109375" style="2" customWidth="1"/>
    <col min="9109" max="9109" width="35.7109375" style="2" customWidth="1"/>
    <col min="9110" max="9110" width="8.42578125" style="2" customWidth="1"/>
    <col min="9111" max="9111" width="15.28515625" style="2" customWidth="1"/>
    <col min="9112" max="9117" width="13.7109375" style="2" customWidth="1"/>
    <col min="9118" max="9363" width="9.140625" style="2"/>
    <col min="9364" max="9364" width="4.7109375" style="2" customWidth="1"/>
    <col min="9365" max="9365" width="35.7109375" style="2" customWidth="1"/>
    <col min="9366" max="9366" width="8.42578125" style="2" customWidth="1"/>
    <col min="9367" max="9367" width="15.28515625" style="2" customWidth="1"/>
    <col min="9368" max="9373" width="13.7109375" style="2" customWidth="1"/>
    <col min="9374" max="9619" width="9.140625" style="2"/>
    <col min="9620" max="9620" width="4.7109375" style="2" customWidth="1"/>
    <col min="9621" max="9621" width="35.7109375" style="2" customWidth="1"/>
    <col min="9622" max="9622" width="8.42578125" style="2" customWidth="1"/>
    <col min="9623" max="9623" width="15.28515625" style="2" customWidth="1"/>
    <col min="9624" max="9629" width="13.7109375" style="2" customWidth="1"/>
    <col min="9630" max="9875" width="9.140625" style="2"/>
    <col min="9876" max="9876" width="4.7109375" style="2" customWidth="1"/>
    <col min="9877" max="9877" width="35.7109375" style="2" customWidth="1"/>
    <col min="9878" max="9878" width="8.42578125" style="2" customWidth="1"/>
    <col min="9879" max="9879" width="15.28515625" style="2" customWidth="1"/>
    <col min="9880" max="9885" width="13.7109375" style="2" customWidth="1"/>
    <col min="9886" max="10131" width="9.140625" style="2"/>
    <col min="10132" max="10132" width="4.7109375" style="2" customWidth="1"/>
    <col min="10133" max="10133" width="35.7109375" style="2" customWidth="1"/>
    <col min="10134" max="10134" width="8.42578125" style="2" customWidth="1"/>
    <col min="10135" max="10135" width="15.28515625" style="2" customWidth="1"/>
    <col min="10136" max="10141" width="13.7109375" style="2" customWidth="1"/>
    <col min="10142" max="10387" width="9.140625" style="2"/>
    <col min="10388" max="10388" width="4.7109375" style="2" customWidth="1"/>
    <col min="10389" max="10389" width="35.7109375" style="2" customWidth="1"/>
    <col min="10390" max="10390" width="8.42578125" style="2" customWidth="1"/>
    <col min="10391" max="10391" width="15.28515625" style="2" customWidth="1"/>
    <col min="10392" max="10397" width="13.7109375" style="2" customWidth="1"/>
    <col min="10398" max="10643" width="9.140625" style="2"/>
    <col min="10644" max="10644" width="4.7109375" style="2" customWidth="1"/>
    <col min="10645" max="10645" width="35.7109375" style="2" customWidth="1"/>
    <col min="10646" max="10646" width="8.42578125" style="2" customWidth="1"/>
    <col min="10647" max="10647" width="15.28515625" style="2" customWidth="1"/>
    <col min="10648" max="10653" width="13.7109375" style="2" customWidth="1"/>
    <col min="10654" max="10899" width="9.140625" style="2"/>
    <col min="10900" max="10900" width="4.7109375" style="2" customWidth="1"/>
    <col min="10901" max="10901" width="35.7109375" style="2" customWidth="1"/>
    <col min="10902" max="10902" width="8.42578125" style="2" customWidth="1"/>
    <col min="10903" max="10903" width="15.28515625" style="2" customWidth="1"/>
    <col min="10904" max="10909" width="13.7109375" style="2" customWidth="1"/>
    <col min="10910" max="11155" width="9.140625" style="2"/>
    <col min="11156" max="11156" width="4.7109375" style="2" customWidth="1"/>
    <col min="11157" max="11157" width="35.7109375" style="2" customWidth="1"/>
    <col min="11158" max="11158" width="8.42578125" style="2" customWidth="1"/>
    <col min="11159" max="11159" width="15.28515625" style="2" customWidth="1"/>
    <col min="11160" max="11165" width="13.7109375" style="2" customWidth="1"/>
    <col min="11166" max="11411" width="9.140625" style="2"/>
    <col min="11412" max="11412" width="4.7109375" style="2" customWidth="1"/>
    <col min="11413" max="11413" width="35.7109375" style="2" customWidth="1"/>
    <col min="11414" max="11414" width="8.42578125" style="2" customWidth="1"/>
    <col min="11415" max="11415" width="15.28515625" style="2" customWidth="1"/>
    <col min="11416" max="11421" width="13.7109375" style="2" customWidth="1"/>
    <col min="11422" max="11667" width="9.140625" style="2"/>
    <col min="11668" max="11668" width="4.7109375" style="2" customWidth="1"/>
    <col min="11669" max="11669" width="35.7109375" style="2" customWidth="1"/>
    <col min="11670" max="11670" width="8.42578125" style="2" customWidth="1"/>
    <col min="11671" max="11671" width="15.28515625" style="2" customWidth="1"/>
    <col min="11672" max="11677" width="13.7109375" style="2" customWidth="1"/>
    <col min="11678" max="11923" width="9.140625" style="2"/>
    <col min="11924" max="11924" width="4.7109375" style="2" customWidth="1"/>
    <col min="11925" max="11925" width="35.7109375" style="2" customWidth="1"/>
    <col min="11926" max="11926" width="8.42578125" style="2" customWidth="1"/>
    <col min="11927" max="11927" width="15.28515625" style="2" customWidth="1"/>
    <col min="11928" max="11933" width="13.7109375" style="2" customWidth="1"/>
    <col min="11934" max="12179" width="9.140625" style="2"/>
    <col min="12180" max="12180" width="4.7109375" style="2" customWidth="1"/>
    <col min="12181" max="12181" width="35.7109375" style="2" customWidth="1"/>
    <col min="12182" max="12182" width="8.42578125" style="2" customWidth="1"/>
    <col min="12183" max="12183" width="15.28515625" style="2" customWidth="1"/>
    <col min="12184" max="12189" width="13.7109375" style="2" customWidth="1"/>
    <col min="12190" max="12435" width="9.140625" style="2"/>
    <col min="12436" max="12436" width="4.7109375" style="2" customWidth="1"/>
    <col min="12437" max="12437" width="35.7109375" style="2" customWidth="1"/>
    <col min="12438" max="12438" width="8.42578125" style="2" customWidth="1"/>
    <col min="12439" max="12439" width="15.28515625" style="2" customWidth="1"/>
    <col min="12440" max="12445" width="13.7109375" style="2" customWidth="1"/>
    <col min="12446" max="12691" width="9.140625" style="2"/>
    <col min="12692" max="12692" width="4.7109375" style="2" customWidth="1"/>
    <col min="12693" max="12693" width="35.7109375" style="2" customWidth="1"/>
    <col min="12694" max="12694" width="8.42578125" style="2" customWidth="1"/>
    <col min="12695" max="12695" width="15.28515625" style="2" customWidth="1"/>
    <col min="12696" max="12701" width="13.7109375" style="2" customWidth="1"/>
    <col min="12702" max="12947" width="9.140625" style="2"/>
    <col min="12948" max="12948" width="4.7109375" style="2" customWidth="1"/>
    <col min="12949" max="12949" width="35.7109375" style="2" customWidth="1"/>
    <col min="12950" max="12950" width="8.42578125" style="2" customWidth="1"/>
    <col min="12951" max="12951" width="15.28515625" style="2" customWidth="1"/>
    <col min="12952" max="12957" width="13.7109375" style="2" customWidth="1"/>
    <col min="12958" max="13203" width="9.140625" style="2"/>
    <col min="13204" max="13204" width="4.7109375" style="2" customWidth="1"/>
    <col min="13205" max="13205" width="35.7109375" style="2" customWidth="1"/>
    <col min="13206" max="13206" width="8.42578125" style="2" customWidth="1"/>
    <col min="13207" max="13207" width="15.28515625" style="2" customWidth="1"/>
    <col min="13208" max="13213" width="13.7109375" style="2" customWidth="1"/>
    <col min="13214" max="13459" width="9.140625" style="2"/>
    <col min="13460" max="13460" width="4.7109375" style="2" customWidth="1"/>
    <col min="13461" max="13461" width="35.7109375" style="2" customWidth="1"/>
    <col min="13462" max="13462" width="8.42578125" style="2" customWidth="1"/>
    <col min="13463" max="13463" width="15.28515625" style="2" customWidth="1"/>
    <col min="13464" max="13469" width="13.7109375" style="2" customWidth="1"/>
    <col min="13470" max="13715" width="9.140625" style="2"/>
    <col min="13716" max="13716" width="4.7109375" style="2" customWidth="1"/>
    <col min="13717" max="13717" width="35.7109375" style="2" customWidth="1"/>
    <col min="13718" max="13718" width="8.42578125" style="2" customWidth="1"/>
    <col min="13719" max="13719" width="15.28515625" style="2" customWidth="1"/>
    <col min="13720" max="13725" width="13.7109375" style="2" customWidth="1"/>
    <col min="13726" max="13971" width="9.140625" style="2"/>
    <col min="13972" max="13972" width="4.7109375" style="2" customWidth="1"/>
    <col min="13973" max="13973" width="35.7109375" style="2" customWidth="1"/>
    <col min="13974" max="13974" width="8.42578125" style="2" customWidth="1"/>
    <col min="13975" max="13975" width="15.28515625" style="2" customWidth="1"/>
    <col min="13976" max="13981" width="13.7109375" style="2" customWidth="1"/>
    <col min="13982" max="14227" width="9.140625" style="2"/>
    <col min="14228" max="14228" width="4.7109375" style="2" customWidth="1"/>
    <col min="14229" max="14229" width="35.7109375" style="2" customWidth="1"/>
    <col min="14230" max="14230" width="8.42578125" style="2" customWidth="1"/>
    <col min="14231" max="14231" width="15.28515625" style="2" customWidth="1"/>
    <col min="14232" max="14237" width="13.7109375" style="2" customWidth="1"/>
    <col min="14238" max="14483" width="9.140625" style="2"/>
    <col min="14484" max="14484" width="4.7109375" style="2" customWidth="1"/>
    <col min="14485" max="14485" width="35.7109375" style="2" customWidth="1"/>
    <col min="14486" max="14486" width="8.42578125" style="2" customWidth="1"/>
    <col min="14487" max="14487" width="15.28515625" style="2" customWidth="1"/>
    <col min="14488" max="14493" width="13.7109375" style="2" customWidth="1"/>
    <col min="14494" max="14739" width="9.140625" style="2"/>
    <col min="14740" max="14740" width="4.7109375" style="2" customWidth="1"/>
    <col min="14741" max="14741" width="35.7109375" style="2" customWidth="1"/>
    <col min="14742" max="14742" width="8.42578125" style="2" customWidth="1"/>
    <col min="14743" max="14743" width="15.28515625" style="2" customWidth="1"/>
    <col min="14744" max="14749" width="13.7109375" style="2" customWidth="1"/>
    <col min="14750" max="14995" width="9.140625" style="2"/>
    <col min="14996" max="14996" width="4.7109375" style="2" customWidth="1"/>
    <col min="14997" max="14997" width="35.7109375" style="2" customWidth="1"/>
    <col min="14998" max="14998" width="8.42578125" style="2" customWidth="1"/>
    <col min="14999" max="14999" width="15.28515625" style="2" customWidth="1"/>
    <col min="15000" max="15005" width="13.7109375" style="2" customWidth="1"/>
    <col min="15006" max="15251" width="9.140625" style="2"/>
    <col min="15252" max="15252" width="4.7109375" style="2" customWidth="1"/>
    <col min="15253" max="15253" width="35.7109375" style="2" customWidth="1"/>
    <col min="15254" max="15254" width="8.42578125" style="2" customWidth="1"/>
    <col min="15255" max="15255" width="15.28515625" style="2" customWidth="1"/>
    <col min="15256" max="15261" width="13.7109375" style="2" customWidth="1"/>
    <col min="15262" max="15507" width="9.140625" style="2"/>
    <col min="15508" max="15508" width="4.7109375" style="2" customWidth="1"/>
    <col min="15509" max="15509" width="35.7109375" style="2" customWidth="1"/>
    <col min="15510" max="15510" width="8.42578125" style="2" customWidth="1"/>
    <col min="15511" max="15511" width="15.28515625" style="2" customWidth="1"/>
    <col min="15512" max="15517" width="13.7109375" style="2" customWidth="1"/>
    <col min="15518" max="15763" width="9.140625" style="2"/>
    <col min="15764" max="15764" width="4.7109375" style="2" customWidth="1"/>
    <col min="15765" max="15765" width="35.7109375" style="2" customWidth="1"/>
    <col min="15766" max="15766" width="8.42578125" style="2" customWidth="1"/>
    <col min="15767" max="15767" width="15.28515625" style="2" customWidth="1"/>
    <col min="15768" max="15773" width="13.7109375" style="2" customWidth="1"/>
    <col min="15774" max="16019" width="9.140625" style="2"/>
    <col min="16020" max="16020" width="4.7109375" style="2" customWidth="1"/>
    <col min="16021" max="16021" width="35.7109375" style="2" customWidth="1"/>
    <col min="16022" max="16022" width="8.42578125" style="2" customWidth="1"/>
    <col min="16023" max="16023" width="15.28515625" style="2" customWidth="1"/>
    <col min="16024" max="16029" width="13.7109375" style="2" customWidth="1"/>
    <col min="16030" max="16384" width="9.140625" style="2"/>
  </cols>
  <sheetData>
    <row r="1" spans="1:11" ht="1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11" ht="15" customHeight="1" x14ac:dyDescent="0.25">
      <c r="A3" s="50" t="s">
        <v>2</v>
      </c>
      <c r="B3" s="50"/>
      <c r="C3" s="50"/>
      <c r="D3" s="50"/>
      <c r="E3" s="50"/>
      <c r="F3" s="50"/>
      <c r="G3" s="50"/>
      <c r="H3" s="50"/>
      <c r="I3" s="23"/>
    </row>
    <row r="4" spans="1:11" ht="15" customHeight="1" x14ac:dyDescent="0.25">
      <c r="A4" s="3"/>
      <c r="B4" s="3"/>
      <c r="C4" s="4"/>
      <c r="D4" s="3"/>
      <c r="E4" s="3"/>
      <c r="F4" s="3"/>
      <c r="G4" s="3"/>
      <c r="H4" s="5"/>
      <c r="K4" s="6"/>
    </row>
    <row r="5" spans="1:11" ht="15" customHeight="1" x14ac:dyDescent="0.25">
      <c r="A5" s="51" t="s">
        <v>3</v>
      </c>
      <c r="B5" s="51"/>
      <c r="C5" s="52" t="s">
        <v>4</v>
      </c>
      <c r="D5" s="51" t="s">
        <v>5</v>
      </c>
      <c r="E5" s="54" t="s">
        <v>49</v>
      </c>
      <c r="F5" s="40" t="s">
        <v>47</v>
      </c>
      <c r="G5" s="53" t="s">
        <v>48</v>
      </c>
      <c r="H5" s="55" t="s">
        <v>6</v>
      </c>
      <c r="K5" s="6"/>
    </row>
    <row r="6" spans="1:11" ht="15" customHeight="1" x14ac:dyDescent="0.25">
      <c r="A6" s="51"/>
      <c r="B6" s="51"/>
      <c r="C6" s="52"/>
      <c r="D6" s="51"/>
      <c r="E6" s="54"/>
      <c r="F6" s="41"/>
      <c r="G6" s="54"/>
      <c r="H6" s="51"/>
      <c r="K6" s="6"/>
    </row>
    <row r="7" spans="1:11" ht="15" customHeight="1" x14ac:dyDescent="0.25">
      <c r="A7" s="57" t="s">
        <v>7</v>
      </c>
      <c r="B7" s="8" t="s">
        <v>8</v>
      </c>
      <c r="C7" s="9" t="s">
        <v>9</v>
      </c>
      <c r="D7" s="7"/>
      <c r="E7" s="10">
        <v>200000</v>
      </c>
      <c r="F7" s="10">
        <f>141666.66*12</f>
        <v>1699999.92</v>
      </c>
      <c r="G7" s="10">
        <f>200000*12</f>
        <v>2400000</v>
      </c>
      <c r="H7" s="10">
        <f>6500*12</f>
        <v>78000</v>
      </c>
      <c r="J7" s="6"/>
    </row>
    <row r="8" spans="1:11" ht="15" customHeight="1" x14ac:dyDescent="0.25">
      <c r="A8" s="58"/>
      <c r="B8" s="8" t="s">
        <v>10</v>
      </c>
      <c r="C8" s="9" t="s">
        <v>11</v>
      </c>
      <c r="D8" s="7"/>
      <c r="E8" s="11">
        <v>68.599999999999994</v>
      </c>
      <c r="F8" s="11">
        <f>E8</f>
        <v>68.599999999999994</v>
      </c>
      <c r="G8" s="11">
        <v>285.92</v>
      </c>
      <c r="H8" s="11">
        <v>413.89</v>
      </c>
      <c r="J8" s="6"/>
    </row>
    <row r="9" spans="1:11" ht="15" customHeight="1" x14ac:dyDescent="0.25">
      <c r="A9" s="58"/>
      <c r="B9" s="8" t="s">
        <v>12</v>
      </c>
      <c r="C9" s="9" t="s">
        <v>13</v>
      </c>
      <c r="D9" s="13">
        <f>SUM(E9:H9)</f>
        <v>848831414.51199996</v>
      </c>
      <c r="E9" s="11">
        <f t="shared" ref="E9:H9" si="0">E8*E7</f>
        <v>13719999.999999998</v>
      </c>
      <c r="F9" s="11">
        <f t="shared" si="0"/>
        <v>116619994.51199998</v>
      </c>
      <c r="G9" s="11">
        <f t="shared" si="0"/>
        <v>686208000</v>
      </c>
      <c r="H9" s="11">
        <f t="shared" si="0"/>
        <v>32283420</v>
      </c>
      <c r="J9" s="6"/>
    </row>
    <row r="10" spans="1:11" ht="15" customHeight="1" x14ac:dyDescent="0.25">
      <c r="A10" s="58"/>
      <c r="B10" s="8" t="s">
        <v>14</v>
      </c>
      <c r="C10" s="9" t="s">
        <v>9</v>
      </c>
      <c r="D10" s="7"/>
      <c r="E10" s="10"/>
      <c r="F10" s="10"/>
      <c r="G10" s="10"/>
      <c r="H10" s="10"/>
      <c r="J10" s="6"/>
    </row>
    <row r="11" spans="1:11" ht="15" customHeight="1" x14ac:dyDescent="0.25">
      <c r="A11" s="58"/>
      <c r="B11" s="8" t="s">
        <v>15</v>
      </c>
      <c r="C11" s="9" t="s">
        <v>11</v>
      </c>
      <c r="D11" s="7"/>
      <c r="E11" s="11"/>
      <c r="F11" s="11"/>
      <c r="G11" s="11"/>
      <c r="H11" s="11"/>
    </row>
    <row r="12" spans="1:11" ht="15" customHeight="1" x14ac:dyDescent="0.25">
      <c r="A12" s="58"/>
      <c r="B12" s="8" t="s">
        <v>16</v>
      </c>
      <c r="C12" s="9" t="s">
        <v>13</v>
      </c>
      <c r="D12" s="13">
        <f>SUM(E12:H12)</f>
        <v>0</v>
      </c>
      <c r="E12" s="11">
        <f t="shared" ref="E12:H12" si="1">E11*E10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</row>
    <row r="13" spans="1:11" ht="15" customHeight="1" x14ac:dyDescent="0.25">
      <c r="A13" s="58"/>
      <c r="B13" s="8" t="s">
        <v>17</v>
      </c>
      <c r="C13" s="9" t="s">
        <v>9</v>
      </c>
      <c r="D13" s="7"/>
      <c r="E13" s="10">
        <f t="shared" ref="E13:H13" si="2">E7+E10</f>
        <v>200000</v>
      </c>
      <c r="F13" s="10">
        <f t="shared" si="2"/>
        <v>1699999.92</v>
      </c>
      <c r="G13" s="10">
        <f t="shared" si="2"/>
        <v>2400000</v>
      </c>
      <c r="H13" s="10">
        <f t="shared" si="2"/>
        <v>78000</v>
      </c>
    </row>
    <row r="14" spans="1:11" ht="15" customHeight="1" x14ac:dyDescent="0.25">
      <c r="A14" s="59"/>
      <c r="B14" s="30" t="s">
        <v>41</v>
      </c>
      <c r="C14" s="31" t="s">
        <v>13</v>
      </c>
      <c r="D14" s="32">
        <f>SUM(E14:H14)</f>
        <v>848831414.51199996</v>
      </c>
      <c r="E14" s="33">
        <f t="shared" ref="E14:H14" si="3">E9+E12</f>
        <v>13719999.999999998</v>
      </c>
      <c r="F14" s="33">
        <f t="shared" si="3"/>
        <v>116619994.51199998</v>
      </c>
      <c r="G14" s="33">
        <f t="shared" si="3"/>
        <v>686208000</v>
      </c>
      <c r="H14" s="33">
        <f t="shared" si="3"/>
        <v>32283420</v>
      </c>
    </row>
    <row r="15" spans="1:11" ht="15" customHeight="1" x14ac:dyDescent="0.25">
      <c r="A15" s="60" t="s">
        <v>18</v>
      </c>
      <c r="B15" s="8" t="s">
        <v>19</v>
      </c>
      <c r="C15" s="9" t="s">
        <v>9</v>
      </c>
      <c r="D15" s="7"/>
      <c r="E15" s="39">
        <v>15724</v>
      </c>
      <c r="F15" s="39">
        <v>8294</v>
      </c>
      <c r="G15" s="39">
        <v>2474</v>
      </c>
      <c r="H15" s="39"/>
    </row>
    <row r="16" spans="1:11" ht="15" customHeight="1" x14ac:dyDescent="0.25">
      <c r="A16" s="60"/>
      <c r="B16" s="8" t="s">
        <v>20</v>
      </c>
      <c r="C16" s="9" t="s">
        <v>11</v>
      </c>
      <c r="D16" s="7"/>
      <c r="E16" s="14">
        <v>1815</v>
      </c>
      <c r="F16" s="14">
        <f>E16</f>
        <v>1815</v>
      </c>
      <c r="G16" s="14">
        <v>1630</v>
      </c>
      <c r="H16" s="14"/>
    </row>
    <row r="17" spans="1:13" ht="15" customHeight="1" x14ac:dyDescent="0.25">
      <c r="A17" s="60"/>
      <c r="B17" s="8" t="s">
        <v>21</v>
      </c>
      <c r="C17" s="9" t="s">
        <v>13</v>
      </c>
      <c r="D17" s="13">
        <f>SUM(E17:H17)</f>
        <v>47625290</v>
      </c>
      <c r="E17" s="11">
        <f t="shared" ref="E17:G17" si="4">E16*E15</f>
        <v>28539060</v>
      </c>
      <c r="F17" s="11">
        <f t="shared" si="4"/>
        <v>15053610</v>
      </c>
      <c r="G17" s="11">
        <f t="shared" si="4"/>
        <v>4032620</v>
      </c>
      <c r="H17" s="11"/>
    </row>
    <row r="18" spans="1:13" ht="15" customHeight="1" x14ac:dyDescent="0.25">
      <c r="A18" s="60"/>
      <c r="B18" s="8" t="s">
        <v>22</v>
      </c>
      <c r="C18" s="9" t="s">
        <v>23</v>
      </c>
      <c r="D18" s="7"/>
      <c r="E18" s="39">
        <v>55</v>
      </c>
      <c r="F18" s="39"/>
      <c r="G18" s="39">
        <v>2975</v>
      </c>
      <c r="H18" s="39">
        <v>70</v>
      </c>
    </row>
    <row r="19" spans="1:13" ht="15" customHeight="1" x14ac:dyDescent="0.25">
      <c r="A19" s="60"/>
      <c r="B19" s="8" t="s">
        <v>24</v>
      </c>
      <c r="C19" s="9" t="s">
        <v>25</v>
      </c>
      <c r="D19" s="7"/>
      <c r="E19" s="14">
        <v>2862</v>
      </c>
      <c r="F19" s="14"/>
      <c r="G19" s="14">
        <v>2780</v>
      </c>
      <c r="H19" s="14">
        <v>3085.25</v>
      </c>
      <c r="J19" s="6"/>
    </row>
    <row r="20" spans="1:13" ht="15" customHeight="1" x14ac:dyDescent="0.25">
      <c r="A20" s="60"/>
      <c r="B20" s="8" t="s">
        <v>26</v>
      </c>
      <c r="C20" s="9" t="s">
        <v>13</v>
      </c>
      <c r="D20" s="13">
        <f>SUM(E20:H20)</f>
        <v>8643877.5</v>
      </c>
      <c r="E20" s="11">
        <f t="shared" ref="E20:H20" si="5">E19*E18</f>
        <v>157410</v>
      </c>
      <c r="F20" s="11">
        <f t="shared" si="5"/>
        <v>0</v>
      </c>
      <c r="G20" s="11">
        <f t="shared" si="5"/>
        <v>8270500</v>
      </c>
      <c r="H20" s="11">
        <f t="shared" si="5"/>
        <v>215967.5</v>
      </c>
      <c r="J20" s="6"/>
    </row>
    <row r="21" spans="1:13" ht="15" customHeight="1" x14ac:dyDescent="0.25">
      <c r="A21" s="60"/>
      <c r="B21" s="34" t="s">
        <v>27</v>
      </c>
      <c r="C21" s="31" t="s">
        <v>13</v>
      </c>
      <c r="D21" s="32">
        <f>SUM(E21:H21)</f>
        <v>56269167.5</v>
      </c>
      <c r="E21" s="33">
        <f t="shared" ref="E21:H21" si="6">E17+E20</f>
        <v>28696470</v>
      </c>
      <c r="F21" s="33">
        <f t="shared" si="6"/>
        <v>15053610</v>
      </c>
      <c r="G21" s="33">
        <f t="shared" si="6"/>
        <v>12303120</v>
      </c>
      <c r="H21" s="33">
        <f t="shared" si="6"/>
        <v>215967.5</v>
      </c>
    </row>
    <row r="22" spans="1:13" ht="15" customHeight="1" x14ac:dyDescent="0.25">
      <c r="A22" s="43" t="s">
        <v>28</v>
      </c>
      <c r="B22" s="43"/>
      <c r="C22" s="26" t="s">
        <v>13</v>
      </c>
      <c r="D22" s="27">
        <f>SUM(E22:H22)</f>
        <v>905100582.01199996</v>
      </c>
      <c r="E22" s="28">
        <f t="shared" ref="E22:H22" si="7">E14+E21</f>
        <v>42416470</v>
      </c>
      <c r="F22" s="28">
        <f t="shared" si="7"/>
        <v>131673604.51199998</v>
      </c>
      <c r="G22" s="28">
        <f t="shared" si="7"/>
        <v>698511120</v>
      </c>
      <c r="H22" s="28">
        <f t="shared" si="7"/>
        <v>32499387.5</v>
      </c>
    </row>
    <row r="23" spans="1:13" ht="15" customHeight="1" x14ac:dyDescent="0.25">
      <c r="A23" s="44" t="s">
        <v>29</v>
      </c>
      <c r="B23" s="44"/>
      <c r="C23" s="9" t="s">
        <v>30</v>
      </c>
      <c r="D23" s="7"/>
      <c r="E23" s="15">
        <v>1</v>
      </c>
      <c r="F23" s="15">
        <v>1</v>
      </c>
      <c r="G23" s="15">
        <v>1</v>
      </c>
      <c r="H23" s="15">
        <v>1</v>
      </c>
    </row>
    <row r="24" spans="1:13" ht="15" customHeight="1" x14ac:dyDescent="0.25">
      <c r="A24" s="44" t="s">
        <v>31</v>
      </c>
      <c r="B24" s="44"/>
      <c r="C24" s="9" t="s">
        <v>13</v>
      </c>
      <c r="D24" s="13">
        <f>SUM(E24:H24)</f>
        <v>905100582.01199996</v>
      </c>
      <c r="E24" s="14">
        <f t="shared" ref="E24:H24" si="8">E23*E22</f>
        <v>42416470</v>
      </c>
      <c r="F24" s="14">
        <f t="shared" si="8"/>
        <v>131673604.51199998</v>
      </c>
      <c r="G24" s="14">
        <f t="shared" si="8"/>
        <v>698511120</v>
      </c>
      <c r="H24" s="14">
        <f t="shared" si="8"/>
        <v>32499387.5</v>
      </c>
    </row>
    <row r="25" spans="1:13" ht="15" customHeight="1" x14ac:dyDescent="0.25">
      <c r="A25" s="45" t="s">
        <v>32</v>
      </c>
      <c r="B25" s="46"/>
      <c r="C25" s="9" t="s">
        <v>30</v>
      </c>
      <c r="D25" s="13"/>
      <c r="E25" s="37">
        <v>0.63997000000000004</v>
      </c>
      <c r="F25" s="37">
        <v>0.93923000000000001</v>
      </c>
      <c r="G25" s="37">
        <v>1</v>
      </c>
      <c r="H25" s="37">
        <v>1</v>
      </c>
    </row>
    <row r="26" spans="1:13" ht="15" customHeight="1" x14ac:dyDescent="0.25">
      <c r="A26" s="43" t="s">
        <v>33</v>
      </c>
      <c r="B26" s="43"/>
      <c r="C26" s="26" t="s">
        <v>13</v>
      </c>
      <c r="D26" s="27">
        <f>SUM(E26:H26)</f>
        <v>881827575.37170577</v>
      </c>
      <c r="E26" s="28">
        <f t="shared" ref="E26:H26" si="9">E24*E25</f>
        <v>27145268.3059</v>
      </c>
      <c r="F26" s="28">
        <f t="shared" si="9"/>
        <v>123671799.56580575</v>
      </c>
      <c r="G26" s="28">
        <f t="shared" si="9"/>
        <v>698511120</v>
      </c>
      <c r="H26" s="28">
        <f t="shared" si="9"/>
        <v>32499387.5</v>
      </c>
      <c r="I26" s="16"/>
    </row>
    <row r="27" spans="1:13" ht="15" customHeight="1" x14ac:dyDescent="0.25">
      <c r="C27" s="17"/>
      <c r="D27" s="1"/>
      <c r="E27" s="18"/>
      <c r="F27" s="18"/>
      <c r="G27" s="18"/>
      <c r="H27" s="18"/>
      <c r="I27" s="16"/>
    </row>
    <row r="28" spans="1:13" ht="15" customHeight="1" x14ac:dyDescent="0.25">
      <c r="A28" s="56" t="s">
        <v>34</v>
      </c>
      <c r="B28" s="12" t="s">
        <v>35</v>
      </c>
      <c r="C28" s="9" t="s">
        <v>13</v>
      </c>
      <c r="D28" s="13">
        <f>D9</f>
        <v>848831414.51199996</v>
      </c>
      <c r="E28" s="19"/>
      <c r="F28" s="47" t="s">
        <v>46</v>
      </c>
      <c r="G28" s="47"/>
      <c r="H28" s="47"/>
    </row>
    <row r="29" spans="1:13" ht="15" customHeight="1" x14ac:dyDescent="0.25">
      <c r="A29" s="56"/>
      <c r="B29" s="12" t="s">
        <v>36</v>
      </c>
      <c r="C29" s="9" t="s">
        <v>13</v>
      </c>
      <c r="D29" s="13">
        <f>D12</f>
        <v>0</v>
      </c>
      <c r="E29" s="35"/>
      <c r="F29" s="47"/>
      <c r="G29" s="47"/>
      <c r="H29" s="47"/>
      <c r="I29" s="4"/>
      <c r="J29" s="4"/>
      <c r="K29" s="4"/>
      <c r="L29" s="4"/>
      <c r="M29" s="4"/>
    </row>
    <row r="30" spans="1:13" ht="15" customHeight="1" x14ac:dyDescent="0.25">
      <c r="A30" s="56"/>
      <c r="B30" s="12" t="s">
        <v>37</v>
      </c>
      <c r="C30" s="9" t="s">
        <v>13</v>
      </c>
      <c r="D30" s="13">
        <f>D14</f>
        <v>848831414.51199996</v>
      </c>
      <c r="E30" s="36"/>
      <c r="F30" s="42" t="s">
        <v>44</v>
      </c>
      <c r="G30" s="42"/>
      <c r="H30" s="42"/>
    </row>
    <row r="31" spans="1:13" ht="15" customHeight="1" x14ac:dyDescent="0.25">
      <c r="A31" s="56"/>
      <c r="B31" s="12" t="s">
        <v>38</v>
      </c>
      <c r="C31" s="9" t="s">
        <v>13</v>
      </c>
      <c r="D31" s="13">
        <f>D17</f>
        <v>47625290</v>
      </c>
      <c r="E31" s="36"/>
      <c r="F31" s="42"/>
      <c r="G31" s="42"/>
      <c r="H31" s="42"/>
    </row>
    <row r="32" spans="1:13" ht="15" customHeight="1" x14ac:dyDescent="0.25">
      <c r="A32" s="56"/>
      <c r="B32" s="12" t="s">
        <v>39</v>
      </c>
      <c r="C32" s="9" t="s">
        <v>13</v>
      </c>
      <c r="D32" s="13">
        <f>D20</f>
        <v>8643877.5</v>
      </c>
      <c r="E32" s="36"/>
      <c r="F32" s="42" t="s">
        <v>45</v>
      </c>
      <c r="G32" s="42"/>
      <c r="H32" s="42"/>
    </row>
    <row r="33" spans="1:8" ht="15" customHeight="1" x14ac:dyDescent="0.25">
      <c r="A33" s="56"/>
      <c r="B33" s="12" t="s">
        <v>18</v>
      </c>
      <c r="C33" s="9" t="s">
        <v>13</v>
      </c>
      <c r="D33" s="13">
        <f>D21</f>
        <v>56269167.5</v>
      </c>
      <c r="E33" s="20"/>
      <c r="F33" s="42"/>
      <c r="G33" s="42"/>
      <c r="H33" s="42"/>
    </row>
    <row r="34" spans="1:8" ht="15" customHeight="1" x14ac:dyDescent="0.25">
      <c r="A34" s="56"/>
      <c r="B34" s="12" t="s">
        <v>28</v>
      </c>
      <c r="C34" s="9" t="s">
        <v>13</v>
      </c>
      <c r="D34" s="13">
        <f>D26</f>
        <v>881827575.37170577</v>
      </c>
      <c r="E34" s="22"/>
      <c r="F34" s="48" t="s">
        <v>43</v>
      </c>
      <c r="G34" s="48"/>
      <c r="H34" s="48"/>
    </row>
    <row r="35" spans="1:8" ht="15" customHeight="1" x14ac:dyDescent="0.25">
      <c r="A35" s="56"/>
      <c r="B35" s="12" t="s">
        <v>40</v>
      </c>
      <c r="C35" s="9" t="s">
        <v>13</v>
      </c>
      <c r="D35" s="13"/>
      <c r="E35" s="19"/>
      <c r="F35" s="48" t="s">
        <v>42</v>
      </c>
      <c r="G35" s="48"/>
      <c r="H35" s="48"/>
    </row>
    <row r="36" spans="1:8" ht="15" customHeight="1" x14ac:dyDescent="0.25">
      <c r="A36" s="56"/>
      <c r="B36" s="29" t="s">
        <v>33</v>
      </c>
      <c r="C36" s="26" t="s">
        <v>13</v>
      </c>
      <c r="D36" s="27">
        <f>D34+D35</f>
        <v>881827575.37170577</v>
      </c>
      <c r="E36" s="19"/>
      <c r="F36" s="38"/>
      <c r="G36" s="38"/>
      <c r="H36" s="38"/>
    </row>
    <row r="37" spans="1:8" ht="15" customHeight="1" x14ac:dyDescent="0.25">
      <c r="A37" s="24"/>
      <c r="D37" s="25"/>
      <c r="E37" s="21"/>
      <c r="F37" s="21"/>
      <c r="G37" s="19"/>
      <c r="H37" s="19"/>
    </row>
    <row r="45" spans="1:8" ht="15" customHeight="1" x14ac:dyDescent="0.25">
      <c r="F45" s="2" t="s">
        <v>50</v>
      </c>
    </row>
  </sheetData>
  <mergeCells count="23">
    <mergeCell ref="F34:H34"/>
    <mergeCell ref="F35:H35"/>
    <mergeCell ref="A1:H1"/>
    <mergeCell ref="A2:H2"/>
    <mergeCell ref="A3:H3"/>
    <mergeCell ref="A5:B6"/>
    <mergeCell ref="C5:C6"/>
    <mergeCell ref="D5:D6"/>
    <mergeCell ref="G5:G6"/>
    <mergeCell ref="H5:H6"/>
    <mergeCell ref="A26:B26"/>
    <mergeCell ref="A28:A36"/>
    <mergeCell ref="A7:A14"/>
    <mergeCell ref="A15:A21"/>
    <mergeCell ref="F32:H33"/>
    <mergeCell ref="E5:E6"/>
    <mergeCell ref="F5:F6"/>
    <mergeCell ref="F30:H31"/>
    <mergeCell ref="A22:B22"/>
    <mergeCell ref="A23:B23"/>
    <mergeCell ref="A24:B24"/>
    <mergeCell ref="A25:B25"/>
    <mergeCell ref="F28:H29"/>
  </mergeCells>
  <printOptions horizontalCentered="1" verticalCentered="1"/>
  <pageMargins left="0" right="0" top="0" bottom="0" header="0" footer="0"/>
  <pageSetup paperSize="9" scale="8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2017</Ano>
    <CDE xmlns="02fb9184-f59e-4684-aad0-03bf93b17f1c">Previsão Orçamentária - Carvão Mineral</CDE>
    <TipoCDE xmlns="02fb9184-f59e-4684-aad0-03bf93b17f1c">7</TipoCDE>
  </documentManagement>
</p:properties>
</file>

<file path=customXml/itemProps1.xml><?xml version="1.0" encoding="utf-8"?>
<ds:datastoreItem xmlns:ds="http://schemas.openxmlformats.org/officeDocument/2006/customXml" ds:itemID="{35FBF383-2461-43A3-B0DE-BF6FFDFE85AA}"/>
</file>

<file path=customXml/itemProps2.xml><?xml version="1.0" encoding="utf-8"?>
<ds:datastoreItem xmlns:ds="http://schemas.openxmlformats.org/officeDocument/2006/customXml" ds:itemID="{2028BD64-D188-43B5-B5D0-E91EF6C99E34}"/>
</file>

<file path=customXml/itemProps3.xml><?xml version="1.0" encoding="utf-8"?>
<ds:datastoreItem xmlns:ds="http://schemas.openxmlformats.org/officeDocument/2006/customXml" ds:itemID="{6AED449F-5D2D-4610-9B25-1D809E87AA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2017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Previsão Orçamentária - 2017 </dc:title>
  <dc:creator>doaxnxr</dc:creator>
  <cp:lastPrinted>2016-11-21T17:51:23Z</cp:lastPrinted>
  <dcterms:created xsi:type="dcterms:W3CDTF">2016-08-29T17:14:19Z</dcterms:created>
  <dcterms:modified xsi:type="dcterms:W3CDTF">2016-11-22T15:06:32Z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