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9525"/>
  </bookViews>
  <sheets>
    <sheet name="2016" sheetId="6" r:id="rId1"/>
  </sheets>
  <calcPr calcId="125725"/>
</workbook>
</file>

<file path=xl/calcChain.xml><?xml version="1.0" encoding="utf-8"?>
<calcChain xmlns="http://schemas.openxmlformats.org/spreadsheetml/2006/main">
  <c r="F7" i="6"/>
  <c r="G16"/>
  <c r="I20"/>
  <c r="H20"/>
  <c r="G20"/>
  <c r="F20"/>
  <c r="E20"/>
  <c r="I17"/>
  <c r="H17"/>
  <c r="F17"/>
  <c r="F21" s="1"/>
  <c r="E17"/>
  <c r="G17"/>
  <c r="G21" s="1"/>
  <c r="I12"/>
  <c r="G12"/>
  <c r="F12"/>
  <c r="H12"/>
  <c r="H13"/>
  <c r="H9"/>
  <c r="G9"/>
  <c r="I7"/>
  <c r="I13" s="1"/>
  <c r="H7"/>
  <c r="G7"/>
  <c r="G13" s="1"/>
  <c r="F13"/>
  <c r="E7"/>
  <c r="I4"/>
  <c r="G14" l="1"/>
  <c r="G22" s="1"/>
  <c r="G24" s="1"/>
  <c r="I21"/>
  <c r="H21"/>
  <c r="D20"/>
  <c r="D30" s="1"/>
  <c r="D17"/>
  <c r="D29" s="1"/>
  <c r="H14"/>
  <c r="H22" s="1"/>
  <c r="H24" s="1"/>
  <c r="F9"/>
  <c r="F14" s="1"/>
  <c r="F22" s="1"/>
  <c r="F24" s="1"/>
  <c r="E12"/>
  <c r="D12" s="1"/>
  <c r="D27" s="1"/>
  <c r="E9"/>
  <c r="I9"/>
  <c r="I14" s="1"/>
  <c r="I22" s="1"/>
  <c r="I24" s="1"/>
  <c r="E21"/>
  <c r="D21" l="1"/>
  <c r="D31" s="1"/>
  <c r="D9"/>
  <c r="D26" s="1"/>
  <c r="E14"/>
  <c r="E13"/>
  <c r="D14" l="1"/>
  <c r="D28" s="1"/>
  <c r="E22"/>
  <c r="E24" l="1"/>
  <c r="D24" s="1"/>
  <c r="D32" s="1"/>
  <c r="D22"/>
  <c r="D34" l="1"/>
</calcChain>
</file>

<file path=xl/sharedStrings.xml><?xml version="1.0" encoding="utf-8"?>
<sst xmlns="http://schemas.openxmlformats.org/spreadsheetml/2006/main" count="70" uniqueCount="46">
  <si>
    <t>CARVÃO MINERAL</t>
  </si>
  <si>
    <t>ÓLEO COMBUSTÍVEL</t>
  </si>
  <si>
    <t>ÓLEO DIESEL</t>
  </si>
  <si>
    <t>CHARQUEADAS</t>
  </si>
  <si>
    <t>FIGUEIRA</t>
  </si>
  <si>
    <t>R$</t>
  </si>
  <si>
    <t>CARVÃO MINERAL NACIONAL</t>
  </si>
  <si>
    <t xml:space="preserve">ITEM </t>
  </si>
  <si>
    <t>UNIDADE</t>
  </si>
  <si>
    <t>PRESIDENTE MÉDICI</t>
  </si>
  <si>
    <t>FASES A + B</t>
  </si>
  <si>
    <t>FASE C</t>
  </si>
  <si>
    <t>COMPRA MÍNIMA CONTRATUAL</t>
  </si>
  <si>
    <t>TON</t>
  </si>
  <si>
    <t>R$/TON</t>
  </si>
  <si>
    <t>CUSTO DA COMPRA MÍNIMA CONTRATUAL</t>
  </si>
  <si>
    <t>COMPRA ADICIONAL</t>
  </si>
  <si>
    <t>PREÇO MÉDIO ANUAL COMPRA ADICIONAL</t>
  </si>
  <si>
    <t>CUSTO DA COMPRA ADICIONAL</t>
  </si>
  <si>
    <t>QUANTIDADE TOTAL</t>
  </si>
  <si>
    <t>CUSTO TOTAL</t>
  </si>
  <si>
    <t>COMBUSTÍVEL SECUNDÁRIO</t>
  </si>
  <si>
    <t>COMPRA ÓLEO COMBUSTÍVEL</t>
  </si>
  <si>
    <t>PREÇO ÓLEO COMBUSTÍVEL</t>
  </si>
  <si>
    <t>CUSTO ÓLEO COMBUSTÍVEL</t>
  </si>
  <si>
    <t>COMPRA ÓLEO DIESEL</t>
  </si>
  <si>
    <t>10³ L</t>
  </si>
  <si>
    <t>PREÇO ÓLEO DIESEL</t>
  </si>
  <si>
    <t>R$/10³ L</t>
  </si>
  <si>
    <t>CUSTO ÓLEO DIESEL</t>
  </si>
  <si>
    <t>CUSTO TOTAL COMBUSTÍVEL SECUNDÁRIO</t>
  </si>
  <si>
    <t>CUSTO TOTAL COM COMBUSTÍVEIS</t>
  </si>
  <si>
    <t>COBERTURA - §5º ART 3º RN 500/2012</t>
  </si>
  <si>
    <t>%</t>
  </si>
  <si>
    <t>CUSTO A SER COBERTO</t>
  </si>
  <si>
    <t>CARVÃO - COMPRA MÍNIMA CONTRATUAL</t>
  </si>
  <si>
    <t>CARVÃO - COMPRA ADICIONAL</t>
  </si>
  <si>
    <t>CARVÃO - TOTAL</t>
  </si>
  <si>
    <t>COMPLEXO TERMOELÉTRICO JORGE LACERDA</t>
  </si>
  <si>
    <t>PREÇO MÉDIO ANUAL</t>
  </si>
  <si>
    <t>PREVISÃO DE CUSTO</t>
  </si>
  <si>
    <t>FUNDO SETORIAL CONTA DE DESENVOLVIMENTO ENERGÉTICO</t>
  </si>
  <si>
    <t>OUTROS CUSTOS</t>
  </si>
  <si>
    <t>PREVISÃO DE CUSTO - CICLO 2016</t>
  </si>
  <si>
    <t>TOTAL 2016</t>
  </si>
  <si>
    <t>ANEXO AO FAX DFT-0493/2015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</si>
</sst>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00_-;\-* #,##0.00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3" fontId="5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4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3" fontId="7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2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3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4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5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6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8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9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0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1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2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4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5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6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57150</xdr:rowOff>
    </xdr:from>
    <xdr:to>
      <xdr:col>1</xdr:col>
      <xdr:colOff>523875</xdr:colOff>
      <xdr:row>2</xdr:row>
      <xdr:rowOff>133350</xdr:rowOff>
    </xdr:to>
    <xdr:pic>
      <xdr:nvPicPr>
        <xdr:cNvPr id="17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7150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workbookViewId="0">
      <selection activeCell="B37" sqref="B37:B38"/>
    </sheetView>
  </sheetViews>
  <sheetFormatPr defaultRowHeight="15"/>
  <cols>
    <col min="1" max="1" width="4.7109375" style="19" customWidth="1"/>
    <col min="2" max="2" width="35.7109375" style="19" customWidth="1"/>
    <col min="3" max="3" width="8.42578125" style="19" customWidth="1"/>
    <col min="4" max="4" width="16.7109375" style="19" customWidth="1"/>
    <col min="5" max="9" width="15.7109375" style="19" customWidth="1"/>
    <col min="10" max="10" width="9.140625" style="19"/>
    <col min="11" max="11" width="21.42578125" style="19" customWidth="1"/>
    <col min="12" max="12" width="10.5703125" style="19" bestFit="1" customWidth="1"/>
    <col min="13" max="148" width="9.140625" style="19"/>
    <col min="149" max="149" width="4.7109375" style="19" customWidth="1"/>
    <col min="150" max="150" width="35.7109375" style="19" customWidth="1"/>
    <col min="151" max="151" width="8.42578125" style="19" customWidth="1"/>
    <col min="152" max="152" width="15.28515625" style="19" customWidth="1"/>
    <col min="153" max="158" width="13.7109375" style="19" customWidth="1"/>
    <col min="159" max="404" width="9.140625" style="19"/>
    <col min="405" max="405" width="4.7109375" style="19" customWidth="1"/>
    <col min="406" max="406" width="35.7109375" style="19" customWidth="1"/>
    <col min="407" max="407" width="8.42578125" style="19" customWidth="1"/>
    <col min="408" max="408" width="15.28515625" style="19" customWidth="1"/>
    <col min="409" max="414" width="13.7109375" style="19" customWidth="1"/>
    <col min="415" max="660" width="9.140625" style="19"/>
    <col min="661" max="661" width="4.7109375" style="19" customWidth="1"/>
    <col min="662" max="662" width="35.7109375" style="19" customWidth="1"/>
    <col min="663" max="663" width="8.42578125" style="19" customWidth="1"/>
    <col min="664" max="664" width="15.28515625" style="19" customWidth="1"/>
    <col min="665" max="670" width="13.7109375" style="19" customWidth="1"/>
    <col min="671" max="916" width="9.140625" style="19"/>
    <col min="917" max="917" width="4.7109375" style="19" customWidth="1"/>
    <col min="918" max="918" width="35.7109375" style="19" customWidth="1"/>
    <col min="919" max="919" width="8.42578125" style="19" customWidth="1"/>
    <col min="920" max="920" width="15.28515625" style="19" customWidth="1"/>
    <col min="921" max="926" width="13.7109375" style="19" customWidth="1"/>
    <col min="927" max="1172" width="9.140625" style="19"/>
    <col min="1173" max="1173" width="4.7109375" style="19" customWidth="1"/>
    <col min="1174" max="1174" width="35.7109375" style="19" customWidth="1"/>
    <col min="1175" max="1175" width="8.42578125" style="19" customWidth="1"/>
    <col min="1176" max="1176" width="15.28515625" style="19" customWidth="1"/>
    <col min="1177" max="1182" width="13.7109375" style="19" customWidth="1"/>
    <col min="1183" max="1428" width="9.140625" style="19"/>
    <col min="1429" max="1429" width="4.7109375" style="19" customWidth="1"/>
    <col min="1430" max="1430" width="35.7109375" style="19" customWidth="1"/>
    <col min="1431" max="1431" width="8.42578125" style="19" customWidth="1"/>
    <col min="1432" max="1432" width="15.28515625" style="19" customWidth="1"/>
    <col min="1433" max="1438" width="13.7109375" style="19" customWidth="1"/>
    <col min="1439" max="1684" width="9.140625" style="19"/>
    <col min="1685" max="1685" width="4.7109375" style="19" customWidth="1"/>
    <col min="1686" max="1686" width="35.7109375" style="19" customWidth="1"/>
    <col min="1687" max="1687" width="8.42578125" style="19" customWidth="1"/>
    <col min="1688" max="1688" width="15.28515625" style="19" customWidth="1"/>
    <col min="1689" max="1694" width="13.7109375" style="19" customWidth="1"/>
    <col min="1695" max="1940" width="9.140625" style="19"/>
    <col min="1941" max="1941" width="4.7109375" style="19" customWidth="1"/>
    <col min="1942" max="1942" width="35.7109375" style="19" customWidth="1"/>
    <col min="1943" max="1943" width="8.42578125" style="19" customWidth="1"/>
    <col min="1944" max="1944" width="15.28515625" style="19" customWidth="1"/>
    <col min="1945" max="1950" width="13.7109375" style="19" customWidth="1"/>
    <col min="1951" max="2196" width="9.140625" style="19"/>
    <col min="2197" max="2197" width="4.7109375" style="19" customWidth="1"/>
    <col min="2198" max="2198" width="35.7109375" style="19" customWidth="1"/>
    <col min="2199" max="2199" width="8.42578125" style="19" customWidth="1"/>
    <col min="2200" max="2200" width="15.28515625" style="19" customWidth="1"/>
    <col min="2201" max="2206" width="13.7109375" style="19" customWidth="1"/>
    <col min="2207" max="2452" width="9.140625" style="19"/>
    <col min="2453" max="2453" width="4.7109375" style="19" customWidth="1"/>
    <col min="2454" max="2454" width="35.7109375" style="19" customWidth="1"/>
    <col min="2455" max="2455" width="8.42578125" style="19" customWidth="1"/>
    <col min="2456" max="2456" width="15.28515625" style="19" customWidth="1"/>
    <col min="2457" max="2462" width="13.7109375" style="19" customWidth="1"/>
    <col min="2463" max="2708" width="9.140625" style="19"/>
    <col min="2709" max="2709" width="4.7109375" style="19" customWidth="1"/>
    <col min="2710" max="2710" width="35.7109375" style="19" customWidth="1"/>
    <col min="2711" max="2711" width="8.42578125" style="19" customWidth="1"/>
    <col min="2712" max="2712" width="15.28515625" style="19" customWidth="1"/>
    <col min="2713" max="2718" width="13.7109375" style="19" customWidth="1"/>
    <col min="2719" max="2964" width="9.140625" style="19"/>
    <col min="2965" max="2965" width="4.7109375" style="19" customWidth="1"/>
    <col min="2966" max="2966" width="35.7109375" style="19" customWidth="1"/>
    <col min="2967" max="2967" width="8.42578125" style="19" customWidth="1"/>
    <col min="2968" max="2968" width="15.28515625" style="19" customWidth="1"/>
    <col min="2969" max="2974" width="13.7109375" style="19" customWidth="1"/>
    <col min="2975" max="3220" width="9.140625" style="19"/>
    <col min="3221" max="3221" width="4.7109375" style="19" customWidth="1"/>
    <col min="3222" max="3222" width="35.7109375" style="19" customWidth="1"/>
    <col min="3223" max="3223" width="8.42578125" style="19" customWidth="1"/>
    <col min="3224" max="3224" width="15.28515625" style="19" customWidth="1"/>
    <col min="3225" max="3230" width="13.7109375" style="19" customWidth="1"/>
    <col min="3231" max="3476" width="9.140625" style="19"/>
    <col min="3477" max="3477" width="4.7109375" style="19" customWidth="1"/>
    <col min="3478" max="3478" width="35.7109375" style="19" customWidth="1"/>
    <col min="3479" max="3479" width="8.42578125" style="19" customWidth="1"/>
    <col min="3480" max="3480" width="15.28515625" style="19" customWidth="1"/>
    <col min="3481" max="3486" width="13.7109375" style="19" customWidth="1"/>
    <col min="3487" max="3732" width="9.140625" style="19"/>
    <col min="3733" max="3733" width="4.7109375" style="19" customWidth="1"/>
    <col min="3734" max="3734" width="35.7109375" style="19" customWidth="1"/>
    <col min="3735" max="3735" width="8.42578125" style="19" customWidth="1"/>
    <col min="3736" max="3736" width="15.28515625" style="19" customWidth="1"/>
    <col min="3737" max="3742" width="13.7109375" style="19" customWidth="1"/>
    <col min="3743" max="3988" width="9.140625" style="19"/>
    <col min="3989" max="3989" width="4.7109375" style="19" customWidth="1"/>
    <col min="3990" max="3990" width="35.7109375" style="19" customWidth="1"/>
    <col min="3991" max="3991" width="8.42578125" style="19" customWidth="1"/>
    <col min="3992" max="3992" width="15.28515625" style="19" customWidth="1"/>
    <col min="3993" max="3998" width="13.7109375" style="19" customWidth="1"/>
    <col min="3999" max="4244" width="9.140625" style="19"/>
    <col min="4245" max="4245" width="4.7109375" style="19" customWidth="1"/>
    <col min="4246" max="4246" width="35.7109375" style="19" customWidth="1"/>
    <col min="4247" max="4247" width="8.42578125" style="19" customWidth="1"/>
    <col min="4248" max="4248" width="15.28515625" style="19" customWidth="1"/>
    <col min="4249" max="4254" width="13.7109375" style="19" customWidth="1"/>
    <col min="4255" max="4500" width="9.140625" style="19"/>
    <col min="4501" max="4501" width="4.7109375" style="19" customWidth="1"/>
    <col min="4502" max="4502" width="35.7109375" style="19" customWidth="1"/>
    <col min="4503" max="4503" width="8.42578125" style="19" customWidth="1"/>
    <col min="4504" max="4504" width="15.28515625" style="19" customWidth="1"/>
    <col min="4505" max="4510" width="13.7109375" style="19" customWidth="1"/>
    <col min="4511" max="4756" width="9.140625" style="19"/>
    <col min="4757" max="4757" width="4.7109375" style="19" customWidth="1"/>
    <col min="4758" max="4758" width="35.7109375" style="19" customWidth="1"/>
    <col min="4759" max="4759" width="8.42578125" style="19" customWidth="1"/>
    <col min="4760" max="4760" width="15.28515625" style="19" customWidth="1"/>
    <col min="4761" max="4766" width="13.7109375" style="19" customWidth="1"/>
    <col min="4767" max="5012" width="9.140625" style="19"/>
    <col min="5013" max="5013" width="4.7109375" style="19" customWidth="1"/>
    <col min="5014" max="5014" width="35.7109375" style="19" customWidth="1"/>
    <col min="5015" max="5015" width="8.42578125" style="19" customWidth="1"/>
    <col min="5016" max="5016" width="15.28515625" style="19" customWidth="1"/>
    <col min="5017" max="5022" width="13.7109375" style="19" customWidth="1"/>
    <col min="5023" max="5268" width="9.140625" style="19"/>
    <col min="5269" max="5269" width="4.7109375" style="19" customWidth="1"/>
    <col min="5270" max="5270" width="35.7109375" style="19" customWidth="1"/>
    <col min="5271" max="5271" width="8.42578125" style="19" customWidth="1"/>
    <col min="5272" max="5272" width="15.28515625" style="19" customWidth="1"/>
    <col min="5273" max="5278" width="13.7109375" style="19" customWidth="1"/>
    <col min="5279" max="5524" width="9.140625" style="19"/>
    <col min="5525" max="5525" width="4.7109375" style="19" customWidth="1"/>
    <col min="5526" max="5526" width="35.7109375" style="19" customWidth="1"/>
    <col min="5527" max="5527" width="8.42578125" style="19" customWidth="1"/>
    <col min="5528" max="5528" width="15.28515625" style="19" customWidth="1"/>
    <col min="5529" max="5534" width="13.7109375" style="19" customWidth="1"/>
    <col min="5535" max="5780" width="9.140625" style="19"/>
    <col min="5781" max="5781" width="4.7109375" style="19" customWidth="1"/>
    <col min="5782" max="5782" width="35.7109375" style="19" customWidth="1"/>
    <col min="5783" max="5783" width="8.42578125" style="19" customWidth="1"/>
    <col min="5784" max="5784" width="15.28515625" style="19" customWidth="1"/>
    <col min="5785" max="5790" width="13.7109375" style="19" customWidth="1"/>
    <col min="5791" max="6036" width="9.140625" style="19"/>
    <col min="6037" max="6037" width="4.7109375" style="19" customWidth="1"/>
    <col min="6038" max="6038" width="35.7109375" style="19" customWidth="1"/>
    <col min="6039" max="6039" width="8.42578125" style="19" customWidth="1"/>
    <col min="6040" max="6040" width="15.28515625" style="19" customWidth="1"/>
    <col min="6041" max="6046" width="13.7109375" style="19" customWidth="1"/>
    <col min="6047" max="6292" width="9.140625" style="19"/>
    <col min="6293" max="6293" width="4.7109375" style="19" customWidth="1"/>
    <col min="6294" max="6294" width="35.7109375" style="19" customWidth="1"/>
    <col min="6295" max="6295" width="8.42578125" style="19" customWidth="1"/>
    <col min="6296" max="6296" width="15.28515625" style="19" customWidth="1"/>
    <col min="6297" max="6302" width="13.7109375" style="19" customWidth="1"/>
    <col min="6303" max="6548" width="9.140625" style="19"/>
    <col min="6549" max="6549" width="4.7109375" style="19" customWidth="1"/>
    <col min="6550" max="6550" width="35.7109375" style="19" customWidth="1"/>
    <col min="6551" max="6551" width="8.42578125" style="19" customWidth="1"/>
    <col min="6552" max="6552" width="15.28515625" style="19" customWidth="1"/>
    <col min="6553" max="6558" width="13.7109375" style="19" customWidth="1"/>
    <col min="6559" max="6804" width="9.140625" style="19"/>
    <col min="6805" max="6805" width="4.7109375" style="19" customWidth="1"/>
    <col min="6806" max="6806" width="35.7109375" style="19" customWidth="1"/>
    <col min="6807" max="6807" width="8.42578125" style="19" customWidth="1"/>
    <col min="6808" max="6808" width="15.28515625" style="19" customWidth="1"/>
    <col min="6809" max="6814" width="13.7109375" style="19" customWidth="1"/>
    <col min="6815" max="7060" width="9.140625" style="19"/>
    <col min="7061" max="7061" width="4.7109375" style="19" customWidth="1"/>
    <col min="7062" max="7062" width="35.7109375" style="19" customWidth="1"/>
    <col min="7063" max="7063" width="8.42578125" style="19" customWidth="1"/>
    <col min="7064" max="7064" width="15.28515625" style="19" customWidth="1"/>
    <col min="7065" max="7070" width="13.7109375" style="19" customWidth="1"/>
    <col min="7071" max="7316" width="9.140625" style="19"/>
    <col min="7317" max="7317" width="4.7109375" style="19" customWidth="1"/>
    <col min="7318" max="7318" width="35.7109375" style="19" customWidth="1"/>
    <col min="7319" max="7319" width="8.42578125" style="19" customWidth="1"/>
    <col min="7320" max="7320" width="15.28515625" style="19" customWidth="1"/>
    <col min="7321" max="7326" width="13.7109375" style="19" customWidth="1"/>
    <col min="7327" max="7572" width="9.140625" style="19"/>
    <col min="7573" max="7573" width="4.7109375" style="19" customWidth="1"/>
    <col min="7574" max="7574" width="35.7109375" style="19" customWidth="1"/>
    <col min="7575" max="7575" width="8.42578125" style="19" customWidth="1"/>
    <col min="7576" max="7576" width="15.28515625" style="19" customWidth="1"/>
    <col min="7577" max="7582" width="13.7109375" style="19" customWidth="1"/>
    <col min="7583" max="7828" width="9.140625" style="19"/>
    <col min="7829" max="7829" width="4.7109375" style="19" customWidth="1"/>
    <col min="7830" max="7830" width="35.7109375" style="19" customWidth="1"/>
    <col min="7831" max="7831" width="8.42578125" style="19" customWidth="1"/>
    <col min="7832" max="7832" width="15.28515625" style="19" customWidth="1"/>
    <col min="7833" max="7838" width="13.7109375" style="19" customWidth="1"/>
    <col min="7839" max="8084" width="9.140625" style="19"/>
    <col min="8085" max="8085" width="4.7109375" style="19" customWidth="1"/>
    <col min="8086" max="8086" width="35.7109375" style="19" customWidth="1"/>
    <col min="8087" max="8087" width="8.42578125" style="19" customWidth="1"/>
    <col min="8088" max="8088" width="15.28515625" style="19" customWidth="1"/>
    <col min="8089" max="8094" width="13.7109375" style="19" customWidth="1"/>
    <col min="8095" max="8340" width="9.140625" style="19"/>
    <col min="8341" max="8341" width="4.7109375" style="19" customWidth="1"/>
    <col min="8342" max="8342" width="35.7109375" style="19" customWidth="1"/>
    <col min="8343" max="8343" width="8.42578125" style="19" customWidth="1"/>
    <col min="8344" max="8344" width="15.28515625" style="19" customWidth="1"/>
    <col min="8345" max="8350" width="13.7109375" style="19" customWidth="1"/>
    <col min="8351" max="8596" width="9.140625" style="19"/>
    <col min="8597" max="8597" width="4.7109375" style="19" customWidth="1"/>
    <col min="8598" max="8598" width="35.7109375" style="19" customWidth="1"/>
    <col min="8599" max="8599" width="8.42578125" style="19" customWidth="1"/>
    <col min="8600" max="8600" width="15.28515625" style="19" customWidth="1"/>
    <col min="8601" max="8606" width="13.7109375" style="19" customWidth="1"/>
    <col min="8607" max="8852" width="9.140625" style="19"/>
    <col min="8853" max="8853" width="4.7109375" style="19" customWidth="1"/>
    <col min="8854" max="8854" width="35.7109375" style="19" customWidth="1"/>
    <col min="8855" max="8855" width="8.42578125" style="19" customWidth="1"/>
    <col min="8856" max="8856" width="15.28515625" style="19" customWidth="1"/>
    <col min="8857" max="8862" width="13.7109375" style="19" customWidth="1"/>
    <col min="8863" max="9108" width="9.140625" style="19"/>
    <col min="9109" max="9109" width="4.7109375" style="19" customWidth="1"/>
    <col min="9110" max="9110" width="35.7109375" style="19" customWidth="1"/>
    <col min="9111" max="9111" width="8.42578125" style="19" customWidth="1"/>
    <col min="9112" max="9112" width="15.28515625" style="19" customWidth="1"/>
    <col min="9113" max="9118" width="13.7109375" style="19" customWidth="1"/>
    <col min="9119" max="9364" width="9.140625" style="19"/>
    <col min="9365" max="9365" width="4.7109375" style="19" customWidth="1"/>
    <col min="9366" max="9366" width="35.7109375" style="19" customWidth="1"/>
    <col min="9367" max="9367" width="8.42578125" style="19" customWidth="1"/>
    <col min="9368" max="9368" width="15.28515625" style="19" customWidth="1"/>
    <col min="9369" max="9374" width="13.7109375" style="19" customWidth="1"/>
    <col min="9375" max="9620" width="9.140625" style="19"/>
    <col min="9621" max="9621" width="4.7109375" style="19" customWidth="1"/>
    <col min="9622" max="9622" width="35.7109375" style="19" customWidth="1"/>
    <col min="9623" max="9623" width="8.42578125" style="19" customWidth="1"/>
    <col min="9624" max="9624" width="15.28515625" style="19" customWidth="1"/>
    <col min="9625" max="9630" width="13.7109375" style="19" customWidth="1"/>
    <col min="9631" max="9876" width="9.140625" style="19"/>
    <col min="9877" max="9877" width="4.7109375" style="19" customWidth="1"/>
    <col min="9878" max="9878" width="35.7109375" style="19" customWidth="1"/>
    <col min="9879" max="9879" width="8.42578125" style="19" customWidth="1"/>
    <col min="9880" max="9880" width="15.28515625" style="19" customWidth="1"/>
    <col min="9881" max="9886" width="13.7109375" style="19" customWidth="1"/>
    <col min="9887" max="10132" width="9.140625" style="19"/>
    <col min="10133" max="10133" width="4.7109375" style="19" customWidth="1"/>
    <col min="10134" max="10134" width="35.7109375" style="19" customWidth="1"/>
    <col min="10135" max="10135" width="8.42578125" style="19" customWidth="1"/>
    <col min="10136" max="10136" width="15.28515625" style="19" customWidth="1"/>
    <col min="10137" max="10142" width="13.7109375" style="19" customWidth="1"/>
    <col min="10143" max="10388" width="9.140625" style="19"/>
    <col min="10389" max="10389" width="4.7109375" style="19" customWidth="1"/>
    <col min="10390" max="10390" width="35.7109375" style="19" customWidth="1"/>
    <col min="10391" max="10391" width="8.42578125" style="19" customWidth="1"/>
    <col min="10392" max="10392" width="15.28515625" style="19" customWidth="1"/>
    <col min="10393" max="10398" width="13.7109375" style="19" customWidth="1"/>
    <col min="10399" max="10644" width="9.140625" style="19"/>
    <col min="10645" max="10645" width="4.7109375" style="19" customWidth="1"/>
    <col min="10646" max="10646" width="35.7109375" style="19" customWidth="1"/>
    <col min="10647" max="10647" width="8.42578125" style="19" customWidth="1"/>
    <col min="10648" max="10648" width="15.28515625" style="19" customWidth="1"/>
    <col min="10649" max="10654" width="13.7109375" style="19" customWidth="1"/>
    <col min="10655" max="10900" width="9.140625" style="19"/>
    <col min="10901" max="10901" width="4.7109375" style="19" customWidth="1"/>
    <col min="10902" max="10902" width="35.7109375" style="19" customWidth="1"/>
    <col min="10903" max="10903" width="8.42578125" style="19" customWidth="1"/>
    <col min="10904" max="10904" width="15.28515625" style="19" customWidth="1"/>
    <col min="10905" max="10910" width="13.7109375" style="19" customWidth="1"/>
    <col min="10911" max="11156" width="9.140625" style="19"/>
    <col min="11157" max="11157" width="4.7109375" style="19" customWidth="1"/>
    <col min="11158" max="11158" width="35.7109375" style="19" customWidth="1"/>
    <col min="11159" max="11159" width="8.42578125" style="19" customWidth="1"/>
    <col min="11160" max="11160" width="15.28515625" style="19" customWidth="1"/>
    <col min="11161" max="11166" width="13.7109375" style="19" customWidth="1"/>
    <col min="11167" max="11412" width="9.140625" style="19"/>
    <col min="11413" max="11413" width="4.7109375" style="19" customWidth="1"/>
    <col min="11414" max="11414" width="35.7109375" style="19" customWidth="1"/>
    <col min="11415" max="11415" width="8.42578125" style="19" customWidth="1"/>
    <col min="11416" max="11416" width="15.28515625" style="19" customWidth="1"/>
    <col min="11417" max="11422" width="13.7109375" style="19" customWidth="1"/>
    <col min="11423" max="11668" width="9.140625" style="19"/>
    <col min="11669" max="11669" width="4.7109375" style="19" customWidth="1"/>
    <col min="11670" max="11670" width="35.7109375" style="19" customWidth="1"/>
    <col min="11671" max="11671" width="8.42578125" style="19" customWidth="1"/>
    <col min="11672" max="11672" width="15.28515625" style="19" customWidth="1"/>
    <col min="11673" max="11678" width="13.7109375" style="19" customWidth="1"/>
    <col min="11679" max="11924" width="9.140625" style="19"/>
    <col min="11925" max="11925" width="4.7109375" style="19" customWidth="1"/>
    <col min="11926" max="11926" width="35.7109375" style="19" customWidth="1"/>
    <col min="11927" max="11927" width="8.42578125" style="19" customWidth="1"/>
    <col min="11928" max="11928" width="15.28515625" style="19" customWidth="1"/>
    <col min="11929" max="11934" width="13.7109375" style="19" customWidth="1"/>
    <col min="11935" max="12180" width="9.140625" style="19"/>
    <col min="12181" max="12181" width="4.7109375" style="19" customWidth="1"/>
    <col min="12182" max="12182" width="35.7109375" style="19" customWidth="1"/>
    <col min="12183" max="12183" width="8.42578125" style="19" customWidth="1"/>
    <col min="12184" max="12184" width="15.28515625" style="19" customWidth="1"/>
    <col min="12185" max="12190" width="13.7109375" style="19" customWidth="1"/>
    <col min="12191" max="12436" width="9.140625" style="19"/>
    <col min="12437" max="12437" width="4.7109375" style="19" customWidth="1"/>
    <col min="12438" max="12438" width="35.7109375" style="19" customWidth="1"/>
    <col min="12439" max="12439" width="8.42578125" style="19" customWidth="1"/>
    <col min="12440" max="12440" width="15.28515625" style="19" customWidth="1"/>
    <col min="12441" max="12446" width="13.7109375" style="19" customWidth="1"/>
    <col min="12447" max="12692" width="9.140625" style="19"/>
    <col min="12693" max="12693" width="4.7109375" style="19" customWidth="1"/>
    <col min="12694" max="12694" width="35.7109375" style="19" customWidth="1"/>
    <col min="12695" max="12695" width="8.42578125" style="19" customWidth="1"/>
    <col min="12696" max="12696" width="15.28515625" style="19" customWidth="1"/>
    <col min="12697" max="12702" width="13.7109375" style="19" customWidth="1"/>
    <col min="12703" max="12948" width="9.140625" style="19"/>
    <col min="12949" max="12949" width="4.7109375" style="19" customWidth="1"/>
    <col min="12950" max="12950" width="35.7109375" style="19" customWidth="1"/>
    <col min="12951" max="12951" width="8.42578125" style="19" customWidth="1"/>
    <col min="12952" max="12952" width="15.28515625" style="19" customWidth="1"/>
    <col min="12953" max="12958" width="13.7109375" style="19" customWidth="1"/>
    <col min="12959" max="13204" width="9.140625" style="19"/>
    <col min="13205" max="13205" width="4.7109375" style="19" customWidth="1"/>
    <col min="13206" max="13206" width="35.7109375" style="19" customWidth="1"/>
    <col min="13207" max="13207" width="8.42578125" style="19" customWidth="1"/>
    <col min="13208" max="13208" width="15.28515625" style="19" customWidth="1"/>
    <col min="13209" max="13214" width="13.7109375" style="19" customWidth="1"/>
    <col min="13215" max="13460" width="9.140625" style="19"/>
    <col min="13461" max="13461" width="4.7109375" style="19" customWidth="1"/>
    <col min="13462" max="13462" width="35.7109375" style="19" customWidth="1"/>
    <col min="13463" max="13463" width="8.42578125" style="19" customWidth="1"/>
    <col min="13464" max="13464" width="15.28515625" style="19" customWidth="1"/>
    <col min="13465" max="13470" width="13.7109375" style="19" customWidth="1"/>
    <col min="13471" max="13716" width="9.140625" style="19"/>
    <col min="13717" max="13717" width="4.7109375" style="19" customWidth="1"/>
    <col min="13718" max="13718" width="35.7109375" style="19" customWidth="1"/>
    <col min="13719" max="13719" width="8.42578125" style="19" customWidth="1"/>
    <col min="13720" max="13720" width="15.28515625" style="19" customWidth="1"/>
    <col min="13721" max="13726" width="13.7109375" style="19" customWidth="1"/>
    <col min="13727" max="13972" width="9.140625" style="19"/>
    <col min="13973" max="13973" width="4.7109375" style="19" customWidth="1"/>
    <col min="13974" max="13974" width="35.7109375" style="19" customWidth="1"/>
    <col min="13975" max="13975" width="8.42578125" style="19" customWidth="1"/>
    <col min="13976" max="13976" width="15.28515625" style="19" customWidth="1"/>
    <col min="13977" max="13982" width="13.7109375" style="19" customWidth="1"/>
    <col min="13983" max="14228" width="9.140625" style="19"/>
    <col min="14229" max="14229" width="4.7109375" style="19" customWidth="1"/>
    <col min="14230" max="14230" width="35.7109375" style="19" customWidth="1"/>
    <col min="14231" max="14231" width="8.42578125" style="19" customWidth="1"/>
    <col min="14232" max="14232" width="15.28515625" style="19" customWidth="1"/>
    <col min="14233" max="14238" width="13.7109375" style="19" customWidth="1"/>
    <col min="14239" max="14484" width="9.140625" style="19"/>
    <col min="14485" max="14485" width="4.7109375" style="19" customWidth="1"/>
    <col min="14486" max="14486" width="35.7109375" style="19" customWidth="1"/>
    <col min="14487" max="14487" width="8.42578125" style="19" customWidth="1"/>
    <col min="14488" max="14488" width="15.28515625" style="19" customWidth="1"/>
    <col min="14489" max="14494" width="13.7109375" style="19" customWidth="1"/>
    <col min="14495" max="14740" width="9.140625" style="19"/>
    <col min="14741" max="14741" width="4.7109375" style="19" customWidth="1"/>
    <col min="14742" max="14742" width="35.7109375" style="19" customWidth="1"/>
    <col min="14743" max="14743" width="8.42578125" style="19" customWidth="1"/>
    <col min="14744" max="14744" width="15.28515625" style="19" customWidth="1"/>
    <col min="14745" max="14750" width="13.7109375" style="19" customWidth="1"/>
    <col min="14751" max="14996" width="9.140625" style="19"/>
    <col min="14997" max="14997" width="4.7109375" style="19" customWidth="1"/>
    <col min="14998" max="14998" width="35.7109375" style="19" customWidth="1"/>
    <col min="14999" max="14999" width="8.42578125" style="19" customWidth="1"/>
    <col min="15000" max="15000" width="15.28515625" style="19" customWidth="1"/>
    <col min="15001" max="15006" width="13.7109375" style="19" customWidth="1"/>
    <col min="15007" max="15252" width="9.140625" style="19"/>
    <col min="15253" max="15253" width="4.7109375" style="19" customWidth="1"/>
    <col min="15254" max="15254" width="35.7109375" style="19" customWidth="1"/>
    <col min="15255" max="15255" width="8.42578125" style="19" customWidth="1"/>
    <col min="15256" max="15256" width="15.28515625" style="19" customWidth="1"/>
    <col min="15257" max="15262" width="13.7109375" style="19" customWidth="1"/>
    <col min="15263" max="15508" width="9.140625" style="19"/>
    <col min="15509" max="15509" width="4.7109375" style="19" customWidth="1"/>
    <col min="15510" max="15510" width="35.7109375" style="19" customWidth="1"/>
    <col min="15511" max="15511" width="8.42578125" style="19" customWidth="1"/>
    <col min="15512" max="15512" width="15.28515625" style="19" customWidth="1"/>
    <col min="15513" max="15518" width="13.7109375" style="19" customWidth="1"/>
    <col min="15519" max="15764" width="9.140625" style="19"/>
    <col min="15765" max="15765" width="4.7109375" style="19" customWidth="1"/>
    <col min="15766" max="15766" width="35.7109375" style="19" customWidth="1"/>
    <col min="15767" max="15767" width="8.42578125" style="19" customWidth="1"/>
    <col min="15768" max="15768" width="15.28515625" style="19" customWidth="1"/>
    <col min="15769" max="15774" width="13.7109375" style="19" customWidth="1"/>
    <col min="15775" max="16020" width="9.140625" style="19"/>
    <col min="16021" max="16021" width="4.7109375" style="19" customWidth="1"/>
    <col min="16022" max="16022" width="35.7109375" style="19" customWidth="1"/>
    <col min="16023" max="16023" width="8.42578125" style="19" customWidth="1"/>
    <col min="16024" max="16024" width="15.28515625" style="19" customWidth="1"/>
    <col min="16025" max="16030" width="13.7109375" style="19" customWidth="1"/>
    <col min="16031" max="16384" width="9.140625" style="19"/>
  </cols>
  <sheetData>
    <row r="1" spans="1:12">
      <c r="A1" s="45" t="s">
        <v>41</v>
      </c>
      <c r="B1" s="45"/>
      <c r="C1" s="45"/>
      <c r="D1" s="45"/>
      <c r="E1" s="45"/>
      <c r="F1" s="45"/>
      <c r="G1" s="45"/>
      <c r="H1" s="45"/>
      <c r="I1" s="45"/>
    </row>
    <row r="2" spans="1:12">
      <c r="A2" s="46" t="s">
        <v>6</v>
      </c>
      <c r="B2" s="46"/>
      <c r="C2" s="46"/>
      <c r="D2" s="46"/>
      <c r="E2" s="46"/>
      <c r="F2" s="46"/>
      <c r="G2" s="46"/>
      <c r="H2" s="46"/>
      <c r="I2" s="46"/>
    </row>
    <row r="3" spans="1:12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12">
      <c r="A4" s="1"/>
      <c r="B4" s="1"/>
      <c r="C4" s="1"/>
      <c r="D4" s="1"/>
      <c r="E4" s="1"/>
      <c r="F4" s="1"/>
      <c r="G4" s="1"/>
      <c r="H4" s="1"/>
      <c r="I4" s="2">
        <f ca="1">TODAY()</f>
        <v>42332</v>
      </c>
      <c r="L4" s="20"/>
    </row>
    <row r="5" spans="1:12">
      <c r="A5" s="48" t="s">
        <v>7</v>
      </c>
      <c r="B5" s="48"/>
      <c r="C5" s="48" t="s">
        <v>8</v>
      </c>
      <c r="D5" s="48" t="s">
        <v>44</v>
      </c>
      <c r="E5" s="48" t="s">
        <v>3</v>
      </c>
      <c r="F5" s="49" t="s">
        <v>9</v>
      </c>
      <c r="G5" s="50"/>
      <c r="H5" s="51" t="s">
        <v>38</v>
      </c>
      <c r="I5" s="53" t="s">
        <v>4</v>
      </c>
      <c r="L5" s="20"/>
    </row>
    <row r="6" spans="1:12">
      <c r="A6" s="48"/>
      <c r="B6" s="48"/>
      <c r="C6" s="48"/>
      <c r="D6" s="48"/>
      <c r="E6" s="48"/>
      <c r="F6" s="16" t="s">
        <v>10</v>
      </c>
      <c r="G6" s="16" t="s">
        <v>11</v>
      </c>
      <c r="H6" s="52"/>
      <c r="I6" s="54"/>
      <c r="L6" s="20"/>
    </row>
    <row r="7" spans="1:12">
      <c r="A7" s="39" t="s">
        <v>0</v>
      </c>
      <c r="B7" s="3" t="s">
        <v>12</v>
      </c>
      <c r="C7" s="4" t="s">
        <v>13</v>
      </c>
      <c r="D7" s="4"/>
      <c r="E7" s="32">
        <f>28866*12</f>
        <v>346392</v>
      </c>
      <c r="F7" s="32">
        <f>133333.33*12</f>
        <v>1599999.96</v>
      </c>
      <c r="G7" s="32">
        <f>141666.66*12</f>
        <v>1699999.92</v>
      </c>
      <c r="H7" s="32">
        <f>200000*12</f>
        <v>2400000</v>
      </c>
      <c r="I7" s="32">
        <f>6500*12</f>
        <v>78000</v>
      </c>
      <c r="K7" s="20"/>
    </row>
    <row r="8" spans="1:12">
      <c r="A8" s="40"/>
      <c r="B8" s="5" t="s">
        <v>39</v>
      </c>
      <c r="C8" s="16" t="s">
        <v>14</v>
      </c>
      <c r="D8" s="16"/>
      <c r="E8" s="30">
        <v>141.9</v>
      </c>
      <c r="F8" s="30">
        <v>53.43</v>
      </c>
      <c r="G8" s="30">
        <v>52.73</v>
      </c>
      <c r="H8" s="30">
        <v>302.94</v>
      </c>
      <c r="I8" s="30">
        <v>397.32</v>
      </c>
      <c r="K8" s="20"/>
    </row>
    <row r="9" spans="1:12">
      <c r="A9" s="40"/>
      <c r="B9" s="5" t="s">
        <v>15</v>
      </c>
      <c r="C9" s="16" t="s">
        <v>5</v>
      </c>
      <c r="D9" s="14">
        <f>SUM(E9:I9)</f>
        <v>982328978.44440007</v>
      </c>
      <c r="E9" s="17">
        <f t="shared" ref="E9:I9" si="0">E8*E7</f>
        <v>49153024.800000004</v>
      </c>
      <c r="F9" s="17">
        <f t="shared" si="0"/>
        <v>85487997.862800002</v>
      </c>
      <c r="G9" s="17">
        <f t="shared" si="0"/>
        <v>89640995.781599984</v>
      </c>
      <c r="H9" s="17">
        <f t="shared" si="0"/>
        <v>727056000</v>
      </c>
      <c r="I9" s="17">
        <f t="shared" si="0"/>
        <v>30990960</v>
      </c>
      <c r="K9" s="20"/>
    </row>
    <row r="10" spans="1:12">
      <c r="A10" s="40"/>
      <c r="B10" s="5" t="s">
        <v>16</v>
      </c>
      <c r="C10" s="16" t="s">
        <v>13</v>
      </c>
      <c r="D10" s="16"/>
      <c r="E10" s="33"/>
      <c r="F10" s="33"/>
      <c r="G10" s="33"/>
      <c r="H10" s="33"/>
      <c r="I10" s="33"/>
      <c r="K10" s="20"/>
    </row>
    <row r="11" spans="1:12">
      <c r="A11" s="40"/>
      <c r="B11" s="5" t="s">
        <v>17</v>
      </c>
      <c r="C11" s="16" t="s">
        <v>14</v>
      </c>
      <c r="D11" s="16"/>
      <c r="E11" s="17"/>
      <c r="F11" s="17"/>
      <c r="G11" s="17"/>
      <c r="H11" s="17"/>
      <c r="I11" s="17"/>
    </row>
    <row r="12" spans="1:12">
      <c r="A12" s="40"/>
      <c r="B12" s="5" t="s">
        <v>18</v>
      </c>
      <c r="C12" s="16" t="s">
        <v>5</v>
      </c>
      <c r="D12" s="14">
        <f>SUM(E12:I12)</f>
        <v>0</v>
      </c>
      <c r="E12" s="17">
        <f t="shared" ref="E12:I12" si="1">E11*E10</f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</row>
    <row r="13" spans="1:12">
      <c r="A13" s="40"/>
      <c r="B13" s="5" t="s">
        <v>19</v>
      </c>
      <c r="C13" s="16" t="s">
        <v>13</v>
      </c>
      <c r="D13" s="16"/>
      <c r="E13" s="13">
        <f t="shared" ref="E13:I13" si="2">E7+E10</f>
        <v>346392</v>
      </c>
      <c r="F13" s="13">
        <f t="shared" si="2"/>
        <v>1599999.96</v>
      </c>
      <c r="G13" s="13">
        <f t="shared" si="2"/>
        <v>1699999.92</v>
      </c>
      <c r="H13" s="13">
        <f t="shared" si="2"/>
        <v>2400000</v>
      </c>
      <c r="I13" s="13">
        <f t="shared" si="2"/>
        <v>78000</v>
      </c>
    </row>
    <row r="14" spans="1:12">
      <c r="A14" s="40"/>
      <c r="B14" s="5" t="s">
        <v>20</v>
      </c>
      <c r="C14" s="16" t="s">
        <v>5</v>
      </c>
      <c r="D14" s="14">
        <f>SUM(E14:I14)</f>
        <v>982328978.44440007</v>
      </c>
      <c r="E14" s="17">
        <f t="shared" ref="E14:I14" si="3">E9+E12</f>
        <v>49153024.800000004</v>
      </c>
      <c r="F14" s="17">
        <f t="shared" si="3"/>
        <v>85487997.862800002</v>
      </c>
      <c r="G14" s="17">
        <f t="shared" si="3"/>
        <v>89640995.781599984</v>
      </c>
      <c r="H14" s="17">
        <f t="shared" si="3"/>
        <v>727056000</v>
      </c>
      <c r="I14" s="17">
        <f t="shared" si="3"/>
        <v>30990960</v>
      </c>
    </row>
    <row r="15" spans="1:12">
      <c r="A15" s="41" t="s">
        <v>21</v>
      </c>
      <c r="B15" s="5" t="s">
        <v>22</v>
      </c>
      <c r="C15" s="16" t="s">
        <v>13</v>
      </c>
      <c r="D15" s="16"/>
      <c r="E15" s="31"/>
      <c r="F15" s="31">
        <v>6028</v>
      </c>
      <c r="G15" s="31">
        <v>6164</v>
      </c>
      <c r="H15" s="31">
        <v>2481</v>
      </c>
      <c r="I15" s="31"/>
    </row>
    <row r="16" spans="1:12">
      <c r="A16" s="41"/>
      <c r="B16" s="5" t="s">
        <v>23</v>
      </c>
      <c r="C16" s="16" t="s">
        <v>14</v>
      </c>
      <c r="D16" s="16"/>
      <c r="E16" s="6"/>
      <c r="F16" s="6">
        <v>1951</v>
      </c>
      <c r="G16" s="6">
        <f>F16</f>
        <v>1951</v>
      </c>
      <c r="H16" s="6">
        <v>1831</v>
      </c>
      <c r="I16" s="6"/>
    </row>
    <row r="17" spans="1:11">
      <c r="A17" s="41"/>
      <c r="B17" s="5" t="s">
        <v>24</v>
      </c>
      <c r="C17" s="16" t="s">
        <v>5</v>
      </c>
      <c r="D17" s="14">
        <f>SUM(E17:I17)</f>
        <v>28329303</v>
      </c>
      <c r="E17" s="30">
        <f t="shared" ref="E17:I17" si="4">E16*E15</f>
        <v>0</v>
      </c>
      <c r="F17" s="30">
        <f t="shared" si="4"/>
        <v>11760628</v>
      </c>
      <c r="G17" s="30">
        <f t="shared" si="4"/>
        <v>12025964</v>
      </c>
      <c r="H17" s="30">
        <f t="shared" si="4"/>
        <v>4542711</v>
      </c>
      <c r="I17" s="30">
        <f t="shared" si="4"/>
        <v>0</v>
      </c>
    </row>
    <row r="18" spans="1:11">
      <c r="A18" s="41"/>
      <c r="B18" s="5" t="s">
        <v>25</v>
      </c>
      <c r="C18" s="16" t="s">
        <v>26</v>
      </c>
      <c r="D18" s="16"/>
      <c r="E18" s="31">
        <v>580</v>
      </c>
      <c r="F18" s="31">
        <v>47</v>
      </c>
      <c r="G18" s="31"/>
      <c r="H18" s="31">
        <v>3052</v>
      </c>
      <c r="I18" s="31">
        <v>67</v>
      </c>
    </row>
    <row r="19" spans="1:11">
      <c r="A19" s="41"/>
      <c r="B19" s="5" t="s">
        <v>27</v>
      </c>
      <c r="C19" s="16" t="s">
        <v>28</v>
      </c>
      <c r="D19" s="16"/>
      <c r="E19" s="6">
        <v>2955</v>
      </c>
      <c r="F19" s="6">
        <v>2717</v>
      </c>
      <c r="G19" s="6"/>
      <c r="H19" s="6">
        <v>2955</v>
      </c>
      <c r="I19" s="6">
        <v>2979.9</v>
      </c>
      <c r="K19" s="20"/>
    </row>
    <row r="20" spans="1:11">
      <c r="A20" s="41"/>
      <c r="B20" s="5" t="s">
        <v>29</v>
      </c>
      <c r="C20" s="16" t="s">
        <v>5</v>
      </c>
      <c r="D20" s="14">
        <f>SUM(E20:I20)</f>
        <v>11059912.300000001</v>
      </c>
      <c r="E20" s="17">
        <f t="shared" ref="E20:I20" si="5">E19*E18</f>
        <v>1713900</v>
      </c>
      <c r="F20" s="17">
        <f t="shared" si="5"/>
        <v>127699</v>
      </c>
      <c r="G20" s="17">
        <f t="shared" si="5"/>
        <v>0</v>
      </c>
      <c r="H20" s="17">
        <f t="shared" si="5"/>
        <v>9018660</v>
      </c>
      <c r="I20" s="17">
        <f t="shared" si="5"/>
        <v>199653.30000000002</v>
      </c>
      <c r="K20" s="20"/>
    </row>
    <row r="21" spans="1:11">
      <c r="A21" s="41"/>
      <c r="B21" s="5" t="s">
        <v>30</v>
      </c>
      <c r="C21" s="16" t="s">
        <v>5</v>
      </c>
      <c r="D21" s="14">
        <f>SUM(E21:I21)</f>
        <v>39389215.299999997</v>
      </c>
      <c r="E21" s="17">
        <f t="shared" ref="E21:I21" si="6">E17+E20</f>
        <v>1713900</v>
      </c>
      <c r="F21" s="17">
        <f t="shared" si="6"/>
        <v>11888327</v>
      </c>
      <c r="G21" s="17">
        <f t="shared" si="6"/>
        <v>12025964</v>
      </c>
      <c r="H21" s="17">
        <f t="shared" si="6"/>
        <v>13561371</v>
      </c>
      <c r="I21" s="17">
        <f t="shared" si="6"/>
        <v>199653.30000000002</v>
      </c>
    </row>
    <row r="22" spans="1:11">
      <c r="A22" s="42" t="s">
        <v>31</v>
      </c>
      <c r="B22" s="42"/>
      <c r="C22" s="16" t="s">
        <v>5</v>
      </c>
      <c r="D22" s="14">
        <f>SUM(E22:I22)</f>
        <v>1021718193.7444</v>
      </c>
      <c r="E22" s="6">
        <f t="shared" ref="E22:I22" si="7">E14+E21</f>
        <v>50866924.800000004</v>
      </c>
      <c r="F22" s="6">
        <f t="shared" si="7"/>
        <v>97376324.862800002</v>
      </c>
      <c r="G22" s="6">
        <f t="shared" si="7"/>
        <v>101666959.78159998</v>
      </c>
      <c r="H22" s="6">
        <f t="shared" si="7"/>
        <v>740617371</v>
      </c>
      <c r="I22" s="6">
        <f t="shared" si="7"/>
        <v>31190613.300000001</v>
      </c>
    </row>
    <row r="23" spans="1:11">
      <c r="A23" s="43" t="s">
        <v>32</v>
      </c>
      <c r="B23" s="44"/>
      <c r="C23" s="16" t="s">
        <v>33</v>
      </c>
      <c r="D23" s="16"/>
      <c r="E23" s="6">
        <v>100</v>
      </c>
      <c r="F23" s="6">
        <v>100</v>
      </c>
      <c r="G23" s="6">
        <v>100</v>
      </c>
      <c r="H23" s="6">
        <v>100</v>
      </c>
      <c r="I23" s="6">
        <v>100</v>
      </c>
    </row>
    <row r="24" spans="1:11">
      <c r="A24" s="43" t="s">
        <v>34</v>
      </c>
      <c r="B24" s="44"/>
      <c r="C24" s="16" t="s">
        <v>5</v>
      </c>
      <c r="D24" s="14">
        <f>SUM(E24:I24)</f>
        <v>1021718193.7444</v>
      </c>
      <c r="E24" s="6">
        <f t="shared" ref="E24:I24" si="8">E23*E22/100</f>
        <v>50866924.799999997</v>
      </c>
      <c r="F24" s="6">
        <f t="shared" si="8"/>
        <v>97376324.862800002</v>
      </c>
      <c r="G24" s="6">
        <f t="shared" si="8"/>
        <v>101666959.78159998</v>
      </c>
      <c r="H24" s="6">
        <f t="shared" si="8"/>
        <v>740617371</v>
      </c>
      <c r="I24" s="6">
        <f t="shared" si="8"/>
        <v>31190613.300000001</v>
      </c>
    </row>
    <row r="25" spans="1:11">
      <c r="A25" s="7"/>
      <c r="B25" s="7"/>
      <c r="C25" s="8"/>
      <c r="D25" s="8"/>
      <c r="E25" s="9"/>
      <c r="F25" s="9"/>
      <c r="G25" s="9"/>
      <c r="H25" s="9"/>
      <c r="I25" s="9"/>
    </row>
    <row r="26" spans="1:11">
      <c r="A26" s="41" t="s">
        <v>40</v>
      </c>
      <c r="B26" s="5" t="s">
        <v>35</v>
      </c>
      <c r="C26" s="16" t="s">
        <v>5</v>
      </c>
      <c r="D26" s="14">
        <f>D9</f>
        <v>982328978.44440007</v>
      </c>
      <c r="E26" s="10"/>
      <c r="F26" s="18"/>
      <c r="G26" s="18"/>
      <c r="H26" s="18"/>
      <c r="I26" s="18"/>
    </row>
    <row r="27" spans="1:11">
      <c r="A27" s="41"/>
      <c r="B27" s="5" t="s">
        <v>36</v>
      </c>
      <c r="C27" s="16" t="s">
        <v>5</v>
      </c>
      <c r="D27" s="14">
        <f>D12</f>
        <v>0</v>
      </c>
      <c r="E27" s="11"/>
      <c r="F27" s="18"/>
      <c r="G27" s="18"/>
      <c r="H27" s="18"/>
      <c r="I27" s="18"/>
    </row>
    <row r="28" spans="1:11">
      <c r="A28" s="41"/>
      <c r="B28" s="5" t="s">
        <v>37</v>
      </c>
      <c r="C28" s="16" t="s">
        <v>5</v>
      </c>
      <c r="D28" s="14">
        <f>D14</f>
        <v>982328978.44440007</v>
      </c>
      <c r="E28" s="10"/>
      <c r="F28" s="18"/>
      <c r="G28" s="18"/>
      <c r="H28" s="18"/>
      <c r="I28" s="18"/>
    </row>
    <row r="29" spans="1:11">
      <c r="A29" s="41"/>
      <c r="B29" s="5" t="s">
        <v>1</v>
      </c>
      <c r="C29" s="16" t="s">
        <v>5</v>
      </c>
      <c r="D29" s="14">
        <f>D17</f>
        <v>28329303</v>
      </c>
      <c r="E29" s="10"/>
      <c r="F29" s="18"/>
      <c r="G29" s="18"/>
      <c r="H29" s="18"/>
      <c r="I29" s="18"/>
    </row>
    <row r="30" spans="1:11">
      <c r="A30" s="41"/>
      <c r="B30" s="5" t="s">
        <v>2</v>
      </c>
      <c r="C30" s="16" t="s">
        <v>5</v>
      </c>
      <c r="D30" s="14">
        <f>D20</f>
        <v>11059912.300000001</v>
      </c>
      <c r="E30" s="10"/>
      <c r="F30" s="18"/>
      <c r="G30" s="18"/>
      <c r="H30" s="18"/>
      <c r="I30" s="18"/>
    </row>
    <row r="31" spans="1:11">
      <c r="A31" s="41"/>
      <c r="B31" s="5" t="s">
        <v>21</v>
      </c>
      <c r="C31" s="16" t="s">
        <v>5</v>
      </c>
      <c r="D31" s="14">
        <f>D21</f>
        <v>39389215.299999997</v>
      </c>
      <c r="E31" s="10"/>
      <c r="F31" s="21"/>
      <c r="G31" s="21"/>
      <c r="H31" s="21"/>
      <c r="I31" s="21"/>
    </row>
    <row r="32" spans="1:11">
      <c r="A32" s="41"/>
      <c r="B32" s="12" t="s">
        <v>31</v>
      </c>
      <c r="C32" s="16" t="s">
        <v>5</v>
      </c>
      <c r="D32" s="14">
        <f>D24</f>
        <v>1021718193.7444</v>
      </c>
      <c r="E32" s="10"/>
      <c r="F32" s="21"/>
      <c r="G32" s="21"/>
      <c r="H32" s="21"/>
      <c r="I32" s="21"/>
    </row>
    <row r="33" spans="1:9">
      <c r="A33" s="41"/>
      <c r="B33" s="12" t="s">
        <v>42</v>
      </c>
      <c r="C33" s="16" t="s">
        <v>5</v>
      </c>
      <c r="D33" s="14"/>
      <c r="E33" s="10"/>
      <c r="F33" s="21"/>
      <c r="G33" s="21"/>
      <c r="H33" s="21"/>
      <c r="I33" s="21"/>
    </row>
    <row r="34" spans="1:9">
      <c r="A34" s="41"/>
      <c r="B34" s="34" t="s">
        <v>34</v>
      </c>
      <c r="C34" s="35" t="s">
        <v>5</v>
      </c>
      <c r="D34" s="36">
        <f>D32+D33</f>
        <v>1021718193.7444</v>
      </c>
      <c r="E34" s="10"/>
      <c r="F34" s="21"/>
      <c r="G34" s="22"/>
      <c r="H34" s="7"/>
      <c r="I34" s="21"/>
    </row>
    <row r="35" spans="1:9">
      <c r="A35" s="15"/>
      <c r="D35" s="23"/>
      <c r="F35" s="24"/>
      <c r="G35" s="25"/>
      <c r="H35" s="25"/>
      <c r="I35" s="25"/>
    </row>
    <row r="36" spans="1:9">
      <c r="A36" s="26"/>
      <c r="B36" s="26"/>
      <c r="G36" s="27"/>
    </row>
    <row r="37" spans="1:9">
      <c r="A37" s="28"/>
      <c r="B37" s="37" t="s">
        <v>45</v>
      </c>
      <c r="G37" s="27"/>
    </row>
    <row r="38" spans="1:9">
      <c r="A38" s="28"/>
      <c r="B38" s="38"/>
      <c r="G38" s="26"/>
      <c r="H38" s="28"/>
      <c r="I38" s="28"/>
    </row>
    <row r="39" spans="1:9">
      <c r="A39" s="29"/>
      <c r="B39" s="26"/>
      <c r="H39" s="7"/>
    </row>
  </sheetData>
  <mergeCells count="17">
    <mergeCell ref="A1:I1"/>
    <mergeCell ref="A2:I2"/>
    <mergeCell ref="A3:I3"/>
    <mergeCell ref="A5:B6"/>
    <mergeCell ref="C5:C6"/>
    <mergeCell ref="D5:D6"/>
    <mergeCell ref="E5:E6"/>
    <mergeCell ref="F5:G5"/>
    <mergeCell ref="H5:H6"/>
    <mergeCell ref="I5:I6"/>
    <mergeCell ref="B37:B38"/>
    <mergeCell ref="A7:A14"/>
    <mergeCell ref="A15:A21"/>
    <mergeCell ref="A22:B22"/>
    <mergeCell ref="A23:B23"/>
    <mergeCell ref="A24:B24"/>
    <mergeCell ref="A26:A34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2016</Ano>
    <CDE xmlns="02fb9184-f59e-4684-aad0-03bf93b17f1c">Previsão Orçamentária - Carvão Mineral</CDE>
    <TipoCDE xmlns="02fb9184-f59e-4684-aad0-03bf93b17f1c">7</TipoCDE>
  </documentManagement>
</p:properties>
</file>

<file path=customXml/itemProps1.xml><?xml version="1.0" encoding="utf-8"?>
<ds:datastoreItem xmlns:ds="http://schemas.openxmlformats.org/officeDocument/2006/customXml" ds:itemID="{D6D2F717-C05A-48B4-BA67-BE81A1268BEC}"/>
</file>

<file path=customXml/itemProps2.xml><?xml version="1.0" encoding="utf-8"?>
<ds:datastoreItem xmlns:ds="http://schemas.openxmlformats.org/officeDocument/2006/customXml" ds:itemID="{622765AD-A8F9-4084-BB3C-405303836DA4}"/>
</file>

<file path=customXml/itemProps3.xml><?xml version="1.0" encoding="utf-8"?>
<ds:datastoreItem xmlns:ds="http://schemas.openxmlformats.org/officeDocument/2006/customXml" ds:itemID="{C6217A6E-26F2-453F-9200-8D8383118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</vt:lpstr>
    </vt:vector>
  </TitlesOfParts>
  <Company>Eletrobras - Centrais Elétricas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Previsão Orçamentária - 2016</dc:title>
  <cp:lastPrinted>2015-11-18T17:25:04Z</cp:lastPrinted>
  <dcterms:created xsi:type="dcterms:W3CDTF">2014-06-27T11:46:19Z</dcterms:created>
  <dcterms:modified xsi:type="dcterms:W3CDTF">2015-11-24T17:38:52Z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