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8712486701\OneDrive - Ministério do Meio Ambiente\Área de Trabalho\"/>
    </mc:Choice>
  </mc:AlternateContent>
  <xr:revisionPtr revIDLastSave="0" documentId="13_ncr:1_{629BFFBE-4C96-4234-A0AA-F1630E6A23A4}" xr6:coauthVersionLast="47" xr6:coauthVersionMax="47" xr10:uidLastSave="{00000000-0000-0000-0000-000000000000}"/>
  <bookViews>
    <workbookView xWindow="-28920" yWindow="-795" windowWidth="29040" windowHeight="15720" tabRatio="711" xr2:uid="{A45C2699-C337-42BB-B73B-77EA96C29A26}"/>
  </bookViews>
  <sheets>
    <sheet name="TOTAL" sheetId="20" r:id="rId1"/>
    <sheet name="Agropecuária" sheetId="1" r:id="rId2"/>
    <sheet name="LULUCF" sheetId="8" r:id="rId3"/>
    <sheet name="Energia" sheetId="14" r:id="rId4"/>
    <sheet name="Indústria" sheetId="15" r:id="rId5"/>
    <sheet name="Transporte" sheetId="11" r:id="rId6"/>
    <sheet name="Cidades" sheetId="16" r:id="rId7"/>
    <sheet name="Resíduos" sheetId="17" r:id="rId8"/>
    <sheet name="Pop_PIB" sheetId="18" r:id="rId9"/>
    <sheet name="Custos" sheetId="19" r:id="rId10"/>
    <sheet name="AFOLU" sheetId="21" r:id="rId11"/>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5" l="1"/>
  <c r="H65" i="15"/>
  <c r="I65" i="15"/>
  <c r="J65" i="15"/>
  <c r="K65" i="15"/>
  <c r="F65" i="15"/>
  <c r="K46" i="15" l="1"/>
  <c r="J46" i="15"/>
  <c r="I46" i="15"/>
  <c r="H46" i="15"/>
  <c r="G46" i="15"/>
  <c r="F46" i="15"/>
  <c r="R46" i="15"/>
  <c r="Q46" i="15"/>
  <c r="P46" i="15"/>
  <c r="O46" i="15"/>
  <c r="N46" i="15"/>
  <c r="M46" i="15"/>
  <c r="X9" i="21" l="1"/>
  <c r="W9" i="21"/>
  <c r="V9" i="21"/>
  <c r="U9" i="21"/>
  <c r="T9" i="21"/>
  <c r="S9" i="21"/>
  <c r="Q9" i="21"/>
  <c r="P9" i="21"/>
  <c r="O9" i="21"/>
  <c r="N9" i="21"/>
  <c r="M9" i="21"/>
  <c r="L9" i="21"/>
  <c r="J9" i="21"/>
  <c r="I9" i="21"/>
  <c r="H9" i="21"/>
  <c r="G9" i="21"/>
  <c r="F9" i="21"/>
  <c r="E9" i="21"/>
  <c r="X8" i="21"/>
  <c r="W8" i="21"/>
  <c r="V8" i="21"/>
  <c r="U8" i="21"/>
  <c r="T8" i="21"/>
  <c r="S8" i="21"/>
  <c r="Q8" i="21"/>
  <c r="P8" i="21"/>
  <c r="O8" i="21"/>
  <c r="N8" i="21"/>
  <c r="M8" i="21"/>
  <c r="L8" i="21"/>
  <c r="J8" i="21"/>
  <c r="I8" i="21"/>
  <c r="H8" i="21"/>
  <c r="G8" i="21"/>
  <c r="F8" i="21"/>
  <c r="E8" i="21"/>
  <c r="X7" i="21"/>
  <c r="W7" i="21"/>
  <c r="V7" i="21"/>
  <c r="U7" i="21"/>
  <c r="T7" i="21"/>
  <c r="S7" i="21"/>
  <c r="Q7" i="21"/>
  <c r="P7" i="21"/>
  <c r="O7" i="21"/>
  <c r="N7" i="21"/>
  <c r="M7" i="21"/>
  <c r="L7" i="21"/>
  <c r="J7" i="21"/>
  <c r="I7" i="21"/>
  <c r="H7" i="21"/>
  <c r="G7" i="21"/>
  <c r="F7" i="21"/>
  <c r="E7" i="21"/>
  <c r="X6" i="21"/>
  <c r="W6" i="21"/>
  <c r="V6" i="21"/>
  <c r="U6" i="21"/>
  <c r="T6" i="21"/>
  <c r="S6" i="21"/>
  <c r="Q6" i="21"/>
  <c r="P6" i="21"/>
  <c r="O6" i="21"/>
  <c r="N6" i="21"/>
  <c r="M6" i="21"/>
  <c r="L6" i="21"/>
  <c r="J6" i="21"/>
  <c r="I6" i="21"/>
  <c r="H6" i="21"/>
  <c r="G6" i="21"/>
  <c r="F6" i="21"/>
  <c r="E6" i="21"/>
  <c r="X5" i="21"/>
  <c r="W5" i="21"/>
  <c r="V5" i="21"/>
  <c r="U5" i="21"/>
  <c r="T5" i="21"/>
  <c r="S5" i="21"/>
  <c r="Q5" i="21"/>
  <c r="P5" i="21"/>
  <c r="O5" i="21"/>
  <c r="N5" i="21"/>
  <c r="M5" i="21"/>
  <c r="L5" i="21"/>
  <c r="J5" i="21"/>
  <c r="I5" i="21"/>
  <c r="H5" i="21"/>
  <c r="G5" i="21"/>
  <c r="F5" i="21"/>
  <c r="E5" i="21"/>
  <c r="X4" i="21"/>
  <c r="W4" i="21"/>
  <c r="V4" i="21"/>
  <c r="U4" i="21"/>
  <c r="T4" i="21"/>
  <c r="S4" i="21"/>
  <c r="Q4" i="21"/>
  <c r="P4" i="21"/>
  <c r="O4" i="21"/>
  <c r="N4" i="21"/>
  <c r="M4" i="21"/>
  <c r="L4" i="21"/>
  <c r="J4" i="21"/>
  <c r="I4" i="21"/>
  <c r="H4" i="21"/>
  <c r="G4" i="21"/>
  <c r="F4" i="21"/>
  <c r="E4" i="21"/>
  <c r="H8" i="20" l="1"/>
  <c r="G9" i="8" l="1"/>
  <c r="U10" i="15" l="1"/>
  <c r="V10" i="15"/>
  <c r="W10" i="15"/>
  <c r="X10" i="15"/>
  <c r="Y10" i="15"/>
  <c r="T10" i="15"/>
  <c r="U9" i="11"/>
  <c r="V9" i="11"/>
  <c r="W9" i="11"/>
  <c r="X9" i="11"/>
  <c r="Y9" i="11"/>
  <c r="U4" i="11"/>
  <c r="V4" i="11"/>
  <c r="W4" i="11"/>
  <c r="X4" i="11"/>
  <c r="Y4" i="11"/>
  <c r="T4" i="11"/>
  <c r="T9" i="11"/>
  <c r="U9" i="14"/>
  <c r="V9" i="14"/>
  <c r="W9" i="14"/>
  <c r="X9" i="14"/>
  <c r="Y9" i="14"/>
  <c r="T9" i="14"/>
  <c r="U9" i="8"/>
  <c r="V9" i="8"/>
  <c r="W9" i="8"/>
  <c r="X9" i="8"/>
  <c r="Y9" i="8"/>
  <c r="T9" i="8"/>
  <c r="U9" i="1"/>
  <c r="V9" i="1"/>
  <c r="W9" i="1"/>
  <c r="X9" i="1"/>
  <c r="Y9" i="1"/>
  <c r="T9" i="1"/>
  <c r="G10" i="15" l="1"/>
  <c r="H10" i="15"/>
  <c r="I10" i="15"/>
  <c r="J10" i="15"/>
  <c r="K10" i="15"/>
  <c r="F10" i="15"/>
  <c r="H9" i="8" l="1"/>
  <c r="I9" i="8"/>
  <c r="J9" i="8"/>
  <c r="K9" i="8"/>
  <c r="F9" i="8"/>
  <c r="G9" i="1"/>
  <c r="H9" i="1"/>
  <c r="I9" i="1"/>
  <c r="J9" i="1"/>
  <c r="K9" i="1"/>
  <c r="F9" i="1"/>
  <c r="N9" i="17" l="1"/>
  <c r="O9" i="17"/>
  <c r="P9" i="17"/>
  <c r="Q9" i="17"/>
  <c r="R9" i="17"/>
  <c r="M9" i="17"/>
  <c r="N9" i="16"/>
  <c r="O9" i="16"/>
  <c r="P9" i="16"/>
  <c r="Q9" i="16"/>
  <c r="R9" i="16"/>
  <c r="N4" i="16"/>
  <c r="O4" i="16"/>
  <c r="P4" i="16"/>
  <c r="Q4" i="16"/>
  <c r="R4" i="16"/>
  <c r="M4" i="16"/>
  <c r="M9" i="16"/>
  <c r="N10" i="15"/>
  <c r="O10" i="15"/>
  <c r="P10" i="15"/>
  <c r="Q10" i="15"/>
  <c r="R10" i="15"/>
  <c r="M10" i="15"/>
  <c r="N9" i="14"/>
  <c r="O9" i="14"/>
  <c r="P9" i="14"/>
  <c r="Q9" i="14"/>
  <c r="R9" i="14"/>
  <c r="M9" i="14"/>
  <c r="P9" i="8"/>
  <c r="N9" i="8"/>
  <c r="O9" i="8"/>
  <c r="Q9" i="8"/>
  <c r="R9" i="8"/>
  <c r="M9" i="8"/>
  <c r="N9" i="1"/>
  <c r="O9" i="1"/>
  <c r="P9" i="1"/>
  <c r="Q9" i="1"/>
  <c r="R9" i="1"/>
  <c r="M9" i="1"/>
  <c r="F8" i="20" l="1"/>
  <c r="G8" i="20"/>
  <c r="I8" i="20"/>
  <c r="J8" i="20"/>
  <c r="K8" i="20"/>
  <c r="M8" i="20"/>
  <c r="N8" i="20"/>
  <c r="O8" i="20"/>
  <c r="P8" i="20"/>
  <c r="Q8" i="20"/>
  <c r="R8" i="20"/>
  <c r="T8" i="20"/>
  <c r="U8" i="20"/>
  <c r="V8" i="20"/>
  <c r="W8" i="20"/>
  <c r="X8" i="20"/>
  <c r="Y8" i="20"/>
  <c r="F5" i="20"/>
  <c r="G5" i="20"/>
  <c r="H5" i="20"/>
  <c r="I5" i="20"/>
  <c r="J5" i="20"/>
  <c r="K5" i="20"/>
  <c r="M5" i="20"/>
  <c r="N5" i="20"/>
  <c r="O5" i="20"/>
  <c r="P5" i="20"/>
  <c r="Q5" i="20"/>
  <c r="R5" i="20"/>
  <c r="T5" i="20"/>
  <c r="U5" i="20"/>
  <c r="V5" i="20"/>
  <c r="W5" i="20"/>
  <c r="X5" i="20"/>
  <c r="Y5" i="20"/>
  <c r="F6" i="20"/>
  <c r="G6" i="20"/>
  <c r="H6" i="20"/>
  <c r="I6" i="20"/>
  <c r="J6" i="20"/>
  <c r="K6" i="20"/>
  <c r="M6" i="20"/>
  <c r="N6" i="20"/>
  <c r="O6" i="20"/>
  <c r="P6" i="20"/>
  <c r="Q6" i="20"/>
  <c r="R6" i="20"/>
  <c r="T6" i="20"/>
  <c r="U6" i="20"/>
  <c r="V6" i="20"/>
  <c r="W6" i="20"/>
  <c r="X6" i="20"/>
  <c r="Y6" i="20"/>
  <c r="G4" i="20"/>
  <c r="H4" i="20"/>
  <c r="I4" i="20"/>
  <c r="J4" i="20"/>
  <c r="K4" i="20"/>
  <c r="M4" i="20"/>
  <c r="N4" i="20"/>
  <c r="O4" i="20"/>
  <c r="P4" i="20"/>
  <c r="Q4" i="20"/>
  <c r="R4" i="20"/>
  <c r="T4" i="20"/>
  <c r="U4" i="20"/>
  <c r="V4" i="20"/>
  <c r="W4" i="20"/>
  <c r="X4" i="20"/>
  <c r="Y4" i="20"/>
  <c r="F4" i="20"/>
  <c r="G7" i="20"/>
  <c r="H7" i="20"/>
  <c r="I7" i="20"/>
  <c r="F7" i="20"/>
  <c r="P10" i="20" l="1"/>
  <c r="I10" i="20"/>
  <c r="G10" i="20"/>
  <c r="M10" i="20"/>
  <c r="R10" i="20"/>
  <c r="K10" i="20"/>
  <c r="J10" i="20"/>
  <c r="O10" i="20"/>
  <c r="H10" i="20"/>
  <c r="N10" i="20"/>
  <c r="X10" i="20"/>
  <c r="F10" i="20"/>
  <c r="Y10" i="20"/>
  <c r="W10" i="20"/>
  <c r="U10" i="20"/>
  <c r="Q10" i="20"/>
  <c r="V10" i="20"/>
  <c r="T10" i="20"/>
  <c r="T7" i="20"/>
  <c r="V7" i="20"/>
  <c r="X7" i="20"/>
  <c r="W7" i="20"/>
  <c r="Y7" i="20"/>
  <c r="U7" i="20"/>
  <c r="J7" i="20"/>
  <c r="K7" i="20"/>
  <c r="U9" i="20"/>
  <c r="W9" i="20"/>
  <c r="V9" i="20"/>
  <c r="T9" i="20"/>
  <c r="V11" i="20" l="1"/>
  <c r="V12" i="20"/>
  <c r="W12" i="20"/>
  <c r="W11" i="20"/>
  <c r="U12" i="20"/>
  <c r="U11" i="20"/>
  <c r="T12" i="20"/>
  <c r="T11" i="20"/>
  <c r="Y9" i="20"/>
  <c r="Y12" i="20" s="1"/>
  <c r="X9" i="20"/>
  <c r="X11" i="20" s="1"/>
  <c r="Q7" i="20"/>
  <c r="I9" i="20"/>
  <c r="J9" i="20"/>
  <c r="K9" i="20"/>
  <c r="K12" i="20" s="1"/>
  <c r="H9" i="20"/>
  <c r="F9" i="20"/>
  <c r="F12" i="20" s="1"/>
  <c r="M7" i="20"/>
  <c r="M9" i="20"/>
  <c r="G9" i="20"/>
  <c r="M11" i="20" l="1"/>
  <c r="M12" i="20"/>
  <c r="I12" i="20"/>
  <c r="I11" i="20"/>
  <c r="G12" i="20"/>
  <c r="G11" i="20"/>
  <c r="H11" i="20"/>
  <c r="H12" i="20"/>
  <c r="X12" i="20"/>
  <c r="F11" i="20"/>
  <c r="J11" i="20"/>
  <c r="J12" i="20"/>
  <c r="P9" i="20"/>
  <c r="P7" i="20"/>
  <c r="N9" i="20"/>
  <c r="N7" i="20"/>
  <c r="R9" i="20"/>
  <c r="R12" i="20" s="1"/>
  <c r="R7" i="20"/>
  <c r="O9" i="20"/>
  <c r="O7" i="20"/>
  <c r="Q9" i="20"/>
  <c r="Q12" i="20" l="1"/>
  <c r="Q11" i="20"/>
  <c r="N12" i="20"/>
  <c r="N11" i="20"/>
  <c r="O12" i="20"/>
  <c r="O11" i="20"/>
  <c r="P11" i="20"/>
  <c r="P12" i="20"/>
</calcChain>
</file>

<file path=xl/sharedStrings.xml><?xml version="1.0" encoding="utf-8"?>
<sst xmlns="http://schemas.openxmlformats.org/spreadsheetml/2006/main" count="798" uniqueCount="277">
  <si>
    <t>EMISSÕES TOTAIS</t>
  </si>
  <si>
    <t>25D</t>
  </si>
  <si>
    <t>100D</t>
  </si>
  <si>
    <t>0D</t>
  </si>
  <si>
    <t xml:space="preserve">Descrição </t>
  </si>
  <si>
    <t>Unidade</t>
  </si>
  <si>
    <t>Emissões totais de carbono</t>
  </si>
  <si>
    <t>Mt CO2</t>
  </si>
  <si>
    <t>Emissões totais de metano</t>
  </si>
  <si>
    <t>Mt CH4</t>
  </si>
  <si>
    <t>Emissões totais de N2O</t>
  </si>
  <si>
    <t>Mt N2O</t>
  </si>
  <si>
    <t>Emissões totais em CO2e</t>
  </si>
  <si>
    <t>Mt CO2e</t>
  </si>
  <si>
    <t>Remoções totais em CO2e</t>
  </si>
  <si>
    <t>Emissões líquidas totais em CO2e</t>
  </si>
  <si>
    <t>AR6</t>
  </si>
  <si>
    <t>AR5</t>
  </si>
  <si>
    <t>GWP100 - AR6</t>
  </si>
  <si>
    <t>Diferença</t>
  </si>
  <si>
    <t>CO2</t>
  </si>
  <si>
    <t>Todos</t>
  </si>
  <si>
    <t>CH4 N-Fóssil</t>
  </si>
  <si>
    <t>AFOLU +  Resíduos</t>
  </si>
  <si>
    <t>CH4 Fóssil</t>
  </si>
  <si>
    <t>Demais</t>
  </si>
  <si>
    <t>N2O</t>
  </si>
  <si>
    <t>GWP100 - AR5</t>
  </si>
  <si>
    <t>AGROPECUÁRIA</t>
  </si>
  <si>
    <t>Demandas da Pecuária</t>
  </si>
  <si>
    <t>As demandas alimentares do modelo BLUES são advindas de premissas exógenas, assim, não havendo variação entre os cenários analisados.</t>
  </si>
  <si>
    <t>Dado de atividade</t>
  </si>
  <si>
    <t>2020 (atual)</t>
  </si>
  <si>
    <t>Demanda de Carne Bovina</t>
  </si>
  <si>
    <t>1.000 t</t>
  </si>
  <si>
    <t>Demanda de Leite de Vaca</t>
  </si>
  <si>
    <t>Demanda de Carne de Frango</t>
  </si>
  <si>
    <t>Demanda de Carne Suína</t>
  </si>
  <si>
    <t>Demanda de Ovos</t>
  </si>
  <si>
    <t>Bovinos</t>
  </si>
  <si>
    <t>A migração de sistemas de produção mais sustentáveis e assim, com menores emissões de GEE por unidade de produto produzido é mais acentuado no caso do cenário 100D. Isso acontece principalmente devido a haver uma maior emissão de GEE no setor de LULUCF, o que pressiona os demais setores a reduzirem suas emissões de GEE para alcanças as metas de 2025, 2030 e 2050. Ademais, os sistemas de confinamento de bovinos e terminação intensiva atingem o seu potencial máximo em 2050 de forma a auxiliar também na redução de gases do tipo não-CO2 e atender a meta de net-zero GEE em 2050.</t>
  </si>
  <si>
    <t xml:space="preserve">Penetração da tecnologia - 25D </t>
  </si>
  <si>
    <t xml:space="preserve">Penetração da tecnologia - 100D </t>
  </si>
  <si>
    <t>Sistema Produtivo</t>
  </si>
  <si>
    <t>Bovinos de Corte Pastagens Degradadas</t>
  </si>
  <si>
    <t>1.000 cabeças</t>
  </si>
  <si>
    <t>Bovinos de Corte Pastagens Alta Produtividade</t>
  </si>
  <si>
    <t>Bovinos de Corte Terminação Intensivo</t>
  </si>
  <si>
    <t>Bovinos de Corte Confinamento SuperIntensivo</t>
  </si>
  <si>
    <t>Bovinos de Corte Sistema Integrado</t>
  </si>
  <si>
    <t>Bovinos Leiteiros</t>
  </si>
  <si>
    <t>Outras Criações da Pecuária</t>
  </si>
  <si>
    <t>---</t>
  </si>
  <si>
    <t>Aves de Corte ou Poedeiras</t>
  </si>
  <si>
    <t>M cabeças</t>
  </si>
  <si>
    <t>Suínos</t>
  </si>
  <si>
    <t>Outros Sistemas Produtivos da Pecuária</t>
  </si>
  <si>
    <t>Utilização de Resíduos da Pecuária para Fins Energéticos</t>
  </si>
  <si>
    <t>Mm³</t>
  </si>
  <si>
    <t>Carne Plantada</t>
  </si>
  <si>
    <t>Carne Cultivada</t>
  </si>
  <si>
    <t>Área do Setor Pecuário</t>
  </si>
  <si>
    <t>Área Total da Pecuária</t>
  </si>
  <si>
    <t>1.000 ha</t>
  </si>
  <si>
    <t>Área Total de Pecuária em Pastagem Degradada</t>
  </si>
  <si>
    <t>Área Total de Pecuária em Pastagem Não Degradada</t>
  </si>
  <si>
    <t>Demandas da Agricultura</t>
  </si>
  <si>
    <t>As demandas alimentares do modelo BLUES são advindas de premissas exógenas, assim, não havendo variação entre os cenários analisados. Já a demanda por bioenergéticos é feita de forma endógena, assim, o modelo vendo a necessidade de aumentar a demanda por culturas energéticas em cenários com maiores níveis de desmatamento. Isso acontece principalmente devido a possibilidade da produção de bioenergia associada a captura e armazenamento de carbono no solo (BECCS).</t>
  </si>
  <si>
    <t>Produção de Algodão</t>
  </si>
  <si>
    <t>Produção de Arroz</t>
  </si>
  <si>
    <t>Produção de Café</t>
  </si>
  <si>
    <t>Produção de Cana-de-Açúcar</t>
  </si>
  <si>
    <t>Produção de Cereais</t>
  </si>
  <si>
    <t>Produção de Feijões</t>
  </si>
  <si>
    <t>Produção de Frutas</t>
  </si>
  <si>
    <t>Produção de Milho Total</t>
  </si>
  <si>
    <t>Produção de Milho "Não-Energético"</t>
  </si>
  <si>
    <t>Produção de Milho "Energético"</t>
  </si>
  <si>
    <t>Produção de Oleaginosas Total</t>
  </si>
  <si>
    <t>Produção de Oleaginosas "Não-Energética"</t>
  </si>
  <si>
    <t>Produção de Oleaginosas "Energética"</t>
  </si>
  <si>
    <t>Produção de Raízes</t>
  </si>
  <si>
    <t>Produção de Soja Total</t>
  </si>
  <si>
    <t>Produção de Soja "Não-Energética"</t>
  </si>
  <si>
    <t>Produção de Soja "Energética"</t>
  </si>
  <si>
    <t>Produção de Trigo</t>
  </si>
  <si>
    <t>Produção de Vegetais</t>
  </si>
  <si>
    <t>Produção de Floresta Plantada</t>
  </si>
  <si>
    <t>Mwa</t>
  </si>
  <si>
    <t>Produção de Gramíneas "Energética"</t>
  </si>
  <si>
    <t>MWa</t>
  </si>
  <si>
    <t>Sistemas Produtivos da Agricultura</t>
  </si>
  <si>
    <t>Sistemas com maior produtividade ganham destaque principalmente em cenários com maiores níveis de desmatamento, principalmente com o intuito de conservar áreas agrícolas para a maior produção de bioinsumos para o setor energético, ao mesmo tempo que não aumenta a pressão sobre áreas de vegetação nativa.</t>
  </si>
  <si>
    <t>Produção em Sistema Convencional</t>
  </si>
  <si>
    <t>Produção em Sistema de Alta Produtividade</t>
  </si>
  <si>
    <t>Produção em Sistema Orgânico</t>
  </si>
  <si>
    <t>Produção em Sistema Integrado</t>
  </si>
  <si>
    <t>Produção em Sistema de Dupla Safra</t>
  </si>
  <si>
    <t>Outros Sistemas Produtivos da Agricultura</t>
  </si>
  <si>
    <t>A utilização dos sistemas atrelados ao plano ABC+ é de suma importância para a redução de GEE, principalmente em cenários com maiores níveis de desmatamento. Isso acontece principalmente a esses sistemas de produção auxiliares no aumento da produtividade do campo e reduzir a demanda por expansão das áreas agrícolas.</t>
  </si>
  <si>
    <t>Bioinsumos</t>
  </si>
  <si>
    <t>Plantio Direto</t>
  </si>
  <si>
    <t>Sistemas Irrigados</t>
  </si>
  <si>
    <t>Fazendas Verticais</t>
  </si>
  <si>
    <t>Agricultura Urbana</t>
  </si>
  <si>
    <t>Área do Setor Agrícola</t>
  </si>
  <si>
    <t>Com o maior nível de emissão do setor de LULUCF em cenários com maiores níveis de desmatamento, o setor agrícola tem que aumentar a quantidade de áreas disponibilizadas para a produção de culturas energéticas para a produção de biocombustíveis líquidos associados ao BECCS.</t>
  </si>
  <si>
    <t>Área Total da Agricultura</t>
  </si>
  <si>
    <t>Área Total de Agricultura de Alimentos</t>
  </si>
  <si>
    <t>Área Total de Agricultura de Energéticos</t>
  </si>
  <si>
    <t>LULUCF</t>
  </si>
  <si>
    <t>Área da Cobertura do Solo</t>
  </si>
  <si>
    <t>Em ambos os cenários, há uma clara migração para sistemas de produção com maior sustentabilidade e/ou produtividade. Dessa forma, abre espaço para a implementação de novas culturas agropecuárias sem aumentar a pressão sobre áreas de vegetação nativa. Ademais, o cenário 25D apresenta uma área de recomposição floresta em comparação a 2020. Já o cenário 100D isso não acontece devido a perpetuação de altos níveis de desmatamento legal. Ademais, inicialmente a produção pecuária migra para áreas de pastagens de alta qualidade, contudo, após 2035, começa a haver uma migração dessas áreas para sistemas mais sustentáveis, como os sistemas integrados.</t>
  </si>
  <si>
    <t>Floresta Nativa</t>
  </si>
  <si>
    <t>Mha</t>
  </si>
  <si>
    <t>Savana</t>
  </si>
  <si>
    <t>Cultivo Simples</t>
  </si>
  <si>
    <t>Cultivo Duplo</t>
  </si>
  <si>
    <t>Floresta Plantada</t>
  </si>
  <si>
    <t>Solo/Pastagem Degradada</t>
  </si>
  <si>
    <t>Pastagem de Alta Qualidade</t>
  </si>
  <si>
    <t>Integração Lavoura-Pecuária</t>
  </si>
  <si>
    <t>Integração Lavoura-Pecuária-Floresta Plantada</t>
  </si>
  <si>
    <t>Integração Lavoura-Pecuária-Floresta Nativa</t>
  </si>
  <si>
    <t>Conversão Anual de Vegetação Nativa</t>
  </si>
  <si>
    <t>É importante destacar que abaixo é mostrado a taxa média dos últimos 5 anos de desmatamento, assim, o valor de 2030, se refere a taxa média de desmatamento ou reflorestamento que aconteceu entre 2026-2030. Destaca-se que em todos os cenários o PLANAGEM é realizado entre 2026-2030. Ademais, as taxas de legalidade e ilegalidade do desmatamento foram oriundas de premissas advindas de especialistas do MMA.</t>
  </si>
  <si>
    <t>Desmatamento Total de Floresta Nativa</t>
  </si>
  <si>
    <t>1.000 ha/ano</t>
  </si>
  <si>
    <t>Desmatamento Ilegal de Floresta Nativa</t>
  </si>
  <si>
    <t>Desmatamento Legal de Floresta Nativa</t>
  </si>
  <si>
    <t>Desmatamento Total de Savana</t>
  </si>
  <si>
    <t>Desmatamento Ilegal de Savana</t>
  </si>
  <si>
    <t>Desmatamento Legal de Savana</t>
  </si>
  <si>
    <t>Restauração de Floresta Nativa</t>
  </si>
  <si>
    <t>Restauração de Savana</t>
  </si>
  <si>
    <t>ENERGIA</t>
  </si>
  <si>
    <t xml:space="preserve">Categoria de Emissão </t>
  </si>
  <si>
    <t>Geral</t>
  </si>
  <si>
    <t>O cenário 100D demanda um maior esforço do setor energético para reduzir as emissões, fazendo com que haja uma maior participação de fontes renováveis na oferta de energia primária, sendo que boa parte desse incremento se dá pelo maior uso da biomassa como recurso primários para a produção de vetores energéticos, seja no setor de combustíveis ou elétrico.</t>
  </si>
  <si>
    <t>Energia primária (oferta interna de energia)</t>
  </si>
  <si>
    <t>Mtep</t>
  </si>
  <si>
    <t>Consumo de Energia Final</t>
  </si>
  <si>
    <t>ktep</t>
  </si>
  <si>
    <t xml:space="preserve">Penetração da tecnologia (%) </t>
  </si>
  <si>
    <t>Share de tecnologias renováveis</t>
  </si>
  <si>
    <t>Participação de fontes renováveis na oferta de energia primária</t>
  </si>
  <si>
    <t>%</t>
  </si>
  <si>
    <t>% consumo de energia final da indústria</t>
  </si>
  <si>
    <t>% consumo de energia final do Transporte</t>
  </si>
  <si>
    <t>% consumo de energia final de edificações</t>
  </si>
  <si>
    <t>% consumo de energia final da agricultura</t>
  </si>
  <si>
    <t>Óleo e Gás</t>
  </si>
  <si>
    <t>No modelo há a representação das refinarias existentes no país, com possibilidade de operarem com diferetens perfis de campanha e processando diferentes óleos. Há ainda a possibilidade de as refinarias coprocessarem óleo e biomassa considerando mix diferentes proporções a partir da estratégia adotada (FCC-PO, FCC-SVO, HDT-SVO).
O modelo pode construir novas refinarias tradicionais, ou modulares</t>
  </si>
  <si>
    <t>FUT da Capacidade Instalada TOTAL</t>
  </si>
  <si>
    <t>Capacidade Instalada do Refino</t>
  </si>
  <si>
    <t>Mbep/dia</t>
  </si>
  <si>
    <t>FUT da Capacidade Instalada Coprocessamento</t>
  </si>
  <si>
    <t>Produção de óleo</t>
  </si>
  <si>
    <t>kbep</t>
  </si>
  <si>
    <t>Exportação</t>
  </si>
  <si>
    <t>Consumo Interno de óleo bruto</t>
  </si>
  <si>
    <t>Consumo Interno de Derivados de Óleo</t>
  </si>
  <si>
    <t>Exportação de Derivados de Óleo</t>
  </si>
  <si>
    <t>Setor Elétrico</t>
  </si>
  <si>
    <t>As opções tecnológicas incluem parques eólicos onshore e offshore, fotovoltaica centralizada e distribuída, hidrelétricas de pequeno, médio e grande porte, usinas reversíveis, baterias, usina nuclear, térmicas a gás natural de ciclo aberto e ciclo combinado com e sem ccs, geradores a óleo, a gás e diesel, geração por bagaço, biodiesel, etanol e biomassa, e térmicas a carvão com diferentes criticidades com discriminação entre carvão nacional e importado.</t>
  </si>
  <si>
    <t>Geração Elétrica</t>
  </si>
  <si>
    <t>TWh</t>
  </si>
  <si>
    <t>Capacidade Instalada Total</t>
  </si>
  <si>
    <t>GW</t>
  </si>
  <si>
    <t>Capacidade Instalada Eólica</t>
  </si>
  <si>
    <t>Capacidade Instalada Solar Centralizada</t>
  </si>
  <si>
    <t>Capacidade Instalada Hidro</t>
  </si>
  <si>
    <t>Capacidade Instalada Biomassa</t>
  </si>
  <si>
    <t>Capacidade Instalada Biomassa c/ CCS</t>
  </si>
  <si>
    <t>Capacidade Instalada Nuclear</t>
  </si>
  <si>
    <t>Capacidade Instalada Fóssil</t>
  </si>
  <si>
    <t>Capacidade Instalada Baterias</t>
  </si>
  <si>
    <t>Penetração da tecnologia (%)</t>
  </si>
  <si>
    <t>Tecnologias</t>
  </si>
  <si>
    <t>% Geração Eólica</t>
  </si>
  <si>
    <t>% Geração Solar Centralizada</t>
  </si>
  <si>
    <t>% Geração Hidro</t>
  </si>
  <si>
    <t>% Geração Biomassa</t>
  </si>
  <si>
    <t>% Geração Biomassa CCS</t>
  </si>
  <si>
    <t>% Geração Nuclear</t>
  </si>
  <si>
    <t>% Geração Fóssil</t>
  </si>
  <si>
    <t>Biocombustíveis</t>
  </si>
  <si>
    <t>Produção de Etanol com CCS a partir de destilarias de cana, etanol de milho e de 2ª geração.
Principais rotas de biocombustíveis consideradas no modelo incluem: SVO, HVO, HEFA, ATJ, Oligomerização do etanol, BTL, Haber-Bosch, H2-2-liquids (combustíveis sintéticos), Biodigestores e coprocessamento</t>
  </si>
  <si>
    <t>Etanol com CCS</t>
  </si>
  <si>
    <t>PJ</t>
  </si>
  <si>
    <t>Gasolina Verde</t>
  </si>
  <si>
    <t>Diesel Verde</t>
  </si>
  <si>
    <t>Biometano</t>
  </si>
  <si>
    <t>BioQAV</t>
  </si>
  <si>
    <t>Bunker Verde</t>
  </si>
  <si>
    <t>INDÚSTRIA</t>
  </si>
  <si>
    <t>Emissões totais de HFC</t>
  </si>
  <si>
    <t>Mt HFC</t>
  </si>
  <si>
    <t>O setor industrial é composto pelos subsetores: cimento, Ferro e aço, ferro-ligas, não ferrosos, cerâmica, alimentos e bebidas, Químico, Mineração, Papel e Celulose, Têxtil e Outras Indústrias agregadas.</t>
  </si>
  <si>
    <t>Dados de toda a Indústria</t>
  </si>
  <si>
    <t>Consumo de Energia Total</t>
  </si>
  <si>
    <t>% Eletrificação</t>
  </si>
  <si>
    <t>% de biomassa e biocombustíveis</t>
  </si>
  <si>
    <t>CO2 Removido (MNET)</t>
  </si>
  <si>
    <t>Ferro e Aço</t>
  </si>
  <si>
    <t>Alto-Forno-Aciaria, coque e carvão vegetal (ambos podem ter CCS), Redução direta (DRI) do minério de ferro, arco elétrico, arco elétrico a partir de scrap, DRI com CCS, H2DRI</t>
  </si>
  <si>
    <t>Produção de  aço</t>
  </si>
  <si>
    <t>Mt</t>
  </si>
  <si>
    <t>Produção de Ferro</t>
  </si>
  <si>
    <t>Consumo de energia (energéticos)</t>
  </si>
  <si>
    <t>%Fóssil</t>
  </si>
  <si>
    <t>%Bio</t>
  </si>
  <si>
    <t>%Eletrcidade</t>
  </si>
  <si>
    <t>Cimento</t>
  </si>
  <si>
    <t>Rota Seca,  Rota seca com CCS, diferentes proporções de clinker/cimento. Calor à alta temperatura pode ser fornecido através de carvão, gás, óleo combustível, biomassa, carvão vegetal.</t>
  </si>
  <si>
    <t xml:space="preserve"> Produção de clinker </t>
  </si>
  <si>
    <t>% Fóssil</t>
  </si>
  <si>
    <t>% Biocombustíveis, biomassa e resíduos</t>
  </si>
  <si>
    <t>% Eletrcidade</t>
  </si>
  <si>
    <t>Químico</t>
  </si>
  <si>
    <t>Rotas para produção de plástico: 
Methanol to oleofinas, Methanol to aromatics (BTX), Naptha Steam Cracking,  Natural Gas Steam cracking, Desidrogeneização do propano, Catadieno, FCC, Metátesis, dimerização, NCC (Nafta Catalytic cracking)
Produção de Metanol/Amônia: Steam reforming, biomass gasification, Hidrogenação do CO2</t>
  </si>
  <si>
    <t>Outros</t>
  </si>
  <si>
    <t>Para as outras infdústrias como um todo os princiáis elemetnos contemplam oferta de calor e vapor baseado em diferentes recursos energéticos, tanto fósseis quanto, biomassa. Além da oferta de processos por eletricidade</t>
  </si>
  <si>
    <t>TRANSPORTE</t>
  </si>
  <si>
    <t>Dado de atividade Transporte Total</t>
  </si>
  <si>
    <t>Consumo energético</t>
  </si>
  <si>
    <t>% Eletricidade no consumo energético</t>
  </si>
  <si>
    <t>% Biocombustíveis no consumo energético</t>
  </si>
  <si>
    <t>Descrição</t>
  </si>
  <si>
    <t>Carga</t>
  </si>
  <si>
    <t>Há uma tendência para a eletrificação da frota dos caminhões mais leves, em conjunto com os caminhões a pilha a combustível, seja a hidrogênio ou a etanol. Para os caminhões de carga mais pesada, há a tendência de eletrificação e de uso de pilha a combustível. No cenário 100D, por haver uma maior pressão sobre todos os setores da economia, percebe-se uma maior participação do uso de hidrogênio nesse modal rodoviário.</t>
  </si>
  <si>
    <t>Variação relativa a 2020</t>
  </si>
  <si>
    <t>tkm/tkm</t>
  </si>
  <si>
    <t>%Biocombustíveis</t>
  </si>
  <si>
    <t>% Fósseis</t>
  </si>
  <si>
    <t>% Eletricidade</t>
  </si>
  <si>
    <t>% Hidrogênio</t>
  </si>
  <si>
    <t>Passageiro</t>
  </si>
  <si>
    <t>O consumo de combustíveis fósseis cai, pressionado pela meta brasileira, sendo boa parte do consumo de combustíveis do setor de transporte de passageiro atendida por biocombustíveis e eletricidade. O cenário 100D apresenta uma menor participação do uso de eletricidade pelos veículos de passeio e ônibus pela necessidade de uso de combustíveis avançados para atender a meta brasileira de net zero GEE.</t>
  </si>
  <si>
    <t>pkm/pkm</t>
  </si>
  <si>
    <t>CIDADES</t>
  </si>
  <si>
    <t>As principais tecnologias do setor incluem aqueicmento de água, oferta de calor e cocção por gás natural, biometano, eletricdade, GLP e GLP verde. As outras atividades do setor representadas no modelo são basciamente atendidas por eletricidade se beneficiando de uma redução do fator de emissão do grid.</t>
  </si>
  <si>
    <t>Consumo Energético</t>
  </si>
  <si>
    <t>% do consumo para iluminação</t>
  </si>
  <si>
    <t>% do consumo para cocção</t>
  </si>
  <si>
    <t>% do consumo para condicionamento térmico do ambiente</t>
  </si>
  <si>
    <t>% do consumo outros</t>
  </si>
  <si>
    <t xml:space="preserve">Tecnologia de abatimento </t>
  </si>
  <si>
    <t>%  Biocombustíveis</t>
  </si>
  <si>
    <t xml:space="preserve">% de biomassa </t>
  </si>
  <si>
    <t>% Gás Natural + GLP Fóssil</t>
  </si>
  <si>
    <t>RESÍDUOS</t>
  </si>
  <si>
    <t>25D e 100D</t>
  </si>
  <si>
    <t>Cenário: SSP2</t>
  </si>
  <si>
    <t>População</t>
  </si>
  <si>
    <t>Milhão hab.</t>
  </si>
  <si>
    <t xml:space="preserve">PIB </t>
  </si>
  <si>
    <t>Relativo à 2020</t>
  </si>
  <si>
    <t>Criterio</t>
  </si>
  <si>
    <t>Periodo</t>
  </si>
  <si>
    <t>Investimento</t>
  </si>
  <si>
    <t>O&amp;M</t>
  </si>
  <si>
    <t>Total</t>
  </si>
  <si>
    <t>US$</t>
  </si>
  <si>
    <t>Valor Presente</t>
  </si>
  <si>
    <t>2020 a 2030</t>
  </si>
  <si>
    <t>Bi US$2023</t>
  </si>
  <si>
    <t/>
  </si>
  <si>
    <t>2020 a 2035</t>
  </si>
  <si>
    <t>2020 a 2050</t>
  </si>
  <si>
    <t>Custo Anual Equivalente</t>
  </si>
  <si>
    <t>Bi US$2023/ano</t>
  </si>
  <si>
    <t>R$</t>
  </si>
  <si>
    <t>Bi R$2023</t>
  </si>
  <si>
    <t>Bi R$2023/ano</t>
  </si>
  <si>
    <t>AFOLU</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</si>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</sst>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0000"/>
  </numFmts>
  <fonts count="14"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0"/>
      <name val="Arial"/>
      <family val="2"/>
    </font>
    <font>
      <sz val="12"/>
      <name val="Aptos Narrow"/>
      <family val="2"/>
    </font>
    <font>
      <sz val="8"/>
      <name val="Aptos Narrow"/>
      <family val="2"/>
      <scheme val="minor"/>
    </font>
    <font>
      <sz val="10"/>
      <name val="Aptos Narrow"/>
      <family val="2"/>
    </font>
    <font>
      <b/>
      <sz val="14"/>
      <color theme="1"/>
      <name val="Aptos Narrow"/>
      <family val="2"/>
      <scheme val="minor"/>
    </font>
    <font>
      <b/>
      <sz val="12"/>
      <color theme="0"/>
      <name val="Aptos Narrow"/>
      <family val="2"/>
    </font>
    <font>
      <sz val="11"/>
      <name val="Aptos Narrow"/>
      <family val="2"/>
      <scheme val="minor"/>
    </font>
    <font>
      <b/>
      <sz val="16"/>
      <color theme="0"/>
      <name val="Aptos Narrow"/>
      <family val="2"/>
    </font>
    <font>
      <b/>
      <sz val="18"/>
      <color theme="0"/>
      <name val="Aptos Narrow"/>
      <family val="2"/>
    </font>
    <font>
      <sz val="11"/>
      <color theme="1"/>
      <name val="Aptos Narrow"/>
      <family val="2"/>
      <scheme val="minor"/>
    </font>
    <font>
      <b/>
      <sz val="11"/>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ont="0" applyFill="0" applyBorder="0" applyProtection="0">
      <alignment horizontal="left" vertical="center" indent="5"/>
    </xf>
    <xf numFmtId="9" fontId="12" fillId="0" borderId="0" applyFont="0" applyFill="0" applyBorder="0" applyAlignment="0" applyProtection="0"/>
  </cellStyleXfs>
  <cellXfs count="126">
    <xf numFmtId="0" fontId="0" fillId="0" borderId="0" xfId="0"/>
    <xf numFmtId="0" fontId="2" fillId="0" borderId="0" xfId="0" applyFont="1"/>
    <xf numFmtId="0" fontId="2" fillId="0" borderId="1" xfId="0" applyFont="1" applyBorder="1"/>
    <xf numFmtId="0" fontId="4" fillId="2" borderId="0" xfId="1" applyFont="1" applyFill="1" applyBorder="1" applyAlignment="1">
      <alignment horizontal="left" vertical="center"/>
    </xf>
    <xf numFmtId="0" fontId="6" fillId="2" borderId="0" xfId="1" applyFont="1" applyFill="1" applyBorder="1" applyAlignment="1">
      <alignment horizontal="center" vertical="top" wrapText="1"/>
    </xf>
    <xf numFmtId="0" fontId="1" fillId="0" borderId="0" xfId="0" applyFont="1"/>
    <xf numFmtId="0" fontId="8" fillId="4" borderId="2" xfId="1" applyFont="1" applyFill="1" applyBorder="1" applyAlignment="1">
      <alignment horizontal="left" vertical="center" wrapText="1"/>
    </xf>
    <xf numFmtId="0" fontId="2" fillId="0" borderId="0" xfId="0" applyFont="1" applyAlignment="1">
      <alignment horizontal="right"/>
    </xf>
    <xf numFmtId="0" fontId="2" fillId="5" borderId="1" xfId="0" applyFont="1" applyFill="1" applyBorder="1"/>
    <xf numFmtId="0" fontId="0" fillId="5" borderId="1" xfId="0" applyFill="1" applyBorder="1"/>
    <xf numFmtId="0" fontId="10" fillId="4" borderId="2" xfId="1" applyFont="1" applyFill="1" applyBorder="1" applyAlignment="1">
      <alignment horizontal="left" vertical="center" wrapText="1"/>
    </xf>
    <xf numFmtId="0" fontId="11" fillId="4" borderId="2" xfId="1" applyFont="1" applyFill="1" applyBorder="1" applyAlignment="1">
      <alignment horizontal="left" vertical="center" wrapText="1"/>
    </xf>
    <xf numFmtId="164" fontId="0" fillId="5" borderId="1" xfId="2" applyNumberFormat="1" applyFont="1" applyFill="1" applyBorder="1"/>
    <xf numFmtId="10" fontId="0" fillId="0" borderId="0" xfId="0" applyNumberFormat="1"/>
    <xf numFmtId="2" fontId="0" fillId="5" borderId="1" xfId="0" applyNumberFormat="1" applyFill="1" applyBorder="1"/>
    <xf numFmtId="0" fontId="13" fillId="0" borderId="0" xfId="0" applyFont="1"/>
    <xf numFmtId="0" fontId="13" fillId="0" borderId="0" xfId="0" applyFont="1" applyAlignment="1">
      <alignment horizontal="right"/>
    </xf>
    <xf numFmtId="0" fontId="9" fillId="0" borderId="0" xfId="0" applyFont="1"/>
    <xf numFmtId="165" fontId="0" fillId="0" borderId="0" xfId="0" applyNumberFormat="1"/>
    <xf numFmtId="165" fontId="9" fillId="5" borderId="1" xfId="0" applyNumberFormat="1" applyFont="1" applyFill="1" applyBorder="1"/>
    <xf numFmtId="165" fontId="9" fillId="0" borderId="0" xfId="0" applyNumberFormat="1" applyFont="1"/>
    <xf numFmtId="2" fontId="0" fillId="0" borderId="0" xfId="0" applyNumberFormat="1"/>
    <xf numFmtId="0" fontId="2" fillId="0" borderId="5" xfId="0" applyFont="1" applyBorder="1"/>
    <xf numFmtId="164" fontId="0" fillId="5" borderId="6" xfId="2" applyNumberFormat="1" applyFont="1" applyFill="1" applyBorder="1"/>
    <xf numFmtId="0" fontId="13" fillId="0" borderId="1" xfId="0" applyFont="1" applyBorder="1"/>
    <xf numFmtId="164" fontId="0" fillId="0" borderId="0" xfId="2" applyNumberFormat="1" applyFont="1"/>
    <xf numFmtId="165" fontId="9" fillId="6" borderId="1" xfId="0" applyNumberFormat="1" applyFont="1" applyFill="1" applyBorder="1"/>
    <xf numFmtId="1" fontId="9" fillId="0" borderId="0" xfId="0" applyNumberFormat="1" applyFont="1"/>
    <xf numFmtId="165" fontId="0" fillId="5" borderId="1" xfId="0" applyNumberFormat="1" applyFill="1" applyBorder="1"/>
    <xf numFmtId="0" fontId="0" fillId="2" borderId="0" xfId="0" applyFill="1"/>
    <xf numFmtId="164" fontId="0" fillId="2" borderId="0" xfId="2" applyNumberFormat="1" applyFont="1" applyFill="1" applyBorder="1"/>
    <xf numFmtId="2" fontId="0" fillId="5" borderId="1" xfId="2" applyNumberFormat="1" applyFont="1" applyFill="1" applyBorder="1"/>
    <xf numFmtId="0" fontId="0" fillId="2" borderId="1" xfId="0" applyFill="1" applyBorder="1"/>
    <xf numFmtId="0" fontId="1" fillId="2" borderId="0" xfId="0" applyFont="1" applyFill="1"/>
    <xf numFmtId="2" fontId="0" fillId="2" borderId="0" xfId="0" applyNumberFormat="1" applyFill="1"/>
    <xf numFmtId="0" fontId="0" fillId="0" borderId="0" xfId="0" applyAlignment="1">
      <alignment vertical="center"/>
    </xf>
    <xf numFmtId="2" fontId="0" fillId="6" borderId="1" xfId="0" applyNumberFormat="1" applyFill="1" applyBorder="1"/>
    <xf numFmtId="0" fontId="0" fillId="6" borderId="1" xfId="0" applyFill="1" applyBorder="1"/>
    <xf numFmtId="165" fontId="0" fillId="6" borderId="1" xfId="0" applyNumberFormat="1" applyFill="1" applyBorder="1"/>
    <xf numFmtId="164" fontId="0" fillId="6" borderId="1" xfId="2" applyNumberFormat="1" applyFont="1" applyFill="1" applyBorder="1"/>
    <xf numFmtId="0" fontId="9" fillId="2" borderId="1" xfId="0" applyFont="1" applyFill="1" applyBorder="1"/>
    <xf numFmtId="166" fontId="0" fillId="0" borderId="0" xfId="0" applyNumberFormat="1"/>
    <xf numFmtId="10" fontId="0" fillId="2" borderId="1" xfId="0" applyNumberFormat="1" applyFill="1" applyBorder="1"/>
    <xf numFmtId="9" fontId="0" fillId="2" borderId="1" xfId="2" applyFont="1" applyFill="1" applyBorder="1"/>
    <xf numFmtId="9" fontId="0" fillId="2" borderId="1" xfId="2" applyFont="1" applyFill="1" applyBorder="1" applyAlignment="1">
      <alignment vertical="center"/>
    </xf>
    <xf numFmtId="0" fontId="0" fillId="2" borderId="0" xfId="0" applyFill="1" applyAlignment="1">
      <alignment horizontal="center" vertical="center"/>
    </xf>
    <xf numFmtId="0" fontId="0" fillId="2" borderId="6" xfId="0" applyFill="1" applyBorder="1"/>
    <xf numFmtId="0" fontId="0" fillId="2" borderId="2" xfId="0" applyFill="1" applyBorder="1"/>
    <xf numFmtId="0" fontId="0" fillId="2" borderId="15" xfId="0" applyFill="1" applyBorder="1"/>
    <xf numFmtId="0" fontId="0" fillId="2" borderId="9" xfId="0" applyFill="1" applyBorder="1"/>
    <xf numFmtId="0" fontId="0" fillId="2" borderId="8"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0" fillId="2" borderId="7" xfId="0" applyFill="1" applyBorder="1"/>
    <xf numFmtId="0" fontId="0" fillId="2" borderId="14" xfId="0" applyFill="1" applyBorder="1"/>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2" fillId="0" borderId="0" xfId="0" applyFont="1" applyAlignment="1">
      <alignment horizontal="center"/>
    </xf>
    <xf numFmtId="0" fontId="9" fillId="2" borderId="0" xfId="0" applyFont="1" applyFill="1" applyAlignment="1">
      <alignment wrapText="1"/>
    </xf>
    <xf numFmtId="0" fontId="9" fillId="2" borderId="0" xfId="0" applyFont="1" applyFill="1"/>
    <xf numFmtId="0" fontId="9" fillId="2" borderId="1" xfId="0" applyFont="1" applyFill="1" applyBorder="1" applyAlignment="1">
      <alignment wrapText="1"/>
    </xf>
    <xf numFmtId="0" fontId="2" fillId="2" borderId="1" xfId="0" applyFont="1" applyFill="1" applyBorder="1"/>
    <xf numFmtId="0" fontId="9" fillId="2" borderId="3" xfId="0" applyFont="1" applyFill="1" applyBorder="1"/>
    <xf numFmtId="164" fontId="9" fillId="2" borderId="1" xfId="2" applyNumberFormat="1" applyFont="1" applyFill="1" applyBorder="1"/>
    <xf numFmtId="164" fontId="0" fillId="2" borderId="1" xfId="2" applyNumberFormat="1" applyFont="1" applyFill="1" applyBorder="1"/>
    <xf numFmtId="165" fontId="0" fillId="2" borderId="1" xfId="0" applyNumberFormat="1" applyFill="1" applyBorder="1"/>
    <xf numFmtId="1" fontId="0" fillId="2" borderId="1" xfId="0" applyNumberFormat="1" applyFill="1" applyBorder="1"/>
    <xf numFmtId="0" fontId="2" fillId="2" borderId="0" xfId="0" applyFont="1" applyFill="1"/>
    <xf numFmtId="0" fontId="2" fillId="2" borderId="0" xfId="0" applyFont="1" applyFill="1" applyAlignment="1">
      <alignment horizontal="right"/>
    </xf>
    <xf numFmtId="0" fontId="13" fillId="2" borderId="0" xfId="0" applyFont="1" applyFill="1"/>
    <xf numFmtId="0" fontId="2" fillId="2" borderId="0" xfId="0" applyFont="1" applyFill="1" applyAlignment="1">
      <alignment horizontal="center"/>
    </xf>
    <xf numFmtId="0" fontId="9" fillId="2" borderId="1" xfId="0" applyFont="1" applyFill="1" applyBorder="1" applyAlignment="1">
      <alignment vertical="center" wrapText="1"/>
    </xf>
    <xf numFmtId="0" fontId="0" fillId="2" borderId="1" xfId="0" applyFill="1" applyBorder="1" applyAlignment="1">
      <alignment vertical="center"/>
    </xf>
    <xf numFmtId="165" fontId="9" fillId="8" borderId="1" xfId="0" applyNumberFormat="1" applyFont="1" applyFill="1" applyBorder="1"/>
    <xf numFmtId="0" fontId="0" fillId="9" borderId="1" xfId="0" applyFill="1" applyBorder="1"/>
    <xf numFmtId="165" fontId="0" fillId="9" borderId="1" xfId="0" applyNumberFormat="1" applyFill="1" applyBorder="1"/>
    <xf numFmtId="0" fontId="7" fillId="10" borderId="1" xfId="0" applyFont="1" applyFill="1" applyBorder="1" applyAlignment="1">
      <alignment horizontal="center"/>
    </xf>
    <xf numFmtId="165" fontId="0" fillId="2" borderId="0" xfId="0" applyNumberFormat="1" applyFill="1"/>
    <xf numFmtId="165" fontId="9" fillId="2" borderId="1" xfId="0" applyNumberFormat="1" applyFont="1" applyFill="1" applyBorder="1"/>
    <xf numFmtId="165" fontId="0" fillId="5" borderId="6" xfId="0" applyNumberFormat="1" applyFill="1" applyBorder="1"/>
    <xf numFmtId="165" fontId="0" fillId="2" borderId="0" xfId="2" applyNumberFormat="1" applyFont="1" applyFill="1" applyBorder="1"/>
    <xf numFmtId="165" fontId="0" fillId="5" borderId="1" xfId="2" applyNumberFormat="1" applyFont="1" applyFill="1" applyBorder="1"/>
    <xf numFmtId="165" fontId="0" fillId="0" borderId="0" xfId="0" applyNumberFormat="1" applyAlignment="1">
      <alignment vertical="center"/>
    </xf>
    <xf numFmtId="165" fontId="0" fillId="0" borderId="0" xfId="2" applyNumberFormat="1" applyFont="1"/>
    <xf numFmtId="165" fontId="13" fillId="0" borderId="1" xfId="0" applyNumberFormat="1" applyFont="1" applyBorder="1"/>
    <xf numFmtId="165" fontId="0" fillId="6" borderId="6" xfId="0" applyNumberFormat="1" applyFill="1" applyBorder="1"/>
    <xf numFmtId="164" fontId="0" fillId="2" borderId="1" xfId="0" applyNumberFormat="1" applyFill="1" applyBorder="1"/>
    <xf numFmtId="165" fontId="0" fillId="2" borderId="1" xfId="0" quotePrefix="1" applyNumberFormat="1" applyFill="1" applyBorder="1"/>
    <xf numFmtId="165" fontId="0" fillId="2" borderId="1" xfId="2" applyNumberFormat="1" applyFont="1" applyFill="1" applyBorder="1"/>
    <xf numFmtId="164" fontId="9" fillId="2" borderId="1" xfId="0" applyNumberFormat="1" applyFont="1" applyFill="1" applyBorder="1"/>
    <xf numFmtId="164" fontId="0" fillId="0" borderId="0" xfId="0" applyNumberFormat="1"/>
    <xf numFmtId="167" fontId="0" fillId="2" borderId="0" xfId="0" applyNumberFormat="1" applyFill="1"/>
    <xf numFmtId="2" fontId="9" fillId="6" borderId="1" xfId="0" applyNumberFormat="1" applyFont="1" applyFill="1" applyBorder="1"/>
    <xf numFmtId="166" fontId="0" fillId="6" borderId="1" xfId="0" applyNumberFormat="1" applyFill="1" applyBorder="1"/>
    <xf numFmtId="2" fontId="9" fillId="5" borderId="1" xfId="0" applyNumberFormat="1" applyFont="1" applyFill="1" applyBorder="1"/>
    <xf numFmtId="2" fontId="9" fillId="8" borderId="1" xfId="0" applyNumberFormat="1" applyFont="1" applyFill="1" applyBorder="1"/>
    <xf numFmtId="164" fontId="0" fillId="2" borderId="0" xfId="2" applyNumberFormat="1" applyFont="1" applyFill="1"/>
    <xf numFmtId="9" fontId="0" fillId="0" borderId="0" xfId="2" applyFont="1"/>
    <xf numFmtId="9" fontId="0" fillId="2" borderId="0" xfId="2" applyFont="1" applyFill="1"/>
    <xf numFmtId="1" fontId="0" fillId="0" borderId="0" xfId="0" applyNumberFormat="1"/>
    <xf numFmtId="166" fontId="0" fillId="5" borderId="1" xfId="0" applyNumberFormat="1" applyFill="1" applyBorder="1"/>
    <xf numFmtId="166" fontId="9" fillId="8" borderId="1" xfId="0" applyNumberFormat="1" applyFont="1" applyFill="1" applyBorder="1"/>
    <xf numFmtId="2" fontId="0" fillId="5" borderId="6" xfId="0" applyNumberFormat="1" applyFill="1" applyBorder="1"/>
    <xf numFmtId="2" fontId="0" fillId="6" borderId="6" xfId="0" applyNumberFormat="1" applyFill="1" applyBorder="1"/>
    <xf numFmtId="164" fontId="0" fillId="5" borderId="1" xfId="2" applyNumberFormat="1" applyFont="1" applyFill="1" applyBorder="1" applyAlignment="1">
      <alignment vertical="center"/>
    </xf>
    <xf numFmtId="164" fontId="0" fillId="5" borderId="6" xfId="2" applyNumberFormat="1" applyFont="1" applyFill="1" applyBorder="1" applyAlignment="1">
      <alignment vertical="center"/>
    </xf>
    <xf numFmtId="164" fontId="0" fillId="6" borderId="1" xfId="2" applyNumberFormat="1" applyFont="1" applyFill="1" applyBorder="1" applyAlignment="1">
      <alignment vertical="center"/>
    </xf>
    <xf numFmtId="164" fontId="0" fillId="6" borderId="1" xfId="2" quotePrefix="1" applyNumberFormat="1" applyFont="1" applyFill="1" applyBorder="1"/>
    <xf numFmtId="0" fontId="2" fillId="2" borderId="7" xfId="0" applyFont="1" applyFill="1" applyBorder="1" applyAlignment="1">
      <alignment horizontal="center"/>
    </xf>
    <xf numFmtId="0" fontId="2" fillId="9" borderId="1" xfId="0" applyFont="1" applyFill="1" applyBorder="1" applyAlignment="1">
      <alignment horizontal="center"/>
    </xf>
    <xf numFmtId="0" fontId="2" fillId="0" borderId="0" xfId="0" applyFont="1" applyAlignment="1">
      <alignment horizontal="center"/>
    </xf>
    <xf numFmtId="0" fontId="4" fillId="3" borderId="2" xfId="1" quotePrefix="1" applyFont="1" applyFill="1" applyBorder="1" applyAlignment="1">
      <alignment horizontal="left" vertical="center" wrapText="1"/>
    </xf>
    <xf numFmtId="0" fontId="4" fillId="3" borderId="2" xfId="1" applyFont="1" applyFill="1" applyBorder="1" applyAlignment="1">
      <alignment horizontal="left" vertical="center" wrapText="1"/>
    </xf>
    <xf numFmtId="0" fontId="13" fillId="0" borderId="4" xfId="0" applyFont="1" applyBorder="1" applyAlignment="1">
      <alignment horizontal="center"/>
    </xf>
    <xf numFmtId="0" fontId="2" fillId="0" borderId="7" xfId="0" applyFont="1" applyBorder="1" applyAlignment="1">
      <alignment horizontal="center"/>
    </xf>
    <xf numFmtId="0" fontId="4" fillId="3" borderId="1" xfId="1" applyFont="1" applyFill="1" applyBorder="1" applyAlignment="1">
      <alignment horizontal="center" vertical="center" wrapText="1"/>
    </xf>
    <xf numFmtId="0" fontId="2" fillId="0" borderId="8" xfId="0" applyFont="1" applyBorder="1" applyAlignment="1">
      <alignment horizontal="center"/>
    </xf>
    <xf numFmtId="165" fontId="2" fillId="0" borderId="0" xfId="0" applyNumberFormat="1" applyFont="1" applyAlignment="1">
      <alignment horizontal="center"/>
    </xf>
    <xf numFmtId="0" fontId="2" fillId="2" borderId="7" xfId="0" applyFont="1" applyFill="1" applyBorder="1" applyAlignment="1">
      <alignment horizontal="center" vertical="center"/>
    </xf>
    <xf numFmtId="0" fontId="0" fillId="7" borderId="12"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cellXfs>
  <cellStyles count="3">
    <cellStyle name="5x indented GHG Textfiels" xfId="1" xr:uid="{D9BFAAD3-7C79-404F-8095-C9B4C2A6E757}"/>
    <cellStyle name="Normal" xfId="0" builtinId="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16</xdr:row>
      <xdr:rowOff>0</xdr:rowOff>
    </xdr:from>
    <xdr:to>
      <xdr:col>6</xdr:col>
      <xdr:colOff>304800</xdr:colOff>
      <xdr:row>17</xdr:row>
      <xdr:rowOff>114300</xdr:rowOff>
    </xdr:to>
    <xdr:sp macro="" textlink="">
      <xdr:nvSpPr>
        <xdr:cNvPr id="10241" name="AutoShape 1">
          <a:extLst>
            <a:ext uri="{FF2B5EF4-FFF2-40B4-BE49-F238E27FC236}">
              <a16:creationId xmlns:a16="http://schemas.microsoft.com/office/drawing/2014/main" id="{3DDD64C3-D175-F8BD-E7F1-1C44BFF280B6}"/>
            </a:ext>
          </a:extLst>
        </xdr:cNvPr>
        <xdr:cNvSpPr>
          <a:spLocks noChangeAspect="1" noChangeArrowheads="1"/>
        </xdr:cNvSpPr>
      </xdr:nvSpPr>
      <xdr:spPr bwMode="auto">
        <a:xfrm>
          <a:off x="5381625" y="309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1</xdr:col>
      <xdr:colOff>304800</xdr:colOff>
      <xdr:row>19</xdr:row>
      <xdr:rowOff>114300</xdr:rowOff>
    </xdr:to>
    <xdr:sp macro="" textlink="">
      <xdr:nvSpPr>
        <xdr:cNvPr id="10242" name="AutoShape 2">
          <a:extLst>
            <a:ext uri="{FF2B5EF4-FFF2-40B4-BE49-F238E27FC236}">
              <a16:creationId xmlns:a16="http://schemas.microsoft.com/office/drawing/2014/main" id="{931F7C2D-8BD3-760A-D580-BA011BFF0EB2}"/>
            </a:ext>
          </a:extLst>
        </xdr:cNvPr>
        <xdr:cNvSpPr>
          <a:spLocks noChangeAspect="1" noChangeArrowheads="1"/>
        </xdr:cNvSpPr>
      </xdr:nvSpPr>
      <xdr:spPr bwMode="auto">
        <a:xfrm>
          <a:off x="60960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18</xdr:row>
      <xdr:rowOff>0</xdr:rowOff>
    </xdr:from>
    <xdr:to>
      <xdr:col>4</xdr:col>
      <xdr:colOff>304800</xdr:colOff>
      <xdr:row>19</xdr:row>
      <xdr:rowOff>114300</xdr:rowOff>
    </xdr:to>
    <xdr:sp macro="" textlink="">
      <xdr:nvSpPr>
        <xdr:cNvPr id="10243" name="AutoShape 3">
          <a:extLst>
            <a:ext uri="{FF2B5EF4-FFF2-40B4-BE49-F238E27FC236}">
              <a16:creationId xmlns:a16="http://schemas.microsoft.com/office/drawing/2014/main" id="{3EE053AD-DC75-9564-A1A3-5A921EDEFC3B}"/>
            </a:ext>
          </a:extLst>
        </xdr:cNvPr>
        <xdr:cNvSpPr>
          <a:spLocks noChangeAspect="1" noChangeArrowheads="1"/>
        </xdr:cNvSpPr>
      </xdr:nvSpPr>
      <xdr:spPr bwMode="auto">
        <a:xfrm>
          <a:off x="396240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60F85-F041-414C-8425-EFA2B9F98AE1}">
  <dimension ref="B1:Z21"/>
  <sheetViews>
    <sheetView tabSelected="1" zoomScale="110" zoomScaleNormal="110" workbookViewId="0">
      <selection activeCell="T4" sqref="T4:Y9"/>
    </sheetView>
  </sheetViews>
  <sheetFormatPr defaultColWidth="9.140625" defaultRowHeight="15" x14ac:dyDescent="0.25"/>
  <cols>
    <col min="1" max="1" width="9.140625" style="29"/>
    <col min="2" max="2" width="32.28515625" style="29" bestFit="1" customWidth="1"/>
    <col min="3" max="3" width="8.85546875" style="29" bestFit="1" customWidth="1"/>
    <col min="4" max="5" width="9.140625" style="29"/>
    <col min="6" max="6" width="14.85546875" style="29" bestFit="1" customWidth="1"/>
    <col min="7" max="7" width="12.28515625" style="29" bestFit="1" customWidth="1"/>
    <col min="8" max="9" width="9.7109375" style="29" bestFit="1" customWidth="1"/>
    <col min="10" max="10" width="8.7109375" style="29" bestFit="1" customWidth="1"/>
    <col min="11" max="11" width="11.5703125" style="29" bestFit="1" customWidth="1"/>
    <col min="12" max="12" width="9.140625" style="29"/>
    <col min="13" max="14" width="12.28515625" style="29" bestFit="1" customWidth="1"/>
    <col min="15" max="15" width="8.7109375" style="29" bestFit="1" customWidth="1"/>
    <col min="16" max="17" width="9.7109375" style="29" bestFit="1" customWidth="1"/>
    <col min="18" max="18" width="11.5703125" style="29" bestFit="1" customWidth="1"/>
    <col min="19" max="19" width="9.140625" style="29"/>
    <col min="20" max="21" width="12.28515625" style="29" bestFit="1" customWidth="1"/>
    <col min="22" max="24" width="9.7109375" style="29" bestFit="1" customWidth="1"/>
    <col min="25" max="25" width="11.5703125" style="29" bestFit="1" customWidth="1"/>
    <col min="26" max="26" width="9.140625" style="29"/>
    <col min="27" max="27" width="5.140625" style="29" bestFit="1" customWidth="1"/>
    <col min="28" max="28" width="6" style="29" bestFit="1" customWidth="1"/>
    <col min="29" max="16384" width="9.140625" style="29"/>
  </cols>
  <sheetData>
    <row r="1" spans="2:26" ht="18.75" x14ac:dyDescent="0.3">
      <c r="B1" s="79" t="s">
        <v>0</v>
      </c>
    </row>
    <row r="2" spans="2:26" x14ac:dyDescent="0.25">
      <c r="B2" s="70"/>
      <c r="F2" s="111" t="s">
        <v>1</v>
      </c>
      <c r="G2" s="111"/>
      <c r="H2" s="111"/>
      <c r="I2" s="111"/>
      <c r="J2" s="111"/>
      <c r="K2" s="111"/>
      <c r="M2" s="111" t="s">
        <v>2</v>
      </c>
      <c r="N2" s="111"/>
      <c r="O2" s="111"/>
      <c r="P2" s="111"/>
      <c r="Q2" s="111"/>
      <c r="R2" s="111"/>
      <c r="T2" s="111" t="s">
        <v>3</v>
      </c>
      <c r="U2" s="111"/>
      <c r="V2" s="111"/>
      <c r="W2" s="111"/>
      <c r="X2" s="111"/>
      <c r="Y2" s="111"/>
    </row>
    <row r="3" spans="2:26" x14ac:dyDescent="0.25">
      <c r="B3" s="64" t="s">
        <v>4</v>
      </c>
      <c r="C3" s="64" t="s">
        <v>5</v>
      </c>
      <c r="F3" s="64">
        <v>2025</v>
      </c>
      <c r="G3" s="64">
        <v>2030</v>
      </c>
      <c r="H3" s="64">
        <v>2035</v>
      </c>
      <c r="I3" s="64">
        <v>2040</v>
      </c>
      <c r="J3" s="64">
        <v>2045</v>
      </c>
      <c r="K3" s="64">
        <v>2050</v>
      </c>
      <c r="M3" s="64">
        <v>2025</v>
      </c>
      <c r="N3" s="64">
        <v>2030</v>
      </c>
      <c r="O3" s="64">
        <v>2035</v>
      </c>
      <c r="P3" s="64">
        <v>2040</v>
      </c>
      <c r="Q3" s="64">
        <v>2045</v>
      </c>
      <c r="R3" s="64">
        <v>2050</v>
      </c>
      <c r="T3" s="64">
        <v>2025</v>
      </c>
      <c r="U3" s="64">
        <v>2030</v>
      </c>
      <c r="V3" s="64">
        <v>2035</v>
      </c>
      <c r="W3" s="64">
        <v>2040</v>
      </c>
      <c r="X3" s="64">
        <v>2045</v>
      </c>
      <c r="Y3" s="64">
        <v>2050</v>
      </c>
    </row>
    <row r="4" spans="2:26" x14ac:dyDescent="0.25">
      <c r="B4" s="64" t="s">
        <v>6</v>
      </c>
      <c r="C4" s="32" t="s">
        <v>7</v>
      </c>
      <c r="F4" s="14">
        <f>Agropecuária!F4+LULUCF!F4+Energia!F4+Indústria!F4+Transporte!F4+Cidades!F4+Resíduos!F4</f>
        <v>1363.1982942157126</v>
      </c>
      <c r="G4" s="14">
        <f>Agropecuária!G4+LULUCF!G4+Energia!G4+Indústria!G4+Transporte!G4+Cidades!G4+Resíduos!G4</f>
        <v>1174.0032192612862</v>
      </c>
      <c r="H4" s="14">
        <f>Agropecuária!H4+LULUCF!H4+Energia!H4+Indústria!H4+Transporte!H4+Cidades!H4+Resíduos!H4</f>
        <v>873.71334767058408</v>
      </c>
      <c r="I4" s="14">
        <f>Agropecuária!I4+LULUCF!I4+Energia!I4+Indústria!I4+Transporte!I4+Cidades!I4+Resíduos!I4</f>
        <v>719.98313572247912</v>
      </c>
      <c r="J4" s="14">
        <f>Agropecuária!J4+LULUCF!J4+Energia!J4+Indústria!J4+Transporte!J4+Cidades!J4+Resíduos!J4</f>
        <v>698.53060439018486</v>
      </c>
      <c r="K4" s="14">
        <f>Agropecuária!K4+LULUCF!K4+Energia!K4+Indústria!K4+Transporte!K4+Cidades!K4+Resíduos!K4</f>
        <v>561.51431452041447</v>
      </c>
      <c r="L4" s="80"/>
      <c r="M4" s="95">
        <f>Agropecuária!M4+LULUCF!M4+Energia!M4+Indústria!M4+Transporte!M4+Cidades!M4+Resíduos!M4</f>
        <v>1366.3436636443573</v>
      </c>
      <c r="N4" s="95">
        <f>Agropecuária!N4+LULUCF!N4+Energia!N4+Indústria!N4+Transporte!N4+Cidades!N4+Resíduos!N4</f>
        <v>1319.5467919097509</v>
      </c>
      <c r="O4" s="95">
        <f>Agropecuária!O4+LULUCF!O4+Energia!O4+Indústria!O4+Transporte!O4+Cidades!O4+Resíduos!O4</f>
        <v>1072.4055572182224</v>
      </c>
      <c r="P4" s="95">
        <f>Agropecuária!P4+LULUCF!P4+Energia!P4+Indústria!P4+Transporte!P4+Cidades!P4+Resíduos!P4</f>
        <v>917.20121292506224</v>
      </c>
      <c r="Q4" s="95">
        <f>Agropecuária!Q4+LULUCF!Q4+Energia!Q4+Indústria!Q4+Transporte!Q4+Cidades!Q4+Resíduos!Q4</f>
        <v>848.36284902094803</v>
      </c>
      <c r="R4" s="95">
        <f>Agropecuária!R4+LULUCF!R4+Energia!R4+Indústria!R4+Transporte!R4+Cidades!R4+Resíduos!R4</f>
        <v>751.13456456294261</v>
      </c>
      <c r="S4" s="80"/>
      <c r="T4" s="98">
        <f>Agropecuária!T4+LULUCF!T4+Energia!T4+Indústria!T4+Transporte!T4+Cidades!T4+Resíduos!T4</f>
        <v>1358.5375387053539</v>
      </c>
      <c r="U4" s="98">
        <f>Agropecuária!U4+LULUCF!U4+Energia!U4+Indústria!U4+Transporte!U4+Cidades!U4+Resíduos!U4</f>
        <v>1104.8779511526313</v>
      </c>
      <c r="V4" s="98">
        <f>Agropecuária!V4+LULUCF!V4+Energia!V4+Indústria!V4+Transporte!V4+Cidades!V4+Resíduos!V4</f>
        <v>716.3713336352522</v>
      </c>
      <c r="W4" s="98">
        <f>Agropecuária!W4+LULUCF!W4+Energia!W4+Indústria!W4+Transporte!W4+Cidades!W4+Resíduos!W4</f>
        <v>665.79258554609612</v>
      </c>
      <c r="X4" s="98">
        <f>Agropecuária!X4+LULUCF!X4+Energia!X4+Indústria!X4+Transporte!X4+Cidades!X4+Resíduos!X4</f>
        <v>640.23591203392061</v>
      </c>
      <c r="Y4" s="98">
        <f>Agropecuária!Y4+LULUCF!Y4+Energia!Y4+Indústria!Y4+Transporte!Y4+Cidades!Y4+Resíduos!Y4</f>
        <v>476.94042132615908</v>
      </c>
    </row>
    <row r="5" spans="2:26" x14ac:dyDescent="0.25">
      <c r="B5" s="64" t="s">
        <v>8</v>
      </c>
      <c r="C5" s="32" t="s">
        <v>9</v>
      </c>
      <c r="F5" s="14">
        <f>Agropecuária!F5+LULUCF!F5+Energia!F5+Indústria!F5+Transporte!F5+Cidades!F5+Resíduos!F5</f>
        <v>18.833280000000002</v>
      </c>
      <c r="G5" s="14">
        <f>Agropecuária!G5+LULUCF!G5+Energia!G5+Indústria!G5+Transporte!G5+Cidades!G5+Resíduos!G5</f>
        <v>17.161861999999999</v>
      </c>
      <c r="H5" s="14">
        <f>Agropecuária!H5+LULUCF!H5+Energia!H5+Indústria!H5+Transporte!H5+Cidades!H5+Resíduos!H5</f>
        <v>15.562524000000002</v>
      </c>
      <c r="I5" s="14">
        <f>Agropecuária!I5+LULUCF!I5+Energia!I5+Indústria!I5+Transporte!I5+Cidades!I5+Resíduos!I5</f>
        <v>13.698445000000001</v>
      </c>
      <c r="J5" s="14">
        <f>Agropecuária!J5+LULUCF!J5+Energia!J5+Indústria!J5+Transporte!J5+Cidades!J5+Resíduos!J5</f>
        <v>13.092179000000002</v>
      </c>
      <c r="K5" s="14">
        <f>Agropecuária!K5+LULUCF!K5+Energia!K5+Indústria!K5+Transporte!K5+Cidades!K5+Resíduos!K5</f>
        <v>12.272730000000001</v>
      </c>
      <c r="L5" s="80"/>
      <c r="M5" s="95">
        <f>Agropecuária!M5+LULUCF!M5+Energia!M5+Indústria!M5+Transporte!M5+Cidades!M5+Resíduos!M5</f>
        <v>18.805976999999999</v>
      </c>
      <c r="N5" s="95">
        <f>Agropecuária!N5+LULUCF!N5+Energia!N5+Indústria!N5+Transporte!N5+Cidades!N5+Resíduos!N5</f>
        <v>16.525836999999996</v>
      </c>
      <c r="O5" s="95">
        <f>Agropecuária!O5+LULUCF!O5+Energia!O5+Indústria!O5+Transporte!O5+Cidades!O5+Resíduos!O5</f>
        <v>15.077961999999996</v>
      </c>
      <c r="P5" s="95">
        <f>Agropecuária!P5+LULUCF!P5+Energia!P5+Indústria!P5+Transporte!P5+Cidades!P5+Resíduos!P5</f>
        <v>13.371935999999998</v>
      </c>
      <c r="Q5" s="95">
        <f>Agropecuária!Q5+LULUCF!Q5+Energia!Q5+Indústria!Q5+Transporte!Q5+Cidades!Q5+Resíduos!Q5</f>
        <v>12.721519000000001</v>
      </c>
      <c r="R5" s="95">
        <f>Agropecuária!R5+LULUCF!R5+Energia!R5+Indústria!R5+Transporte!R5+Cidades!R5+Resíduos!R5</f>
        <v>12.147989999999997</v>
      </c>
      <c r="S5" s="80"/>
      <c r="T5" s="98">
        <f>Agropecuária!T5+LULUCF!T5+Energia!T5+Indústria!T5+Transporte!T5+Cidades!T5+Resíduos!T5</f>
        <v>18.833163999999996</v>
      </c>
      <c r="U5" s="98">
        <f>Agropecuária!U5+LULUCF!U5+Energia!U5+Indústria!U5+Transporte!U5+Cidades!U5+Resíduos!U5</f>
        <v>17.234206999999998</v>
      </c>
      <c r="V5" s="98">
        <f>Agropecuária!V5+LULUCF!V5+Energia!V5+Indústria!V5+Transporte!V5+Cidades!V5+Resíduos!V5</f>
        <v>15.64691</v>
      </c>
      <c r="W5" s="98">
        <f>Agropecuária!W5+LULUCF!W5+Energia!W5+Indústria!W5+Transporte!W5+Cidades!W5+Resíduos!W5</f>
        <v>13.906290000000002</v>
      </c>
      <c r="X5" s="98">
        <f>Agropecuária!X5+LULUCF!X5+Energia!X5+Indústria!X5+Transporte!X5+Cidades!X5+Resíduos!X5</f>
        <v>13.318900999999997</v>
      </c>
      <c r="Y5" s="98">
        <f>Agropecuária!Y5+LULUCF!Y5+Energia!Y5+Indústria!Y5+Transporte!Y5+Cidades!Y5+Resíduos!Y5</f>
        <v>12.356709</v>
      </c>
    </row>
    <row r="6" spans="2:26" x14ac:dyDescent="0.25">
      <c r="B6" s="64" t="s">
        <v>10</v>
      </c>
      <c r="C6" s="32" t="s">
        <v>11</v>
      </c>
      <c r="F6" s="14">
        <f>Agropecuária!F6+LULUCF!F6+Energia!F6+Indústria!F6+Transporte!F6+Cidades!F6+Resíduos!F6</f>
        <v>0.61412000000000011</v>
      </c>
      <c r="G6" s="14">
        <f>Agropecuária!G6+LULUCF!G6+Energia!G6+Indústria!G6+Transporte!G6+Cidades!G6+Resíduos!G6</f>
        <v>0.63754800000000011</v>
      </c>
      <c r="H6" s="14">
        <f>Agropecuária!H6+LULUCF!H6+Energia!H6+Indústria!H6+Transporte!H6+Cidades!H6+Resíduos!H6</f>
        <v>0.63020300000000007</v>
      </c>
      <c r="I6" s="14">
        <f>Agropecuária!I6+LULUCF!I6+Energia!I6+Indústria!I6+Transporte!I6+Cidades!I6+Resíduos!I6</f>
        <v>0.5724220000000001</v>
      </c>
      <c r="J6" s="14">
        <f>Agropecuária!J6+LULUCF!J6+Energia!J6+Indústria!J6+Transporte!J6+Cidades!J6+Resíduos!J6</f>
        <v>0.53674200000000005</v>
      </c>
      <c r="K6" s="14">
        <f>Agropecuária!K6+LULUCF!K6+Energia!K6+Indústria!K6+Transporte!K6+Cidades!K6+Resíduos!K6</f>
        <v>0.50716399999999995</v>
      </c>
      <c r="L6" s="80"/>
      <c r="M6" s="95">
        <f>Agropecuária!M6+LULUCF!M6+Energia!M6+Indústria!M6+Transporte!M6+Cidades!M6+Resíduos!M6</f>
        <v>0.59688300000000005</v>
      </c>
      <c r="N6" s="95">
        <f>Agropecuária!N6+LULUCF!N6+Energia!N6+Indústria!N6+Transporte!N6+Cidades!N6+Resíduos!N6</f>
        <v>0.60225799999999996</v>
      </c>
      <c r="O6" s="95">
        <f>Agropecuária!O6+LULUCF!O6+Energia!O6+Indústria!O6+Transporte!O6+Cidades!O6+Resíduos!O6</f>
        <v>0.60870200000000019</v>
      </c>
      <c r="P6" s="95">
        <f>Agropecuária!P6+LULUCF!P6+Energia!P6+Indústria!P6+Transporte!P6+Cidades!P6+Resíduos!P6</f>
        <v>0.55987500000000001</v>
      </c>
      <c r="Q6" s="95">
        <f>Agropecuária!Q6+LULUCF!Q6+Energia!Q6+Indústria!Q6+Transporte!Q6+Cidades!Q6+Resíduos!Q6</f>
        <v>0.54083999999999999</v>
      </c>
      <c r="R6" s="95">
        <f>Agropecuária!R6+LULUCF!R6+Energia!R6+Indústria!R6+Transporte!R6+Cidades!R6+Resíduos!R6</f>
        <v>0.53255299999999994</v>
      </c>
      <c r="S6" s="80"/>
      <c r="T6" s="98">
        <f>Agropecuária!T6+LULUCF!T6+Energia!T6+Indústria!T6+Transporte!T6+Cidades!T6+Resíduos!T6</f>
        <v>0.61359300000000006</v>
      </c>
      <c r="U6" s="98">
        <f>Agropecuária!U6+LULUCF!U6+Energia!U6+Indústria!U6+Transporte!U6+Cidades!U6+Resíduos!U6</f>
        <v>0.64409300000000003</v>
      </c>
      <c r="V6" s="98">
        <f>Agropecuária!V6+LULUCF!V6+Energia!V6+Indústria!V6+Transporte!V6+Cidades!V6+Resíduos!V6</f>
        <v>0.62958000000000003</v>
      </c>
      <c r="W6" s="98">
        <f>Agropecuária!W6+LULUCF!W6+Energia!W6+Indústria!W6+Transporte!W6+Cidades!W6+Resíduos!W6</f>
        <v>0.57735799999999993</v>
      </c>
      <c r="X6" s="98">
        <f>Agropecuária!X6+LULUCF!X6+Energia!X6+Indústria!X6+Transporte!X6+Cidades!X6+Resíduos!X6</f>
        <v>0.54979100000000003</v>
      </c>
      <c r="Y6" s="98">
        <f>Agropecuária!Y6+LULUCF!Y6+Energia!Y6+Indústria!Y6+Transporte!Y6+Cidades!Y6+Resíduos!Y6</f>
        <v>0.516289</v>
      </c>
    </row>
    <row r="7" spans="2:26" x14ac:dyDescent="0.25">
      <c r="B7" s="64" t="s">
        <v>12</v>
      </c>
      <c r="C7" s="32" t="s">
        <v>13</v>
      </c>
      <c r="F7" s="14">
        <f>Agropecuária!F7+LULUCF!F7+Energia!F7+Indústria!F8+Transporte!F7+Cidades!F7+Resíduos!F7</f>
        <v>2040.6606907177129</v>
      </c>
      <c r="G7" s="14">
        <f>Agropecuária!G7+LULUCF!G7+Energia!G7+Indústria!G8+Transporte!G7+Cidades!G7+Resíduos!G7</f>
        <v>1811.7308728652863</v>
      </c>
      <c r="H7" s="14">
        <f>Agropecuária!H7+LULUCF!H7+Energia!H7+Indústria!H8+Transporte!H7+Cidades!H7+Resíduos!H7</f>
        <v>1463.9363893955842</v>
      </c>
      <c r="I7" s="14">
        <f>Agropecuária!I7+LULUCF!I7+Energia!I7+Indústria!I8+Transporte!I7+Cidades!I7+Resíduos!I7</f>
        <v>1244.3212042874793</v>
      </c>
      <c r="J7" s="14">
        <f>Agropecuária!J7+LULUCF!J7+Energia!J7+Indústria!J8+Transporte!J7+Cidades!J7+Resíduos!J7</f>
        <v>1198.5852631961848</v>
      </c>
      <c r="K7" s="14">
        <f>Agropecuária!K7+LULUCF!K7+Energia!K7+Indústria!K8+Transporte!K7+Cidades!K7+Resíduos!K7</f>
        <v>1029.4218510564144</v>
      </c>
      <c r="L7" s="80"/>
      <c r="M7" s="95">
        <f>Agropecuária!M7+LULUCF!M7+Energia!M7+Indústria!M8+Transporte!M7+Cidades!M7+Resíduos!M7</f>
        <v>2041.4659600443574</v>
      </c>
      <c r="N7" s="95">
        <f>Agropecuária!N7+LULUCF!N7+Energia!N7+Indústria!N8+Transporte!N7+Cidades!N7+Resíduos!N7</f>
        <v>1933.9991613097507</v>
      </c>
      <c r="O7" s="95">
        <f>Agropecuária!O7+LULUCF!O7+Energia!O7+Indústria!O8+Transporte!O7+Cidades!O7+Resíduos!O7</f>
        <v>1646.9734846182223</v>
      </c>
      <c r="P7" s="95">
        <f>Agropecuária!P7+LULUCF!P7+Energia!P7+Indústria!P8+Transporte!P7+Cidades!P7+Resíduos!P7</f>
        <v>1429.6611161250623</v>
      </c>
      <c r="Q7" s="95">
        <f>Agropecuária!Q7+LULUCF!Q7+Energia!Q7+Indústria!Q8+Transporte!Q7+Cidades!Q7+Resíduos!Q7</f>
        <v>1335.5133864209479</v>
      </c>
      <c r="R7" s="95">
        <f>Agropecuária!R7+LULUCF!R7+Energia!R7+Indústria!R8+Transporte!R7+Cidades!R7+Resíduos!R7</f>
        <v>1217.6256219129427</v>
      </c>
      <c r="S7" s="80"/>
      <c r="T7" s="98">
        <f>Agropecuária!T7+LULUCF!T7+Energia!T7+Indústria!T8+Transporte!T7+Cidades!T7+Resíduos!T7</f>
        <v>2036.1033303053537</v>
      </c>
      <c r="U7" s="98">
        <f>Agropecuária!U7+LULUCF!U7+Energia!U7+Indústria!U8+Transporte!U7+Cidades!U7+Resíduos!U7</f>
        <v>1746.0554397526309</v>
      </c>
      <c r="V7" s="98">
        <f>Agropecuária!V7+LULUCF!V7+Energia!V7+Indústria!V8+Transporte!V7+Cidades!V7+Resíduos!V7</f>
        <v>1309.6887564352521</v>
      </c>
      <c r="W7" s="98">
        <f>Agropecuária!W7+LULUCF!W7+Energia!W7+Indústria!W8+Transporte!W7+Cidades!W7+Resíduos!W7</f>
        <v>1196.6268289460961</v>
      </c>
      <c r="X7" s="98">
        <f>Agropecuária!X7+LULUCF!X7+Energia!X7+Indústria!X8+Transporte!X7+Cidades!X7+Resíduos!X7</f>
        <v>1147.0754740339207</v>
      </c>
      <c r="Y7" s="98">
        <f>Agropecuária!Y7+LULUCF!Y7+Energia!Y7+Indústria!Y8+Transporte!Y7+Cidades!Y7+Resíduos!Y7</f>
        <v>948.41532143799998</v>
      </c>
    </row>
    <row r="8" spans="2:26" x14ac:dyDescent="0.25">
      <c r="B8" s="64" t="s">
        <v>14</v>
      </c>
      <c r="C8" s="32" t="s">
        <v>13</v>
      </c>
      <c r="F8" s="14">
        <f>Agropecuária!F8+LULUCF!F8+Energia!F8+Indústria!F9+Transporte!F8+Cidades!F8+Resíduos!F8</f>
        <v>-720.71606314833605</v>
      </c>
      <c r="G8" s="14">
        <f>Agropecuária!G8+LULUCF!G8+Energia!G8+Indústria!G9+Transporte!G8+Cidades!G8+Resíduos!G8</f>
        <v>-751.32735837400003</v>
      </c>
      <c r="H8" s="14">
        <f>Agropecuária!H8+LULUCF!H8+Energia!H8+Indústria!H9+Transporte!H8+Cidades!H8+Resíduos!H8</f>
        <v>-692.52500502999999</v>
      </c>
      <c r="I8" s="14">
        <f>Agropecuária!I8+LULUCF!I8+Energia!I8+Indústria!I9+Transporte!I8+Cidades!I8+Resíduos!I8</f>
        <v>-785.78922992526054</v>
      </c>
      <c r="J8" s="14">
        <f>Agropecuária!J8+LULUCF!J8+Energia!J8+Indústria!J9+Transporte!J8+Cidades!J8+Resíduos!J8</f>
        <v>-1066.2642532013297</v>
      </c>
      <c r="K8" s="14">
        <f>Agropecuária!K8+LULUCF!K8+Energia!K8+Indústria!K9+Transporte!K8+Cidades!K8+Resíduos!K8</f>
        <v>-1029.4576966487812</v>
      </c>
      <c r="L8" s="80"/>
      <c r="M8" s="95">
        <f>Agropecuária!M8+LULUCF!M8+Energia!M8+Indústria!M9+Transporte!M8+Cidades!M8+Resíduos!M8</f>
        <v>-721.45447879975404</v>
      </c>
      <c r="N8" s="95">
        <f>Agropecuária!N8+LULUCF!N8+Energia!N8+Indústria!N9+Transporte!N8+Cidades!N8+Resíduos!N8</f>
        <v>-733.98311372686237</v>
      </c>
      <c r="O8" s="95">
        <f>Agropecuária!O8+LULUCF!O8+Energia!O8+Indústria!O9+Transporte!O8+Cidades!O8+Resíduos!O8</f>
        <v>-688.79598758423981</v>
      </c>
      <c r="P8" s="95">
        <f>Agropecuária!P8+LULUCF!P8+Energia!P8+Indústria!P9+Transporte!P8+Cidades!P8+Resíduos!P8</f>
        <v>-968.22558946668732</v>
      </c>
      <c r="Q8" s="95">
        <f>Agropecuária!Q8+LULUCF!Q8+Energia!Q8+Indústria!Q9+Transporte!Q8+Cidades!Q8+Resíduos!Q8</f>
        <v>-1200.8626669788503</v>
      </c>
      <c r="R8" s="95">
        <f>Agropecuária!R8+LULUCF!R8+Energia!R8+Indústria!R9+Transporte!R8+Cidades!R8+Resíduos!R8</f>
        <v>-1217.6252896404349</v>
      </c>
      <c r="S8" s="80"/>
      <c r="T8" s="98">
        <f>Agropecuária!T8+LULUCF!T8+Energia!T8+Indústria!T9+Transporte!T8+Cidades!T8+Resíduos!T8</f>
        <v>-716.15241268417674</v>
      </c>
      <c r="U8" s="98">
        <f>Agropecuária!U8+LULUCF!U8+Energia!U8+Indústria!U9+Transporte!U8+Cidades!U8+Resíduos!U8</f>
        <v>-750.452438594</v>
      </c>
      <c r="V8" s="98">
        <f>Agropecuária!V8+LULUCF!V8+Energia!V8+Indústria!V9+Transporte!V8+Cidades!V8+Resíduos!V8</f>
        <v>-682.73225503499998</v>
      </c>
      <c r="W8" s="98">
        <f>Agropecuária!W8+LULUCF!W8+Energia!W8+Indústria!W9+Transporte!W8+Cidades!W8+Resíduos!W8</f>
        <v>-713.89839721988699</v>
      </c>
      <c r="X8" s="98">
        <f>Agropecuária!X8+LULUCF!X8+Energia!X8+Indústria!X9+Transporte!X8+Cidades!X8+Resíduos!X8</f>
        <v>-1014.2137657864303</v>
      </c>
      <c r="Y8" s="98">
        <f>Agropecuária!Y8+LULUCF!Y8+Energia!Y8+Indústria!Y9+Transporte!Y8+Cidades!Y8+Resíduos!Y8</f>
        <v>-948.46072399999991</v>
      </c>
    </row>
    <row r="9" spans="2:26" x14ac:dyDescent="0.25">
      <c r="B9" s="64" t="s">
        <v>15</v>
      </c>
      <c r="C9" s="32" t="s">
        <v>13</v>
      </c>
      <c r="E9" s="29" t="s">
        <v>16</v>
      </c>
      <c r="F9" s="14">
        <f>Agropecuária!F9+LULUCF!F9+Energia!F9+Indústria!F10+Transporte!F9+Cidades!F9+Resíduos!F9</f>
        <v>1319.9921281693767</v>
      </c>
      <c r="G9" s="14">
        <f>Agropecuária!G9+LULUCF!G9+Energia!G9+Indústria!G10+Transporte!G9+Cidades!G9+Resíduos!G9</f>
        <v>1060.5540800912863</v>
      </c>
      <c r="H9" s="14">
        <f>Agropecuária!H9+LULUCF!H9+Energia!H9+Indústria!H10+Transporte!H9+Cidades!H9+Resíduos!H9</f>
        <v>771.48525676558404</v>
      </c>
      <c r="I9" s="14">
        <f>Agropecuária!I9+LULUCF!I9+Energia!I9+Indústria!I10+Transporte!I9+Cidades!I9+Resíduos!I9</f>
        <v>458.65787396221856</v>
      </c>
      <c r="J9" s="14">
        <f>Agropecuária!J9+LULUCF!J9+Energia!J9+Indústria!J10+Transporte!J9+Cidades!J9+Resíduos!J9</f>
        <v>132.25225379485514</v>
      </c>
      <c r="K9" s="14">
        <f>Agropecuária!K9+LULUCF!K9+Energia!K9+Indústria!K10+Transporte!K9+Cidades!K9+Resíduos!K9</f>
        <v>1.020180763322287E-2</v>
      </c>
      <c r="L9" s="80"/>
      <c r="M9" s="95">
        <f>Agropecuária!M9+LULUCF!M9+Energia!M9+Indústria!M10+Transporte!M9+Cidades!M9+Resíduos!M9</f>
        <v>1320.0114812446034</v>
      </c>
      <c r="N9" s="95">
        <f>Agropecuária!N9+LULUCF!N9+Energia!N9+Indústria!N10+Transporte!N9+Cidades!N9+Resíduos!N9</f>
        <v>1200.0160475828884</v>
      </c>
      <c r="O9" s="95">
        <f>Agropecuária!O9+LULUCF!O9+Energia!O9+Indústria!O10+Transporte!O9+Cidades!O9+Resíduos!O9</f>
        <v>958.17749703398238</v>
      </c>
      <c r="P9" s="95">
        <f>Agropecuária!P9+LULUCF!P9+Energia!P9+Indústria!P10+Transporte!P9+Cidades!P9+Resíduos!P9</f>
        <v>461.43552665837495</v>
      </c>
      <c r="Q9" s="95">
        <f>Agropecuária!Q9+LULUCF!Q9+Energia!Q9+Indústria!Q10+Transporte!Q9+Cidades!Q9+Resíduos!Q9</f>
        <v>134.65071944209768</v>
      </c>
      <c r="R9" s="95">
        <f>Agropecuária!R9+LULUCF!R9+Energia!R9+Indústria!R10+Transporte!R9+Cidades!R9+Resíduos!R9</f>
        <v>3.3227250791156848E-4</v>
      </c>
      <c r="S9" s="80"/>
      <c r="T9" s="98">
        <f>Agropecuária!T9+LULUCF!T9+Energia!T9+Indústria!T10+Transporte!T9+Cidades!T9+Resíduos!T9</f>
        <v>1319.9509176211768</v>
      </c>
      <c r="U9" s="98">
        <f>Agropecuária!U9+LULUCF!U9+Energia!U9+Indústria!U10+Transporte!U9+Cidades!U9+Resíduos!U9</f>
        <v>995.60300115863106</v>
      </c>
      <c r="V9" s="98">
        <f>Agropecuária!V9+LULUCF!V9+Energia!V9+Indústria!V10+Transporte!V9+Cidades!V9+Resíduos!V9</f>
        <v>626.95650140025225</v>
      </c>
      <c r="W9" s="98">
        <f>Agropecuária!W9+LULUCF!W9+Energia!W9+Indústria!W10+Transporte!W9+Cidades!W9+Resíduos!W9</f>
        <v>482.72843172620912</v>
      </c>
      <c r="X9" s="98">
        <f>Agropecuária!X9+LULUCF!X9+Energia!X9+Indústria!X10+Transporte!X9+Cidades!X9+Resíduos!X9</f>
        <v>132.86170824749047</v>
      </c>
      <c r="Y9" s="98">
        <f>Agropecuária!Y9+LULUCF!Y9+Energia!Y9+Indústria!Y10+Transporte!Y9+Cidades!Y9+Resíduos!Y9</f>
        <v>-4.5402561999907221E-2</v>
      </c>
    </row>
    <row r="10" spans="2:26" x14ac:dyDescent="0.25">
      <c r="E10" s="29" t="s">
        <v>17</v>
      </c>
      <c r="F10" s="80">
        <f t="shared" ref="F10:K10" si="0">F4+F5*$C$19+F6*$C$21+F8</f>
        <v>1332.5558710673768</v>
      </c>
      <c r="G10" s="80">
        <f t="shared" si="0"/>
        <v>1072.158216887286</v>
      </c>
      <c r="H10" s="80">
        <f t="shared" si="0"/>
        <v>783.94280964058419</v>
      </c>
      <c r="I10" s="80">
        <f t="shared" si="0"/>
        <v>469.44219579721857</v>
      </c>
      <c r="J10" s="80">
        <f t="shared" si="0"/>
        <v>141.0839931888554</v>
      </c>
      <c r="K10" s="80">
        <f t="shared" si="0"/>
        <v>10.091517871633187</v>
      </c>
      <c r="L10" s="94"/>
      <c r="M10" s="80">
        <f t="shared" ref="M10:R10" si="1">M4+M5*$C$19+M6*$C$21+M8</f>
        <v>1329.6305358446032</v>
      </c>
      <c r="N10" s="80">
        <f t="shared" si="1"/>
        <v>1207.8854841828884</v>
      </c>
      <c r="O10" s="80">
        <f t="shared" si="1"/>
        <v>967.09853563398246</v>
      </c>
      <c r="P10" s="80">
        <f t="shared" si="1"/>
        <v>471.75670645837477</v>
      </c>
      <c r="Q10" s="80">
        <f t="shared" si="1"/>
        <v>147.02531404209776</v>
      </c>
      <c r="R10" s="80">
        <f t="shared" si="1"/>
        <v>14.779539922507865</v>
      </c>
      <c r="S10" s="94"/>
      <c r="T10" s="80">
        <f t="shared" ref="T10:Y10" si="2">T4+T5*$C$19+T6*$C$21+T8</f>
        <v>1332.3158630211769</v>
      </c>
      <c r="U10" s="80">
        <f t="shared" si="2"/>
        <v>1007.6679535586314</v>
      </c>
      <c r="V10" s="80">
        <f t="shared" si="2"/>
        <v>638.5912586002521</v>
      </c>
      <c r="W10" s="80">
        <f t="shared" si="2"/>
        <v>494.27017832620925</v>
      </c>
      <c r="X10" s="80">
        <f t="shared" si="2"/>
        <v>144.64598924749021</v>
      </c>
      <c r="Y10" s="80">
        <f t="shared" si="2"/>
        <v>11.284134326159233</v>
      </c>
    </row>
    <row r="11" spans="2:26" x14ac:dyDescent="0.25">
      <c r="B11" s="112" t="s">
        <v>18</v>
      </c>
      <c r="C11" s="112"/>
      <c r="E11" s="29" t="s">
        <v>19</v>
      </c>
      <c r="F11" s="99">
        <f>F10/F9-1</f>
        <v>9.5180438048703131E-3</v>
      </c>
      <c r="G11" s="99">
        <f t="shared" ref="G11:J11" si="3">G10/G9-1</f>
        <v>1.0941579513796151E-2</v>
      </c>
      <c r="H11" s="99">
        <f t="shared" si="3"/>
        <v>1.6147493118958467E-2</v>
      </c>
      <c r="I11" s="99">
        <f t="shared" si="3"/>
        <v>2.3512780325424698E-2</v>
      </c>
      <c r="J11" s="99">
        <f t="shared" si="3"/>
        <v>6.6779500088518295E-2</v>
      </c>
      <c r="K11" s="99"/>
      <c r="M11" s="99">
        <f>M10/M9-1</f>
        <v>7.2870991932056928E-3</v>
      </c>
      <c r="N11" s="99">
        <f t="shared" ref="N11" si="4">N10/N9-1</f>
        <v>6.5577761362864972E-3</v>
      </c>
      <c r="O11" s="99">
        <f t="shared" ref="O11" si="5">O10/O9-1</f>
        <v>9.3104238281684903E-3</v>
      </c>
      <c r="P11" s="99">
        <f t="shared" ref="P11" si="6">P10/P9-1</f>
        <v>2.2367544767833092E-2</v>
      </c>
      <c r="Q11" s="99">
        <f t="shared" ref="Q11" si="7">Q10/Q9-1</f>
        <v>9.1901436927126046E-2</v>
      </c>
      <c r="R11" s="99"/>
      <c r="T11" s="99">
        <f>T10/T9-1</f>
        <v>9.3677312049482708E-3</v>
      </c>
      <c r="U11" s="99">
        <f t="shared" ref="U11" si="8">U10/U9-1</f>
        <v>1.2118236270842742E-2</v>
      </c>
      <c r="V11" s="99">
        <f t="shared" ref="V11" si="9">V10/V9-1</f>
        <v>1.8557519020880431E-2</v>
      </c>
      <c r="W11" s="99">
        <f t="shared" ref="W11" si="10">W10/W9-1</f>
        <v>2.3909398828503958E-2</v>
      </c>
      <c r="X11" s="99">
        <f t="shared" ref="X11" si="11">X10/X9-1</f>
        <v>8.8695841378528373E-2</v>
      </c>
      <c r="Y11" s="99"/>
    </row>
    <row r="12" spans="2:26" x14ac:dyDescent="0.25">
      <c r="B12" s="77" t="s">
        <v>20</v>
      </c>
      <c r="C12" s="78">
        <v>1</v>
      </c>
      <c r="D12" s="29" t="s">
        <v>21</v>
      </c>
      <c r="F12" s="80">
        <f>F10-F9</f>
        <v>12.5637428980001</v>
      </c>
      <c r="G12" s="80">
        <f t="shared" ref="G12:K12" si="12">G10-G9</f>
        <v>11.604136795999693</v>
      </c>
      <c r="H12" s="80">
        <f t="shared" si="12"/>
        <v>12.457552875000147</v>
      </c>
      <c r="I12" s="80">
        <f t="shared" si="12"/>
        <v>10.784321835000014</v>
      </c>
      <c r="J12" s="80">
        <f t="shared" si="12"/>
        <v>8.831739394000266</v>
      </c>
      <c r="K12" s="80">
        <f t="shared" si="12"/>
        <v>10.081316063999964</v>
      </c>
      <c r="L12" s="80"/>
      <c r="M12" s="80">
        <f>M10-M9</f>
        <v>9.6190545999997994</v>
      </c>
      <c r="N12" s="80">
        <f t="shared" ref="N12:R12" si="13">N10-N9</f>
        <v>7.8694365999999718</v>
      </c>
      <c r="O12" s="80">
        <f t="shared" si="13"/>
        <v>8.9210386000000881</v>
      </c>
      <c r="P12" s="80">
        <f t="shared" si="13"/>
        <v>10.321179799999811</v>
      </c>
      <c r="Q12" s="80">
        <f t="shared" si="13"/>
        <v>12.37459460000008</v>
      </c>
      <c r="R12" s="80">
        <f t="shared" si="13"/>
        <v>14.779207649999954</v>
      </c>
      <c r="S12" s="80"/>
      <c r="T12" s="80">
        <f>T10-T9</f>
        <v>12.364945400000124</v>
      </c>
      <c r="U12" s="80">
        <f t="shared" ref="U12:Y12" si="14">U10-U9</f>
        <v>12.064952400000379</v>
      </c>
      <c r="V12" s="80">
        <f t="shared" si="14"/>
        <v>11.634757199999854</v>
      </c>
      <c r="W12" s="80">
        <f t="shared" si="14"/>
        <v>11.541746600000124</v>
      </c>
      <c r="X12" s="80">
        <f t="shared" si="14"/>
        <v>11.784280999999737</v>
      </c>
      <c r="Y12" s="80">
        <f t="shared" si="14"/>
        <v>11.32953688815914</v>
      </c>
    </row>
    <row r="13" spans="2:26" x14ac:dyDescent="0.25">
      <c r="B13" s="77" t="s">
        <v>22</v>
      </c>
      <c r="C13" s="77">
        <v>27.2</v>
      </c>
      <c r="D13" s="29" t="s">
        <v>23</v>
      </c>
      <c r="F13" s="80"/>
      <c r="G13" s="80"/>
      <c r="K13" s="80"/>
      <c r="M13" s="80"/>
      <c r="N13" s="80"/>
      <c r="R13" s="80"/>
      <c r="T13" s="80"/>
      <c r="U13" s="80"/>
      <c r="Y13" s="80"/>
      <c r="Z13" s="80"/>
    </row>
    <row r="14" spans="2:26" x14ac:dyDescent="0.25">
      <c r="B14" s="77" t="s">
        <v>24</v>
      </c>
      <c r="C14" s="77">
        <v>29.8</v>
      </c>
      <c r="D14" s="29" t="s">
        <v>25</v>
      </c>
      <c r="F14" s="80"/>
      <c r="G14" s="80"/>
      <c r="K14" s="80"/>
      <c r="M14" s="80"/>
      <c r="N14" s="80"/>
      <c r="R14" s="80"/>
      <c r="T14" s="80"/>
      <c r="U14" s="80"/>
      <c r="Y14" s="80"/>
      <c r="Z14" s="80"/>
    </row>
    <row r="15" spans="2:26" x14ac:dyDescent="0.25">
      <c r="B15" s="77" t="s">
        <v>26</v>
      </c>
      <c r="C15" s="78">
        <v>273</v>
      </c>
      <c r="D15" s="29" t="s">
        <v>21</v>
      </c>
    </row>
    <row r="17" spans="2:7" x14ac:dyDescent="0.25">
      <c r="B17" s="112" t="s">
        <v>27</v>
      </c>
      <c r="C17" s="112"/>
      <c r="G17"/>
    </row>
    <row r="18" spans="2:7" x14ac:dyDescent="0.25">
      <c r="B18" s="77" t="s">
        <v>20</v>
      </c>
      <c r="C18" s="78">
        <v>1</v>
      </c>
    </row>
    <row r="19" spans="2:7" x14ac:dyDescent="0.25">
      <c r="B19" s="77" t="s">
        <v>22</v>
      </c>
      <c r="C19" s="77">
        <v>28</v>
      </c>
      <c r="E19"/>
    </row>
    <row r="20" spans="2:7" x14ac:dyDescent="0.25">
      <c r="B20" s="77" t="s">
        <v>24</v>
      </c>
      <c r="C20" s="77">
        <v>28</v>
      </c>
    </row>
    <row r="21" spans="2:7" x14ac:dyDescent="0.25">
      <c r="B21" s="77" t="s">
        <v>26</v>
      </c>
      <c r="C21" s="78">
        <v>265</v>
      </c>
    </row>
  </sheetData>
  <mergeCells count="5">
    <mergeCell ref="F2:K2"/>
    <mergeCell ref="M2:R2"/>
    <mergeCell ref="T2:Y2"/>
    <mergeCell ref="B11:C11"/>
    <mergeCell ref="B17:C17"/>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85F8-10B1-47BA-9F1A-AA221C645BAF}">
  <dimension ref="B2:U21"/>
  <sheetViews>
    <sheetView workbookViewId="0"/>
  </sheetViews>
  <sheetFormatPr defaultColWidth="9.140625" defaultRowHeight="15" x14ac:dyDescent="0.25"/>
  <cols>
    <col min="1" max="1" width="9.140625" style="29"/>
    <col min="2" max="2" width="4.28515625" style="29" bestFit="1" customWidth="1"/>
    <col min="3" max="3" width="22.5703125" style="29" bestFit="1" customWidth="1"/>
    <col min="4" max="4" width="11" style="29" bestFit="1" customWidth="1"/>
    <col min="5" max="5" width="14.7109375" style="29" bestFit="1" customWidth="1"/>
    <col min="6" max="6" width="6.42578125" style="29" customWidth="1"/>
    <col min="7" max="7" width="12.28515625" style="29" bestFit="1" customWidth="1"/>
    <col min="8" max="9" width="8.5703125" style="29" bestFit="1" customWidth="1"/>
    <col min="10" max="10" width="4.85546875" style="29" customWidth="1"/>
    <col min="11" max="11" width="12.28515625" style="29" bestFit="1" customWidth="1"/>
    <col min="12" max="13" width="8.5703125" style="29" bestFit="1" customWidth="1"/>
    <col min="14" max="16384" width="9.140625" style="29"/>
  </cols>
  <sheetData>
    <row r="2" spans="2:21" x14ac:dyDescent="0.25">
      <c r="G2" s="123" t="s">
        <v>1</v>
      </c>
      <c r="H2" s="124"/>
      <c r="I2" s="125"/>
      <c r="J2" s="45"/>
      <c r="K2" s="123" t="s">
        <v>2</v>
      </c>
      <c r="L2" s="124"/>
      <c r="M2" s="125"/>
    </row>
    <row r="3" spans="2:21" x14ac:dyDescent="0.25">
      <c r="C3" s="46" t="s">
        <v>258</v>
      </c>
      <c r="D3" s="47" t="s">
        <v>259</v>
      </c>
      <c r="E3" s="48" t="s">
        <v>5</v>
      </c>
      <c r="G3" s="57" t="s">
        <v>260</v>
      </c>
      <c r="H3" s="58" t="s">
        <v>261</v>
      </c>
      <c r="I3" s="59" t="s">
        <v>262</v>
      </c>
      <c r="J3" s="45"/>
      <c r="K3" s="57" t="s">
        <v>260</v>
      </c>
      <c r="L3" s="58" t="s">
        <v>261</v>
      </c>
      <c r="M3" s="59" t="s">
        <v>262</v>
      </c>
    </row>
    <row r="4" spans="2:21" x14ac:dyDescent="0.25">
      <c r="B4" s="122" t="s">
        <v>263</v>
      </c>
      <c r="C4" s="49" t="s">
        <v>264</v>
      </c>
      <c r="D4" s="50" t="s">
        <v>265</v>
      </c>
      <c r="E4" s="51" t="s">
        <v>266</v>
      </c>
      <c r="G4" s="31">
        <v>2228.75</v>
      </c>
      <c r="H4" s="31">
        <v>7006.37</v>
      </c>
      <c r="I4" s="31">
        <v>9235.1200000000008</v>
      </c>
      <c r="J4" s="45" t="s">
        <v>267</v>
      </c>
      <c r="K4" s="36">
        <v>2330</v>
      </c>
      <c r="L4" s="36">
        <v>7060.46</v>
      </c>
      <c r="M4" s="36">
        <v>9390.4599999999991</v>
      </c>
      <c r="O4" s="34"/>
      <c r="P4" s="34"/>
      <c r="Q4" s="34"/>
      <c r="R4" s="34"/>
      <c r="S4" s="34"/>
      <c r="T4" s="34"/>
      <c r="U4" s="34"/>
    </row>
    <row r="5" spans="2:21" x14ac:dyDescent="0.25">
      <c r="B5" s="122"/>
      <c r="C5" s="52" t="s">
        <v>264</v>
      </c>
      <c r="D5" s="29" t="s">
        <v>268</v>
      </c>
      <c r="E5" s="53" t="s">
        <v>266</v>
      </c>
      <c r="G5" s="31">
        <v>2912.12</v>
      </c>
      <c r="H5" s="31">
        <v>7963.42</v>
      </c>
      <c r="I5" s="31">
        <v>10875.54</v>
      </c>
      <c r="J5" s="45" t="s">
        <v>267</v>
      </c>
      <c r="K5" s="36">
        <v>3091.83</v>
      </c>
      <c r="L5" s="36">
        <v>8049.27</v>
      </c>
      <c r="M5" s="36">
        <v>11141.1</v>
      </c>
      <c r="O5" s="34"/>
      <c r="P5" s="34"/>
      <c r="Q5" s="34"/>
      <c r="R5" s="34"/>
      <c r="S5" s="34"/>
      <c r="T5" s="34"/>
      <c r="U5" s="34"/>
    </row>
    <row r="6" spans="2:21" x14ac:dyDescent="0.25">
      <c r="B6" s="122"/>
      <c r="C6" s="54" t="s">
        <v>264</v>
      </c>
      <c r="D6" s="55" t="s">
        <v>269</v>
      </c>
      <c r="E6" s="56" t="s">
        <v>266</v>
      </c>
      <c r="G6" s="31">
        <v>3812.08</v>
      </c>
      <c r="H6" s="31">
        <v>9772.06</v>
      </c>
      <c r="I6" s="31">
        <v>13584.14</v>
      </c>
      <c r="J6" s="45" t="s">
        <v>267</v>
      </c>
      <c r="K6" s="36">
        <v>4009.46</v>
      </c>
      <c r="L6" s="36">
        <v>10083.950000000001</v>
      </c>
      <c r="M6" s="36">
        <v>14093.42</v>
      </c>
      <c r="O6" s="34"/>
      <c r="P6" s="34"/>
      <c r="Q6" s="34"/>
      <c r="R6" s="34"/>
      <c r="S6" s="34"/>
      <c r="T6" s="34"/>
      <c r="U6" s="34"/>
    </row>
    <row r="7" spans="2:21" x14ac:dyDescent="0.25">
      <c r="G7" s="34" t="s">
        <v>267</v>
      </c>
      <c r="H7" s="34" t="s">
        <v>267</v>
      </c>
      <c r="I7" s="34" t="s">
        <v>267</v>
      </c>
      <c r="J7" s="29" t="s">
        <v>267</v>
      </c>
      <c r="K7" s="34" t="s">
        <v>267</v>
      </c>
      <c r="L7" s="34" t="s">
        <v>267</v>
      </c>
      <c r="M7" s="34" t="s">
        <v>267</v>
      </c>
      <c r="O7" s="34"/>
      <c r="P7" s="34"/>
      <c r="Q7" s="34"/>
      <c r="R7" s="34"/>
      <c r="S7" s="34"/>
      <c r="T7" s="34"/>
      <c r="U7" s="34"/>
    </row>
    <row r="8" spans="2:21" x14ac:dyDescent="0.25">
      <c r="B8" s="122" t="s">
        <v>263</v>
      </c>
      <c r="C8" s="49" t="s">
        <v>270</v>
      </c>
      <c r="D8" s="50" t="s">
        <v>265</v>
      </c>
      <c r="E8" s="51" t="s">
        <v>271</v>
      </c>
      <c r="G8" s="31">
        <v>288.63</v>
      </c>
      <c r="H8" s="31">
        <v>907.36</v>
      </c>
      <c r="I8" s="31">
        <v>1195.99</v>
      </c>
      <c r="J8" s="45" t="s">
        <v>267</v>
      </c>
      <c r="K8" s="36">
        <v>301.75</v>
      </c>
      <c r="L8" s="36">
        <v>914.36</v>
      </c>
      <c r="M8" s="36">
        <v>1216.1099999999999</v>
      </c>
      <c r="O8" s="34"/>
      <c r="P8" s="34"/>
      <c r="Q8" s="34"/>
      <c r="R8" s="34"/>
      <c r="S8" s="34"/>
      <c r="T8" s="34"/>
      <c r="U8" s="34"/>
    </row>
    <row r="9" spans="2:21" x14ac:dyDescent="0.25">
      <c r="B9" s="122"/>
      <c r="C9" s="52" t="s">
        <v>270</v>
      </c>
      <c r="D9" s="29" t="s">
        <v>268</v>
      </c>
      <c r="E9" s="53" t="s">
        <v>271</v>
      </c>
      <c r="G9" s="31">
        <v>280.56</v>
      </c>
      <c r="H9" s="31">
        <v>767.21</v>
      </c>
      <c r="I9" s="31">
        <v>1047.77</v>
      </c>
      <c r="J9" s="45" t="s">
        <v>267</v>
      </c>
      <c r="K9" s="36">
        <v>297.87</v>
      </c>
      <c r="L9" s="36">
        <v>775.48</v>
      </c>
      <c r="M9" s="36">
        <v>1073.3599999999999</v>
      </c>
      <c r="O9" s="34"/>
      <c r="P9" s="34"/>
      <c r="Q9" s="34"/>
      <c r="R9" s="34"/>
      <c r="S9" s="34"/>
      <c r="T9" s="34"/>
      <c r="U9" s="34"/>
    </row>
    <row r="10" spans="2:21" x14ac:dyDescent="0.25">
      <c r="B10" s="122"/>
      <c r="C10" s="54" t="s">
        <v>270</v>
      </c>
      <c r="D10" s="55" t="s">
        <v>269</v>
      </c>
      <c r="E10" s="56" t="s">
        <v>271</v>
      </c>
      <c r="G10" s="31">
        <v>247.98</v>
      </c>
      <c r="H10" s="31">
        <v>635.69000000000005</v>
      </c>
      <c r="I10" s="31">
        <v>883.67</v>
      </c>
      <c r="J10" s="45" t="s">
        <v>267</v>
      </c>
      <c r="K10" s="36">
        <v>260.82</v>
      </c>
      <c r="L10" s="36">
        <v>655.98</v>
      </c>
      <c r="M10" s="36">
        <v>916.8</v>
      </c>
      <c r="O10" s="34"/>
      <c r="P10" s="34"/>
      <c r="Q10" s="34"/>
      <c r="R10" s="34"/>
      <c r="S10" s="34"/>
      <c r="T10" s="34"/>
      <c r="U10" s="34"/>
    </row>
    <row r="11" spans="2:21" x14ac:dyDescent="0.25">
      <c r="O11" s="34"/>
      <c r="P11" s="34"/>
      <c r="Q11" s="34"/>
      <c r="R11" s="34"/>
      <c r="S11" s="34"/>
      <c r="T11" s="34"/>
    </row>
    <row r="12" spans="2:21" x14ac:dyDescent="0.25">
      <c r="G12" s="45"/>
      <c r="H12" s="45"/>
      <c r="I12" s="45"/>
      <c r="J12" s="45"/>
      <c r="K12" s="45"/>
      <c r="L12" s="45"/>
      <c r="M12" s="45"/>
      <c r="O12" s="34"/>
      <c r="P12" s="34"/>
      <c r="Q12" s="34"/>
      <c r="R12" s="34"/>
      <c r="S12" s="34"/>
      <c r="T12" s="34"/>
    </row>
    <row r="13" spans="2:21" x14ac:dyDescent="0.25">
      <c r="C13" s="46" t="s">
        <v>258</v>
      </c>
      <c r="D13" s="47" t="s">
        <v>259</v>
      </c>
      <c r="E13" s="48" t="s">
        <v>5</v>
      </c>
      <c r="G13" s="57" t="s">
        <v>260</v>
      </c>
      <c r="H13" s="58" t="s">
        <v>261</v>
      </c>
      <c r="I13" s="59" t="s">
        <v>262</v>
      </c>
      <c r="J13" s="45"/>
      <c r="K13" s="57" t="s">
        <v>260</v>
      </c>
      <c r="L13" s="58" t="s">
        <v>261</v>
      </c>
      <c r="M13" s="59" t="s">
        <v>262</v>
      </c>
      <c r="O13" s="34"/>
      <c r="P13" s="34"/>
      <c r="Q13" s="34"/>
      <c r="R13" s="34"/>
      <c r="S13" s="34"/>
      <c r="T13" s="34"/>
    </row>
    <row r="14" spans="2:21" x14ac:dyDescent="0.25">
      <c r="O14" s="34"/>
      <c r="P14" s="34"/>
      <c r="Q14" s="34"/>
      <c r="R14" s="34"/>
      <c r="S14" s="34"/>
      <c r="T14" s="34"/>
    </row>
    <row r="15" spans="2:21" x14ac:dyDescent="0.25">
      <c r="B15" s="122" t="s">
        <v>272</v>
      </c>
      <c r="C15" s="49" t="s">
        <v>264</v>
      </c>
      <c r="D15" s="50" t="s">
        <v>265</v>
      </c>
      <c r="E15" s="51" t="s">
        <v>273</v>
      </c>
      <c r="G15" s="31">
        <v>11132.6</v>
      </c>
      <c r="H15" s="31">
        <v>34996.839999999997</v>
      </c>
      <c r="I15" s="31">
        <v>46129.440000000002</v>
      </c>
      <c r="J15" s="45" t="s">
        <v>267</v>
      </c>
      <c r="K15" s="36">
        <v>11638.33</v>
      </c>
      <c r="L15" s="36">
        <v>35267</v>
      </c>
      <c r="M15" s="36">
        <v>46905.33</v>
      </c>
      <c r="O15" s="34"/>
      <c r="P15" s="34"/>
      <c r="Q15" s="34"/>
      <c r="R15" s="34"/>
      <c r="S15" s="34"/>
      <c r="T15" s="34"/>
      <c r="U15" s="34"/>
    </row>
    <row r="16" spans="2:21" x14ac:dyDescent="0.25">
      <c r="B16" s="122"/>
      <c r="C16" s="52" t="s">
        <v>264</v>
      </c>
      <c r="D16" s="29" t="s">
        <v>268</v>
      </c>
      <c r="E16" s="53" t="s">
        <v>273</v>
      </c>
      <c r="G16" s="31">
        <v>14546.04</v>
      </c>
      <c r="H16" s="31">
        <v>39777.29</v>
      </c>
      <c r="I16" s="31">
        <v>54323.34</v>
      </c>
      <c r="J16" s="45" t="s">
        <v>267</v>
      </c>
      <c r="K16" s="36">
        <v>15443.71</v>
      </c>
      <c r="L16" s="36">
        <v>40206.089999999997</v>
      </c>
      <c r="M16" s="36">
        <v>55649.8</v>
      </c>
      <c r="O16" s="34"/>
      <c r="P16" s="34"/>
      <c r="Q16" s="34"/>
      <c r="R16" s="34"/>
      <c r="S16" s="34"/>
      <c r="T16" s="34"/>
      <c r="U16" s="34"/>
    </row>
    <row r="17" spans="2:21" x14ac:dyDescent="0.25">
      <c r="B17" s="122"/>
      <c r="C17" s="54" t="s">
        <v>264</v>
      </c>
      <c r="D17" s="55" t="s">
        <v>269</v>
      </c>
      <c r="E17" s="56" t="s">
        <v>273</v>
      </c>
      <c r="G17" s="31">
        <v>19041.330000000002</v>
      </c>
      <c r="H17" s="31">
        <v>48811.44</v>
      </c>
      <c r="I17" s="31">
        <v>67852.759999999995</v>
      </c>
      <c r="J17" s="45" t="s">
        <v>267</v>
      </c>
      <c r="K17" s="36">
        <v>20027.27</v>
      </c>
      <c r="L17" s="36">
        <v>50369.34</v>
      </c>
      <c r="M17" s="36">
        <v>70396.61</v>
      </c>
      <c r="O17" s="34"/>
      <c r="P17" s="34"/>
      <c r="Q17" s="34"/>
      <c r="R17" s="34"/>
      <c r="S17" s="34"/>
      <c r="T17" s="34"/>
      <c r="U17" s="34"/>
    </row>
    <row r="18" spans="2:21" x14ac:dyDescent="0.25">
      <c r="G18" s="34" t="s">
        <v>267</v>
      </c>
      <c r="H18" s="34" t="s">
        <v>267</v>
      </c>
      <c r="I18" s="34" t="s">
        <v>267</v>
      </c>
      <c r="J18" s="29" t="s">
        <v>267</v>
      </c>
      <c r="K18" s="34" t="s">
        <v>267</v>
      </c>
      <c r="L18" s="34" t="s">
        <v>267</v>
      </c>
      <c r="M18" s="34" t="s">
        <v>267</v>
      </c>
      <c r="O18" s="34"/>
      <c r="P18" s="34"/>
      <c r="Q18" s="34"/>
      <c r="R18" s="34"/>
      <c r="S18" s="34"/>
      <c r="T18" s="34"/>
      <c r="U18" s="34"/>
    </row>
    <row r="19" spans="2:21" x14ac:dyDescent="0.25">
      <c r="B19" s="122" t="s">
        <v>272</v>
      </c>
      <c r="C19" s="49" t="s">
        <v>270</v>
      </c>
      <c r="D19" s="50" t="s">
        <v>265</v>
      </c>
      <c r="E19" s="51" t="s">
        <v>274</v>
      </c>
      <c r="G19" s="31">
        <v>1441.72</v>
      </c>
      <c r="H19" s="31">
        <v>4532.25</v>
      </c>
      <c r="I19" s="31">
        <v>5973.97</v>
      </c>
      <c r="J19" s="45" t="s">
        <v>267</v>
      </c>
      <c r="K19" s="36">
        <v>1507.22</v>
      </c>
      <c r="L19" s="36">
        <v>4567.24</v>
      </c>
      <c r="M19" s="36">
        <v>6074.45</v>
      </c>
      <c r="O19" s="34"/>
      <c r="P19" s="34"/>
      <c r="Q19" s="34"/>
      <c r="R19" s="34"/>
      <c r="S19" s="34"/>
      <c r="T19" s="34"/>
      <c r="U19" s="34"/>
    </row>
    <row r="20" spans="2:21" x14ac:dyDescent="0.25">
      <c r="B20" s="122"/>
      <c r="C20" s="52" t="s">
        <v>270</v>
      </c>
      <c r="D20" s="29" t="s">
        <v>268</v>
      </c>
      <c r="E20" s="53" t="s">
        <v>274</v>
      </c>
      <c r="G20" s="31">
        <v>1401.4</v>
      </c>
      <c r="H20" s="31">
        <v>3832.24</v>
      </c>
      <c r="I20" s="31">
        <v>5233.63</v>
      </c>
      <c r="J20" s="45" t="s">
        <v>267</v>
      </c>
      <c r="K20" s="36">
        <v>1487.88</v>
      </c>
      <c r="L20" s="36">
        <v>3873.55</v>
      </c>
      <c r="M20" s="36">
        <v>5361.43</v>
      </c>
      <c r="O20" s="34"/>
      <c r="P20" s="34"/>
      <c r="Q20" s="34"/>
      <c r="R20" s="34"/>
      <c r="S20" s="34"/>
      <c r="T20" s="34"/>
      <c r="U20" s="34"/>
    </row>
    <row r="21" spans="2:21" x14ac:dyDescent="0.25">
      <c r="B21" s="122"/>
      <c r="C21" s="54" t="s">
        <v>270</v>
      </c>
      <c r="D21" s="55" t="s">
        <v>269</v>
      </c>
      <c r="E21" s="56" t="s">
        <v>274</v>
      </c>
      <c r="G21" s="31">
        <v>1238.67</v>
      </c>
      <c r="H21" s="31">
        <v>3175.25</v>
      </c>
      <c r="I21" s="31">
        <v>4413.92</v>
      </c>
      <c r="J21" s="45" t="s">
        <v>267</v>
      </c>
      <c r="K21" s="36">
        <v>1302.8</v>
      </c>
      <c r="L21" s="36">
        <v>3276.6</v>
      </c>
      <c r="M21" s="36">
        <v>4579.3999999999996</v>
      </c>
      <c r="O21" s="34"/>
      <c r="P21" s="34"/>
      <c r="Q21" s="34"/>
      <c r="R21" s="34"/>
      <c r="S21" s="34"/>
      <c r="T21" s="34"/>
      <c r="U21" s="34"/>
    </row>
  </sheetData>
  <mergeCells count="6">
    <mergeCell ref="B19:B21"/>
    <mergeCell ref="G2:I2"/>
    <mergeCell ref="K2:M2"/>
    <mergeCell ref="B4:B6"/>
    <mergeCell ref="B8:B10"/>
    <mergeCell ref="B15:B17"/>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7EEE4-F938-401D-8F24-76E49CDD1409}">
  <dimension ref="A1:X9"/>
  <sheetViews>
    <sheetView workbookViewId="0">
      <selection activeCell="O27" sqref="O27"/>
    </sheetView>
  </sheetViews>
  <sheetFormatPr defaultRowHeight="15" x14ac:dyDescent="0.25"/>
  <cols>
    <col min="1" max="1" width="32.28515625" bestFit="1" customWidth="1"/>
  </cols>
  <sheetData>
    <row r="1" spans="1:24" ht="18.75" x14ac:dyDescent="0.3">
      <c r="A1" s="79" t="s">
        <v>275</v>
      </c>
    </row>
    <row r="2" spans="1:24" x14ac:dyDescent="0.25">
      <c r="A2" s="1"/>
      <c r="E2" s="113" t="s">
        <v>1</v>
      </c>
      <c r="F2" s="113"/>
      <c r="G2" s="113"/>
      <c r="H2" s="113"/>
      <c r="I2" s="113"/>
      <c r="J2" s="113"/>
      <c r="L2" s="113" t="s">
        <v>2</v>
      </c>
      <c r="M2" s="113"/>
      <c r="N2" s="113"/>
      <c r="O2" s="113"/>
      <c r="P2" s="113"/>
      <c r="Q2" s="113"/>
      <c r="S2" s="113" t="s">
        <v>3</v>
      </c>
      <c r="T2" s="113"/>
      <c r="U2" s="113"/>
      <c r="V2" s="113"/>
      <c r="W2" s="113"/>
      <c r="X2" s="113"/>
    </row>
    <row r="3" spans="1:24" x14ac:dyDescent="0.25">
      <c r="A3" s="64" t="s">
        <v>4</v>
      </c>
      <c r="B3" s="64" t="s">
        <v>5</v>
      </c>
      <c r="E3" s="2">
        <v>2025</v>
      </c>
      <c r="F3" s="2">
        <v>2030</v>
      </c>
      <c r="G3" s="2">
        <v>2035</v>
      </c>
      <c r="H3" s="2">
        <v>2040</v>
      </c>
      <c r="I3" s="2">
        <v>2045</v>
      </c>
      <c r="J3" s="2">
        <v>2050</v>
      </c>
      <c r="L3" s="2">
        <v>2025</v>
      </c>
      <c r="M3" s="2">
        <v>2030</v>
      </c>
      <c r="N3" s="2">
        <v>2035</v>
      </c>
      <c r="O3" s="2">
        <v>2040</v>
      </c>
      <c r="P3" s="2">
        <v>2045</v>
      </c>
      <c r="Q3" s="2">
        <v>2050</v>
      </c>
      <c r="S3" s="2">
        <v>2025</v>
      </c>
      <c r="T3" s="2">
        <v>2030</v>
      </c>
      <c r="U3" s="2">
        <v>2035</v>
      </c>
      <c r="V3" s="2">
        <v>2040</v>
      </c>
      <c r="W3" s="2">
        <v>2045</v>
      </c>
      <c r="X3" s="2">
        <v>2050</v>
      </c>
    </row>
    <row r="4" spans="1:24" x14ac:dyDescent="0.25">
      <c r="A4" s="64" t="s">
        <v>6</v>
      </c>
      <c r="B4" s="32" t="s">
        <v>7</v>
      </c>
      <c r="E4" s="28">
        <f>Agropecuária!F4+LULUCF!F4</f>
        <v>837.71835828499979</v>
      </c>
      <c r="F4" s="28">
        <f>Agropecuária!G4+LULUCF!G4</f>
        <v>636.52938237000001</v>
      </c>
      <c r="G4" s="28">
        <f>Agropecuária!H4+LULUCF!H4</f>
        <v>362.97403050500003</v>
      </c>
      <c r="H4" s="28">
        <f>Agropecuária!I4+LULUCF!I4</f>
        <v>314.74005248000009</v>
      </c>
      <c r="I4" s="28">
        <f>Agropecuária!J4+LULUCF!J4</f>
        <v>307.96415846400009</v>
      </c>
      <c r="J4" s="28">
        <f>Agropecuária!K4+LULUCF!K4</f>
        <v>298.8</v>
      </c>
      <c r="K4" s="18"/>
      <c r="L4" s="95">
        <f>Agropecuária!M4+LULUCF!M4</f>
        <v>842.23026294899989</v>
      </c>
      <c r="M4" s="95">
        <f>Agropecuária!N4+LULUCF!N4</f>
        <v>813.40854323600013</v>
      </c>
      <c r="N4" s="95">
        <f>Agropecuária!O4+LULUCF!O4</f>
        <v>605.93012455400003</v>
      </c>
      <c r="O4" s="95">
        <f>Agropecuária!P4+LULUCF!P4</f>
        <v>562.89352303999988</v>
      </c>
      <c r="P4" s="95">
        <f>Agropecuária!Q4+LULUCF!Q4</f>
        <v>562.38665184599995</v>
      </c>
      <c r="Q4" s="95">
        <f>Agropecuária!R4+LULUCF!R4</f>
        <v>548.78874597200002</v>
      </c>
      <c r="R4" s="18"/>
      <c r="S4" s="76">
        <f>Agropecuária!T4+LULUCF!T4</f>
        <v>831.54426103999992</v>
      </c>
      <c r="T4" s="76">
        <f>Agropecuária!U4+LULUCF!U4</f>
        <v>566.09686459400007</v>
      </c>
      <c r="U4" s="76">
        <f>Agropecuária!V4+LULUCF!V4</f>
        <v>195.5205170350001</v>
      </c>
      <c r="V4" s="76">
        <f>Agropecuária!W4+LULUCF!W4</f>
        <v>177.9139837380001</v>
      </c>
      <c r="W4" s="76">
        <f>Agropecuária!X4+LULUCF!X4</f>
        <v>165.06718332599991</v>
      </c>
      <c r="X4" s="76">
        <f>Agropecuária!Y4+LULUCF!Y4</f>
        <v>158.23488785400002</v>
      </c>
    </row>
    <row r="5" spans="1:24" x14ac:dyDescent="0.25">
      <c r="A5" s="64" t="s">
        <v>8</v>
      </c>
      <c r="B5" s="32" t="s">
        <v>9</v>
      </c>
      <c r="E5" s="28">
        <f>Agropecuária!F5+LULUCF!F5</f>
        <v>15.600000000000001</v>
      </c>
      <c r="F5" s="28">
        <f>Agropecuária!G5+LULUCF!G5</f>
        <v>14.2</v>
      </c>
      <c r="G5" s="28">
        <f>Agropecuária!H5+LULUCF!H5</f>
        <v>13</v>
      </c>
      <c r="H5" s="28">
        <f>Agropecuária!I5+LULUCF!I5</f>
        <v>11.4</v>
      </c>
      <c r="I5" s="28">
        <f>Agropecuária!J5+LULUCF!J5</f>
        <v>11</v>
      </c>
      <c r="J5" s="28">
        <f>Agropecuária!K5+LULUCF!K5</f>
        <v>10.5</v>
      </c>
      <c r="K5" s="18"/>
      <c r="L5" s="95">
        <f>Agropecuária!M5+LULUCF!M5</f>
        <v>15.576105</v>
      </c>
      <c r="M5" s="95">
        <f>Agropecuária!N5+LULUCF!N5</f>
        <v>13.811693999999997</v>
      </c>
      <c r="N5" s="95">
        <f>Agropecuária!O5+LULUCF!O5</f>
        <v>12.765776999999998</v>
      </c>
      <c r="O5" s="95">
        <f>Agropecuária!P5+LULUCF!P5</f>
        <v>11.301858999999997</v>
      </c>
      <c r="P5" s="95">
        <f>Agropecuária!Q5+LULUCF!Q5</f>
        <v>10.850505</v>
      </c>
      <c r="Q5" s="95">
        <f>Agropecuária!R5+LULUCF!R5</f>
        <v>10.593968999999998</v>
      </c>
      <c r="R5" s="18"/>
      <c r="S5" s="76">
        <f>Agropecuária!T5+LULUCF!T5</f>
        <v>15.593011000000001</v>
      </c>
      <c r="T5" s="76">
        <f>Agropecuária!U5+LULUCF!U5</f>
        <v>14.213695</v>
      </c>
      <c r="U5" s="76">
        <f>Agropecuária!V5+LULUCF!V5</f>
        <v>13.008922</v>
      </c>
      <c r="V5" s="76">
        <f>Agropecuária!W5+LULUCF!W5</f>
        <v>11.493576000000001</v>
      </c>
      <c r="W5" s="76">
        <f>Agropecuária!X5+LULUCF!X5</f>
        <v>11.119957999999999</v>
      </c>
      <c r="X5" s="76">
        <f>Agropecuária!Y5+LULUCF!Y5</f>
        <v>10.511503000000001</v>
      </c>
    </row>
    <row r="6" spans="1:24" x14ac:dyDescent="0.25">
      <c r="A6" s="64" t="s">
        <v>10</v>
      </c>
      <c r="B6" s="32" t="s">
        <v>11</v>
      </c>
      <c r="E6" s="14">
        <f>Agropecuária!F6+LULUCF!F6</f>
        <v>0.58900000000000008</v>
      </c>
      <c r="F6" s="14">
        <f>Agropecuária!G6+LULUCF!G6</f>
        <v>0.6070000000000001</v>
      </c>
      <c r="G6" s="14">
        <f>Agropecuária!H6+LULUCF!H6</f>
        <v>0.59600000000000009</v>
      </c>
      <c r="H6" s="14">
        <f>Agropecuária!I6+LULUCF!I6</f>
        <v>0.53900000000000003</v>
      </c>
      <c r="I6" s="14">
        <f>Agropecuária!J6+LULUCF!J6</f>
        <v>0.498</v>
      </c>
      <c r="J6" s="14">
        <f>Agropecuária!K6+LULUCF!K6</f>
        <v>0.46499999999999997</v>
      </c>
      <c r="K6" s="18"/>
      <c r="L6" s="95">
        <f>Agropecuária!M6+LULUCF!M6</f>
        <v>0.58219600000000005</v>
      </c>
      <c r="M6" s="95">
        <f>Agropecuária!N6+LULUCF!N6</f>
        <v>0.58892</v>
      </c>
      <c r="N6" s="95">
        <f>Agropecuária!O6+LULUCF!O6</f>
        <v>0.58735100000000018</v>
      </c>
      <c r="O6" s="95">
        <f>Agropecuária!P6+LULUCF!P6</f>
        <v>0.53013100000000002</v>
      </c>
      <c r="P6" s="95">
        <f>Agropecuária!Q6+LULUCF!Q6</f>
        <v>0.50068000000000001</v>
      </c>
      <c r="Q6" s="95">
        <f>Agropecuária!R6+LULUCF!R6</f>
        <v>0.48020999999999997</v>
      </c>
      <c r="R6" s="18"/>
      <c r="S6" s="76">
        <f>Agropecuária!T6+LULUCF!T6</f>
        <v>0.58859300000000003</v>
      </c>
      <c r="T6" s="76">
        <f>Agropecuária!U6+LULUCF!U6</f>
        <v>0.613093</v>
      </c>
      <c r="U6" s="76">
        <f>Agropecuária!V6+LULUCF!V6</f>
        <v>0.59558</v>
      </c>
      <c r="V6" s="76">
        <f>Agropecuária!W6+LULUCF!W6</f>
        <v>0.54035799999999989</v>
      </c>
      <c r="W6" s="76">
        <f>Agropecuária!X6+LULUCF!X6</f>
        <v>0.50879099999999999</v>
      </c>
      <c r="X6" s="76">
        <f>Agropecuária!Y6+LULUCF!Y6</f>
        <v>0.47428900000000002</v>
      </c>
    </row>
    <row r="7" spans="1:24" x14ac:dyDescent="0.25">
      <c r="A7" s="64" t="s">
        <v>12</v>
      </c>
      <c r="B7" s="32" t="s">
        <v>13</v>
      </c>
      <c r="E7" s="28">
        <f>Agropecuária!F7+LULUCF!F7</f>
        <v>1422.6197073869998</v>
      </c>
      <c r="F7" s="28">
        <f>Agropecuária!G7+LULUCF!G7</f>
        <v>1188.8973667740001</v>
      </c>
      <c r="G7" s="28">
        <f>Agropecuária!H7+LULUCF!H7</f>
        <v>878.3575996300001</v>
      </c>
      <c r="H7" s="28">
        <f>Agropecuária!I7+LULUCF!I7</f>
        <v>771.64198584500014</v>
      </c>
      <c r="I7" s="28">
        <f>Agropecuária!J7+LULUCF!J7</f>
        <v>745.49679366999999</v>
      </c>
      <c r="J7" s="28">
        <f>Agropecuária!K7+LULUCF!K7</f>
        <v>712.53486513599989</v>
      </c>
      <c r="K7" s="18"/>
      <c r="L7" s="95">
        <f>Agropecuária!M7+LULUCF!M7</f>
        <v>1424.8398269489999</v>
      </c>
      <c r="M7" s="95">
        <f>Agropecuária!N7+LULUCF!N7</f>
        <v>1349.861780036</v>
      </c>
      <c r="N7" s="95">
        <f>Agropecuária!O7+LULUCF!O7</f>
        <v>1113.5060819539999</v>
      </c>
      <c r="O7" s="95">
        <f>Agropecuária!P7+LULUCF!P7</f>
        <v>1015.0298508399999</v>
      </c>
      <c r="P7" s="95">
        <f>Agropecuária!Q7+LULUCF!Q7</f>
        <v>994.20602784599998</v>
      </c>
      <c r="Q7" s="95">
        <f>Agropecuária!R7+LULUCF!R7</f>
        <v>968.09827812200001</v>
      </c>
      <c r="R7" s="18"/>
      <c r="S7" s="76">
        <f>Agropecuária!T7+LULUCF!T7</f>
        <v>1416.3600492399999</v>
      </c>
      <c r="T7" s="76">
        <f>Agropecuária!U7+LULUCF!U7</f>
        <v>1120.083757594</v>
      </c>
      <c r="U7" s="76">
        <f>Agropecuária!V7+LULUCF!V7</f>
        <v>711.95653543500021</v>
      </c>
      <c r="V7" s="76">
        <f>Agropecuária!W7+LULUCF!W7</f>
        <v>638.05698493800003</v>
      </c>
      <c r="W7" s="76">
        <f>Agropecuária!X7+LULUCF!X7</f>
        <v>606.42998392599998</v>
      </c>
      <c r="X7" s="76">
        <f>Agropecuária!Y7+LULUCF!Y7</f>
        <v>573.64952143799997</v>
      </c>
    </row>
    <row r="8" spans="1:24" x14ac:dyDescent="0.25">
      <c r="A8" s="64" t="s">
        <v>14</v>
      </c>
      <c r="B8" s="32" t="s">
        <v>13</v>
      </c>
      <c r="E8" s="28">
        <f>Agropecuária!F8+LULUCF!F8</f>
        <v>-720.31988214833609</v>
      </c>
      <c r="F8" s="28">
        <f>Agropecuária!G8+LULUCF!G8</f>
        <v>-750.03769437400001</v>
      </c>
      <c r="G8" s="28">
        <f>Agropecuária!H8+LULUCF!H8</f>
        <v>-682.75701703000004</v>
      </c>
      <c r="H8" s="28">
        <f>Agropecuária!I8+LULUCF!I8</f>
        <v>-719.07425992526055</v>
      </c>
      <c r="I8" s="28">
        <f>Agropecuária!J8+LULUCF!J8</f>
        <v>-940.2637902013297</v>
      </c>
      <c r="J8" s="28">
        <f>Agropecuária!K8+LULUCF!K8</f>
        <v>-786.33018364878114</v>
      </c>
      <c r="K8" s="18"/>
      <c r="L8" s="95">
        <f>Agropecuária!M8+LULUCF!M8</f>
        <v>-721.05829779975409</v>
      </c>
      <c r="M8" s="95">
        <f>Agropecuária!N8+LULUCF!N8</f>
        <v>-732.69344972686235</v>
      </c>
      <c r="N8" s="95">
        <f>Agropecuária!O8+LULUCF!O8</f>
        <v>-661.63293958423981</v>
      </c>
      <c r="O8" s="95">
        <f>Agropecuária!P8+LULUCF!P8</f>
        <v>-857.25625146668722</v>
      </c>
      <c r="P8" s="95">
        <f>Agropecuária!Q8+LULUCF!Q8</f>
        <v>-995.29655497885039</v>
      </c>
      <c r="Q8" s="95">
        <f>Agropecuária!R8+LULUCF!R8</f>
        <v>-835.99071064043494</v>
      </c>
      <c r="R8" s="18"/>
      <c r="S8" s="76">
        <f>Agropecuária!T8+LULUCF!T8</f>
        <v>-715.75623168417678</v>
      </c>
      <c r="T8" s="76">
        <f>Agropecuária!U8+LULUCF!U8</f>
        <v>-749.16277459399998</v>
      </c>
      <c r="U8" s="76">
        <f>Agropecuária!V8+LULUCF!V8</f>
        <v>-674.27723503499999</v>
      </c>
      <c r="V8" s="76">
        <f>Agropecuária!W8+LULUCF!W8</f>
        <v>-673.17703321988688</v>
      </c>
      <c r="W8" s="76">
        <f>Agropecuária!X8+LULUCF!X8</f>
        <v>-932.69674978643025</v>
      </c>
      <c r="X8" s="76">
        <f>Agropecuária!Y8+LULUCF!Y8</f>
        <v>-759.8</v>
      </c>
    </row>
    <row r="9" spans="1:24" x14ac:dyDescent="0.25">
      <c r="A9" s="64" t="s">
        <v>15</v>
      </c>
      <c r="B9" s="32" t="s">
        <v>13</v>
      </c>
      <c r="E9" s="28">
        <f>Agropecuária!F9+LULUCF!F9</f>
        <v>702.29982523866363</v>
      </c>
      <c r="F9" s="28">
        <f>Agropecuária!G9+LULUCF!G9</f>
        <v>438.85967240000002</v>
      </c>
      <c r="G9" s="28">
        <f>Agropecuária!H9+LULUCF!H9</f>
        <v>195.60058260000005</v>
      </c>
      <c r="H9" s="28">
        <f>Agropecuária!I9+LULUCF!I9</f>
        <v>52.567725919739587</v>
      </c>
      <c r="I9" s="28">
        <f>Agropecuária!J9+LULUCF!J9</f>
        <v>-194.76699653132965</v>
      </c>
      <c r="J9" s="28">
        <f>Agropecuária!K9+LULUCF!K9</f>
        <v>-73.79531851278125</v>
      </c>
      <c r="K9" s="18"/>
      <c r="L9" s="95">
        <f>Agropecuária!M9+LULUCF!M9</f>
        <v>703.7815291492459</v>
      </c>
      <c r="M9" s="95">
        <f>Agropecuária!N9+LULUCF!N9</f>
        <v>617.16833030913767</v>
      </c>
      <c r="N9" s="95">
        <f>Agropecuária!O9+LULUCF!O9</f>
        <v>451.87314236976016</v>
      </c>
      <c r="O9" s="95">
        <f>Agropecuária!P9+LULUCF!P9</f>
        <v>157.77359937331266</v>
      </c>
      <c r="P9" s="95">
        <f>Agropecuária!Q9+LULUCF!Q9</f>
        <v>-1.0905271328504114</v>
      </c>
      <c r="Q9" s="95">
        <f>Agropecuária!R9+LULUCF!R9</f>
        <v>132.10756748156513</v>
      </c>
      <c r="R9" s="18"/>
      <c r="S9" s="76">
        <f>Agropecuária!T9+LULUCF!T9</f>
        <v>700.60381755582307</v>
      </c>
      <c r="T9" s="76">
        <f>Agropecuária!U9+LULUCF!U9</f>
        <v>370.92098299999998</v>
      </c>
      <c r="U9" s="76">
        <f>Agropecuária!V9+LULUCF!V9</f>
        <v>37.679300400000159</v>
      </c>
      <c r="V9" s="76">
        <f>Agropecuária!W9+LULUCF!W9</f>
        <v>-35.120048281886852</v>
      </c>
      <c r="W9" s="76">
        <f>Agropecuária!X9+LULUCF!X9</f>
        <v>-326.26676586043033</v>
      </c>
      <c r="X9" s="76">
        <f>Agropecuária!Y9+LULUCF!Y9</f>
        <v>-186.15047856199993</v>
      </c>
    </row>
  </sheetData>
  <mergeCells count="3">
    <mergeCell ref="E2:J2"/>
    <mergeCell ref="L2:Q2"/>
    <mergeCell ref="S2:X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02FB-C77C-418B-AA54-87233C82D449}">
  <dimension ref="B1:AH117"/>
  <sheetViews>
    <sheetView showGridLines="0" zoomScale="90" zoomScaleNormal="90" zoomScaleSheetLayoutView="82" workbookViewId="0">
      <pane xSplit="3" ySplit="3" topLeftCell="D4" activePane="bottomRight" state="frozen"/>
      <selection pane="topRight" activeCell="D1" sqref="D1"/>
      <selection pane="bottomLeft" activeCell="A4" sqref="A4"/>
      <selection pane="bottomRight" activeCell="B115" sqref="B115:R117"/>
    </sheetView>
  </sheetViews>
  <sheetFormatPr defaultRowHeight="15" x14ac:dyDescent="0.25"/>
  <cols>
    <col min="1" max="1" width="10" customWidth="1"/>
    <col min="2" max="2" width="55.7109375" customWidth="1"/>
    <col min="3" max="3" width="14.28515625" customWidth="1"/>
    <col min="4" max="4" width="11.42578125" customWidth="1"/>
    <col min="5" max="5" width="5.7109375" customWidth="1"/>
    <col min="6" max="11" width="12.85546875" customWidth="1"/>
    <col min="12" max="12" width="5.7109375" customWidth="1"/>
    <col min="13" max="18" width="12.85546875" customWidth="1"/>
    <col min="19" max="19" width="5.7109375" customWidth="1"/>
    <col min="20" max="25" width="12.85546875" customWidth="1"/>
    <col min="26" max="26" width="5" bestFit="1" customWidth="1"/>
    <col min="27" max="28" width="8.7109375" customWidth="1"/>
    <col min="29" max="33" width="5" bestFit="1" customWidth="1"/>
  </cols>
  <sheetData>
    <row r="1" spans="2:27" ht="18.75" x14ac:dyDescent="0.3">
      <c r="B1" s="79" t="s">
        <v>28</v>
      </c>
    </row>
    <row r="2" spans="2:27" x14ac:dyDescent="0.25">
      <c r="B2" s="1"/>
      <c r="F2" s="113" t="s">
        <v>1</v>
      </c>
      <c r="G2" s="113"/>
      <c r="H2" s="113"/>
      <c r="I2" s="113"/>
      <c r="J2" s="113"/>
      <c r="K2" s="113"/>
      <c r="M2" s="113" t="s">
        <v>2</v>
      </c>
      <c r="N2" s="113"/>
      <c r="O2" s="113"/>
      <c r="P2" s="113"/>
      <c r="Q2" s="113"/>
      <c r="R2" s="113"/>
      <c r="T2" s="113" t="s">
        <v>3</v>
      </c>
      <c r="U2" s="113"/>
      <c r="V2" s="113"/>
      <c r="W2" s="113"/>
      <c r="X2" s="113"/>
      <c r="Y2" s="113"/>
    </row>
    <row r="3" spans="2:27" x14ac:dyDescent="0.25">
      <c r="B3" s="64" t="s">
        <v>4</v>
      </c>
      <c r="C3" s="64" t="s">
        <v>5</v>
      </c>
      <c r="F3" s="2">
        <v>2025</v>
      </c>
      <c r="G3" s="2">
        <v>2030</v>
      </c>
      <c r="H3" s="2">
        <v>2035</v>
      </c>
      <c r="I3" s="2">
        <v>2040</v>
      </c>
      <c r="J3" s="2">
        <v>2045</v>
      </c>
      <c r="K3" s="2">
        <v>2050</v>
      </c>
      <c r="M3" s="2">
        <v>2025</v>
      </c>
      <c r="N3" s="2">
        <v>2030</v>
      </c>
      <c r="O3" s="2">
        <v>2035</v>
      </c>
      <c r="P3" s="2">
        <v>2040</v>
      </c>
      <c r="Q3" s="2">
        <v>2045</v>
      </c>
      <c r="R3" s="2">
        <v>2050</v>
      </c>
      <c r="T3" s="2">
        <v>2025</v>
      </c>
      <c r="U3" s="2">
        <v>2030</v>
      </c>
      <c r="V3" s="2">
        <v>2035</v>
      </c>
      <c r="W3" s="2">
        <v>2040</v>
      </c>
      <c r="X3" s="2">
        <v>2045</v>
      </c>
      <c r="Y3" s="2">
        <v>2050</v>
      </c>
    </row>
    <row r="4" spans="2:27" x14ac:dyDescent="0.25">
      <c r="B4" s="64" t="s">
        <v>6</v>
      </c>
      <c r="C4" s="32" t="s">
        <v>7</v>
      </c>
      <c r="F4" s="28">
        <v>26.8</v>
      </c>
      <c r="G4" s="28">
        <v>27.4</v>
      </c>
      <c r="H4" s="28">
        <v>28.7</v>
      </c>
      <c r="I4" s="28">
        <v>30.6</v>
      </c>
      <c r="J4" s="28">
        <v>32</v>
      </c>
      <c r="K4" s="28">
        <v>34.200000000000003</v>
      </c>
      <c r="L4" s="18"/>
      <c r="M4" s="95">
        <v>27.313794938999997</v>
      </c>
      <c r="N4" s="95">
        <v>28.194202434000005</v>
      </c>
      <c r="O4" s="95">
        <v>31.341710373999994</v>
      </c>
      <c r="P4" s="95">
        <v>35.202813000999988</v>
      </c>
      <c r="Q4" s="95">
        <v>36.446466265000005</v>
      </c>
      <c r="R4" s="95">
        <v>38.243839390000005</v>
      </c>
      <c r="S4" s="18"/>
      <c r="T4" s="76">
        <v>26.682233222000001</v>
      </c>
      <c r="U4" s="76">
        <v>27.557473703999996</v>
      </c>
      <c r="V4" s="76">
        <v>28.518394023999996</v>
      </c>
      <c r="W4" s="76">
        <v>30.080319875999997</v>
      </c>
      <c r="X4" s="76">
        <v>31.742485929000004</v>
      </c>
      <c r="Y4" s="76">
        <v>33.687471318</v>
      </c>
    </row>
    <row r="5" spans="2:27" x14ac:dyDescent="0.25">
      <c r="B5" s="64" t="s">
        <v>8</v>
      </c>
      <c r="C5" s="32" t="s">
        <v>9</v>
      </c>
      <c r="F5" s="28">
        <v>14.3</v>
      </c>
      <c r="G5" s="28">
        <v>13</v>
      </c>
      <c r="H5" s="28">
        <v>11.9</v>
      </c>
      <c r="I5" s="28">
        <v>10.4</v>
      </c>
      <c r="J5" s="28">
        <v>10.1</v>
      </c>
      <c r="K5" s="28">
        <v>9.6</v>
      </c>
      <c r="L5" s="18"/>
      <c r="M5" s="95">
        <v>14.252136075000001</v>
      </c>
      <c r="N5" s="95">
        <v>12.637700009999998</v>
      </c>
      <c r="O5" s="95">
        <v>11.680685955</v>
      </c>
      <c r="P5" s="95">
        <v>10.341200984999999</v>
      </c>
      <c r="Q5" s="95">
        <v>9.9282120750000011</v>
      </c>
      <c r="R5" s="95">
        <v>9.6934816349999995</v>
      </c>
      <c r="S5" s="18"/>
      <c r="T5" s="76">
        <v>14.267605065000001</v>
      </c>
      <c r="U5" s="76">
        <v>13.005530925</v>
      </c>
      <c r="V5" s="76">
        <v>11.90316363</v>
      </c>
      <c r="W5" s="76">
        <v>10.516622040000001</v>
      </c>
      <c r="X5" s="76">
        <v>10.174761569999999</v>
      </c>
      <c r="Y5" s="76">
        <v>9.6180252450000001</v>
      </c>
    </row>
    <row r="6" spans="2:27" x14ac:dyDescent="0.25">
      <c r="B6" s="64" t="s">
        <v>10</v>
      </c>
      <c r="C6" s="32" t="s">
        <v>11</v>
      </c>
      <c r="F6" s="14">
        <v>0.54</v>
      </c>
      <c r="G6" s="14">
        <v>0.56000000000000005</v>
      </c>
      <c r="H6" s="14">
        <v>0.55000000000000004</v>
      </c>
      <c r="I6" s="14">
        <v>0.5</v>
      </c>
      <c r="J6" s="14">
        <v>0.46</v>
      </c>
      <c r="K6" s="14">
        <v>0.43</v>
      </c>
      <c r="L6" s="18"/>
      <c r="M6" s="95">
        <v>0.53678471200000011</v>
      </c>
      <c r="N6" s="95">
        <v>0.54298424000000012</v>
      </c>
      <c r="O6" s="95">
        <v>0.54153762200000011</v>
      </c>
      <c r="P6" s="95">
        <v>0.48878078200000002</v>
      </c>
      <c r="Q6" s="95">
        <v>0.46162696000000003</v>
      </c>
      <c r="R6" s="95">
        <v>0.44275362000000001</v>
      </c>
      <c r="S6" s="18"/>
      <c r="T6" s="76">
        <v>0.54268274599999999</v>
      </c>
      <c r="U6" s="76">
        <v>0.56527174600000007</v>
      </c>
      <c r="V6" s="76">
        <v>0.5491247600000001</v>
      </c>
      <c r="W6" s="76">
        <v>0.49821007599999995</v>
      </c>
      <c r="X6" s="76">
        <v>0.46910530200000006</v>
      </c>
      <c r="Y6" s="76">
        <v>0.43729445800000005</v>
      </c>
    </row>
    <row r="7" spans="2:27" x14ac:dyDescent="0.25">
      <c r="B7" s="64" t="s">
        <v>12</v>
      </c>
      <c r="C7" s="32" t="s">
        <v>13</v>
      </c>
      <c r="F7" s="28">
        <v>563.10550086599994</v>
      </c>
      <c r="G7" s="28">
        <v>533.98628446999999</v>
      </c>
      <c r="H7" s="28">
        <v>501.41468895900005</v>
      </c>
      <c r="I7" s="28">
        <v>449.69209004700008</v>
      </c>
      <c r="J7" s="28">
        <v>433.30962051399996</v>
      </c>
      <c r="K7" s="28">
        <v>413.82486513599991</v>
      </c>
      <c r="L7" s="18"/>
      <c r="M7" s="95">
        <v>561.51412255500009</v>
      </c>
      <c r="N7" s="95">
        <v>520.17434022599991</v>
      </c>
      <c r="O7" s="95">
        <v>496.89613915599995</v>
      </c>
      <c r="P7" s="95">
        <v>449.92063327899996</v>
      </c>
      <c r="Q7" s="95">
        <v>432.51799478500004</v>
      </c>
      <c r="R7" s="95">
        <v>422.77827812200002</v>
      </c>
      <c r="S7" s="18"/>
      <c r="T7" s="76">
        <v>562.91348064800002</v>
      </c>
      <c r="U7" s="76">
        <v>535.62710152199998</v>
      </c>
      <c r="V7" s="76">
        <v>502.19550424000005</v>
      </c>
      <c r="W7" s="76">
        <v>452.14379011199998</v>
      </c>
      <c r="X7" s="76">
        <v>436.56174807899998</v>
      </c>
      <c r="Y7" s="76">
        <v>414.7</v>
      </c>
    </row>
    <row r="8" spans="2:27" x14ac:dyDescent="0.25">
      <c r="B8" s="64" t="s">
        <v>14</v>
      </c>
      <c r="C8" s="32" t="s">
        <v>13</v>
      </c>
      <c r="F8" s="28">
        <v>0</v>
      </c>
      <c r="G8" s="28">
        <v>0</v>
      </c>
      <c r="H8" s="28">
        <v>0</v>
      </c>
      <c r="I8" s="28">
        <v>0</v>
      </c>
      <c r="J8" s="28">
        <v>0</v>
      </c>
      <c r="K8" s="28">
        <v>0</v>
      </c>
      <c r="L8" s="18"/>
      <c r="M8" s="95">
        <v>0</v>
      </c>
      <c r="N8" s="95">
        <v>0</v>
      </c>
      <c r="O8" s="95">
        <v>0</v>
      </c>
      <c r="P8" s="95">
        <v>0</v>
      </c>
      <c r="Q8" s="95">
        <v>0</v>
      </c>
      <c r="R8" s="95">
        <v>0</v>
      </c>
      <c r="S8" s="18"/>
      <c r="T8" s="76">
        <v>0</v>
      </c>
      <c r="U8" s="76">
        <v>0</v>
      </c>
      <c r="V8" s="76">
        <v>0</v>
      </c>
      <c r="W8" s="76">
        <v>0</v>
      </c>
      <c r="X8" s="76">
        <v>0</v>
      </c>
      <c r="Y8" s="76">
        <v>0</v>
      </c>
    </row>
    <row r="9" spans="2:27" x14ac:dyDescent="0.25">
      <c r="B9" s="64" t="s">
        <v>15</v>
      </c>
      <c r="C9" s="32" t="s">
        <v>13</v>
      </c>
      <c r="F9" s="28">
        <f>F7</f>
        <v>563.10550086599994</v>
      </c>
      <c r="G9" s="28">
        <f t="shared" ref="G9:K9" si="0">G7</f>
        <v>533.98628446999999</v>
      </c>
      <c r="H9" s="28">
        <f t="shared" si="0"/>
        <v>501.41468895900005</v>
      </c>
      <c r="I9" s="28">
        <f t="shared" si="0"/>
        <v>449.69209004700008</v>
      </c>
      <c r="J9" s="28">
        <f t="shared" si="0"/>
        <v>433.30962051399996</v>
      </c>
      <c r="K9" s="28">
        <f t="shared" si="0"/>
        <v>413.82486513599991</v>
      </c>
      <c r="L9" s="18"/>
      <c r="M9" s="95">
        <f>M7</f>
        <v>561.51412255500009</v>
      </c>
      <c r="N9" s="95">
        <f t="shared" ref="N9:R9" si="1">N7</f>
        <v>520.17434022599991</v>
      </c>
      <c r="O9" s="95">
        <f t="shared" si="1"/>
        <v>496.89613915599995</v>
      </c>
      <c r="P9" s="95">
        <f t="shared" si="1"/>
        <v>449.92063327899996</v>
      </c>
      <c r="Q9" s="95">
        <f t="shared" si="1"/>
        <v>432.51799478500004</v>
      </c>
      <c r="R9" s="95">
        <f t="shared" si="1"/>
        <v>422.77827812200002</v>
      </c>
      <c r="S9" s="18"/>
      <c r="T9" s="76">
        <f>T7</f>
        <v>562.91348064800002</v>
      </c>
      <c r="U9" s="76">
        <f t="shared" ref="U9:Y9" si="2">U7</f>
        <v>535.62710152199998</v>
      </c>
      <c r="V9" s="76">
        <f t="shared" si="2"/>
        <v>502.19550424000005</v>
      </c>
      <c r="W9" s="76">
        <f t="shared" si="2"/>
        <v>452.14379011199998</v>
      </c>
      <c r="X9" s="76">
        <f t="shared" si="2"/>
        <v>436.56174807899998</v>
      </c>
      <c r="Y9" s="76">
        <f t="shared" si="2"/>
        <v>414.7</v>
      </c>
    </row>
    <row r="10" spans="2:27" x14ac:dyDescent="0.25">
      <c r="B10" s="1"/>
    </row>
    <row r="11" spans="2:27" x14ac:dyDescent="0.25">
      <c r="B11" s="1"/>
    </row>
    <row r="12" spans="2:27" x14ac:dyDescent="0.25">
      <c r="B12" s="1"/>
      <c r="C12" s="1" t="s">
        <v>4</v>
      </c>
      <c r="D12" s="1"/>
    </row>
    <row r="13" spans="2:27" ht="21" x14ac:dyDescent="0.25">
      <c r="B13" s="10" t="s">
        <v>29</v>
      </c>
      <c r="C13" s="115" t="s">
        <v>30</v>
      </c>
      <c r="D13" s="115"/>
      <c r="E13" s="115"/>
      <c r="F13" s="115"/>
      <c r="G13" s="115"/>
      <c r="H13" s="115"/>
      <c r="I13" s="115"/>
      <c r="J13" s="115"/>
      <c r="K13" s="115"/>
      <c r="L13" s="115"/>
      <c r="M13" s="115"/>
      <c r="N13" s="115"/>
      <c r="O13" s="115"/>
      <c r="P13" s="115"/>
      <c r="Q13" s="115"/>
      <c r="R13" s="115"/>
    </row>
    <row r="14" spans="2:27" ht="15.75" x14ac:dyDescent="0.25">
      <c r="B14" s="3"/>
      <c r="C14" s="4"/>
      <c r="D14" s="4"/>
    </row>
    <row r="15" spans="2:27" x14ac:dyDescent="0.25">
      <c r="F15" s="113" t="s">
        <v>1</v>
      </c>
      <c r="G15" s="113"/>
      <c r="H15" s="113"/>
      <c r="I15" s="113"/>
      <c r="J15" s="113"/>
      <c r="K15" s="113"/>
      <c r="M15" s="113" t="s">
        <v>2</v>
      </c>
      <c r="N15" s="113"/>
      <c r="O15" s="113"/>
      <c r="P15" s="113"/>
      <c r="Q15" s="113"/>
      <c r="R15" s="113"/>
    </row>
    <row r="16" spans="2:27" s="17" customFormat="1" x14ac:dyDescent="0.25">
      <c r="B16" s="15" t="s">
        <v>31</v>
      </c>
      <c r="C16" s="15" t="s">
        <v>5</v>
      </c>
      <c r="D16" s="16" t="s">
        <v>32</v>
      </c>
      <c r="F16" s="24">
        <v>2025</v>
      </c>
      <c r="G16" s="24">
        <v>2030</v>
      </c>
      <c r="H16" s="24">
        <v>2035</v>
      </c>
      <c r="I16" s="24">
        <v>2040</v>
      </c>
      <c r="J16" s="24">
        <v>2045</v>
      </c>
      <c r="K16" s="24">
        <v>2050</v>
      </c>
      <c r="M16" s="24">
        <v>2025</v>
      </c>
      <c r="N16" s="24">
        <v>2030</v>
      </c>
      <c r="O16" s="24">
        <v>2035</v>
      </c>
      <c r="P16" s="24">
        <v>2040</v>
      </c>
      <c r="Q16" s="24">
        <v>2045</v>
      </c>
      <c r="R16" s="24">
        <v>2050</v>
      </c>
      <c r="V16"/>
      <c r="W16"/>
      <c r="X16"/>
      <c r="Y16"/>
      <c r="Z16"/>
      <c r="AA16"/>
    </row>
    <row r="17" spans="2:34" s="17" customFormat="1" x14ac:dyDescent="0.25">
      <c r="B17" s="63" t="s">
        <v>33</v>
      </c>
      <c r="C17" s="40" t="s">
        <v>34</v>
      </c>
      <c r="D17" s="81">
        <v>9640</v>
      </c>
      <c r="E17" s="20"/>
      <c r="F17" s="19">
        <v>10330</v>
      </c>
      <c r="G17" s="19">
        <v>11378</v>
      </c>
      <c r="H17" s="19">
        <v>11899</v>
      </c>
      <c r="I17" s="19">
        <v>12311</v>
      </c>
      <c r="J17" s="19">
        <v>12748</v>
      </c>
      <c r="K17" s="19">
        <v>13219</v>
      </c>
      <c r="L17" s="20"/>
      <c r="M17" s="26">
        <v>10330</v>
      </c>
      <c r="N17" s="26">
        <v>11378</v>
      </c>
      <c r="O17" s="26">
        <v>11899</v>
      </c>
      <c r="P17" s="26">
        <v>12311</v>
      </c>
      <c r="Q17" s="26">
        <v>12748</v>
      </c>
      <c r="R17" s="26">
        <v>13219</v>
      </c>
      <c r="T17" s="27"/>
      <c r="U17" s="27"/>
      <c r="V17" s="27"/>
      <c r="W17" s="27"/>
      <c r="X17" s="27"/>
      <c r="Y17" s="27"/>
      <c r="Z17" s="27"/>
      <c r="AA17" s="27"/>
      <c r="AB17" s="27"/>
      <c r="AC17" s="27"/>
      <c r="AD17" s="27"/>
      <c r="AE17" s="27"/>
      <c r="AF17" s="27"/>
      <c r="AG17" s="27"/>
      <c r="AH17" s="27"/>
    </row>
    <row r="18" spans="2:34" s="17" customFormat="1" x14ac:dyDescent="0.25">
      <c r="B18" s="63" t="s">
        <v>35</v>
      </c>
      <c r="C18" s="40" t="s">
        <v>34</v>
      </c>
      <c r="D18" s="81">
        <v>35317</v>
      </c>
      <c r="E18" s="20"/>
      <c r="F18" s="19">
        <v>34609</v>
      </c>
      <c r="G18" s="19">
        <v>37055</v>
      </c>
      <c r="H18" s="19">
        <v>39601</v>
      </c>
      <c r="I18" s="19">
        <v>41451</v>
      </c>
      <c r="J18" s="19">
        <v>42946</v>
      </c>
      <c r="K18" s="19">
        <v>44230</v>
      </c>
      <c r="L18" s="20"/>
      <c r="M18" s="26">
        <v>34609</v>
      </c>
      <c r="N18" s="26">
        <v>37055</v>
      </c>
      <c r="O18" s="26">
        <v>39601</v>
      </c>
      <c r="P18" s="26">
        <v>41451</v>
      </c>
      <c r="Q18" s="26">
        <v>42946</v>
      </c>
      <c r="R18" s="26">
        <v>44230</v>
      </c>
      <c r="T18" s="27"/>
      <c r="U18" s="27"/>
      <c r="V18" s="27"/>
      <c r="W18"/>
      <c r="X18"/>
      <c r="Y18"/>
      <c r="Z18"/>
      <c r="AA18"/>
      <c r="AB18"/>
      <c r="AC18" s="27"/>
      <c r="AD18" s="27"/>
      <c r="AE18" s="27"/>
      <c r="AF18" s="27"/>
      <c r="AG18" s="27"/>
      <c r="AH18" s="27"/>
    </row>
    <row r="19" spans="2:34" s="17" customFormat="1" x14ac:dyDescent="0.25">
      <c r="B19" s="63" t="s">
        <v>36</v>
      </c>
      <c r="C19" s="40" t="s">
        <v>34</v>
      </c>
      <c r="D19" s="81">
        <v>12116</v>
      </c>
      <c r="E19" s="20"/>
      <c r="F19" s="19">
        <v>13000</v>
      </c>
      <c r="G19" s="19">
        <v>14016</v>
      </c>
      <c r="H19" s="19">
        <v>14377</v>
      </c>
      <c r="I19" s="19">
        <v>14608</v>
      </c>
      <c r="J19" s="19">
        <v>14867</v>
      </c>
      <c r="K19" s="19">
        <v>15167</v>
      </c>
      <c r="L19" s="20"/>
      <c r="M19" s="26">
        <v>13000</v>
      </c>
      <c r="N19" s="26">
        <v>14016</v>
      </c>
      <c r="O19" s="26">
        <v>14377</v>
      </c>
      <c r="P19" s="26">
        <v>14608</v>
      </c>
      <c r="Q19" s="26">
        <v>14867</v>
      </c>
      <c r="R19" s="26">
        <v>15167</v>
      </c>
      <c r="T19" s="27"/>
      <c r="U19" s="27"/>
      <c r="V19" s="27"/>
      <c r="W19" s="27"/>
      <c r="X19" s="27"/>
      <c r="Y19" s="27"/>
      <c r="Z19" s="27"/>
      <c r="AA19" s="27"/>
      <c r="AB19" s="27"/>
      <c r="AC19" s="27"/>
      <c r="AD19" s="27"/>
      <c r="AE19" s="27"/>
      <c r="AF19" s="27"/>
      <c r="AG19" s="27"/>
      <c r="AH19" s="27"/>
    </row>
    <row r="20" spans="2:34" s="17" customFormat="1" x14ac:dyDescent="0.25">
      <c r="B20" s="63" t="s">
        <v>37</v>
      </c>
      <c r="C20" s="40" t="s">
        <v>34</v>
      </c>
      <c r="D20" s="81">
        <v>3270</v>
      </c>
      <c r="E20" s="20"/>
      <c r="F20" s="19">
        <v>3509</v>
      </c>
      <c r="G20" s="19">
        <v>3783</v>
      </c>
      <c r="H20" s="19">
        <v>4083</v>
      </c>
      <c r="I20" s="19">
        <v>4317</v>
      </c>
      <c r="J20" s="19">
        <v>4511</v>
      </c>
      <c r="K20" s="19">
        <v>4679</v>
      </c>
      <c r="L20" s="20"/>
      <c r="M20" s="26">
        <v>3509</v>
      </c>
      <c r="N20" s="26">
        <v>3783</v>
      </c>
      <c r="O20" s="26">
        <v>4083</v>
      </c>
      <c r="P20" s="26">
        <v>4317</v>
      </c>
      <c r="Q20" s="26">
        <v>4511</v>
      </c>
      <c r="R20" s="26">
        <v>4679</v>
      </c>
      <c r="T20" s="27"/>
      <c r="U20" s="27"/>
      <c r="V20" s="27"/>
      <c r="W20" s="27"/>
      <c r="X20" s="27"/>
      <c r="Y20" s="27"/>
      <c r="Z20" s="27"/>
      <c r="AA20" s="27"/>
      <c r="AB20" s="27"/>
      <c r="AC20" s="27"/>
      <c r="AD20" s="27"/>
      <c r="AE20" s="27"/>
      <c r="AF20" s="27"/>
      <c r="AG20" s="27"/>
      <c r="AH20" s="27"/>
    </row>
    <row r="21" spans="2:34" s="17" customFormat="1" x14ac:dyDescent="0.25">
      <c r="B21" s="63" t="s">
        <v>38</v>
      </c>
      <c r="C21" s="40" t="s">
        <v>34</v>
      </c>
      <c r="D21" s="81">
        <v>2419</v>
      </c>
      <c r="E21" s="20"/>
      <c r="F21" s="19">
        <v>2599</v>
      </c>
      <c r="G21" s="19">
        <v>2791</v>
      </c>
      <c r="H21" s="19">
        <v>2992</v>
      </c>
      <c r="I21" s="19">
        <v>3141</v>
      </c>
      <c r="J21" s="19">
        <v>3262</v>
      </c>
      <c r="K21" s="19">
        <v>3367</v>
      </c>
      <c r="L21" s="20"/>
      <c r="M21" s="26">
        <v>2599</v>
      </c>
      <c r="N21" s="26">
        <v>2791</v>
      </c>
      <c r="O21" s="26">
        <v>2992</v>
      </c>
      <c r="P21" s="26">
        <v>3141</v>
      </c>
      <c r="Q21" s="26">
        <v>3262</v>
      </c>
      <c r="R21" s="26">
        <v>3367</v>
      </c>
      <c r="T21" s="27"/>
      <c r="U21" s="27"/>
      <c r="V21" s="27"/>
      <c r="W21" s="27"/>
      <c r="X21" s="27"/>
      <c r="Y21" s="27"/>
      <c r="Z21" s="27"/>
      <c r="AA21" s="27"/>
      <c r="AB21" s="27"/>
      <c r="AC21" s="27"/>
      <c r="AD21" s="27"/>
      <c r="AE21" s="27"/>
      <c r="AF21" s="27"/>
      <c r="AG21" s="27"/>
      <c r="AH21" s="27"/>
    </row>
    <row r="22" spans="2:34" s="17" customFormat="1" x14ac:dyDescent="0.25">
      <c r="T22" s="27"/>
      <c r="U22" s="27"/>
      <c r="V22" s="27"/>
      <c r="W22" s="27"/>
      <c r="X22" s="27"/>
      <c r="Y22" s="27"/>
      <c r="Z22" s="27"/>
      <c r="AA22" s="27"/>
      <c r="AB22" s="27"/>
      <c r="AC22" s="27"/>
      <c r="AD22" s="27"/>
      <c r="AE22" s="27"/>
      <c r="AF22" s="27"/>
      <c r="AG22" s="27"/>
      <c r="AH22" s="27"/>
    </row>
    <row r="23" spans="2:34" s="17" customFormat="1" x14ac:dyDescent="0.25">
      <c r="B23" s="15"/>
      <c r="C23" s="1" t="s">
        <v>4</v>
      </c>
    </row>
    <row r="24" spans="2:34" ht="81.75" customHeight="1" x14ac:dyDescent="0.25">
      <c r="B24" s="10" t="s">
        <v>39</v>
      </c>
      <c r="C24" s="115" t="s">
        <v>40</v>
      </c>
      <c r="D24" s="115"/>
      <c r="E24" s="115"/>
      <c r="F24" s="115"/>
      <c r="G24" s="115"/>
      <c r="H24" s="115"/>
      <c r="I24" s="115"/>
      <c r="J24" s="115"/>
      <c r="K24" s="115"/>
      <c r="L24" s="115"/>
      <c r="M24" s="115"/>
      <c r="N24" s="115"/>
      <c r="O24" s="115"/>
      <c r="P24" s="115"/>
      <c r="Q24" s="115"/>
      <c r="R24" s="115"/>
    </row>
    <row r="25" spans="2:34" s="17" customFormat="1" ht="15.75" x14ac:dyDescent="0.25">
      <c r="B25" s="3"/>
    </row>
    <row r="26" spans="2:34" s="17" customFormat="1" ht="15.75" thickBot="1" x14ac:dyDescent="0.3">
      <c r="F26" s="116" t="s">
        <v>41</v>
      </c>
      <c r="G26" s="116"/>
      <c r="H26" s="116"/>
      <c r="I26" s="116"/>
      <c r="J26" s="116"/>
      <c r="K26" s="116"/>
      <c r="M26" s="116" t="s">
        <v>42</v>
      </c>
      <c r="N26" s="116"/>
      <c r="O26" s="116"/>
      <c r="P26" s="116"/>
      <c r="Q26" s="116"/>
      <c r="R26" s="116"/>
    </row>
    <row r="27" spans="2:34" s="17" customFormat="1" x14ac:dyDescent="0.25">
      <c r="B27" s="15" t="s">
        <v>43</v>
      </c>
      <c r="C27" s="15" t="s">
        <v>5</v>
      </c>
      <c r="D27" s="16" t="s">
        <v>32</v>
      </c>
      <c r="F27" s="15">
        <v>2025</v>
      </c>
      <c r="G27" s="15">
        <v>2030</v>
      </c>
      <c r="H27" s="15">
        <v>2035</v>
      </c>
      <c r="I27" s="15">
        <v>2040</v>
      </c>
      <c r="J27" s="15">
        <v>2045</v>
      </c>
      <c r="K27" s="15">
        <v>2050</v>
      </c>
      <c r="M27" s="15">
        <v>2025</v>
      </c>
      <c r="N27" s="15">
        <v>2030</v>
      </c>
      <c r="O27" s="15">
        <v>2035</v>
      </c>
      <c r="P27" s="15">
        <v>2040</v>
      </c>
      <c r="Q27" s="15">
        <v>2045</v>
      </c>
      <c r="R27" s="15">
        <v>2050</v>
      </c>
      <c r="T27" s="27"/>
      <c r="U27" s="27"/>
      <c r="V27" s="27"/>
      <c r="W27" s="27"/>
      <c r="X27" s="27"/>
      <c r="Y27" s="27"/>
      <c r="Z27" s="27"/>
      <c r="AA27" s="27"/>
      <c r="AB27" s="27"/>
      <c r="AC27" s="27"/>
      <c r="AD27" s="27"/>
      <c r="AE27" s="27"/>
      <c r="AF27" s="27"/>
      <c r="AG27" s="27"/>
      <c r="AH27" s="27"/>
    </row>
    <row r="28" spans="2:34" s="17" customFormat="1" x14ac:dyDescent="0.25">
      <c r="B28" s="40" t="s">
        <v>44</v>
      </c>
      <c r="C28" s="40" t="s">
        <v>45</v>
      </c>
      <c r="D28" s="81">
        <v>61360</v>
      </c>
      <c r="F28" s="19">
        <v>48652</v>
      </c>
      <c r="G28" s="19">
        <v>16404</v>
      </c>
      <c r="H28" s="19">
        <v>14459</v>
      </c>
      <c r="I28" s="19">
        <v>14052</v>
      </c>
      <c r="J28" s="19">
        <v>18537</v>
      </c>
      <c r="K28" s="19">
        <v>18484</v>
      </c>
      <c r="M28" s="26">
        <v>48832</v>
      </c>
      <c r="N28" s="26">
        <v>15629</v>
      </c>
      <c r="O28" s="26">
        <v>13873</v>
      </c>
      <c r="P28" s="26">
        <v>13566</v>
      </c>
      <c r="Q28" s="26">
        <v>16406</v>
      </c>
      <c r="R28" s="26">
        <v>16429</v>
      </c>
      <c r="T28" s="27"/>
      <c r="U28" s="27"/>
      <c r="V28" s="27"/>
      <c r="W28" s="27"/>
      <c r="X28" s="27"/>
      <c r="Y28" s="27"/>
      <c r="Z28" s="27"/>
      <c r="AA28" s="27"/>
      <c r="AB28" s="27"/>
      <c r="AC28" s="27"/>
      <c r="AD28" s="27"/>
      <c r="AE28" s="27"/>
      <c r="AF28" s="27"/>
      <c r="AG28" s="27"/>
      <c r="AH28" s="27"/>
    </row>
    <row r="29" spans="2:34" s="17" customFormat="1" x14ac:dyDescent="0.25">
      <c r="B29" s="40" t="s">
        <v>46</v>
      </c>
      <c r="C29" s="40" t="s">
        <v>45</v>
      </c>
      <c r="D29" s="81">
        <v>100463</v>
      </c>
      <c r="F29" s="19">
        <v>124099</v>
      </c>
      <c r="G29" s="19">
        <v>153512</v>
      </c>
      <c r="H29" s="19">
        <v>139680</v>
      </c>
      <c r="I29" s="19">
        <v>123957</v>
      </c>
      <c r="J29" s="19">
        <v>112951</v>
      </c>
      <c r="K29" s="19">
        <v>104453</v>
      </c>
      <c r="M29" s="26">
        <v>123778</v>
      </c>
      <c r="N29" s="26">
        <v>155545</v>
      </c>
      <c r="O29" s="26">
        <v>139588</v>
      </c>
      <c r="P29" s="26">
        <v>124475</v>
      </c>
      <c r="Q29" s="26">
        <v>114168</v>
      </c>
      <c r="R29" s="26">
        <v>109162</v>
      </c>
      <c r="T29" s="27"/>
      <c r="U29" s="27"/>
      <c r="V29" s="27"/>
      <c r="W29" s="27"/>
      <c r="X29" s="27"/>
      <c r="Y29" s="27"/>
      <c r="Z29" s="27"/>
      <c r="AA29" s="27"/>
      <c r="AB29" s="27"/>
      <c r="AC29" s="27"/>
      <c r="AD29" s="27"/>
      <c r="AE29" s="27"/>
      <c r="AF29" s="27"/>
      <c r="AG29" s="27"/>
      <c r="AH29" s="27"/>
    </row>
    <row r="30" spans="2:34" s="17" customFormat="1" x14ac:dyDescent="0.25">
      <c r="B30" s="40" t="s">
        <v>47</v>
      </c>
      <c r="C30" s="40" t="s">
        <v>45</v>
      </c>
      <c r="D30" s="81">
        <v>2959</v>
      </c>
      <c r="F30" s="19">
        <v>3979</v>
      </c>
      <c r="G30" s="19">
        <v>5000</v>
      </c>
      <c r="H30" s="19">
        <v>6031</v>
      </c>
      <c r="I30" s="19">
        <v>7085</v>
      </c>
      <c r="J30" s="19">
        <v>8175</v>
      </c>
      <c r="K30" s="19">
        <v>9319</v>
      </c>
      <c r="M30" s="26">
        <v>3979</v>
      </c>
      <c r="N30" s="26">
        <v>5000</v>
      </c>
      <c r="O30" s="26">
        <v>6031</v>
      </c>
      <c r="P30" s="26">
        <v>7085</v>
      </c>
      <c r="Q30" s="26">
        <v>8175</v>
      </c>
      <c r="R30" s="26">
        <v>9319</v>
      </c>
      <c r="T30" s="27"/>
      <c r="U30" s="27"/>
      <c r="V30" s="27"/>
      <c r="W30" s="27"/>
      <c r="X30" s="27"/>
      <c r="Y30" s="27"/>
      <c r="Z30" s="27"/>
      <c r="AA30" s="27"/>
      <c r="AB30" s="27"/>
      <c r="AC30" s="27"/>
      <c r="AD30" s="27"/>
      <c r="AE30" s="27"/>
      <c r="AF30" s="27"/>
      <c r="AG30" s="27"/>
      <c r="AH30" s="27"/>
    </row>
    <row r="31" spans="2:34" s="17" customFormat="1" x14ac:dyDescent="0.25">
      <c r="B31" s="40" t="s">
        <v>48</v>
      </c>
      <c r="C31" s="40" t="s">
        <v>45</v>
      </c>
      <c r="D31" s="81">
        <v>0</v>
      </c>
      <c r="F31" s="19">
        <v>0</v>
      </c>
      <c r="G31" s="19">
        <v>1500</v>
      </c>
      <c r="H31" s="19">
        <v>1500</v>
      </c>
      <c r="I31" s="19">
        <v>1500</v>
      </c>
      <c r="J31" s="19">
        <v>2625</v>
      </c>
      <c r="K31" s="19">
        <v>3999</v>
      </c>
      <c r="M31" s="26">
        <v>0</v>
      </c>
      <c r="N31" s="26">
        <v>1500</v>
      </c>
      <c r="O31" s="26">
        <v>1500</v>
      </c>
      <c r="P31" s="26">
        <v>1500</v>
      </c>
      <c r="Q31" s="26">
        <v>2328</v>
      </c>
      <c r="R31" s="26">
        <v>3999</v>
      </c>
      <c r="T31" s="27"/>
      <c r="U31" s="27"/>
      <c r="V31" s="27"/>
      <c r="W31" s="27"/>
      <c r="X31" s="27"/>
      <c r="Y31" s="27"/>
      <c r="Z31" s="27"/>
      <c r="AA31" s="27"/>
      <c r="AB31" s="27"/>
      <c r="AC31" s="27"/>
      <c r="AD31" s="27"/>
      <c r="AE31" s="27"/>
      <c r="AF31" s="27"/>
      <c r="AG31" s="27"/>
      <c r="AH31" s="27"/>
    </row>
    <row r="32" spans="2:34" s="17" customFormat="1" x14ac:dyDescent="0.25">
      <c r="B32" s="40" t="s">
        <v>49</v>
      </c>
      <c r="C32" s="40" t="s">
        <v>45</v>
      </c>
      <c r="D32" s="81">
        <v>12161</v>
      </c>
      <c r="F32" s="19">
        <v>13979</v>
      </c>
      <c r="G32" s="19">
        <v>19970</v>
      </c>
      <c r="H32" s="19">
        <v>27651</v>
      </c>
      <c r="I32" s="19">
        <v>35140</v>
      </c>
      <c r="J32" s="19">
        <v>45554</v>
      </c>
      <c r="K32" s="19">
        <v>52436</v>
      </c>
      <c r="M32" s="26">
        <v>14799</v>
      </c>
      <c r="N32" s="26">
        <v>20831</v>
      </c>
      <c r="O32" s="26">
        <v>29133</v>
      </c>
      <c r="P32" s="26">
        <v>39061</v>
      </c>
      <c r="Q32" s="26">
        <v>45759</v>
      </c>
      <c r="R32" s="26">
        <v>51117</v>
      </c>
      <c r="T32" s="27"/>
      <c r="U32" s="27"/>
      <c r="V32" s="27"/>
      <c r="W32" s="27"/>
      <c r="X32" s="27"/>
      <c r="Y32" s="27"/>
      <c r="Z32" s="27"/>
      <c r="AA32" s="27"/>
      <c r="AB32" s="27"/>
      <c r="AC32" s="27"/>
      <c r="AD32" s="27"/>
      <c r="AE32" s="27"/>
      <c r="AF32" s="27"/>
      <c r="AG32" s="27"/>
      <c r="AH32" s="27"/>
    </row>
    <row r="33" spans="2:34" s="17" customFormat="1" x14ac:dyDescent="0.25">
      <c r="B33" s="40" t="s">
        <v>50</v>
      </c>
      <c r="C33" s="40" t="s">
        <v>45</v>
      </c>
      <c r="D33" s="81">
        <v>42532</v>
      </c>
      <c r="F33" s="19">
        <v>45277</v>
      </c>
      <c r="G33" s="19">
        <v>44293</v>
      </c>
      <c r="H33" s="19">
        <v>42587</v>
      </c>
      <c r="I33" s="19">
        <v>42068</v>
      </c>
      <c r="J33" s="19">
        <v>37583</v>
      </c>
      <c r="K33" s="19">
        <v>37636</v>
      </c>
      <c r="M33" s="26">
        <v>45059</v>
      </c>
      <c r="N33" s="26">
        <v>43286</v>
      </c>
      <c r="O33" s="26">
        <v>42247</v>
      </c>
      <c r="P33" s="26">
        <v>42554</v>
      </c>
      <c r="Q33" s="26">
        <v>39714</v>
      </c>
      <c r="R33" s="26">
        <v>39691</v>
      </c>
      <c r="T33" s="27"/>
      <c r="U33" s="27"/>
      <c r="V33" s="27"/>
      <c r="W33" s="27"/>
      <c r="X33" s="27"/>
      <c r="Y33" s="27"/>
      <c r="Z33" s="27"/>
      <c r="AA33" s="27"/>
      <c r="AB33" s="27"/>
      <c r="AC33" s="27"/>
      <c r="AD33" s="27"/>
      <c r="AE33" s="27"/>
      <c r="AF33" s="27"/>
      <c r="AG33" s="27"/>
      <c r="AH33" s="27"/>
    </row>
    <row r="34" spans="2:34" s="17" customFormat="1" x14ac:dyDescent="0.25"/>
    <row r="35" spans="2:34" s="17" customFormat="1" x14ac:dyDescent="0.25">
      <c r="B35" s="15"/>
      <c r="C35" s="1" t="s">
        <v>4</v>
      </c>
    </row>
    <row r="36" spans="2:34" ht="21" x14ac:dyDescent="0.25">
      <c r="B36" s="10" t="s">
        <v>51</v>
      </c>
      <c r="C36" s="114" t="s">
        <v>52</v>
      </c>
      <c r="D36" s="115"/>
      <c r="E36" s="115"/>
      <c r="F36" s="115"/>
      <c r="G36" s="115"/>
      <c r="H36" s="115"/>
      <c r="I36" s="115"/>
      <c r="J36" s="115"/>
      <c r="K36" s="115"/>
      <c r="L36" s="115"/>
      <c r="M36" s="115"/>
      <c r="N36" s="115"/>
      <c r="O36" s="115"/>
      <c r="P36" s="115"/>
      <c r="Q36" s="115"/>
      <c r="R36" s="115"/>
    </row>
    <row r="37" spans="2:34" s="17" customFormat="1" ht="15.75" x14ac:dyDescent="0.25">
      <c r="B37" s="3"/>
    </row>
    <row r="38" spans="2:34" s="17" customFormat="1" ht="15.75" thickBot="1" x14ac:dyDescent="0.3">
      <c r="F38" s="116" t="s">
        <v>41</v>
      </c>
      <c r="G38" s="116"/>
      <c r="H38" s="116"/>
      <c r="I38" s="116"/>
      <c r="J38" s="116"/>
      <c r="K38" s="116"/>
      <c r="M38" s="116" t="s">
        <v>42</v>
      </c>
      <c r="N38" s="116"/>
      <c r="O38" s="116"/>
      <c r="P38" s="116"/>
      <c r="Q38" s="116"/>
      <c r="R38" s="116"/>
    </row>
    <row r="39" spans="2:34" s="17" customFormat="1" x14ac:dyDescent="0.25">
      <c r="B39" s="15" t="s">
        <v>43</v>
      </c>
      <c r="C39" s="15" t="s">
        <v>5</v>
      </c>
      <c r="D39" s="16" t="s">
        <v>32</v>
      </c>
      <c r="F39" s="15">
        <v>2025</v>
      </c>
      <c r="G39" s="15">
        <v>2030</v>
      </c>
      <c r="H39" s="15">
        <v>2035</v>
      </c>
      <c r="I39" s="15">
        <v>2040</v>
      </c>
      <c r="J39" s="15">
        <v>2045</v>
      </c>
      <c r="K39" s="15">
        <v>2050</v>
      </c>
      <c r="M39" s="15">
        <v>2025</v>
      </c>
      <c r="N39" s="15">
        <v>2030</v>
      </c>
      <c r="O39" s="15">
        <v>2035</v>
      </c>
      <c r="P39" s="15">
        <v>2040</v>
      </c>
      <c r="Q39" s="15">
        <v>2045</v>
      </c>
      <c r="R39" s="15">
        <v>2050</v>
      </c>
      <c r="T39" s="27"/>
      <c r="U39" s="27"/>
      <c r="V39" s="27"/>
      <c r="W39" s="27"/>
      <c r="X39" s="27"/>
      <c r="Y39" s="27"/>
      <c r="Z39" s="27"/>
      <c r="AA39" s="27"/>
      <c r="AB39" s="27"/>
      <c r="AC39" s="27"/>
      <c r="AD39" s="27"/>
      <c r="AE39" s="27"/>
      <c r="AF39" s="27"/>
      <c r="AG39" s="27"/>
      <c r="AH39" s="27"/>
    </row>
    <row r="40" spans="2:34" s="17" customFormat="1" x14ac:dyDescent="0.25">
      <c r="B40" s="40" t="s">
        <v>53</v>
      </c>
      <c r="C40" s="40" t="s">
        <v>54</v>
      </c>
      <c r="D40" s="81">
        <v>1494</v>
      </c>
      <c r="F40" s="19">
        <v>1587</v>
      </c>
      <c r="G40" s="19">
        <v>1695</v>
      </c>
      <c r="H40" s="19">
        <v>1721</v>
      </c>
      <c r="I40" s="19">
        <v>1732</v>
      </c>
      <c r="J40" s="19">
        <v>1745</v>
      </c>
      <c r="K40" s="19">
        <v>1763</v>
      </c>
      <c r="M40" s="26">
        <v>1587</v>
      </c>
      <c r="N40" s="26">
        <v>1695</v>
      </c>
      <c r="O40" s="26">
        <v>1721</v>
      </c>
      <c r="P40" s="26">
        <v>1732</v>
      </c>
      <c r="Q40" s="26">
        <v>1745</v>
      </c>
      <c r="R40" s="26">
        <v>1763</v>
      </c>
      <c r="T40" s="27"/>
      <c r="U40" s="27"/>
      <c r="V40" s="27"/>
      <c r="W40" s="27"/>
      <c r="X40" s="27"/>
      <c r="Y40" s="27"/>
      <c r="Z40" s="27"/>
      <c r="AA40" s="27"/>
      <c r="AB40" s="27"/>
      <c r="AC40" s="27"/>
      <c r="AD40" s="27"/>
      <c r="AE40" s="27"/>
      <c r="AF40" s="27"/>
      <c r="AG40" s="27"/>
      <c r="AH40" s="27"/>
    </row>
    <row r="41" spans="2:34" s="17" customFormat="1" x14ac:dyDescent="0.25">
      <c r="B41" s="40" t="s">
        <v>55</v>
      </c>
      <c r="C41" s="40" t="s">
        <v>45</v>
      </c>
      <c r="D41" s="81">
        <v>42405</v>
      </c>
      <c r="F41" s="19">
        <v>44279</v>
      </c>
      <c r="G41" s="19">
        <v>47736</v>
      </c>
      <c r="H41" s="19">
        <v>47736</v>
      </c>
      <c r="I41" s="19">
        <v>47736</v>
      </c>
      <c r="J41" s="19">
        <v>47736</v>
      </c>
      <c r="K41" s="19">
        <v>47736</v>
      </c>
      <c r="M41" s="26">
        <v>44279</v>
      </c>
      <c r="N41" s="26">
        <v>47736</v>
      </c>
      <c r="O41" s="26">
        <v>47736</v>
      </c>
      <c r="P41" s="26">
        <v>47736</v>
      </c>
      <c r="Q41" s="26">
        <v>47736</v>
      </c>
      <c r="R41" s="26">
        <v>47736</v>
      </c>
      <c r="T41" s="27"/>
      <c r="U41" s="27"/>
      <c r="V41" s="27"/>
      <c r="W41" s="27"/>
      <c r="X41" s="27"/>
      <c r="Y41" s="27"/>
      <c r="Z41" s="27"/>
      <c r="AA41" s="27"/>
      <c r="AB41" s="27"/>
      <c r="AC41" s="27"/>
      <c r="AD41" s="27"/>
      <c r="AE41" s="27"/>
      <c r="AF41" s="27"/>
      <c r="AG41" s="27"/>
      <c r="AH41" s="27"/>
    </row>
    <row r="42" spans="2:34" s="17" customFormat="1" x14ac:dyDescent="0.25"/>
    <row r="43" spans="2:34" s="17" customFormat="1" x14ac:dyDescent="0.25">
      <c r="B43" s="15"/>
      <c r="C43" s="1" t="s">
        <v>4</v>
      </c>
      <c r="T43" s="27"/>
      <c r="U43" s="27"/>
      <c r="V43" s="27"/>
      <c r="W43" s="27"/>
      <c r="X43" s="27"/>
      <c r="Y43" s="27"/>
      <c r="Z43" s="27"/>
    </row>
    <row r="44" spans="2:34" s="17" customFormat="1" ht="21" x14ac:dyDescent="0.25">
      <c r="B44" s="10" t="s">
        <v>56</v>
      </c>
      <c r="C44" s="114" t="s">
        <v>52</v>
      </c>
      <c r="D44" s="115"/>
      <c r="E44" s="115"/>
      <c r="F44" s="115"/>
      <c r="G44" s="115"/>
      <c r="H44" s="115"/>
      <c r="I44" s="115"/>
      <c r="J44" s="115"/>
      <c r="K44" s="115"/>
      <c r="L44" s="115"/>
      <c r="M44" s="115"/>
      <c r="N44" s="115"/>
      <c r="O44" s="115"/>
      <c r="P44" s="115"/>
      <c r="Q44" s="115"/>
      <c r="R44" s="115"/>
      <c r="T44" s="27"/>
      <c r="U44" s="27"/>
      <c r="V44" s="27"/>
      <c r="W44" s="27"/>
      <c r="X44" s="27"/>
      <c r="Y44" s="27"/>
      <c r="Z44" s="27"/>
    </row>
    <row r="45" spans="2:34" s="17" customFormat="1" ht="15.75" x14ac:dyDescent="0.25">
      <c r="B45" s="3"/>
    </row>
    <row r="46" spans="2:34" s="17" customFormat="1" ht="15.75" thickBot="1" x14ac:dyDescent="0.3">
      <c r="F46" s="116" t="s">
        <v>41</v>
      </c>
      <c r="G46" s="116"/>
      <c r="H46" s="116"/>
      <c r="I46" s="116"/>
      <c r="J46" s="116"/>
      <c r="K46" s="116"/>
      <c r="M46" s="116" t="s">
        <v>42</v>
      </c>
      <c r="N46" s="116"/>
      <c r="O46" s="116"/>
      <c r="P46" s="116"/>
      <c r="Q46" s="116"/>
      <c r="R46" s="116"/>
    </row>
    <row r="47" spans="2:34" s="17" customFormat="1" x14ac:dyDescent="0.25">
      <c r="B47" s="15" t="s">
        <v>43</v>
      </c>
      <c r="C47" s="15" t="s">
        <v>5</v>
      </c>
      <c r="D47" s="16" t="s">
        <v>32</v>
      </c>
      <c r="F47" s="15">
        <v>2025</v>
      </c>
      <c r="G47" s="15">
        <v>2030</v>
      </c>
      <c r="H47" s="15">
        <v>2035</v>
      </c>
      <c r="I47" s="15">
        <v>2040</v>
      </c>
      <c r="J47" s="15">
        <v>2045</v>
      </c>
      <c r="K47" s="15">
        <v>2050</v>
      </c>
      <c r="M47" s="15">
        <v>2025</v>
      </c>
      <c r="N47" s="15">
        <v>2030</v>
      </c>
      <c r="O47" s="15">
        <v>2035</v>
      </c>
      <c r="P47" s="15">
        <v>2040</v>
      </c>
      <c r="Q47" s="15">
        <v>2045</v>
      </c>
      <c r="R47" s="15">
        <v>2050</v>
      </c>
    </row>
    <row r="48" spans="2:34" s="17" customFormat="1" x14ac:dyDescent="0.25">
      <c r="B48" s="40" t="s">
        <v>57</v>
      </c>
      <c r="C48" s="40" t="s">
        <v>58</v>
      </c>
      <c r="D48" s="81">
        <v>3</v>
      </c>
      <c r="E48" s="20"/>
      <c r="F48" s="19">
        <v>47</v>
      </c>
      <c r="G48" s="19">
        <v>208</v>
      </c>
      <c r="H48" s="19">
        <v>208</v>
      </c>
      <c r="I48" s="19">
        <v>518</v>
      </c>
      <c r="J48" s="19">
        <v>721</v>
      </c>
      <c r="K48" s="19">
        <v>1140</v>
      </c>
      <c r="L48" s="20"/>
      <c r="M48" s="26">
        <v>47</v>
      </c>
      <c r="N48" s="26">
        <v>208</v>
      </c>
      <c r="O48" s="26">
        <v>208</v>
      </c>
      <c r="P48" s="26">
        <v>684</v>
      </c>
      <c r="Q48" s="26">
        <v>891</v>
      </c>
      <c r="R48" s="26">
        <v>1330</v>
      </c>
    </row>
    <row r="49" spans="2:18" s="17" customFormat="1" x14ac:dyDescent="0.25">
      <c r="B49" s="40" t="s">
        <v>59</v>
      </c>
      <c r="C49" s="40" t="s">
        <v>34</v>
      </c>
      <c r="D49" s="81">
        <v>0</v>
      </c>
      <c r="E49" s="20"/>
      <c r="F49" s="19">
        <v>0</v>
      </c>
      <c r="G49" s="19">
        <v>0</v>
      </c>
      <c r="H49" s="19">
        <v>0</v>
      </c>
      <c r="I49" s="19">
        <v>0</v>
      </c>
      <c r="J49" s="19">
        <v>0</v>
      </c>
      <c r="K49" s="19">
        <v>0</v>
      </c>
      <c r="L49" s="20"/>
      <c r="M49" s="26">
        <v>0</v>
      </c>
      <c r="N49" s="26">
        <v>0</v>
      </c>
      <c r="O49" s="26">
        <v>0</v>
      </c>
      <c r="P49" s="26">
        <v>0</v>
      </c>
      <c r="Q49" s="26">
        <v>0</v>
      </c>
      <c r="R49" s="26">
        <v>0</v>
      </c>
    </row>
    <row r="50" spans="2:18" s="17" customFormat="1" x14ac:dyDescent="0.25">
      <c r="B50" s="40" t="s">
        <v>60</v>
      </c>
      <c r="C50" s="40" t="s">
        <v>34</v>
      </c>
      <c r="D50" s="81">
        <v>0</v>
      </c>
      <c r="E50" s="20"/>
      <c r="F50" s="19">
        <v>0</v>
      </c>
      <c r="G50" s="19">
        <v>0</v>
      </c>
      <c r="H50" s="19">
        <v>0</v>
      </c>
      <c r="I50" s="19">
        <v>98</v>
      </c>
      <c r="J50" s="19">
        <v>98</v>
      </c>
      <c r="K50" s="19">
        <v>189</v>
      </c>
      <c r="L50" s="20"/>
      <c r="M50" s="26">
        <v>0</v>
      </c>
      <c r="N50" s="26">
        <v>0</v>
      </c>
      <c r="O50" s="26">
        <v>0</v>
      </c>
      <c r="P50" s="26">
        <v>98</v>
      </c>
      <c r="Q50" s="26">
        <v>98</v>
      </c>
      <c r="R50" s="26">
        <v>98</v>
      </c>
    </row>
    <row r="51" spans="2:18" s="17" customFormat="1" x14ac:dyDescent="0.25"/>
    <row r="52" spans="2:18" s="17" customFormat="1" x14ac:dyDescent="0.25">
      <c r="B52" s="15"/>
      <c r="C52" s="1" t="s">
        <v>4</v>
      </c>
    </row>
    <row r="53" spans="2:18" s="17" customFormat="1" ht="21" x14ac:dyDescent="0.25">
      <c r="B53" s="10" t="s">
        <v>61</v>
      </c>
      <c r="C53" s="114" t="s">
        <v>52</v>
      </c>
      <c r="D53" s="115"/>
      <c r="E53" s="115"/>
      <c r="F53" s="115"/>
      <c r="G53" s="115"/>
      <c r="H53" s="115"/>
      <c r="I53" s="115"/>
      <c r="J53" s="115"/>
      <c r="K53" s="115"/>
      <c r="L53" s="115"/>
      <c r="M53" s="115"/>
      <c r="N53" s="115"/>
      <c r="O53" s="115"/>
      <c r="P53" s="115"/>
      <c r="Q53" s="115"/>
      <c r="R53" s="115"/>
    </row>
    <row r="54" spans="2:18" s="17" customFormat="1" ht="15.75" x14ac:dyDescent="0.25">
      <c r="B54" s="3"/>
    </row>
    <row r="55" spans="2:18" s="17" customFormat="1" ht="15.75" thickBot="1" x14ac:dyDescent="0.3">
      <c r="F55" s="116" t="s">
        <v>41</v>
      </c>
      <c r="G55" s="116"/>
      <c r="H55" s="116"/>
      <c r="I55" s="116"/>
      <c r="J55" s="116"/>
      <c r="K55" s="116"/>
      <c r="M55" s="116" t="s">
        <v>42</v>
      </c>
      <c r="N55" s="116"/>
      <c r="O55" s="116"/>
      <c r="P55" s="116"/>
      <c r="Q55" s="116"/>
      <c r="R55" s="116"/>
    </row>
    <row r="56" spans="2:18" s="17" customFormat="1" x14ac:dyDescent="0.25">
      <c r="B56" s="15" t="s">
        <v>43</v>
      </c>
      <c r="C56" s="15" t="s">
        <v>5</v>
      </c>
      <c r="D56" s="16" t="s">
        <v>32</v>
      </c>
      <c r="F56" s="15">
        <v>2025</v>
      </c>
      <c r="G56" s="15">
        <v>2030</v>
      </c>
      <c r="H56" s="15">
        <v>2035</v>
      </c>
      <c r="I56" s="15">
        <v>2040</v>
      </c>
      <c r="J56" s="15">
        <v>2045</v>
      </c>
      <c r="K56" s="15">
        <v>2050</v>
      </c>
      <c r="M56" s="15">
        <v>2025</v>
      </c>
      <c r="N56" s="15">
        <v>2030</v>
      </c>
      <c r="O56" s="15">
        <v>2035</v>
      </c>
      <c r="P56" s="15">
        <v>2040</v>
      </c>
      <c r="Q56" s="15">
        <v>2045</v>
      </c>
      <c r="R56" s="15">
        <v>2050</v>
      </c>
    </row>
    <row r="57" spans="2:18" s="17" customFormat="1" x14ac:dyDescent="0.25">
      <c r="B57" s="40" t="s">
        <v>62</v>
      </c>
      <c r="C57" s="40" t="s">
        <v>63</v>
      </c>
      <c r="D57" s="81">
        <v>176735</v>
      </c>
      <c r="E57" s="20"/>
      <c r="F57" s="19">
        <v>167861</v>
      </c>
      <c r="G57" s="19">
        <v>127279</v>
      </c>
      <c r="H57" s="19">
        <v>119443</v>
      </c>
      <c r="I57" s="19">
        <v>113963</v>
      </c>
      <c r="J57" s="19">
        <v>117642</v>
      </c>
      <c r="K57" s="19">
        <v>116141</v>
      </c>
      <c r="L57" s="20"/>
      <c r="M57" s="26">
        <v>168122</v>
      </c>
      <c r="N57" s="26">
        <v>126549</v>
      </c>
      <c r="O57" s="26">
        <v>118602</v>
      </c>
      <c r="P57" s="26">
        <v>114607</v>
      </c>
      <c r="Q57" s="26">
        <v>115686</v>
      </c>
      <c r="R57" s="26">
        <v>115426</v>
      </c>
    </row>
    <row r="58" spans="2:18" s="17" customFormat="1" x14ac:dyDescent="0.25">
      <c r="B58" s="40" t="s">
        <v>64</v>
      </c>
      <c r="C58" s="40" t="s">
        <v>63</v>
      </c>
      <c r="D58" s="81">
        <v>108177</v>
      </c>
      <c r="E58" s="20"/>
      <c r="F58" s="19">
        <v>89701</v>
      </c>
      <c r="G58" s="19">
        <v>34433</v>
      </c>
      <c r="H58" s="19">
        <v>29765</v>
      </c>
      <c r="I58" s="19">
        <v>26188</v>
      </c>
      <c r="J58" s="19">
        <v>32656</v>
      </c>
      <c r="K58" s="19">
        <v>31985</v>
      </c>
      <c r="L58" s="20"/>
      <c r="M58" s="26">
        <v>89976</v>
      </c>
      <c r="N58" s="26">
        <v>32963</v>
      </c>
      <c r="O58" s="26">
        <v>28723</v>
      </c>
      <c r="P58" s="26">
        <v>25384</v>
      </c>
      <c r="Q58" s="26">
        <v>29068</v>
      </c>
      <c r="R58" s="26">
        <v>28492</v>
      </c>
    </row>
    <row r="59" spans="2:18" s="17" customFormat="1" x14ac:dyDescent="0.25">
      <c r="B59" s="40" t="s">
        <v>65</v>
      </c>
      <c r="C59" s="40" t="s">
        <v>63</v>
      </c>
      <c r="D59" s="81">
        <v>68558</v>
      </c>
      <c r="E59" s="20"/>
      <c r="F59" s="19">
        <v>78160</v>
      </c>
      <c r="G59" s="19">
        <v>92845</v>
      </c>
      <c r="H59" s="19">
        <v>89678</v>
      </c>
      <c r="I59" s="19">
        <v>87775</v>
      </c>
      <c r="J59" s="19">
        <v>84987</v>
      </c>
      <c r="K59" s="19">
        <v>84156</v>
      </c>
      <c r="L59" s="20"/>
      <c r="M59" s="26">
        <v>78146</v>
      </c>
      <c r="N59" s="26">
        <v>93586</v>
      </c>
      <c r="O59" s="26">
        <v>89879</v>
      </c>
      <c r="P59" s="26">
        <v>89224</v>
      </c>
      <c r="Q59" s="26">
        <v>86618</v>
      </c>
      <c r="R59" s="26">
        <v>86934</v>
      </c>
    </row>
    <row r="60" spans="2:18" s="17" customFormat="1" x14ac:dyDescent="0.25"/>
    <row r="61" spans="2:18" s="17" customFormat="1" x14ac:dyDescent="0.25">
      <c r="B61" s="15"/>
      <c r="C61" s="1" t="s">
        <v>4</v>
      </c>
    </row>
    <row r="62" spans="2:18" s="17" customFormat="1" ht="69.75" customHeight="1" x14ac:dyDescent="0.25">
      <c r="B62" s="10" t="s">
        <v>66</v>
      </c>
      <c r="C62" s="115" t="s">
        <v>67</v>
      </c>
      <c r="D62" s="115"/>
      <c r="E62" s="115"/>
      <c r="F62" s="115"/>
      <c r="G62" s="115"/>
      <c r="H62" s="115"/>
      <c r="I62" s="115"/>
      <c r="J62" s="115"/>
      <c r="K62" s="115"/>
      <c r="L62" s="115"/>
      <c r="M62" s="115"/>
      <c r="N62" s="115"/>
      <c r="O62" s="115"/>
      <c r="P62" s="115"/>
      <c r="Q62" s="115"/>
      <c r="R62" s="115"/>
    </row>
    <row r="63" spans="2:18" s="17" customFormat="1" ht="15.75" x14ac:dyDescent="0.25">
      <c r="B63" s="3"/>
      <c r="C63" s="4"/>
      <c r="D63" s="4"/>
      <c r="E63"/>
      <c r="F63"/>
      <c r="G63"/>
      <c r="H63"/>
      <c r="I63"/>
      <c r="J63"/>
      <c r="K63"/>
      <c r="L63"/>
      <c r="M63"/>
      <c r="N63"/>
      <c r="O63"/>
      <c r="P63"/>
      <c r="Q63"/>
      <c r="R63"/>
    </row>
    <row r="64" spans="2:18" s="17" customFormat="1" x14ac:dyDescent="0.25">
      <c r="B64"/>
      <c r="C64"/>
      <c r="D64"/>
      <c r="E64"/>
      <c r="F64" s="113" t="s">
        <v>1</v>
      </c>
      <c r="G64" s="113"/>
      <c r="H64" s="113"/>
      <c r="I64" s="113"/>
      <c r="J64" s="113"/>
      <c r="K64" s="113"/>
      <c r="L64"/>
      <c r="M64" s="113" t="s">
        <v>2</v>
      </c>
      <c r="N64" s="113"/>
      <c r="O64" s="113"/>
      <c r="P64" s="113"/>
      <c r="Q64" s="113"/>
      <c r="R64" s="113"/>
    </row>
    <row r="65" spans="2:18" s="17" customFormat="1" x14ac:dyDescent="0.25">
      <c r="B65" s="15" t="s">
        <v>31</v>
      </c>
      <c r="C65" s="15" t="s">
        <v>5</v>
      </c>
      <c r="D65" s="16" t="s">
        <v>32</v>
      </c>
      <c r="F65" s="24">
        <v>2025</v>
      </c>
      <c r="G65" s="24">
        <v>2030</v>
      </c>
      <c r="H65" s="24">
        <v>2035</v>
      </c>
      <c r="I65" s="24">
        <v>2040</v>
      </c>
      <c r="J65" s="24">
        <v>2045</v>
      </c>
      <c r="K65" s="24">
        <v>2050</v>
      </c>
      <c r="M65" s="24">
        <v>2025</v>
      </c>
      <c r="N65" s="24">
        <v>2030</v>
      </c>
      <c r="O65" s="24">
        <v>2035</v>
      </c>
      <c r="P65" s="24">
        <v>2040</v>
      </c>
      <c r="Q65" s="24">
        <v>2045</v>
      </c>
      <c r="R65" s="24">
        <v>2050</v>
      </c>
    </row>
    <row r="66" spans="2:18" s="17" customFormat="1" x14ac:dyDescent="0.25">
      <c r="B66" s="63" t="s">
        <v>68</v>
      </c>
      <c r="C66" s="40" t="s">
        <v>34</v>
      </c>
      <c r="D66" s="81">
        <v>6983</v>
      </c>
      <c r="E66" s="20"/>
      <c r="F66" s="19">
        <v>7265</v>
      </c>
      <c r="G66" s="19">
        <v>7806</v>
      </c>
      <c r="H66" s="19">
        <v>8419</v>
      </c>
      <c r="I66" s="19">
        <v>8918</v>
      </c>
      <c r="J66" s="19">
        <v>9334</v>
      </c>
      <c r="K66" s="19">
        <v>9708</v>
      </c>
      <c r="L66" s="20"/>
      <c r="M66" s="26">
        <v>7265</v>
      </c>
      <c r="N66" s="26">
        <v>7806</v>
      </c>
      <c r="O66" s="26">
        <v>8419</v>
      </c>
      <c r="P66" s="26">
        <v>8918</v>
      </c>
      <c r="Q66" s="26">
        <v>9334</v>
      </c>
      <c r="R66" s="26">
        <v>9708</v>
      </c>
    </row>
    <row r="67" spans="2:18" s="17" customFormat="1" x14ac:dyDescent="0.25">
      <c r="B67" s="63" t="s">
        <v>69</v>
      </c>
      <c r="C67" s="40" t="s">
        <v>34</v>
      </c>
      <c r="D67" s="81">
        <v>11046</v>
      </c>
      <c r="E67" s="20"/>
      <c r="F67" s="19">
        <v>10239</v>
      </c>
      <c r="G67" s="19">
        <v>11093</v>
      </c>
      <c r="H67" s="19">
        <v>12027</v>
      </c>
      <c r="I67" s="19">
        <v>12783</v>
      </c>
      <c r="J67" s="19">
        <v>13410</v>
      </c>
      <c r="K67" s="19">
        <v>13976</v>
      </c>
      <c r="L67" s="20"/>
      <c r="M67" s="26">
        <v>10239</v>
      </c>
      <c r="N67" s="26">
        <v>11093</v>
      </c>
      <c r="O67" s="26">
        <v>12027</v>
      </c>
      <c r="P67" s="26">
        <v>12783</v>
      </c>
      <c r="Q67" s="26">
        <v>13410</v>
      </c>
      <c r="R67" s="26">
        <v>13976</v>
      </c>
    </row>
    <row r="68" spans="2:18" s="17" customFormat="1" x14ac:dyDescent="0.25">
      <c r="B68" s="63" t="s">
        <v>70</v>
      </c>
      <c r="C68" s="40" t="s">
        <v>34</v>
      </c>
      <c r="D68" s="81">
        <v>3725</v>
      </c>
      <c r="E68" s="20"/>
      <c r="F68" s="19">
        <v>3379</v>
      </c>
      <c r="G68" s="19">
        <v>3676</v>
      </c>
      <c r="H68" s="19">
        <v>4027</v>
      </c>
      <c r="I68" s="19">
        <v>4328</v>
      </c>
      <c r="J68" s="19">
        <v>4579</v>
      </c>
      <c r="K68" s="19">
        <v>4800</v>
      </c>
      <c r="L68" s="20"/>
      <c r="M68" s="26">
        <v>3379</v>
      </c>
      <c r="N68" s="26">
        <v>3676</v>
      </c>
      <c r="O68" s="26">
        <v>4027</v>
      </c>
      <c r="P68" s="26">
        <v>4328</v>
      </c>
      <c r="Q68" s="26">
        <v>4579</v>
      </c>
      <c r="R68" s="26">
        <v>4800</v>
      </c>
    </row>
    <row r="69" spans="2:18" s="17" customFormat="1" x14ac:dyDescent="0.25">
      <c r="B69" s="63" t="s">
        <v>71</v>
      </c>
      <c r="C69" s="40" t="s">
        <v>34</v>
      </c>
      <c r="D69" s="81">
        <v>692714</v>
      </c>
      <c r="E69" s="20"/>
      <c r="F69" s="19">
        <v>908401</v>
      </c>
      <c r="G69" s="19">
        <v>999061</v>
      </c>
      <c r="H69" s="19">
        <v>1040153</v>
      </c>
      <c r="I69" s="19">
        <v>952861</v>
      </c>
      <c r="J69" s="19">
        <v>852995</v>
      </c>
      <c r="K69" s="19">
        <v>690473</v>
      </c>
      <c r="L69" s="20"/>
      <c r="M69" s="26">
        <v>904399</v>
      </c>
      <c r="N69" s="26">
        <v>1004293</v>
      </c>
      <c r="O69" s="26">
        <v>1096540</v>
      </c>
      <c r="P69" s="26">
        <v>857043</v>
      </c>
      <c r="Q69" s="26">
        <v>818746</v>
      </c>
      <c r="R69" s="26">
        <v>749350</v>
      </c>
    </row>
    <row r="70" spans="2:18" s="17" customFormat="1" x14ac:dyDescent="0.25">
      <c r="B70" s="63" t="s">
        <v>72</v>
      </c>
      <c r="C70" s="40" t="s">
        <v>34</v>
      </c>
      <c r="D70" s="81">
        <v>4097</v>
      </c>
      <c r="E70" s="20"/>
      <c r="F70" s="19">
        <v>5854</v>
      </c>
      <c r="G70" s="19">
        <v>6358</v>
      </c>
      <c r="H70" s="19">
        <v>6916</v>
      </c>
      <c r="I70" s="19">
        <v>7382</v>
      </c>
      <c r="J70" s="19">
        <v>7772</v>
      </c>
      <c r="K70" s="19">
        <v>8124</v>
      </c>
      <c r="L70" s="20"/>
      <c r="M70" s="26">
        <v>5854</v>
      </c>
      <c r="N70" s="26">
        <v>6358</v>
      </c>
      <c r="O70" s="26">
        <v>6916</v>
      </c>
      <c r="P70" s="26">
        <v>7382</v>
      </c>
      <c r="Q70" s="26">
        <v>7772</v>
      </c>
      <c r="R70" s="26">
        <v>8124</v>
      </c>
    </row>
    <row r="71" spans="2:18" s="17" customFormat="1" x14ac:dyDescent="0.25">
      <c r="B71" s="63" t="s">
        <v>73</v>
      </c>
      <c r="C71" s="40" t="s">
        <v>34</v>
      </c>
      <c r="D71" s="81">
        <v>2888</v>
      </c>
      <c r="E71" s="20"/>
      <c r="F71" s="19">
        <v>2958</v>
      </c>
      <c r="G71" s="19">
        <v>3189</v>
      </c>
      <c r="H71" s="19">
        <v>3445</v>
      </c>
      <c r="I71" s="19">
        <v>3654</v>
      </c>
      <c r="J71" s="19">
        <v>3829</v>
      </c>
      <c r="K71" s="19">
        <v>3990</v>
      </c>
      <c r="L71" s="20"/>
      <c r="M71" s="26">
        <v>2958</v>
      </c>
      <c r="N71" s="26">
        <v>3189</v>
      </c>
      <c r="O71" s="26">
        <v>3445</v>
      </c>
      <c r="P71" s="26">
        <v>3654</v>
      </c>
      <c r="Q71" s="26">
        <v>3829</v>
      </c>
      <c r="R71" s="26">
        <v>3990</v>
      </c>
    </row>
    <row r="72" spans="2:18" s="17" customFormat="1" x14ac:dyDescent="0.25">
      <c r="B72" s="63" t="s">
        <v>74</v>
      </c>
      <c r="C72" s="40" t="s">
        <v>34</v>
      </c>
      <c r="D72" s="81">
        <v>22464</v>
      </c>
      <c r="E72" s="20"/>
      <c r="F72" s="19">
        <v>22429</v>
      </c>
      <c r="G72" s="19">
        <v>24288</v>
      </c>
      <c r="H72" s="19">
        <v>26405</v>
      </c>
      <c r="I72" s="19">
        <v>28158</v>
      </c>
      <c r="J72" s="19">
        <v>29634</v>
      </c>
      <c r="K72" s="19">
        <v>30969</v>
      </c>
      <c r="L72" s="20"/>
      <c r="M72" s="26">
        <v>22429</v>
      </c>
      <c r="N72" s="26">
        <v>24311</v>
      </c>
      <c r="O72" s="26">
        <v>26428</v>
      </c>
      <c r="P72" s="26">
        <v>28186</v>
      </c>
      <c r="Q72" s="26">
        <v>29658</v>
      </c>
      <c r="R72" s="26">
        <v>30943</v>
      </c>
    </row>
    <row r="73" spans="2:18" s="17" customFormat="1" x14ac:dyDescent="0.25">
      <c r="B73" s="63" t="s">
        <v>75</v>
      </c>
      <c r="C73" s="40" t="s">
        <v>34</v>
      </c>
      <c r="D73" s="81">
        <v>108304</v>
      </c>
      <c r="E73" s="20"/>
      <c r="F73" s="19">
        <v>109691</v>
      </c>
      <c r="G73" s="19">
        <v>122742</v>
      </c>
      <c r="H73" s="19">
        <v>135008</v>
      </c>
      <c r="I73" s="19">
        <v>145623</v>
      </c>
      <c r="J73" s="19">
        <v>156856</v>
      </c>
      <c r="K73" s="19">
        <v>168524</v>
      </c>
      <c r="L73" s="20"/>
      <c r="M73" s="26">
        <v>109691</v>
      </c>
      <c r="N73" s="26">
        <v>122743</v>
      </c>
      <c r="O73" s="26">
        <v>135008</v>
      </c>
      <c r="P73" s="26">
        <v>145623</v>
      </c>
      <c r="Q73" s="26">
        <v>156558</v>
      </c>
      <c r="R73" s="26">
        <v>168394</v>
      </c>
    </row>
    <row r="74" spans="2:18" s="17" customFormat="1" x14ac:dyDescent="0.25">
      <c r="B74" s="63" t="s">
        <v>76</v>
      </c>
      <c r="C74" s="40" t="s">
        <v>34</v>
      </c>
      <c r="D74" s="81">
        <v>103065</v>
      </c>
      <c r="E74" s="20"/>
      <c r="F74" s="19">
        <v>104217</v>
      </c>
      <c r="G74" s="19">
        <v>113319</v>
      </c>
      <c r="H74" s="19">
        <v>123867</v>
      </c>
      <c r="I74" s="19">
        <v>132891</v>
      </c>
      <c r="J74" s="19">
        <v>140622</v>
      </c>
      <c r="K74" s="19">
        <v>147652</v>
      </c>
      <c r="L74" s="20"/>
      <c r="M74" s="26">
        <v>104217</v>
      </c>
      <c r="N74" s="26">
        <v>113319</v>
      </c>
      <c r="O74" s="26">
        <v>123867</v>
      </c>
      <c r="P74" s="26">
        <v>132891</v>
      </c>
      <c r="Q74" s="26">
        <v>140622</v>
      </c>
      <c r="R74" s="26">
        <v>147652</v>
      </c>
    </row>
    <row r="75" spans="2:18" s="17" customFormat="1" x14ac:dyDescent="0.25">
      <c r="B75" s="63" t="s">
        <v>77</v>
      </c>
      <c r="C75" s="40" t="s">
        <v>34</v>
      </c>
      <c r="D75" s="81">
        <v>5239</v>
      </c>
      <c r="E75" s="20"/>
      <c r="F75" s="19">
        <v>5474</v>
      </c>
      <c r="G75" s="19">
        <v>9423</v>
      </c>
      <c r="H75" s="19">
        <v>11141</v>
      </c>
      <c r="I75" s="19">
        <v>12732</v>
      </c>
      <c r="J75" s="19">
        <v>16234</v>
      </c>
      <c r="K75" s="19">
        <v>20872</v>
      </c>
      <c r="L75" s="20"/>
      <c r="M75" s="26">
        <v>5474</v>
      </c>
      <c r="N75" s="26">
        <v>9424</v>
      </c>
      <c r="O75" s="26">
        <v>11141</v>
      </c>
      <c r="P75" s="26">
        <v>12732</v>
      </c>
      <c r="Q75" s="26">
        <v>15936</v>
      </c>
      <c r="R75" s="26">
        <v>20742</v>
      </c>
    </row>
    <row r="76" spans="2:18" s="17" customFormat="1" x14ac:dyDescent="0.25">
      <c r="B76" s="63" t="s">
        <v>78</v>
      </c>
      <c r="C76" s="40" t="s">
        <v>34</v>
      </c>
      <c r="D76" s="81">
        <v>7453</v>
      </c>
      <c r="E76" s="20"/>
      <c r="F76" s="19">
        <v>8536</v>
      </c>
      <c r="G76" s="19">
        <v>9689</v>
      </c>
      <c r="H76" s="19">
        <v>10541</v>
      </c>
      <c r="I76" s="19">
        <v>10689</v>
      </c>
      <c r="J76" s="19">
        <v>10933</v>
      </c>
      <c r="K76" s="19">
        <v>11278</v>
      </c>
      <c r="L76" s="20"/>
      <c r="M76" s="26">
        <v>8536</v>
      </c>
      <c r="N76" s="26">
        <v>9689</v>
      </c>
      <c r="O76" s="26">
        <v>10470</v>
      </c>
      <c r="P76" s="26">
        <v>11250</v>
      </c>
      <c r="Q76" s="26">
        <v>11703</v>
      </c>
      <c r="R76" s="26">
        <v>11879</v>
      </c>
    </row>
    <row r="77" spans="2:18" s="17" customFormat="1" x14ac:dyDescent="0.25">
      <c r="B77" s="63" t="s">
        <v>79</v>
      </c>
      <c r="C77" s="40" t="s">
        <v>34</v>
      </c>
      <c r="D77" s="81">
        <v>2733</v>
      </c>
      <c r="E77" s="20"/>
      <c r="F77" s="19">
        <v>2879</v>
      </c>
      <c r="G77" s="19">
        <v>3113</v>
      </c>
      <c r="H77" s="19">
        <v>3355</v>
      </c>
      <c r="I77" s="19">
        <v>3551</v>
      </c>
      <c r="J77" s="19">
        <v>3705</v>
      </c>
      <c r="K77" s="19">
        <v>3863</v>
      </c>
      <c r="L77" s="20"/>
      <c r="M77" s="26">
        <v>2879</v>
      </c>
      <c r="N77" s="26">
        <v>3113</v>
      </c>
      <c r="O77" s="26">
        <v>3355</v>
      </c>
      <c r="P77" s="26">
        <v>3551</v>
      </c>
      <c r="Q77" s="26">
        <v>3705</v>
      </c>
      <c r="R77" s="26">
        <v>3863</v>
      </c>
    </row>
    <row r="78" spans="2:18" s="17" customFormat="1" x14ac:dyDescent="0.25">
      <c r="B78" s="63" t="s">
        <v>80</v>
      </c>
      <c r="C78" s="40" t="s">
        <v>34</v>
      </c>
      <c r="D78" s="81">
        <v>4720</v>
      </c>
      <c r="E78" s="20"/>
      <c r="F78" s="19">
        <v>5657</v>
      </c>
      <c r="G78" s="19">
        <v>6576</v>
      </c>
      <c r="H78" s="19">
        <v>7186</v>
      </c>
      <c r="I78" s="19">
        <v>7138</v>
      </c>
      <c r="J78" s="19">
        <v>7228</v>
      </c>
      <c r="K78" s="19">
        <v>7415</v>
      </c>
      <c r="L78" s="20"/>
      <c r="M78" s="26">
        <v>5657</v>
      </c>
      <c r="N78" s="26">
        <v>6576</v>
      </c>
      <c r="O78" s="26">
        <v>7115</v>
      </c>
      <c r="P78" s="26">
        <v>7699</v>
      </c>
      <c r="Q78" s="26">
        <v>7998</v>
      </c>
      <c r="R78" s="26">
        <v>8016</v>
      </c>
    </row>
    <row r="79" spans="2:18" s="17" customFormat="1" x14ac:dyDescent="0.25">
      <c r="B79" s="63" t="s">
        <v>81</v>
      </c>
      <c r="C79" s="40" t="s">
        <v>34</v>
      </c>
      <c r="D79" s="81">
        <v>22635</v>
      </c>
      <c r="E79" s="20"/>
      <c r="F79" s="19">
        <v>23371</v>
      </c>
      <c r="G79" s="19">
        <v>25041</v>
      </c>
      <c r="H79" s="19">
        <v>26912</v>
      </c>
      <c r="I79" s="19">
        <v>28405</v>
      </c>
      <c r="J79" s="19">
        <v>29647</v>
      </c>
      <c r="K79" s="19">
        <v>30770</v>
      </c>
      <c r="L79" s="20"/>
      <c r="M79" s="26">
        <v>23371</v>
      </c>
      <c r="N79" s="26">
        <v>25041</v>
      </c>
      <c r="O79" s="26">
        <v>26912</v>
      </c>
      <c r="P79" s="26">
        <v>28405</v>
      </c>
      <c r="Q79" s="26">
        <v>29647</v>
      </c>
      <c r="R79" s="26">
        <v>30770</v>
      </c>
    </row>
    <row r="80" spans="2:18" s="17" customFormat="1" x14ac:dyDescent="0.25">
      <c r="B80" s="63" t="s">
        <v>82</v>
      </c>
      <c r="C80" s="40" t="s">
        <v>34</v>
      </c>
      <c r="D80" s="81">
        <v>123491</v>
      </c>
      <c r="E80" s="20"/>
      <c r="F80" s="19">
        <v>152291</v>
      </c>
      <c r="G80" s="19">
        <v>155955</v>
      </c>
      <c r="H80" s="19">
        <v>168186</v>
      </c>
      <c r="I80" s="19">
        <v>175108</v>
      </c>
      <c r="J80" s="19">
        <v>183622</v>
      </c>
      <c r="K80" s="19">
        <v>191138</v>
      </c>
      <c r="L80" s="20"/>
      <c r="M80" s="26">
        <v>152291</v>
      </c>
      <c r="N80" s="26">
        <v>157006</v>
      </c>
      <c r="O80" s="26">
        <v>167465</v>
      </c>
      <c r="P80" s="26">
        <v>185928</v>
      </c>
      <c r="Q80" s="26">
        <v>190132</v>
      </c>
      <c r="R80" s="26">
        <v>196367</v>
      </c>
    </row>
    <row r="81" spans="2:26" s="17" customFormat="1" x14ac:dyDescent="0.25">
      <c r="B81" s="63" t="s">
        <v>83</v>
      </c>
      <c r="C81" s="40" t="s">
        <v>34</v>
      </c>
      <c r="D81" s="81">
        <v>90644</v>
      </c>
      <c r="E81" s="20"/>
      <c r="F81" s="19">
        <v>116497</v>
      </c>
      <c r="G81" s="19">
        <v>117342</v>
      </c>
      <c r="H81" s="19">
        <v>129782</v>
      </c>
      <c r="I81" s="19">
        <v>140511</v>
      </c>
      <c r="J81" s="19">
        <v>149517</v>
      </c>
      <c r="K81" s="19">
        <v>157407</v>
      </c>
      <c r="L81" s="20"/>
      <c r="M81" s="26">
        <v>116497</v>
      </c>
      <c r="N81" s="26">
        <v>117342</v>
      </c>
      <c r="O81" s="26">
        <v>129782</v>
      </c>
      <c r="P81" s="26">
        <v>140511</v>
      </c>
      <c r="Q81" s="26">
        <v>149517</v>
      </c>
      <c r="R81" s="26">
        <v>157407</v>
      </c>
    </row>
    <row r="82" spans="2:26" s="17" customFormat="1" x14ac:dyDescent="0.25">
      <c r="B82" s="63" t="s">
        <v>84</v>
      </c>
      <c r="C82" s="40" t="s">
        <v>34</v>
      </c>
      <c r="D82" s="81">
        <v>32847</v>
      </c>
      <c r="E82" s="20"/>
      <c r="F82" s="19">
        <v>35794</v>
      </c>
      <c r="G82" s="19">
        <v>38613</v>
      </c>
      <c r="H82" s="19">
        <v>38404</v>
      </c>
      <c r="I82" s="19">
        <v>34597</v>
      </c>
      <c r="J82" s="19">
        <v>34105</v>
      </c>
      <c r="K82" s="19">
        <v>33731</v>
      </c>
      <c r="L82" s="20"/>
      <c r="M82" s="26">
        <v>35794</v>
      </c>
      <c r="N82" s="26">
        <v>39664</v>
      </c>
      <c r="O82" s="26">
        <v>37683</v>
      </c>
      <c r="P82" s="26">
        <v>45417</v>
      </c>
      <c r="Q82" s="26">
        <v>40615</v>
      </c>
      <c r="R82" s="26">
        <v>38960</v>
      </c>
    </row>
    <row r="83" spans="2:26" s="17" customFormat="1" x14ac:dyDescent="0.25">
      <c r="B83" s="63" t="s">
        <v>85</v>
      </c>
      <c r="C83" s="40" t="s">
        <v>34</v>
      </c>
      <c r="D83" s="81">
        <v>6160</v>
      </c>
      <c r="E83" s="20"/>
      <c r="F83" s="19">
        <v>8907</v>
      </c>
      <c r="G83" s="19">
        <v>9692</v>
      </c>
      <c r="H83" s="19">
        <v>10545</v>
      </c>
      <c r="I83" s="19">
        <v>11237</v>
      </c>
      <c r="J83" s="19">
        <v>11807</v>
      </c>
      <c r="K83" s="19">
        <v>12317</v>
      </c>
      <c r="L83" s="20"/>
      <c r="M83" s="26">
        <v>8907</v>
      </c>
      <c r="N83" s="26">
        <v>9692</v>
      </c>
      <c r="O83" s="26">
        <v>10545</v>
      </c>
      <c r="P83" s="26">
        <v>11237</v>
      </c>
      <c r="Q83" s="26">
        <v>11807</v>
      </c>
      <c r="R83" s="26">
        <v>12317</v>
      </c>
    </row>
    <row r="84" spans="2:26" s="17" customFormat="1" x14ac:dyDescent="0.25">
      <c r="B84" s="63" t="s">
        <v>86</v>
      </c>
      <c r="C84" s="40" t="s">
        <v>34</v>
      </c>
      <c r="D84" s="81">
        <v>5456</v>
      </c>
      <c r="E84" s="20"/>
      <c r="F84" s="19">
        <v>5550</v>
      </c>
      <c r="G84" s="19">
        <v>5978</v>
      </c>
      <c r="H84" s="19">
        <v>6372</v>
      </c>
      <c r="I84" s="19">
        <v>6646</v>
      </c>
      <c r="J84" s="19">
        <v>6864</v>
      </c>
      <c r="K84" s="19">
        <v>7086</v>
      </c>
      <c r="L84" s="20"/>
      <c r="M84" s="26">
        <v>5550</v>
      </c>
      <c r="N84" s="26">
        <v>5978</v>
      </c>
      <c r="O84" s="26">
        <v>6372</v>
      </c>
      <c r="P84" s="26">
        <v>6646</v>
      </c>
      <c r="Q84" s="26">
        <v>6864</v>
      </c>
      <c r="R84" s="26">
        <v>7086</v>
      </c>
    </row>
    <row r="85" spans="2:26" s="17" customFormat="1" x14ac:dyDescent="0.25">
      <c r="B85" s="63" t="s">
        <v>87</v>
      </c>
      <c r="C85" s="40" t="s">
        <v>88</v>
      </c>
      <c r="D85" s="81">
        <v>165860</v>
      </c>
      <c r="E85" s="20"/>
      <c r="F85" s="19">
        <v>215950</v>
      </c>
      <c r="G85" s="19">
        <v>265875</v>
      </c>
      <c r="H85" s="19">
        <v>266620</v>
      </c>
      <c r="I85" s="19">
        <v>269745</v>
      </c>
      <c r="J85" s="19">
        <v>271815</v>
      </c>
      <c r="K85" s="19">
        <v>297611</v>
      </c>
      <c r="L85" s="20"/>
      <c r="M85" s="26">
        <v>211757</v>
      </c>
      <c r="N85" s="26">
        <v>262740</v>
      </c>
      <c r="O85" s="26">
        <v>264870</v>
      </c>
      <c r="P85" s="26">
        <v>405914</v>
      </c>
      <c r="Q85" s="26">
        <v>410782</v>
      </c>
      <c r="R85" s="26">
        <v>446070</v>
      </c>
    </row>
    <row r="86" spans="2:26" s="17" customFormat="1" x14ac:dyDescent="0.25">
      <c r="B86" s="63" t="s">
        <v>89</v>
      </c>
      <c r="C86" s="40" t="s">
        <v>90</v>
      </c>
      <c r="D86" s="81">
        <v>0</v>
      </c>
      <c r="E86" s="20"/>
      <c r="F86" s="19">
        <v>0</v>
      </c>
      <c r="G86" s="19">
        <v>0</v>
      </c>
      <c r="H86" s="19">
        <v>0</v>
      </c>
      <c r="I86" s="19">
        <v>0</v>
      </c>
      <c r="J86" s="19">
        <v>0</v>
      </c>
      <c r="K86" s="19">
        <v>0</v>
      </c>
      <c r="L86" s="20"/>
      <c r="M86" s="26">
        <v>0</v>
      </c>
      <c r="N86" s="26">
        <v>0</v>
      </c>
      <c r="O86" s="26">
        <v>0</v>
      </c>
      <c r="P86" s="26">
        <v>0</v>
      </c>
      <c r="Q86" s="26">
        <v>0</v>
      </c>
      <c r="R86" s="26">
        <v>0</v>
      </c>
    </row>
    <row r="87" spans="2:26" s="17" customFormat="1" x14ac:dyDescent="0.25"/>
    <row r="88" spans="2:26" x14ac:dyDescent="0.25">
      <c r="B88" s="15"/>
      <c r="C88" s="1" t="s">
        <v>4</v>
      </c>
      <c r="D88" s="17"/>
      <c r="E88" s="17"/>
      <c r="F88" s="17"/>
      <c r="G88" s="17"/>
      <c r="H88" s="17"/>
      <c r="I88" s="17"/>
      <c r="J88" s="17"/>
      <c r="K88" s="17"/>
      <c r="L88" s="17"/>
      <c r="M88" s="17"/>
      <c r="N88" s="17"/>
      <c r="O88" s="17"/>
      <c r="P88" s="17"/>
      <c r="Q88" s="17"/>
      <c r="R88" s="17"/>
      <c r="T88" s="17"/>
      <c r="U88" s="17"/>
      <c r="V88" s="17"/>
      <c r="W88" s="17"/>
      <c r="X88" s="17"/>
      <c r="Y88" s="17"/>
      <c r="Z88" s="17"/>
    </row>
    <row r="89" spans="2:26" ht="57" customHeight="1" x14ac:dyDescent="0.25">
      <c r="B89" s="10" t="s">
        <v>91</v>
      </c>
      <c r="C89" s="115" t="s">
        <v>92</v>
      </c>
      <c r="D89" s="115"/>
      <c r="E89" s="115"/>
      <c r="F89" s="115"/>
      <c r="G89" s="115"/>
      <c r="H89" s="115"/>
      <c r="I89" s="115"/>
      <c r="J89" s="115"/>
      <c r="K89" s="115"/>
      <c r="L89" s="115"/>
      <c r="M89" s="115"/>
      <c r="N89" s="115"/>
      <c r="O89" s="115"/>
      <c r="P89" s="115"/>
      <c r="Q89" s="115"/>
      <c r="R89" s="115"/>
      <c r="T89" s="17"/>
      <c r="U89" s="17"/>
      <c r="V89" s="17"/>
      <c r="W89" s="17"/>
      <c r="X89" s="17"/>
      <c r="Y89" s="17"/>
      <c r="Z89" s="17"/>
    </row>
    <row r="90" spans="2:26" ht="15.75" x14ac:dyDescent="0.25">
      <c r="B90" s="3"/>
      <c r="C90" s="17"/>
      <c r="D90" s="17"/>
      <c r="E90" s="17"/>
      <c r="F90" s="17"/>
      <c r="G90" s="17"/>
      <c r="H90" s="17"/>
      <c r="I90" s="17"/>
      <c r="J90" s="17"/>
      <c r="K90" s="17"/>
      <c r="L90" s="17"/>
      <c r="M90" s="17"/>
      <c r="N90" s="17"/>
      <c r="O90" s="17"/>
      <c r="P90" s="17"/>
      <c r="Q90" s="17"/>
      <c r="R90" s="17"/>
      <c r="T90" s="17"/>
      <c r="U90" s="17"/>
      <c r="V90" s="17"/>
      <c r="W90" s="17"/>
      <c r="X90" s="17"/>
      <c r="Y90" s="17"/>
      <c r="Z90" s="17"/>
    </row>
    <row r="91" spans="2:26" ht="15.75" thickBot="1" x14ac:dyDescent="0.3">
      <c r="B91" s="17"/>
      <c r="C91" s="17"/>
      <c r="D91" s="17"/>
      <c r="E91" s="17"/>
      <c r="F91" s="116" t="s">
        <v>41</v>
      </c>
      <c r="G91" s="116"/>
      <c r="H91" s="116"/>
      <c r="I91" s="116"/>
      <c r="J91" s="116"/>
      <c r="K91" s="116"/>
      <c r="L91" s="17"/>
      <c r="M91" s="116" t="s">
        <v>42</v>
      </c>
      <c r="N91" s="116"/>
      <c r="O91" s="116"/>
      <c r="P91" s="116"/>
      <c r="Q91" s="116"/>
      <c r="R91" s="116"/>
      <c r="T91" s="17"/>
      <c r="U91" s="17"/>
      <c r="V91" s="17"/>
      <c r="W91" s="17"/>
      <c r="X91" s="17"/>
      <c r="Y91" s="17"/>
      <c r="Z91" s="17"/>
    </row>
    <row r="92" spans="2:26" x14ac:dyDescent="0.25">
      <c r="B92" s="15" t="s">
        <v>43</v>
      </c>
      <c r="C92" s="15" t="s">
        <v>5</v>
      </c>
      <c r="D92" s="16" t="s">
        <v>32</v>
      </c>
      <c r="E92" s="17"/>
      <c r="F92" s="15">
        <v>2025</v>
      </c>
      <c r="G92" s="15">
        <v>2030</v>
      </c>
      <c r="H92" s="15">
        <v>2035</v>
      </c>
      <c r="I92" s="15">
        <v>2040</v>
      </c>
      <c r="J92" s="15">
        <v>2045</v>
      </c>
      <c r="K92" s="15">
        <v>2050</v>
      </c>
      <c r="L92" s="17"/>
      <c r="M92" s="15">
        <v>2025</v>
      </c>
      <c r="N92" s="15">
        <v>2030</v>
      </c>
      <c r="O92" s="15">
        <v>2035</v>
      </c>
      <c r="P92" s="15">
        <v>2040</v>
      </c>
      <c r="Q92" s="15">
        <v>2045</v>
      </c>
      <c r="R92" s="15">
        <v>2050</v>
      </c>
      <c r="T92" s="17"/>
    </row>
    <row r="93" spans="2:26" x14ac:dyDescent="0.25">
      <c r="B93" s="40" t="s">
        <v>93</v>
      </c>
      <c r="C93" s="40" t="s">
        <v>63</v>
      </c>
      <c r="D93" s="81">
        <v>46613</v>
      </c>
      <c r="E93" s="20"/>
      <c r="F93" s="19">
        <v>37697</v>
      </c>
      <c r="G93" s="19">
        <v>31214</v>
      </c>
      <c r="H93" s="19">
        <v>25653</v>
      </c>
      <c r="I93" s="19">
        <v>25807</v>
      </c>
      <c r="J93" s="19">
        <v>26705</v>
      </c>
      <c r="K93" s="19">
        <v>28780</v>
      </c>
      <c r="L93" s="20"/>
      <c r="M93" s="26">
        <v>38543</v>
      </c>
      <c r="N93" s="26">
        <v>30504</v>
      </c>
      <c r="O93" s="26">
        <v>30359</v>
      </c>
      <c r="P93" s="26">
        <v>30200</v>
      </c>
      <c r="Q93" s="26">
        <v>31350</v>
      </c>
      <c r="R93" s="26">
        <v>32153</v>
      </c>
      <c r="T93" s="17"/>
    </row>
    <row r="94" spans="2:26" x14ac:dyDescent="0.25">
      <c r="B94" s="40" t="s">
        <v>94</v>
      </c>
      <c r="C94" s="40" t="s">
        <v>63</v>
      </c>
      <c r="D94" s="81">
        <v>2830</v>
      </c>
      <c r="E94" s="20"/>
      <c r="F94" s="19">
        <v>15257</v>
      </c>
      <c r="G94" s="19">
        <v>18477</v>
      </c>
      <c r="H94" s="19">
        <v>21611</v>
      </c>
      <c r="I94" s="19">
        <v>19989</v>
      </c>
      <c r="J94" s="19">
        <v>19173</v>
      </c>
      <c r="K94" s="19">
        <v>17141</v>
      </c>
      <c r="L94" s="20"/>
      <c r="M94" s="26">
        <v>14796</v>
      </c>
      <c r="N94" s="26">
        <v>18235</v>
      </c>
      <c r="O94" s="26">
        <v>19104</v>
      </c>
      <c r="P94" s="26">
        <v>21267</v>
      </c>
      <c r="Q94" s="26">
        <v>20086</v>
      </c>
      <c r="R94" s="26">
        <v>19435</v>
      </c>
      <c r="T94" s="17"/>
    </row>
    <row r="95" spans="2:26" x14ac:dyDescent="0.25">
      <c r="B95" s="40" t="s">
        <v>95</v>
      </c>
      <c r="C95" s="40" t="s">
        <v>63</v>
      </c>
      <c r="D95" s="81">
        <v>14</v>
      </c>
      <c r="E95" s="20"/>
      <c r="F95" s="19">
        <v>15</v>
      </c>
      <c r="G95" s="19">
        <v>15</v>
      </c>
      <c r="H95" s="19">
        <v>16</v>
      </c>
      <c r="I95" s="19">
        <v>17</v>
      </c>
      <c r="J95" s="19">
        <v>18</v>
      </c>
      <c r="K95" s="19">
        <v>19</v>
      </c>
      <c r="L95" s="20"/>
      <c r="M95" s="26">
        <v>15</v>
      </c>
      <c r="N95" s="26">
        <v>15</v>
      </c>
      <c r="O95" s="26">
        <v>16</v>
      </c>
      <c r="P95" s="26">
        <v>17</v>
      </c>
      <c r="Q95" s="26">
        <v>18</v>
      </c>
      <c r="R95" s="26">
        <v>19</v>
      </c>
      <c r="T95" s="17"/>
    </row>
    <row r="96" spans="2:26" x14ac:dyDescent="0.25">
      <c r="B96" s="40" t="s">
        <v>96</v>
      </c>
      <c r="C96" s="40" t="s">
        <v>63</v>
      </c>
      <c r="D96" s="81">
        <v>17430</v>
      </c>
      <c r="E96" s="20"/>
      <c r="F96" s="19">
        <v>23133</v>
      </c>
      <c r="G96" s="19">
        <v>30380</v>
      </c>
      <c r="H96" s="19">
        <v>37803</v>
      </c>
      <c r="I96" s="19">
        <v>45747</v>
      </c>
      <c r="J96" s="19">
        <v>50105</v>
      </c>
      <c r="K96" s="19">
        <v>56436</v>
      </c>
      <c r="L96" s="20"/>
      <c r="M96" s="26">
        <v>24322</v>
      </c>
      <c r="N96" s="26">
        <v>32691</v>
      </c>
      <c r="O96" s="26">
        <v>40691</v>
      </c>
      <c r="P96" s="26">
        <v>51145</v>
      </c>
      <c r="Q96" s="26">
        <v>55503</v>
      </c>
      <c r="R96" s="26">
        <v>60770</v>
      </c>
      <c r="T96" s="17"/>
    </row>
    <row r="97" spans="2:30" x14ac:dyDescent="0.25">
      <c r="B97" s="40" t="s">
        <v>97</v>
      </c>
      <c r="C97" s="40" t="s">
        <v>63</v>
      </c>
      <c r="D97" s="81">
        <v>16076</v>
      </c>
      <c r="E97" s="20"/>
      <c r="F97" s="19">
        <v>17913</v>
      </c>
      <c r="G97" s="19">
        <v>19846</v>
      </c>
      <c r="H97" s="19">
        <v>17688</v>
      </c>
      <c r="I97" s="19">
        <v>18171</v>
      </c>
      <c r="J97" s="19">
        <v>17292</v>
      </c>
      <c r="K97" s="19">
        <v>17005</v>
      </c>
      <c r="L97" s="20"/>
      <c r="M97" s="26">
        <v>17783</v>
      </c>
      <c r="N97" s="26">
        <v>20164</v>
      </c>
      <c r="O97" s="26">
        <v>18002</v>
      </c>
      <c r="P97" s="26">
        <v>19395</v>
      </c>
      <c r="Q97" s="26">
        <v>17317</v>
      </c>
      <c r="R97" s="26">
        <v>17095</v>
      </c>
      <c r="T97" s="17"/>
    </row>
    <row r="98" spans="2:30" x14ac:dyDescent="0.25">
      <c r="B98" s="17"/>
      <c r="C98" s="17"/>
      <c r="D98" s="17"/>
      <c r="E98" s="17"/>
      <c r="F98" s="17"/>
      <c r="G98" s="17"/>
      <c r="H98" s="17"/>
      <c r="I98" s="17"/>
      <c r="J98" s="17"/>
      <c r="K98" s="17"/>
      <c r="L98" s="17"/>
      <c r="M98" s="17"/>
      <c r="N98" s="17"/>
      <c r="O98" s="17"/>
      <c r="P98" s="17"/>
      <c r="Q98" s="17"/>
      <c r="R98" s="17"/>
      <c r="T98" s="17"/>
    </row>
    <row r="99" spans="2:30" x14ac:dyDescent="0.25">
      <c r="B99" s="15"/>
      <c r="C99" s="1" t="s">
        <v>4</v>
      </c>
      <c r="D99" s="17"/>
      <c r="E99" s="17"/>
      <c r="F99" s="17"/>
      <c r="G99" s="17"/>
      <c r="H99" s="17"/>
      <c r="I99" s="17"/>
      <c r="J99" s="17"/>
      <c r="K99" s="17"/>
      <c r="L99" s="17"/>
      <c r="M99" s="17"/>
      <c r="N99" s="17"/>
      <c r="O99" s="17"/>
      <c r="P99" s="17"/>
      <c r="Q99" s="17"/>
      <c r="R99" s="17"/>
      <c r="T99" s="17"/>
      <c r="U99" s="17"/>
      <c r="V99" s="17"/>
      <c r="W99" s="17"/>
      <c r="X99" s="17"/>
      <c r="Y99" s="17"/>
      <c r="Z99" s="17"/>
      <c r="AA99" s="17"/>
      <c r="AB99" s="17"/>
      <c r="AC99" s="17"/>
      <c r="AD99" s="17"/>
    </row>
    <row r="100" spans="2:30" ht="56.25" customHeight="1" x14ac:dyDescent="0.25">
      <c r="B100" s="10" t="s">
        <v>98</v>
      </c>
      <c r="C100" s="115" t="s">
        <v>99</v>
      </c>
      <c r="D100" s="115"/>
      <c r="E100" s="115"/>
      <c r="F100" s="115"/>
      <c r="G100" s="115"/>
      <c r="H100" s="115"/>
      <c r="I100" s="115"/>
      <c r="J100" s="115"/>
      <c r="K100" s="115"/>
      <c r="L100" s="115"/>
      <c r="M100" s="115"/>
      <c r="N100" s="115"/>
      <c r="O100" s="115"/>
      <c r="P100" s="115"/>
      <c r="Q100" s="115"/>
      <c r="R100" s="115"/>
      <c r="T100" s="17"/>
      <c r="U100" s="17"/>
      <c r="V100" s="17"/>
      <c r="W100" s="17"/>
      <c r="X100" s="17"/>
      <c r="Y100" s="17"/>
      <c r="Z100" s="17"/>
      <c r="AA100" s="17"/>
      <c r="AB100" s="17"/>
      <c r="AC100" s="17"/>
      <c r="AD100" s="17"/>
    </row>
    <row r="101" spans="2:30" ht="15.75" x14ac:dyDescent="0.25">
      <c r="B101" s="3"/>
      <c r="C101" s="17"/>
      <c r="D101" s="17"/>
      <c r="E101" s="17"/>
      <c r="F101" s="17"/>
      <c r="G101" s="17"/>
      <c r="H101" s="17"/>
      <c r="I101" s="17"/>
      <c r="J101" s="17"/>
      <c r="K101" s="17"/>
      <c r="L101" s="17"/>
      <c r="M101" s="17"/>
      <c r="N101" s="17"/>
      <c r="O101" s="17"/>
      <c r="P101" s="17"/>
      <c r="Q101" s="17"/>
      <c r="R101" s="17"/>
      <c r="T101" s="17"/>
      <c r="U101" s="17"/>
      <c r="V101" s="17"/>
      <c r="W101" s="17"/>
      <c r="X101" s="17"/>
      <c r="Y101" s="17"/>
      <c r="Z101" s="17"/>
      <c r="AA101" s="17"/>
      <c r="AB101" s="17"/>
      <c r="AC101" s="17"/>
      <c r="AD101" s="17"/>
    </row>
    <row r="102" spans="2:30" ht="15.75" thickBot="1" x14ac:dyDescent="0.3">
      <c r="B102" s="17"/>
      <c r="C102" s="17"/>
      <c r="D102" s="17"/>
      <c r="E102" s="17"/>
      <c r="F102" s="116" t="s">
        <v>41</v>
      </c>
      <c r="G102" s="116"/>
      <c r="H102" s="116"/>
      <c r="I102" s="116"/>
      <c r="J102" s="116"/>
      <c r="K102" s="116"/>
      <c r="L102" s="17"/>
      <c r="M102" s="116" t="s">
        <v>42</v>
      </c>
      <c r="N102" s="116"/>
      <c r="O102" s="116"/>
      <c r="P102" s="116"/>
      <c r="Q102" s="116"/>
      <c r="R102" s="116"/>
      <c r="T102" s="17"/>
      <c r="U102" s="17"/>
      <c r="V102" s="17"/>
      <c r="W102" s="17"/>
      <c r="X102" s="17"/>
      <c r="Y102" s="17"/>
      <c r="Z102" s="17"/>
      <c r="AA102" s="17"/>
      <c r="AB102" s="17"/>
      <c r="AC102" s="17"/>
      <c r="AD102" s="17"/>
    </row>
    <row r="103" spans="2:30" x14ac:dyDescent="0.25">
      <c r="B103" s="15" t="s">
        <v>43</v>
      </c>
      <c r="C103" s="15" t="s">
        <v>5</v>
      </c>
      <c r="D103" s="16" t="s">
        <v>32</v>
      </c>
      <c r="E103" s="17"/>
      <c r="F103" s="15">
        <v>2025</v>
      </c>
      <c r="G103" s="15">
        <v>2030</v>
      </c>
      <c r="H103" s="15">
        <v>2035</v>
      </c>
      <c r="I103" s="15">
        <v>2040</v>
      </c>
      <c r="J103" s="15">
        <v>2045</v>
      </c>
      <c r="K103" s="15">
        <v>2050</v>
      </c>
      <c r="L103" s="17"/>
      <c r="M103" s="15">
        <v>2025</v>
      </c>
      <c r="N103" s="15">
        <v>2030</v>
      </c>
      <c r="O103" s="15">
        <v>2035</v>
      </c>
      <c r="P103" s="15">
        <v>2040</v>
      </c>
      <c r="Q103" s="15">
        <v>2045</v>
      </c>
      <c r="R103" s="15">
        <v>2050</v>
      </c>
      <c r="T103" s="17"/>
      <c r="U103" s="17"/>
      <c r="V103" s="17"/>
      <c r="W103" s="17"/>
      <c r="X103" s="17"/>
      <c r="Y103" s="17"/>
      <c r="Z103" s="17"/>
      <c r="AA103" s="17"/>
      <c r="AB103" s="17"/>
      <c r="AC103" s="17"/>
      <c r="AD103" s="17"/>
    </row>
    <row r="104" spans="2:30" x14ac:dyDescent="0.25">
      <c r="B104" s="40" t="s">
        <v>100</v>
      </c>
      <c r="C104" s="40" t="s">
        <v>63</v>
      </c>
      <c r="D104" s="81">
        <v>39308</v>
      </c>
      <c r="E104" s="20"/>
      <c r="F104" s="19">
        <v>48587</v>
      </c>
      <c r="G104" s="19">
        <v>53192</v>
      </c>
      <c r="H104" s="19">
        <v>54388</v>
      </c>
      <c r="I104" s="19">
        <v>55913</v>
      </c>
      <c r="J104" s="19">
        <v>56653</v>
      </c>
      <c r="K104" s="19">
        <v>56573</v>
      </c>
      <c r="L104" s="20"/>
      <c r="M104" s="26">
        <v>48512</v>
      </c>
      <c r="N104" s="26">
        <v>53549</v>
      </c>
      <c r="O104" s="26">
        <v>54199</v>
      </c>
      <c r="P104" s="26">
        <v>59579</v>
      </c>
      <c r="Q104" s="26">
        <v>58126</v>
      </c>
      <c r="R104" s="26">
        <v>58550</v>
      </c>
      <c r="T104" s="17"/>
      <c r="U104" s="17"/>
      <c r="V104" s="17"/>
      <c r="W104" s="17"/>
      <c r="X104" s="17"/>
      <c r="Y104" s="17"/>
      <c r="Z104" s="17"/>
      <c r="AA104" s="17"/>
      <c r="AB104" s="17"/>
      <c r="AC104" s="17"/>
      <c r="AD104" s="17"/>
    </row>
    <row r="105" spans="2:30" x14ac:dyDescent="0.25">
      <c r="B105" s="40" t="s">
        <v>101</v>
      </c>
      <c r="C105" s="40" t="s">
        <v>63</v>
      </c>
      <c r="D105" s="81">
        <v>27412</v>
      </c>
      <c r="E105" s="20"/>
      <c r="F105" s="19">
        <v>35882</v>
      </c>
      <c r="G105" s="19">
        <v>39496</v>
      </c>
      <c r="H105" s="19">
        <v>40075</v>
      </c>
      <c r="I105" s="19">
        <v>42438</v>
      </c>
      <c r="J105" s="19">
        <v>43976</v>
      </c>
      <c r="K105" s="19">
        <v>45826</v>
      </c>
      <c r="L105" s="20"/>
      <c r="M105" s="26">
        <v>35947</v>
      </c>
      <c r="N105" s="26">
        <v>39515</v>
      </c>
      <c r="O105" s="26">
        <v>41337</v>
      </c>
      <c r="P105" s="26">
        <v>45123</v>
      </c>
      <c r="Q105" s="26">
        <v>45723</v>
      </c>
      <c r="R105" s="26">
        <v>47016</v>
      </c>
      <c r="T105" s="17"/>
      <c r="U105" s="17"/>
      <c r="V105" s="17"/>
      <c r="W105" s="17"/>
      <c r="X105" s="17"/>
      <c r="Y105" s="17"/>
      <c r="Z105" s="17"/>
      <c r="AA105" s="17"/>
      <c r="AB105" s="17"/>
      <c r="AC105" s="17"/>
      <c r="AD105" s="17"/>
    </row>
    <row r="106" spans="2:30" x14ac:dyDescent="0.25">
      <c r="B106" s="40" t="s">
        <v>102</v>
      </c>
      <c r="C106" s="40" t="s">
        <v>63</v>
      </c>
      <c r="D106" s="81">
        <v>8388</v>
      </c>
      <c r="E106" s="20"/>
      <c r="F106" s="19">
        <v>19242</v>
      </c>
      <c r="G106" s="19">
        <v>21736</v>
      </c>
      <c r="H106" s="19">
        <v>24490</v>
      </c>
      <c r="I106" s="19">
        <v>22967</v>
      </c>
      <c r="J106" s="19">
        <v>22302</v>
      </c>
      <c r="K106" s="19">
        <v>20607</v>
      </c>
      <c r="L106" s="20"/>
      <c r="M106" s="26">
        <v>18826</v>
      </c>
      <c r="N106" s="26">
        <v>21455</v>
      </c>
      <c r="O106" s="26">
        <v>22248</v>
      </c>
      <c r="P106" s="26">
        <v>23918</v>
      </c>
      <c r="Q106" s="26">
        <v>23264</v>
      </c>
      <c r="R106" s="26">
        <v>22660</v>
      </c>
      <c r="T106" s="17"/>
      <c r="U106" s="17"/>
      <c r="V106" s="17"/>
      <c r="W106" s="17"/>
      <c r="X106" s="17"/>
      <c r="Y106" s="17"/>
      <c r="Z106" s="17"/>
      <c r="AA106" s="17"/>
      <c r="AB106" s="17"/>
      <c r="AC106" s="17"/>
      <c r="AD106" s="17"/>
    </row>
    <row r="107" spans="2:30" x14ac:dyDescent="0.25">
      <c r="B107" s="40" t="s">
        <v>103</v>
      </c>
      <c r="C107" s="40" t="s">
        <v>34</v>
      </c>
      <c r="D107" s="81">
        <v>0</v>
      </c>
      <c r="E107" s="20"/>
      <c r="F107" s="19">
        <v>0</v>
      </c>
      <c r="G107" s="19">
        <v>93</v>
      </c>
      <c r="H107" s="19">
        <v>93</v>
      </c>
      <c r="I107" s="19">
        <v>113</v>
      </c>
      <c r="J107" s="19">
        <v>113</v>
      </c>
      <c r="K107" s="19">
        <v>113</v>
      </c>
      <c r="L107" s="20"/>
      <c r="M107" s="26">
        <v>0</v>
      </c>
      <c r="N107" s="26">
        <v>93</v>
      </c>
      <c r="O107" s="26">
        <v>93</v>
      </c>
      <c r="P107" s="26">
        <v>113</v>
      </c>
      <c r="Q107" s="26">
        <v>113</v>
      </c>
      <c r="R107" s="26">
        <v>211</v>
      </c>
      <c r="T107" s="17"/>
      <c r="U107" s="17"/>
      <c r="V107" s="17"/>
      <c r="W107" s="17"/>
      <c r="X107" s="17"/>
      <c r="Y107" s="17"/>
      <c r="Z107" s="17"/>
      <c r="AA107" s="17"/>
      <c r="AB107" s="17"/>
      <c r="AC107" s="17"/>
      <c r="AD107" s="17"/>
    </row>
    <row r="108" spans="2:30" x14ac:dyDescent="0.25">
      <c r="B108" s="40" t="s">
        <v>104</v>
      </c>
      <c r="C108" s="40" t="s">
        <v>34</v>
      </c>
      <c r="D108" s="81">
        <v>0</v>
      </c>
      <c r="E108" s="20"/>
      <c r="F108" s="19">
        <v>0</v>
      </c>
      <c r="G108" s="19">
        <v>0</v>
      </c>
      <c r="H108" s="19">
        <v>0</v>
      </c>
      <c r="I108" s="19">
        <v>0</v>
      </c>
      <c r="J108" s="19">
        <v>0</v>
      </c>
      <c r="K108" s="19">
        <v>0</v>
      </c>
      <c r="L108" s="20"/>
      <c r="M108" s="26">
        <v>0</v>
      </c>
      <c r="N108" s="26">
        <v>0</v>
      </c>
      <c r="O108" s="26">
        <v>0</v>
      </c>
      <c r="P108" s="26">
        <v>0</v>
      </c>
      <c r="Q108" s="26">
        <v>0</v>
      </c>
      <c r="R108" s="26">
        <v>0</v>
      </c>
      <c r="T108" s="17"/>
    </row>
    <row r="109" spans="2:30" x14ac:dyDescent="0.25">
      <c r="B109" s="17"/>
      <c r="C109" s="17"/>
      <c r="D109" s="17"/>
      <c r="E109" s="17"/>
      <c r="F109" s="17"/>
      <c r="G109" s="17"/>
      <c r="H109" s="17"/>
      <c r="I109" s="17"/>
      <c r="J109" s="17"/>
      <c r="K109" s="17"/>
      <c r="L109" s="17"/>
      <c r="M109" s="17"/>
      <c r="N109" s="17"/>
      <c r="O109" s="17"/>
      <c r="P109" s="17"/>
      <c r="Q109" s="17"/>
      <c r="R109" s="17"/>
      <c r="T109" s="17"/>
    </row>
    <row r="110" spans="2:30" x14ac:dyDescent="0.25">
      <c r="B110" s="15"/>
      <c r="C110" s="1" t="s">
        <v>4</v>
      </c>
      <c r="D110" s="17"/>
      <c r="E110" s="17"/>
      <c r="F110" s="17"/>
      <c r="G110" s="17"/>
      <c r="H110" s="17"/>
      <c r="I110" s="17"/>
      <c r="J110" s="17"/>
      <c r="K110" s="17"/>
      <c r="L110" s="17"/>
      <c r="M110" s="17"/>
      <c r="N110" s="17"/>
      <c r="O110" s="17"/>
      <c r="P110" s="17"/>
      <c r="Q110" s="17"/>
      <c r="R110" s="17"/>
      <c r="T110" s="17"/>
    </row>
    <row r="111" spans="2:30" ht="49.5" customHeight="1" x14ac:dyDescent="0.25">
      <c r="B111" s="10" t="s">
        <v>105</v>
      </c>
      <c r="C111" s="115" t="s">
        <v>106</v>
      </c>
      <c r="D111" s="115"/>
      <c r="E111" s="115"/>
      <c r="F111" s="115"/>
      <c r="G111" s="115"/>
      <c r="H111" s="115"/>
      <c r="I111" s="115"/>
      <c r="J111" s="115"/>
      <c r="K111" s="115"/>
      <c r="L111" s="115"/>
      <c r="M111" s="115"/>
      <c r="N111" s="115"/>
      <c r="O111" s="115"/>
      <c r="P111" s="115"/>
      <c r="Q111" s="115"/>
      <c r="R111" s="115"/>
      <c r="T111" s="17"/>
    </row>
    <row r="112" spans="2:30" ht="15.75" x14ac:dyDescent="0.25">
      <c r="B112" s="3"/>
      <c r="C112" s="17"/>
      <c r="D112" s="17"/>
      <c r="E112" s="17"/>
      <c r="F112" s="17"/>
      <c r="G112" s="17"/>
      <c r="H112" s="17"/>
      <c r="I112" s="17"/>
      <c r="J112" s="17"/>
      <c r="K112" s="17"/>
      <c r="L112" s="17"/>
      <c r="M112" s="17"/>
      <c r="N112" s="17"/>
      <c r="O112" s="17"/>
      <c r="P112" s="17"/>
      <c r="Q112" s="17"/>
      <c r="R112" s="17"/>
    </row>
    <row r="113" spans="2:18" ht="15.75" thickBot="1" x14ac:dyDescent="0.3">
      <c r="B113" s="17"/>
      <c r="C113" s="17"/>
      <c r="D113" s="17"/>
      <c r="E113" s="17"/>
      <c r="F113" s="116" t="s">
        <v>41</v>
      </c>
      <c r="G113" s="116"/>
      <c r="H113" s="116"/>
      <c r="I113" s="116"/>
      <c r="J113" s="116"/>
      <c r="K113" s="116"/>
      <c r="L113" s="17"/>
      <c r="M113" s="116" t="s">
        <v>42</v>
      </c>
      <c r="N113" s="116"/>
      <c r="O113" s="116"/>
      <c r="P113" s="116"/>
      <c r="Q113" s="116"/>
      <c r="R113" s="116"/>
    </row>
    <row r="114" spans="2:18" x14ac:dyDescent="0.25">
      <c r="B114" s="15" t="s">
        <v>43</v>
      </c>
      <c r="C114" s="15" t="s">
        <v>5</v>
      </c>
      <c r="D114" s="16" t="s">
        <v>32</v>
      </c>
      <c r="E114" s="17"/>
      <c r="F114" s="15">
        <v>2025</v>
      </c>
      <c r="G114" s="15">
        <v>2030</v>
      </c>
      <c r="H114" s="15">
        <v>2035</v>
      </c>
      <c r="I114" s="15">
        <v>2040</v>
      </c>
      <c r="J114" s="15">
        <v>2045</v>
      </c>
      <c r="K114" s="15">
        <v>2050</v>
      </c>
      <c r="L114" s="17"/>
      <c r="M114" s="15">
        <v>2025</v>
      </c>
      <c r="N114" s="15">
        <v>2030</v>
      </c>
      <c r="O114" s="15">
        <v>2035</v>
      </c>
      <c r="P114" s="15">
        <v>2040</v>
      </c>
      <c r="Q114" s="15">
        <v>2045</v>
      </c>
      <c r="R114" s="15">
        <v>2050</v>
      </c>
    </row>
    <row r="115" spans="2:18" x14ac:dyDescent="0.25">
      <c r="B115" s="40" t="s">
        <v>107</v>
      </c>
      <c r="C115" s="40" t="s">
        <v>63</v>
      </c>
      <c r="D115" s="81">
        <v>82963</v>
      </c>
      <c r="E115" s="20"/>
      <c r="F115" s="19">
        <v>94015</v>
      </c>
      <c r="G115" s="19">
        <v>99932</v>
      </c>
      <c r="H115" s="19">
        <v>102771</v>
      </c>
      <c r="I115" s="19">
        <v>109731</v>
      </c>
      <c r="J115" s="19">
        <v>113293</v>
      </c>
      <c r="K115" s="19">
        <v>119381</v>
      </c>
      <c r="L115" s="20"/>
      <c r="M115" s="26">
        <v>95459</v>
      </c>
      <c r="N115" s="26">
        <v>101609</v>
      </c>
      <c r="O115" s="26">
        <v>108172</v>
      </c>
      <c r="P115" s="26">
        <v>122024</v>
      </c>
      <c r="Q115" s="26">
        <v>124273</v>
      </c>
      <c r="R115" s="26">
        <v>129472</v>
      </c>
    </row>
    <row r="116" spans="2:18" x14ac:dyDescent="0.25">
      <c r="B116" s="40" t="s">
        <v>108</v>
      </c>
      <c r="C116" s="40" t="s">
        <v>63</v>
      </c>
      <c r="D116" s="81">
        <v>48562</v>
      </c>
      <c r="E116" s="20"/>
      <c r="F116" s="19">
        <v>57288</v>
      </c>
      <c r="G116" s="19">
        <v>57682</v>
      </c>
      <c r="H116" s="19">
        <v>58769</v>
      </c>
      <c r="I116" s="19">
        <v>62584</v>
      </c>
      <c r="J116" s="19">
        <v>65098</v>
      </c>
      <c r="K116" s="19">
        <v>67443</v>
      </c>
      <c r="L116" s="20"/>
      <c r="M116" s="26">
        <v>58220</v>
      </c>
      <c r="N116" s="26">
        <v>58061</v>
      </c>
      <c r="O116" s="26">
        <v>62169</v>
      </c>
      <c r="P116" s="26">
        <v>64003</v>
      </c>
      <c r="Q116" s="26">
        <v>66601</v>
      </c>
      <c r="R116" s="26">
        <v>68791</v>
      </c>
    </row>
    <row r="117" spans="2:18" x14ac:dyDescent="0.25">
      <c r="B117" s="40" t="s">
        <v>109</v>
      </c>
      <c r="C117" s="40" t="s">
        <v>63</v>
      </c>
      <c r="D117" s="81">
        <v>34401</v>
      </c>
      <c r="E117" s="20"/>
      <c r="F117" s="19">
        <v>36727</v>
      </c>
      <c r="G117" s="19">
        <v>42250</v>
      </c>
      <c r="H117" s="19">
        <v>44003</v>
      </c>
      <c r="I117" s="19">
        <v>47147</v>
      </c>
      <c r="J117" s="19">
        <v>48196</v>
      </c>
      <c r="K117" s="19">
        <v>51939</v>
      </c>
      <c r="L117" s="20"/>
      <c r="M117" s="26">
        <v>37240</v>
      </c>
      <c r="N117" s="26">
        <v>43548</v>
      </c>
      <c r="O117" s="26">
        <v>46003</v>
      </c>
      <c r="P117" s="26">
        <v>58021</v>
      </c>
      <c r="Q117" s="26">
        <v>57672</v>
      </c>
      <c r="R117" s="26">
        <v>60680</v>
      </c>
    </row>
  </sheetData>
  <mergeCells count="30">
    <mergeCell ref="F113:K113"/>
    <mergeCell ref="M113:R113"/>
    <mergeCell ref="C111:R111"/>
    <mergeCell ref="F102:K102"/>
    <mergeCell ref="M102:R102"/>
    <mergeCell ref="C89:R89"/>
    <mergeCell ref="C100:R100"/>
    <mergeCell ref="F64:K64"/>
    <mergeCell ref="M64:R64"/>
    <mergeCell ref="F91:K91"/>
    <mergeCell ref="M91:R91"/>
    <mergeCell ref="C62:R62"/>
    <mergeCell ref="F46:K46"/>
    <mergeCell ref="M46:R46"/>
    <mergeCell ref="F55:K55"/>
    <mergeCell ref="M55:R55"/>
    <mergeCell ref="T2:Y2"/>
    <mergeCell ref="C44:R44"/>
    <mergeCell ref="C53:R53"/>
    <mergeCell ref="M38:R38"/>
    <mergeCell ref="M26:R26"/>
    <mergeCell ref="F38:K38"/>
    <mergeCell ref="F26:K26"/>
    <mergeCell ref="F2:K2"/>
    <mergeCell ref="M2:R2"/>
    <mergeCell ref="C13:R13"/>
    <mergeCell ref="C24:R24"/>
    <mergeCell ref="C36:R36"/>
    <mergeCell ref="F15:K15"/>
    <mergeCell ref="M15:R15"/>
  </mergeCells>
  <phoneticPr fontId="5" type="noConversion"/>
  <dataValidations count="1">
    <dataValidation allowBlank="1" showInputMessage="1" showErrorMessage="1" sqref="B14:D14 B25 B37 B13:C13 B36:C36 B24:C24 B45 B44:C44 B62:C62 B54 B63:D63 B89:B90 B101 C89 B100:C100 B112 B111:C111 B53:C53" xr:uid="{0A20D3AE-FBCD-49A7-974C-099539C7723C}"/>
  </dataValidation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4D0AE-C657-4904-B191-9C416AA6FD84}">
  <dimension ref="B1:Z37"/>
  <sheetViews>
    <sheetView showGridLines="0" zoomScale="85" zoomScaleNormal="85" workbookViewId="0">
      <pane xSplit="3" ySplit="3" topLeftCell="D4" activePane="bottomRight" state="frozen"/>
      <selection pane="topRight" activeCell="D1" sqref="D1"/>
      <selection pane="bottomLeft" activeCell="A4" sqref="A4"/>
      <selection pane="bottomRight" activeCell="M30" sqref="M30:R37"/>
    </sheetView>
  </sheetViews>
  <sheetFormatPr defaultRowHeight="15" x14ac:dyDescent="0.25"/>
  <cols>
    <col min="1" max="1" width="10" customWidth="1"/>
    <col min="2" max="2" width="55.7109375" customWidth="1"/>
    <col min="3" max="3" width="14.28515625" customWidth="1"/>
    <col min="4" max="4" width="11.42578125" customWidth="1"/>
    <col min="5" max="5" width="5.7109375" customWidth="1"/>
    <col min="6" max="11" width="12.85546875" customWidth="1"/>
    <col min="12" max="12" width="5.7109375" customWidth="1"/>
    <col min="13" max="18" width="12.85546875" customWidth="1"/>
    <col min="19" max="19" width="5.7109375" customWidth="1"/>
    <col min="20" max="25" width="12.85546875" customWidth="1"/>
    <col min="26" max="26" width="5.5703125" bestFit="1" customWidth="1"/>
    <col min="27" max="28" width="8.7109375" customWidth="1"/>
    <col min="29" max="31" width="7.28515625" bestFit="1" customWidth="1"/>
    <col min="32" max="32" width="8.42578125" bestFit="1" customWidth="1"/>
    <col min="33" max="33" width="7.28515625" bestFit="1" customWidth="1"/>
  </cols>
  <sheetData>
    <row r="1" spans="2:25" ht="18.75" x14ac:dyDescent="0.3">
      <c r="B1" s="79" t="s">
        <v>110</v>
      </c>
    </row>
    <row r="2" spans="2:25" x14ac:dyDescent="0.25">
      <c r="B2" s="1"/>
      <c r="E2" s="1"/>
      <c r="F2" s="117" t="s">
        <v>1</v>
      </c>
      <c r="G2" s="117"/>
      <c r="H2" s="117"/>
      <c r="I2" s="117"/>
      <c r="J2" s="117"/>
      <c r="K2" s="117"/>
      <c r="M2" s="113" t="s">
        <v>2</v>
      </c>
      <c r="N2" s="113"/>
      <c r="O2" s="113"/>
      <c r="P2" s="113"/>
      <c r="Q2" s="113"/>
      <c r="R2" s="113"/>
      <c r="T2" s="113" t="s">
        <v>3</v>
      </c>
      <c r="U2" s="113"/>
      <c r="V2" s="113"/>
      <c r="W2" s="113"/>
      <c r="X2" s="113"/>
      <c r="Y2" s="113"/>
    </row>
    <row r="3" spans="2:25" x14ac:dyDescent="0.25">
      <c r="B3" s="64" t="s">
        <v>4</v>
      </c>
      <c r="C3" s="64" t="s">
        <v>5</v>
      </c>
      <c r="F3" s="2">
        <v>2025</v>
      </c>
      <c r="G3" s="2">
        <v>2030</v>
      </c>
      <c r="H3" s="22">
        <v>2035</v>
      </c>
      <c r="I3" s="2">
        <v>2040</v>
      </c>
      <c r="J3" s="2">
        <v>2045</v>
      </c>
      <c r="K3" s="2">
        <v>2050</v>
      </c>
      <c r="M3" s="2">
        <v>2025</v>
      </c>
      <c r="N3" s="2">
        <v>2030</v>
      </c>
      <c r="O3" s="22">
        <v>2035</v>
      </c>
      <c r="P3" s="2">
        <v>2040</v>
      </c>
      <c r="Q3" s="2">
        <v>2045</v>
      </c>
      <c r="R3" s="2">
        <v>2050</v>
      </c>
      <c r="T3" s="2">
        <v>2025</v>
      </c>
      <c r="U3" s="2">
        <v>2030</v>
      </c>
      <c r="V3" s="2">
        <v>2035</v>
      </c>
      <c r="W3" s="2">
        <v>2040</v>
      </c>
      <c r="X3" s="2">
        <v>2045</v>
      </c>
      <c r="Y3" s="2">
        <v>2050</v>
      </c>
    </row>
    <row r="4" spans="2:25" x14ac:dyDescent="0.25">
      <c r="B4" s="64" t="s">
        <v>6</v>
      </c>
      <c r="C4" s="32" t="s">
        <v>7</v>
      </c>
      <c r="F4" s="97">
        <v>810.91835828499984</v>
      </c>
      <c r="G4" s="97">
        <v>609.12938237000003</v>
      </c>
      <c r="H4" s="97">
        <v>334.27403050500004</v>
      </c>
      <c r="I4" s="97">
        <v>284.14005248000007</v>
      </c>
      <c r="J4" s="97">
        <v>275.96415846400009</v>
      </c>
      <c r="K4" s="97">
        <v>264.60000000000002</v>
      </c>
      <c r="L4" s="18"/>
      <c r="M4" s="95">
        <v>814.9164680099999</v>
      </c>
      <c r="N4" s="95">
        <v>785.21434080200015</v>
      </c>
      <c r="O4" s="95">
        <v>574.58841418000009</v>
      </c>
      <c r="P4" s="95">
        <v>527.6907100389999</v>
      </c>
      <c r="Q4" s="95">
        <v>525.94018558099992</v>
      </c>
      <c r="R4" s="95">
        <v>510.54490658199995</v>
      </c>
      <c r="S4" s="18"/>
      <c r="T4" s="76">
        <v>804.86202781799989</v>
      </c>
      <c r="U4" s="76">
        <v>538.53939089000005</v>
      </c>
      <c r="V4" s="76">
        <v>167.00212301100009</v>
      </c>
      <c r="W4" s="76">
        <v>147.83366386200009</v>
      </c>
      <c r="X4" s="76">
        <v>133.32469739699991</v>
      </c>
      <c r="Y4" s="76">
        <v>124.54741653600001</v>
      </c>
    </row>
    <row r="5" spans="2:25" x14ac:dyDescent="0.25">
      <c r="B5" s="64" t="s">
        <v>8</v>
      </c>
      <c r="C5" s="32" t="s">
        <v>9</v>
      </c>
      <c r="F5" s="97">
        <v>1.3</v>
      </c>
      <c r="G5" s="97">
        <v>1.2</v>
      </c>
      <c r="H5" s="97">
        <v>1.1000000000000001</v>
      </c>
      <c r="I5" s="97">
        <v>1</v>
      </c>
      <c r="J5" s="97">
        <v>0.9</v>
      </c>
      <c r="K5" s="97">
        <v>0.9</v>
      </c>
      <c r="L5" s="18"/>
      <c r="M5" s="95">
        <v>1.3239689249999993</v>
      </c>
      <c r="N5" s="95">
        <v>1.17399399</v>
      </c>
      <c r="O5" s="95">
        <v>1.0850910449999986</v>
      </c>
      <c r="P5" s="95">
        <v>0.96065801499999903</v>
      </c>
      <c r="Q5" s="95">
        <v>0.92229292499999938</v>
      </c>
      <c r="R5" s="95">
        <v>0.90048736499999904</v>
      </c>
      <c r="S5" s="18"/>
      <c r="T5" s="76">
        <v>1.3254059349999989</v>
      </c>
      <c r="U5" s="76">
        <v>1.2081640749999987</v>
      </c>
      <c r="V5" s="76">
        <v>1.10575837</v>
      </c>
      <c r="W5" s="76">
        <v>0.97695395999999923</v>
      </c>
      <c r="X5" s="76">
        <v>0.94519642999999987</v>
      </c>
      <c r="Y5" s="76">
        <v>0.8934777550000006</v>
      </c>
    </row>
    <row r="6" spans="2:25" x14ac:dyDescent="0.25">
      <c r="B6" s="64" t="s">
        <v>10</v>
      </c>
      <c r="C6" s="32" t="s">
        <v>11</v>
      </c>
      <c r="F6" s="97">
        <v>4.9000000000000002E-2</v>
      </c>
      <c r="G6" s="97">
        <v>4.7E-2</v>
      </c>
      <c r="H6" s="97">
        <v>4.5999999999999999E-2</v>
      </c>
      <c r="I6" s="97">
        <v>3.9E-2</v>
      </c>
      <c r="J6" s="97">
        <v>3.7999999999999999E-2</v>
      </c>
      <c r="K6" s="97">
        <v>3.5000000000000003E-2</v>
      </c>
      <c r="L6" s="18"/>
      <c r="M6" s="95">
        <v>4.5411287999999966E-2</v>
      </c>
      <c r="N6" s="95">
        <v>4.5935759999999923E-2</v>
      </c>
      <c r="O6" s="95">
        <v>4.5813378000000016E-2</v>
      </c>
      <c r="P6" s="95">
        <v>4.1350217999999994E-2</v>
      </c>
      <c r="Q6" s="95">
        <v>3.905303999999999E-2</v>
      </c>
      <c r="R6" s="95">
        <v>3.7456379999999956E-2</v>
      </c>
      <c r="S6" s="18"/>
      <c r="T6" s="98">
        <v>4.5910254000000025E-2</v>
      </c>
      <c r="U6" s="98">
        <v>4.7821253999999966E-2</v>
      </c>
      <c r="V6" s="98">
        <v>4.6455239999999953E-2</v>
      </c>
      <c r="W6" s="98">
        <v>4.2147923999999962E-2</v>
      </c>
      <c r="X6" s="98">
        <v>3.9685697999999978E-2</v>
      </c>
      <c r="Y6" s="98">
        <v>3.6994541999999957E-2</v>
      </c>
    </row>
    <row r="7" spans="2:25" x14ac:dyDescent="0.25">
      <c r="B7" s="64" t="s">
        <v>12</v>
      </c>
      <c r="C7" s="32" t="s">
        <v>13</v>
      </c>
      <c r="F7" s="19">
        <v>859.51420652099978</v>
      </c>
      <c r="G7" s="19">
        <v>654.91108230400005</v>
      </c>
      <c r="H7" s="19">
        <v>376.94291067100005</v>
      </c>
      <c r="I7" s="19">
        <v>321.94989579800006</v>
      </c>
      <c r="J7" s="19">
        <v>312.18717315600009</v>
      </c>
      <c r="K7" s="19">
        <v>298.70999999999998</v>
      </c>
      <c r="L7" s="18"/>
      <c r="M7" s="26">
        <v>863.3257043939999</v>
      </c>
      <c r="N7" s="26">
        <v>829.68743981000011</v>
      </c>
      <c r="O7" s="26">
        <v>616.60994279800002</v>
      </c>
      <c r="P7" s="26">
        <v>565.10921756099992</v>
      </c>
      <c r="Q7" s="26">
        <v>561.68803306099994</v>
      </c>
      <c r="R7" s="26">
        <v>545.32000000000005</v>
      </c>
      <c r="S7" s="18"/>
      <c r="T7" s="76">
        <v>853.44656859199984</v>
      </c>
      <c r="U7" s="76">
        <v>584.45665607199999</v>
      </c>
      <c r="V7" s="76">
        <v>209.7610311950001</v>
      </c>
      <c r="W7" s="76">
        <v>185.91319482600005</v>
      </c>
      <c r="X7" s="76">
        <v>169.86823584699994</v>
      </c>
      <c r="Y7" s="76">
        <v>158.94952143800003</v>
      </c>
    </row>
    <row r="8" spans="2:25" x14ac:dyDescent="0.25">
      <c r="B8" s="64" t="s">
        <v>14</v>
      </c>
      <c r="C8" s="32" t="s">
        <v>13</v>
      </c>
      <c r="F8" s="19">
        <v>-720.31988214833609</v>
      </c>
      <c r="G8" s="19">
        <v>-750.03769437400001</v>
      </c>
      <c r="H8" s="19">
        <v>-682.75701703000004</v>
      </c>
      <c r="I8" s="19">
        <v>-719.07425992526055</v>
      </c>
      <c r="J8" s="19">
        <v>-940.2637902013297</v>
      </c>
      <c r="K8" s="19">
        <v>-786.33018364878114</v>
      </c>
      <c r="L8" s="18"/>
      <c r="M8" s="26">
        <v>-721.05829779975409</v>
      </c>
      <c r="N8" s="26">
        <v>-732.69344972686235</v>
      </c>
      <c r="O8" s="26">
        <v>-661.63293958423981</v>
      </c>
      <c r="P8" s="26">
        <v>-857.25625146668722</v>
      </c>
      <c r="Q8" s="26">
        <v>-995.29655497885039</v>
      </c>
      <c r="R8" s="26">
        <v>-835.99071064043494</v>
      </c>
      <c r="S8" s="18"/>
      <c r="T8" s="76">
        <v>-715.75623168417678</v>
      </c>
      <c r="U8" s="76">
        <v>-749.16277459399998</v>
      </c>
      <c r="V8" s="76">
        <v>-674.27723503499999</v>
      </c>
      <c r="W8" s="76">
        <v>-673.17703321988688</v>
      </c>
      <c r="X8" s="76">
        <v>-932.69674978643025</v>
      </c>
      <c r="Y8" s="76">
        <v>-759.8</v>
      </c>
    </row>
    <row r="9" spans="2:25" x14ac:dyDescent="0.25">
      <c r="B9" s="64" t="s">
        <v>15</v>
      </c>
      <c r="C9" s="32" t="s">
        <v>13</v>
      </c>
      <c r="F9" s="19">
        <f>F8+F7</f>
        <v>139.19432437266369</v>
      </c>
      <c r="G9" s="19">
        <f>G8+G7</f>
        <v>-95.126612069999965</v>
      </c>
      <c r="H9" s="19">
        <f t="shared" ref="H9:K9" si="0">H8+H7</f>
        <v>-305.81410635899999</v>
      </c>
      <c r="I9" s="19">
        <f t="shared" si="0"/>
        <v>-397.12436412726049</v>
      </c>
      <c r="J9" s="19">
        <f t="shared" si="0"/>
        <v>-628.07661704532961</v>
      </c>
      <c r="K9" s="19">
        <f t="shared" si="0"/>
        <v>-487.62018364878116</v>
      </c>
      <c r="L9" s="18"/>
      <c r="M9" s="26">
        <f>M7+M8</f>
        <v>142.26740659424581</v>
      </c>
      <c r="N9" s="26">
        <f t="shared" ref="N9:R9" si="1">N7+N8</f>
        <v>96.99399008313776</v>
      </c>
      <c r="O9" s="26">
        <f t="shared" si="1"/>
        <v>-45.022996786239787</v>
      </c>
      <c r="P9" s="26">
        <f>P7+P8</f>
        <v>-292.14703390568729</v>
      </c>
      <c r="Q9" s="26">
        <f t="shared" si="1"/>
        <v>-433.60852191785045</v>
      </c>
      <c r="R9" s="26">
        <f t="shared" si="1"/>
        <v>-290.67071064043489</v>
      </c>
      <c r="S9" s="18"/>
      <c r="T9" s="76">
        <f>T7+T8</f>
        <v>137.69033690782305</v>
      </c>
      <c r="U9" s="76">
        <f t="shared" ref="U9:Y9" si="2">U7+U8</f>
        <v>-164.706118522</v>
      </c>
      <c r="V9" s="76">
        <f t="shared" si="2"/>
        <v>-464.51620383999989</v>
      </c>
      <c r="W9" s="76">
        <f t="shared" si="2"/>
        <v>-487.26383839388683</v>
      </c>
      <c r="X9" s="76">
        <f t="shared" si="2"/>
        <v>-762.82851393943031</v>
      </c>
      <c r="Y9" s="76">
        <f t="shared" si="2"/>
        <v>-600.85047856199992</v>
      </c>
    </row>
    <row r="10" spans="2:25" x14ac:dyDescent="0.25">
      <c r="E10" s="18"/>
      <c r="F10" s="18"/>
      <c r="G10" s="18"/>
      <c r="H10" s="18"/>
      <c r="I10" s="18"/>
      <c r="J10" s="18"/>
      <c r="K10" s="18"/>
      <c r="L10" s="18"/>
      <c r="M10" s="18"/>
      <c r="N10" s="18"/>
      <c r="O10" s="18"/>
      <c r="P10" s="18"/>
      <c r="Q10" s="18"/>
      <c r="R10" s="18"/>
      <c r="S10" s="18"/>
      <c r="T10" s="18"/>
      <c r="U10" s="18"/>
      <c r="V10" s="18"/>
      <c r="W10" s="18"/>
      <c r="X10" s="18"/>
      <c r="Y10" s="18"/>
    </row>
    <row r="11" spans="2:25" x14ac:dyDescent="0.25">
      <c r="B11" s="1"/>
      <c r="C11" s="1" t="s">
        <v>4</v>
      </c>
      <c r="F11" s="94"/>
      <c r="G11" s="94"/>
      <c r="H11" s="94"/>
      <c r="I11" s="94"/>
      <c r="J11" s="94"/>
      <c r="K11" s="94"/>
      <c r="L11" s="94"/>
      <c r="M11" s="94"/>
      <c r="N11" s="94"/>
      <c r="O11" s="94"/>
      <c r="P11" s="94"/>
      <c r="Q11" s="94"/>
      <c r="R11" s="94"/>
      <c r="S11" s="94"/>
      <c r="T11" s="94"/>
      <c r="U11" s="94"/>
      <c r="V11" s="94"/>
      <c r="W11" s="94"/>
      <c r="X11" s="94"/>
      <c r="Y11" s="94"/>
    </row>
    <row r="12" spans="2:25" ht="102.75" customHeight="1" x14ac:dyDescent="0.25">
      <c r="B12" s="10" t="s">
        <v>111</v>
      </c>
      <c r="C12" s="115" t="s">
        <v>112</v>
      </c>
      <c r="D12" s="115"/>
      <c r="E12" s="115"/>
      <c r="F12" s="115"/>
      <c r="G12" s="115"/>
      <c r="H12" s="115"/>
      <c r="I12" s="115"/>
      <c r="J12" s="115"/>
      <c r="K12" s="115"/>
      <c r="L12" s="115"/>
      <c r="M12" s="115"/>
      <c r="N12" s="115"/>
      <c r="O12" s="115"/>
      <c r="P12" s="115"/>
      <c r="Q12" s="115"/>
      <c r="R12" s="115"/>
    </row>
    <row r="13" spans="2:25" x14ac:dyDescent="0.25">
      <c r="D13" s="1"/>
      <c r="F13" s="113" t="s">
        <v>1</v>
      </c>
      <c r="G13" s="113"/>
      <c r="H13" s="113"/>
      <c r="I13" s="113"/>
      <c r="J13" s="113"/>
      <c r="K13" s="113"/>
      <c r="M13" s="113" t="s">
        <v>2</v>
      </c>
      <c r="N13" s="113"/>
      <c r="O13" s="113"/>
      <c r="P13" s="113"/>
      <c r="Q13" s="113"/>
      <c r="R13" s="113"/>
    </row>
    <row r="14" spans="2:25" x14ac:dyDescent="0.25">
      <c r="B14" s="1" t="s">
        <v>31</v>
      </c>
      <c r="C14" s="1" t="s">
        <v>5</v>
      </c>
      <c r="D14" s="7" t="s">
        <v>32</v>
      </c>
      <c r="E14" s="1"/>
      <c r="F14" s="2">
        <v>2025</v>
      </c>
      <c r="G14" s="2">
        <v>2030</v>
      </c>
      <c r="H14" s="2">
        <v>2035</v>
      </c>
      <c r="I14" s="2">
        <v>2040</v>
      </c>
      <c r="J14" s="2">
        <v>2045</v>
      </c>
      <c r="K14" s="2">
        <v>2050</v>
      </c>
      <c r="M14" s="2">
        <v>2025</v>
      </c>
      <c r="N14" s="2">
        <v>2030</v>
      </c>
      <c r="O14" s="2">
        <v>2035</v>
      </c>
      <c r="P14" s="2">
        <v>2040</v>
      </c>
      <c r="Q14" s="2">
        <v>2045</v>
      </c>
      <c r="R14" s="2">
        <v>2050</v>
      </c>
    </row>
    <row r="15" spans="2:25" s="17" customFormat="1" x14ac:dyDescent="0.25">
      <c r="B15" s="40" t="s">
        <v>113</v>
      </c>
      <c r="C15" s="40" t="s">
        <v>114</v>
      </c>
      <c r="D15" s="81">
        <v>388</v>
      </c>
      <c r="E15" s="20"/>
      <c r="F15" s="19">
        <v>384</v>
      </c>
      <c r="G15" s="19">
        <v>390</v>
      </c>
      <c r="H15" s="19">
        <v>390</v>
      </c>
      <c r="I15" s="19">
        <v>390</v>
      </c>
      <c r="J15" s="19">
        <v>390</v>
      </c>
      <c r="K15" s="19">
        <v>390</v>
      </c>
      <c r="L15" s="20"/>
      <c r="M15" s="26">
        <v>384</v>
      </c>
      <c r="N15" s="26">
        <v>388</v>
      </c>
      <c r="O15" s="26">
        <v>386</v>
      </c>
      <c r="P15" s="26">
        <v>385</v>
      </c>
      <c r="Q15" s="26">
        <v>383</v>
      </c>
      <c r="R15" s="26">
        <v>381</v>
      </c>
      <c r="T15"/>
      <c r="U15"/>
      <c r="V15"/>
      <c r="W15"/>
    </row>
    <row r="16" spans="2:25" s="17" customFormat="1" x14ac:dyDescent="0.25">
      <c r="B16" s="40" t="s">
        <v>115</v>
      </c>
      <c r="C16" s="40" t="s">
        <v>114</v>
      </c>
      <c r="D16" s="81">
        <v>112</v>
      </c>
      <c r="E16" s="20"/>
      <c r="F16" s="19">
        <v>109</v>
      </c>
      <c r="G16" s="19">
        <v>106</v>
      </c>
      <c r="H16" s="19">
        <v>106</v>
      </c>
      <c r="I16" s="19">
        <v>106</v>
      </c>
      <c r="J16" s="19">
        <v>106</v>
      </c>
      <c r="K16" s="19">
        <v>106</v>
      </c>
      <c r="L16" s="20"/>
      <c r="M16" s="26">
        <v>109</v>
      </c>
      <c r="N16" s="26">
        <v>106</v>
      </c>
      <c r="O16" s="26">
        <v>103</v>
      </c>
      <c r="P16" s="26">
        <v>99</v>
      </c>
      <c r="Q16" s="26">
        <v>96</v>
      </c>
      <c r="R16" s="26">
        <v>93</v>
      </c>
      <c r="T16" s="29"/>
      <c r="U16" s="27"/>
    </row>
    <row r="17" spans="2:20" s="17" customFormat="1" x14ac:dyDescent="0.25">
      <c r="B17" s="40" t="s">
        <v>116</v>
      </c>
      <c r="C17" s="40" t="s">
        <v>114</v>
      </c>
      <c r="D17" s="81">
        <v>43</v>
      </c>
      <c r="E17" s="20"/>
      <c r="F17" s="19">
        <v>45</v>
      </c>
      <c r="G17" s="19">
        <v>39</v>
      </c>
      <c r="H17" s="19">
        <v>37</v>
      </c>
      <c r="I17" s="19">
        <v>36</v>
      </c>
      <c r="J17" s="19">
        <v>36</v>
      </c>
      <c r="K17" s="19">
        <v>35</v>
      </c>
      <c r="L17" s="20"/>
      <c r="M17" s="26">
        <v>45</v>
      </c>
      <c r="N17" s="26">
        <v>38</v>
      </c>
      <c r="O17" s="26">
        <v>39</v>
      </c>
      <c r="P17" s="26">
        <v>36</v>
      </c>
      <c r="Q17" s="26">
        <v>36</v>
      </c>
      <c r="R17" s="26">
        <v>36</v>
      </c>
      <c r="T17" s="29"/>
    </row>
    <row r="18" spans="2:20" s="17" customFormat="1" x14ac:dyDescent="0.25">
      <c r="B18" s="40" t="s">
        <v>117</v>
      </c>
      <c r="C18" s="40" t="s">
        <v>114</v>
      </c>
      <c r="D18" s="81">
        <v>8</v>
      </c>
      <c r="E18" s="20"/>
      <c r="F18" s="19">
        <v>9</v>
      </c>
      <c r="G18" s="19">
        <v>10</v>
      </c>
      <c r="H18" s="19">
        <v>9</v>
      </c>
      <c r="I18" s="19">
        <v>9</v>
      </c>
      <c r="J18" s="19">
        <v>9</v>
      </c>
      <c r="K18" s="19">
        <v>9</v>
      </c>
      <c r="L18" s="20"/>
      <c r="M18" s="26">
        <v>9</v>
      </c>
      <c r="N18" s="26">
        <v>10</v>
      </c>
      <c r="O18" s="26">
        <v>9</v>
      </c>
      <c r="P18" s="26">
        <v>10</v>
      </c>
      <c r="Q18" s="26">
        <v>9</v>
      </c>
      <c r="R18" s="26">
        <v>9</v>
      </c>
      <c r="T18" s="29"/>
    </row>
    <row r="19" spans="2:20" s="17" customFormat="1" x14ac:dyDescent="0.25">
      <c r="B19" s="40" t="s">
        <v>118</v>
      </c>
      <c r="C19" s="40" t="s">
        <v>114</v>
      </c>
      <c r="D19" s="81">
        <v>6</v>
      </c>
      <c r="E19" s="20"/>
      <c r="F19" s="19">
        <v>8</v>
      </c>
      <c r="G19" s="19">
        <v>10</v>
      </c>
      <c r="H19" s="19">
        <v>10</v>
      </c>
      <c r="I19" s="19">
        <v>10</v>
      </c>
      <c r="J19" s="19">
        <v>10</v>
      </c>
      <c r="K19" s="19">
        <v>10</v>
      </c>
      <c r="L19" s="20"/>
      <c r="M19" s="26">
        <v>8</v>
      </c>
      <c r="N19" s="26">
        <v>10</v>
      </c>
      <c r="O19" s="26">
        <v>10</v>
      </c>
      <c r="P19" s="26">
        <v>15</v>
      </c>
      <c r="Q19" s="26">
        <v>15</v>
      </c>
      <c r="R19" s="26">
        <v>16</v>
      </c>
      <c r="T19" s="29"/>
    </row>
    <row r="20" spans="2:20" s="17" customFormat="1" x14ac:dyDescent="0.25">
      <c r="B20" s="40" t="s">
        <v>119</v>
      </c>
      <c r="C20" s="40" t="s">
        <v>114</v>
      </c>
      <c r="D20" s="81">
        <v>156</v>
      </c>
      <c r="E20" s="20"/>
      <c r="F20" s="19">
        <v>142</v>
      </c>
      <c r="G20" s="19">
        <v>119</v>
      </c>
      <c r="H20" s="19">
        <v>118</v>
      </c>
      <c r="I20" s="19">
        <v>113</v>
      </c>
      <c r="J20" s="19">
        <v>112</v>
      </c>
      <c r="K20" s="19">
        <v>106</v>
      </c>
      <c r="L20" s="20"/>
      <c r="M20" s="26">
        <v>141</v>
      </c>
      <c r="N20" s="26">
        <v>119</v>
      </c>
      <c r="O20" s="26">
        <v>120</v>
      </c>
      <c r="P20" s="26">
        <v>112</v>
      </c>
      <c r="Q20" s="26">
        <v>117</v>
      </c>
      <c r="R20" s="26">
        <v>116</v>
      </c>
      <c r="T20" s="29"/>
    </row>
    <row r="21" spans="2:20" s="17" customFormat="1" x14ac:dyDescent="0.25">
      <c r="B21" s="40" t="s">
        <v>120</v>
      </c>
      <c r="C21" s="40" t="s">
        <v>114</v>
      </c>
      <c r="D21" s="81">
        <v>67</v>
      </c>
      <c r="E21" s="20"/>
      <c r="F21" s="19">
        <v>78</v>
      </c>
      <c r="G21" s="19">
        <v>93</v>
      </c>
      <c r="H21" s="19">
        <v>90</v>
      </c>
      <c r="I21" s="19">
        <v>88</v>
      </c>
      <c r="J21" s="19">
        <v>85</v>
      </c>
      <c r="K21" s="19">
        <v>84</v>
      </c>
      <c r="L21" s="20"/>
      <c r="M21" s="26">
        <v>78</v>
      </c>
      <c r="N21" s="26">
        <v>94</v>
      </c>
      <c r="O21" s="26">
        <v>90</v>
      </c>
      <c r="P21" s="26">
        <v>89</v>
      </c>
      <c r="Q21" s="26">
        <v>87</v>
      </c>
      <c r="R21" s="26">
        <v>87</v>
      </c>
      <c r="T21" s="29"/>
    </row>
    <row r="22" spans="2:20" s="17" customFormat="1" x14ac:dyDescent="0.25">
      <c r="B22" s="40" t="s">
        <v>121</v>
      </c>
      <c r="C22" s="40" t="s">
        <v>114</v>
      </c>
      <c r="D22" s="81">
        <v>14</v>
      </c>
      <c r="E22" s="20"/>
      <c r="F22" s="19">
        <v>19</v>
      </c>
      <c r="G22" s="19">
        <v>26</v>
      </c>
      <c r="H22" s="19">
        <v>32</v>
      </c>
      <c r="I22" s="19">
        <v>40</v>
      </c>
      <c r="J22" s="19">
        <v>43</v>
      </c>
      <c r="K22" s="19">
        <v>47</v>
      </c>
      <c r="L22" s="20"/>
      <c r="M22" s="26">
        <v>19</v>
      </c>
      <c r="N22" s="26">
        <v>26</v>
      </c>
      <c r="O22" s="26">
        <v>32</v>
      </c>
      <c r="P22" s="26">
        <v>40</v>
      </c>
      <c r="Q22" s="26">
        <v>44</v>
      </c>
      <c r="R22" s="26">
        <v>46</v>
      </c>
    </row>
    <row r="23" spans="2:20" s="17" customFormat="1" x14ac:dyDescent="0.25">
      <c r="B23" s="40" t="s">
        <v>122</v>
      </c>
      <c r="C23" s="40" t="s">
        <v>114</v>
      </c>
      <c r="D23" s="81">
        <v>3</v>
      </c>
      <c r="E23" s="20"/>
      <c r="F23" s="19">
        <v>3</v>
      </c>
      <c r="G23" s="19">
        <v>3</v>
      </c>
      <c r="H23" s="19">
        <v>3</v>
      </c>
      <c r="I23" s="19">
        <v>3</v>
      </c>
      <c r="J23" s="19">
        <v>3</v>
      </c>
      <c r="K23" s="19">
        <v>6</v>
      </c>
      <c r="L23" s="20"/>
      <c r="M23" s="26">
        <v>2</v>
      </c>
      <c r="N23" s="26">
        <v>2</v>
      </c>
      <c r="O23" s="26">
        <v>2</v>
      </c>
      <c r="P23" s="26">
        <v>5</v>
      </c>
      <c r="Q23" s="26">
        <v>6</v>
      </c>
      <c r="R23" s="26">
        <v>9</v>
      </c>
    </row>
    <row r="24" spans="2:20" s="17" customFormat="1" x14ac:dyDescent="0.25">
      <c r="B24" s="65" t="s">
        <v>123</v>
      </c>
      <c r="C24" s="40" t="s">
        <v>114</v>
      </c>
      <c r="D24" s="81">
        <v>0</v>
      </c>
      <c r="E24" s="20"/>
      <c r="F24" s="19">
        <v>1</v>
      </c>
      <c r="G24" s="19">
        <v>2</v>
      </c>
      <c r="H24" s="19">
        <v>2</v>
      </c>
      <c r="I24" s="19">
        <v>3</v>
      </c>
      <c r="J24" s="19">
        <v>4</v>
      </c>
      <c r="K24" s="19">
        <v>4</v>
      </c>
      <c r="L24" s="20"/>
      <c r="M24" s="26">
        <v>3</v>
      </c>
      <c r="N24" s="26">
        <v>5</v>
      </c>
      <c r="O24" s="26">
        <v>6</v>
      </c>
      <c r="P24" s="26">
        <v>6</v>
      </c>
      <c r="Q24" s="26">
        <v>6</v>
      </c>
      <c r="R24" s="26">
        <v>6</v>
      </c>
    </row>
    <row r="25" spans="2:20" s="17" customFormat="1" x14ac:dyDescent="0.25">
      <c r="B25"/>
      <c r="C25"/>
      <c r="D25"/>
      <c r="E25"/>
      <c r="F25"/>
      <c r="G25"/>
      <c r="H25"/>
      <c r="I25"/>
      <c r="J25"/>
      <c r="K25"/>
      <c r="L25"/>
      <c r="M25"/>
      <c r="N25"/>
      <c r="O25"/>
      <c r="P25"/>
      <c r="Q25"/>
      <c r="R25"/>
      <c r="S25"/>
    </row>
    <row r="26" spans="2:20" s="17" customFormat="1" x14ac:dyDescent="0.25">
      <c r="B26" s="1"/>
      <c r="C26" s="1" t="s">
        <v>4</v>
      </c>
      <c r="D26"/>
      <c r="E26"/>
      <c r="F26"/>
      <c r="G26"/>
      <c r="H26"/>
      <c r="I26"/>
      <c r="J26"/>
      <c r="K26"/>
      <c r="L26"/>
      <c r="M26"/>
      <c r="N26"/>
      <c r="O26"/>
      <c r="P26"/>
      <c r="Q26"/>
      <c r="R26"/>
      <c r="S26"/>
    </row>
    <row r="27" spans="2:20" s="17" customFormat="1" ht="69" customHeight="1" x14ac:dyDescent="0.25">
      <c r="B27" s="10" t="s">
        <v>124</v>
      </c>
      <c r="C27" s="115" t="s">
        <v>125</v>
      </c>
      <c r="D27" s="115"/>
      <c r="E27" s="115"/>
      <c r="F27" s="115"/>
      <c r="G27" s="115"/>
      <c r="H27" s="115"/>
      <c r="I27" s="115"/>
      <c r="J27" s="115"/>
      <c r="K27" s="115"/>
      <c r="L27" s="115"/>
      <c r="M27" s="115"/>
      <c r="N27" s="115"/>
      <c r="O27" s="115"/>
      <c r="P27" s="115"/>
      <c r="Q27" s="115"/>
      <c r="R27" s="115"/>
      <c r="S27"/>
    </row>
    <row r="28" spans="2:20" s="17" customFormat="1" x14ac:dyDescent="0.25">
      <c r="B28"/>
      <c r="C28"/>
      <c r="D28" s="1"/>
      <c r="E28"/>
      <c r="F28" s="113" t="s">
        <v>1</v>
      </c>
      <c r="G28" s="113"/>
      <c r="H28" s="113"/>
      <c r="I28" s="113"/>
      <c r="J28" s="113"/>
      <c r="K28" s="113"/>
      <c r="L28"/>
      <c r="M28" s="113" t="s">
        <v>2</v>
      </c>
      <c r="N28" s="113"/>
      <c r="O28" s="113"/>
      <c r="P28" s="113"/>
      <c r="Q28" s="113"/>
      <c r="R28" s="113"/>
      <c r="S28"/>
    </row>
    <row r="29" spans="2:20" s="17" customFormat="1" x14ac:dyDescent="0.25">
      <c r="B29" s="1" t="s">
        <v>31</v>
      </c>
      <c r="C29" s="1" t="s">
        <v>5</v>
      </c>
      <c r="D29" s="7" t="s">
        <v>32</v>
      </c>
      <c r="E29" s="1"/>
      <c r="F29" s="2">
        <v>2025</v>
      </c>
      <c r="G29" s="2">
        <v>2030</v>
      </c>
      <c r="H29" s="2">
        <v>2035</v>
      </c>
      <c r="I29" s="2">
        <v>2040</v>
      </c>
      <c r="J29" s="2">
        <v>2045</v>
      </c>
      <c r="K29" s="2">
        <v>2050</v>
      </c>
      <c r="L29"/>
      <c r="M29" s="2">
        <v>2025</v>
      </c>
      <c r="N29" s="2">
        <v>2030</v>
      </c>
      <c r="O29" s="2">
        <v>2035</v>
      </c>
      <c r="P29" s="2">
        <v>2040</v>
      </c>
      <c r="Q29" s="2">
        <v>2045</v>
      </c>
      <c r="R29" s="2">
        <v>2050</v>
      </c>
      <c r="S29"/>
    </row>
    <row r="30" spans="2:20" s="17" customFormat="1" x14ac:dyDescent="0.25">
      <c r="B30" s="63" t="s">
        <v>126</v>
      </c>
      <c r="C30" s="40" t="s">
        <v>127</v>
      </c>
      <c r="D30" s="81">
        <v>1392</v>
      </c>
      <c r="E30" s="20"/>
      <c r="F30" s="19">
        <v>811.20770000000005</v>
      </c>
      <c r="G30" s="19">
        <v>568</v>
      </c>
      <c r="H30" s="19">
        <v>209</v>
      </c>
      <c r="I30" s="19">
        <v>209</v>
      </c>
      <c r="J30" s="19">
        <v>209</v>
      </c>
      <c r="K30" s="19">
        <v>209</v>
      </c>
      <c r="L30" s="20"/>
      <c r="M30" s="26">
        <v>817.04899999999998</v>
      </c>
      <c r="N30" s="26">
        <v>904</v>
      </c>
      <c r="O30" s="26">
        <v>571</v>
      </c>
      <c r="P30" s="26">
        <v>571</v>
      </c>
      <c r="Q30" s="26">
        <v>571</v>
      </c>
      <c r="R30" s="26">
        <v>571</v>
      </c>
      <c r="S30"/>
      <c r="T30" s="27"/>
    </row>
    <row r="31" spans="2:20" s="17" customFormat="1" x14ac:dyDescent="0.25">
      <c r="B31" s="40" t="s">
        <v>128</v>
      </c>
      <c r="C31" s="40" t="s">
        <v>127</v>
      </c>
      <c r="D31" s="81">
        <v>668</v>
      </c>
      <c r="E31" s="20"/>
      <c r="F31" s="19">
        <v>356.93138800000003</v>
      </c>
      <c r="G31" s="19">
        <v>119.28</v>
      </c>
      <c r="H31" s="19">
        <v>0</v>
      </c>
      <c r="I31" s="19">
        <v>0</v>
      </c>
      <c r="J31" s="19">
        <v>0</v>
      </c>
      <c r="K31" s="19">
        <v>0</v>
      </c>
      <c r="L31" s="20"/>
      <c r="M31" s="26">
        <v>384.01302999999996</v>
      </c>
      <c r="N31" s="26">
        <v>325.44</v>
      </c>
      <c r="O31" s="26">
        <v>0</v>
      </c>
      <c r="P31" s="26">
        <v>0</v>
      </c>
      <c r="Q31" s="26">
        <v>0</v>
      </c>
      <c r="R31" s="26">
        <v>0</v>
      </c>
      <c r="S31"/>
      <c r="T31" s="27"/>
    </row>
    <row r="32" spans="2:20" s="17" customFormat="1" x14ac:dyDescent="0.25">
      <c r="B32" s="40" t="s">
        <v>129</v>
      </c>
      <c r="C32" s="40" t="s">
        <v>127</v>
      </c>
      <c r="D32" s="81">
        <v>724</v>
      </c>
      <c r="E32" s="20"/>
      <c r="F32" s="19">
        <v>454.27631200000008</v>
      </c>
      <c r="G32" s="19">
        <v>448.72</v>
      </c>
      <c r="H32" s="19">
        <v>209</v>
      </c>
      <c r="I32" s="19">
        <v>209</v>
      </c>
      <c r="J32" s="19">
        <v>209</v>
      </c>
      <c r="K32" s="19">
        <v>209</v>
      </c>
      <c r="L32" s="20"/>
      <c r="M32" s="26">
        <v>433.03597000000002</v>
      </c>
      <c r="N32" s="26">
        <v>578.56000000000006</v>
      </c>
      <c r="O32" s="26">
        <v>571</v>
      </c>
      <c r="P32" s="26">
        <v>571</v>
      </c>
      <c r="Q32" s="26">
        <v>571</v>
      </c>
      <c r="R32" s="26">
        <v>571</v>
      </c>
      <c r="S32"/>
    </row>
    <row r="33" spans="2:26" s="17" customFormat="1" x14ac:dyDescent="0.25">
      <c r="B33" s="40" t="s">
        <v>130</v>
      </c>
      <c r="C33" s="40" t="s">
        <v>127</v>
      </c>
      <c r="D33" s="81">
        <v>815</v>
      </c>
      <c r="E33" s="20"/>
      <c r="F33" s="19">
        <v>700</v>
      </c>
      <c r="G33" s="19">
        <v>495</v>
      </c>
      <c r="H33" s="19">
        <v>227</v>
      </c>
      <c r="I33" s="19">
        <v>227</v>
      </c>
      <c r="J33" s="19">
        <v>227</v>
      </c>
      <c r="K33" s="19">
        <v>227</v>
      </c>
      <c r="L33" s="20"/>
      <c r="M33" s="26">
        <v>700</v>
      </c>
      <c r="N33" s="26">
        <v>918</v>
      </c>
      <c r="O33" s="26">
        <v>860</v>
      </c>
      <c r="P33" s="26">
        <v>860</v>
      </c>
      <c r="Q33" s="26">
        <v>860</v>
      </c>
      <c r="R33" s="26">
        <v>860</v>
      </c>
      <c r="S33"/>
    </row>
    <row r="34" spans="2:26" s="17" customFormat="1" x14ac:dyDescent="0.25">
      <c r="B34" s="40" t="s">
        <v>131</v>
      </c>
      <c r="C34" s="40" t="s">
        <v>127</v>
      </c>
      <c r="D34" s="81">
        <v>33</v>
      </c>
      <c r="E34" s="20"/>
      <c r="F34" s="19">
        <v>27.3</v>
      </c>
      <c r="G34" s="19">
        <v>12.375</v>
      </c>
      <c r="H34" s="19">
        <v>0</v>
      </c>
      <c r="I34" s="19">
        <v>0</v>
      </c>
      <c r="J34" s="19">
        <v>0</v>
      </c>
      <c r="K34" s="19">
        <v>0</v>
      </c>
      <c r="L34" s="20"/>
      <c r="M34" s="26">
        <v>24.500000000000004</v>
      </c>
      <c r="N34" s="26">
        <v>11.016</v>
      </c>
      <c r="O34" s="26">
        <v>0</v>
      </c>
      <c r="P34" s="26">
        <v>0</v>
      </c>
      <c r="Q34" s="26">
        <v>0</v>
      </c>
      <c r="R34" s="26">
        <v>0</v>
      </c>
      <c r="S34"/>
    </row>
    <row r="35" spans="2:26" x14ac:dyDescent="0.25">
      <c r="B35" s="40" t="s">
        <v>132</v>
      </c>
      <c r="C35" s="40" t="s">
        <v>127</v>
      </c>
      <c r="D35" s="81">
        <v>782</v>
      </c>
      <c r="E35" s="20"/>
      <c r="F35" s="19">
        <v>672.69999999999993</v>
      </c>
      <c r="G35" s="19">
        <v>482.625</v>
      </c>
      <c r="H35" s="19">
        <v>227</v>
      </c>
      <c r="I35" s="19">
        <v>227</v>
      </c>
      <c r="J35" s="19">
        <v>227</v>
      </c>
      <c r="K35" s="19">
        <v>227</v>
      </c>
      <c r="L35" s="20"/>
      <c r="M35" s="26">
        <v>675.5</v>
      </c>
      <c r="N35" s="26">
        <v>906.98400000000004</v>
      </c>
      <c r="O35" s="26">
        <v>860</v>
      </c>
      <c r="P35" s="26">
        <v>860</v>
      </c>
      <c r="Q35" s="26">
        <v>860</v>
      </c>
      <c r="R35" s="26">
        <v>860</v>
      </c>
      <c r="T35" s="17"/>
      <c r="U35" s="17"/>
      <c r="V35" s="17"/>
      <c r="W35" s="17"/>
      <c r="X35" s="17"/>
      <c r="Y35" s="17"/>
      <c r="Z35" s="17"/>
    </row>
    <row r="36" spans="2:26" x14ac:dyDescent="0.25">
      <c r="B36" s="40" t="s">
        <v>133</v>
      </c>
      <c r="C36" s="40" t="s">
        <v>127</v>
      </c>
      <c r="D36" s="81">
        <v>0</v>
      </c>
      <c r="E36" s="20"/>
      <c r="F36" s="19">
        <v>0</v>
      </c>
      <c r="G36" s="19">
        <v>1768</v>
      </c>
      <c r="H36" s="19">
        <v>209</v>
      </c>
      <c r="I36" s="19">
        <v>209</v>
      </c>
      <c r="J36" s="19">
        <v>209</v>
      </c>
      <c r="K36" s="19">
        <v>209</v>
      </c>
      <c r="L36" s="20"/>
      <c r="M36" s="26">
        <v>0</v>
      </c>
      <c r="N36" s="26">
        <v>1768</v>
      </c>
      <c r="O36" s="26">
        <v>209</v>
      </c>
      <c r="P36" s="26">
        <v>209</v>
      </c>
      <c r="Q36" s="26">
        <v>209</v>
      </c>
      <c r="R36" s="26">
        <v>209</v>
      </c>
      <c r="T36" s="17"/>
      <c r="U36" s="17"/>
      <c r="V36" s="17"/>
      <c r="W36" s="17"/>
      <c r="X36" s="17"/>
      <c r="Y36" s="17"/>
    </row>
    <row r="37" spans="2:26" x14ac:dyDescent="0.25">
      <c r="B37" s="40" t="s">
        <v>134</v>
      </c>
      <c r="C37" s="40" t="s">
        <v>127</v>
      </c>
      <c r="D37" s="81">
        <v>0</v>
      </c>
      <c r="E37" s="20"/>
      <c r="F37" s="19">
        <v>0</v>
      </c>
      <c r="G37" s="19">
        <v>632</v>
      </c>
      <c r="H37" s="19">
        <v>227</v>
      </c>
      <c r="I37" s="19">
        <v>227</v>
      </c>
      <c r="J37" s="19">
        <v>227</v>
      </c>
      <c r="K37" s="19">
        <v>227</v>
      </c>
      <c r="L37" s="20"/>
      <c r="M37" s="26">
        <v>0</v>
      </c>
      <c r="N37" s="26">
        <v>632</v>
      </c>
      <c r="O37" s="26">
        <v>227</v>
      </c>
      <c r="P37" s="26">
        <v>227</v>
      </c>
      <c r="Q37" s="26">
        <v>227</v>
      </c>
      <c r="R37" s="26">
        <v>227</v>
      </c>
    </row>
  </sheetData>
  <mergeCells count="9">
    <mergeCell ref="T2:Y2"/>
    <mergeCell ref="F28:K28"/>
    <mergeCell ref="M28:R28"/>
    <mergeCell ref="C12:R12"/>
    <mergeCell ref="C27:R27"/>
    <mergeCell ref="M2:R2"/>
    <mergeCell ref="F13:K13"/>
    <mergeCell ref="M13:R13"/>
    <mergeCell ref="F2:K2"/>
  </mergeCells>
  <dataValidations count="1">
    <dataValidation allowBlank="1" showInputMessage="1" showErrorMessage="1" sqref="B12:C12 B27:C27" xr:uid="{BA658E37-914C-4D03-820E-93445DF0D539}"/>
  </dataValidation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A219-ED04-4DA0-90AB-3DEA6A18A43D}">
  <dimension ref="B1:BB82"/>
  <sheetViews>
    <sheetView showGridLines="0" zoomScaleNormal="100" workbookViewId="0">
      <pane xSplit="3" ySplit="3" topLeftCell="D4" activePane="bottomRight" state="frozen"/>
      <selection pane="topRight" activeCell="D1" sqref="D1"/>
      <selection pane="bottomLeft" activeCell="A4" sqref="A4"/>
      <selection pane="bottomRight" activeCell="T4" sqref="T4:Y9"/>
    </sheetView>
  </sheetViews>
  <sheetFormatPr defaultColWidth="9" defaultRowHeight="15" x14ac:dyDescent="0.25"/>
  <cols>
    <col min="1" max="1" width="10" customWidth="1"/>
    <col min="2" max="2" width="55.7109375" customWidth="1"/>
    <col min="3" max="3" width="14.28515625" customWidth="1"/>
    <col min="4" max="4" width="11.42578125" customWidth="1"/>
    <col min="5" max="5" width="5.7109375" customWidth="1"/>
    <col min="6" max="11" width="12.85546875" customWidth="1"/>
    <col min="12" max="12" width="5.7109375" customWidth="1"/>
    <col min="13" max="18" width="12.85546875" customWidth="1"/>
    <col min="19" max="19" width="5.7109375" customWidth="1"/>
    <col min="20" max="25" width="12.85546875" customWidth="1"/>
    <col min="27" max="28" width="8.7109375" customWidth="1"/>
  </cols>
  <sheetData>
    <row r="1" spans="2:54" ht="18.75" x14ac:dyDescent="0.3">
      <c r="B1" s="79" t="s">
        <v>135</v>
      </c>
    </row>
    <row r="2" spans="2:54" x14ac:dyDescent="0.25">
      <c r="B2" s="1"/>
      <c r="F2" s="113" t="s">
        <v>1</v>
      </c>
      <c r="G2" s="113"/>
      <c r="H2" s="113"/>
      <c r="I2" s="113"/>
      <c r="J2" s="113"/>
      <c r="K2" s="113"/>
      <c r="M2" s="113" t="s">
        <v>2</v>
      </c>
      <c r="N2" s="113"/>
      <c r="O2" s="113"/>
      <c r="P2" s="113"/>
      <c r="Q2" s="113"/>
      <c r="R2" s="113"/>
      <c r="T2" s="113" t="s">
        <v>3</v>
      </c>
      <c r="U2" s="113"/>
      <c r="V2" s="113"/>
      <c r="W2" s="113"/>
      <c r="X2" s="113"/>
      <c r="Y2" s="113"/>
    </row>
    <row r="3" spans="2:54" x14ac:dyDescent="0.25">
      <c r="B3" s="64" t="s">
        <v>4</v>
      </c>
      <c r="C3" s="64" t="s">
        <v>5</v>
      </c>
      <c r="F3" s="24">
        <v>2025</v>
      </c>
      <c r="G3" s="24">
        <v>2030</v>
      </c>
      <c r="H3" s="24">
        <v>2035</v>
      </c>
      <c r="I3" s="24">
        <v>2040</v>
      </c>
      <c r="J3" s="24">
        <v>2045</v>
      </c>
      <c r="K3" s="24">
        <v>2050</v>
      </c>
      <c r="L3" s="17"/>
      <c r="M3" s="24">
        <v>2025</v>
      </c>
      <c r="N3" s="24">
        <v>2030</v>
      </c>
      <c r="O3" s="24">
        <v>2035</v>
      </c>
      <c r="P3" s="24">
        <v>2040</v>
      </c>
      <c r="Q3" s="24">
        <v>2045</v>
      </c>
      <c r="R3" s="24">
        <v>2050</v>
      </c>
      <c r="T3" s="2">
        <v>2025</v>
      </c>
      <c r="U3" s="2">
        <v>2030</v>
      </c>
      <c r="V3" s="2">
        <v>2035</v>
      </c>
      <c r="W3" s="2">
        <v>2040</v>
      </c>
      <c r="X3" s="2">
        <v>2045</v>
      </c>
      <c r="Y3" s="2">
        <v>2050</v>
      </c>
    </row>
    <row r="4" spans="2:54" x14ac:dyDescent="0.25">
      <c r="B4" s="64" t="s">
        <v>6</v>
      </c>
      <c r="C4" s="32" t="s">
        <v>7</v>
      </c>
      <c r="F4" s="14">
        <v>117.598</v>
      </c>
      <c r="G4" s="14">
        <v>122.06699999999999</v>
      </c>
      <c r="H4" s="14">
        <v>107.9</v>
      </c>
      <c r="I4" s="14">
        <v>68.326999999999998</v>
      </c>
      <c r="J4" s="14">
        <v>67.096000000000004</v>
      </c>
      <c r="K4" s="14">
        <v>39.412999999999997</v>
      </c>
      <c r="L4" s="18"/>
      <c r="M4" s="36">
        <v>116.58876962897536</v>
      </c>
      <c r="N4" s="36">
        <v>104.21197692906249</v>
      </c>
      <c r="O4" s="36">
        <v>95.275971290975193</v>
      </c>
      <c r="P4" s="36">
        <v>50.910348730871405</v>
      </c>
      <c r="Q4" s="36">
        <v>43.720090490552508</v>
      </c>
      <c r="R4" s="36">
        <v>19.97291765250003</v>
      </c>
      <c r="S4" s="18"/>
      <c r="T4" s="98">
        <v>118.87811800116231</v>
      </c>
      <c r="U4" s="98">
        <v>123.3997641385625</v>
      </c>
      <c r="V4" s="98">
        <v>110.6241602735879</v>
      </c>
      <c r="W4" s="98">
        <v>81.4032277445625</v>
      </c>
      <c r="X4" s="98">
        <v>86.037960807250002</v>
      </c>
      <c r="Y4" s="98">
        <v>55.807113300944735</v>
      </c>
      <c r="Z4" s="18"/>
      <c r="AA4" s="18"/>
      <c r="AB4" s="18"/>
      <c r="AC4" s="18"/>
      <c r="AD4" s="18"/>
      <c r="AE4" s="18"/>
    </row>
    <row r="5" spans="2:54" x14ac:dyDescent="0.25">
      <c r="B5" s="64" t="s">
        <v>8</v>
      </c>
      <c r="C5" s="32" t="s">
        <v>9</v>
      </c>
      <c r="F5" s="14">
        <v>0.419186</v>
      </c>
      <c r="G5" s="14">
        <v>0.23469100000000001</v>
      </c>
      <c r="H5" s="14">
        <v>0.220527</v>
      </c>
      <c r="I5" s="14">
        <v>4.8912999999999998E-2</v>
      </c>
      <c r="J5" s="14">
        <v>4.7821000000000002E-2</v>
      </c>
      <c r="K5" s="14">
        <v>4.3951000000000004E-2</v>
      </c>
      <c r="L5" s="18"/>
      <c r="M5" s="36">
        <v>0.41577799999999998</v>
      </c>
      <c r="N5" s="36">
        <v>5.9438999999999999E-2</v>
      </c>
      <c r="O5" s="36">
        <v>0.16694800000000001</v>
      </c>
      <c r="P5" s="36">
        <v>4.8956E-2</v>
      </c>
      <c r="Q5" s="36">
        <v>4.4985000000000004E-2</v>
      </c>
      <c r="R5" s="36">
        <v>4.4212999999999995E-2</v>
      </c>
      <c r="S5" s="18"/>
      <c r="T5" s="98">
        <v>0.42534000000000005</v>
      </c>
      <c r="U5" s="98">
        <v>0.23524800000000001</v>
      </c>
      <c r="V5" s="98">
        <v>0.23324500000000001</v>
      </c>
      <c r="W5" s="98">
        <v>8.0537000000000011E-2</v>
      </c>
      <c r="X5" s="98">
        <v>7.5317999999999996E-2</v>
      </c>
      <c r="Y5" s="98">
        <v>4.5951999999999993E-2</v>
      </c>
      <c r="Z5" s="18"/>
      <c r="AA5" s="18"/>
      <c r="AB5" s="18"/>
      <c r="AC5" s="18"/>
      <c r="AD5" s="18"/>
      <c r="AE5" s="18"/>
    </row>
    <row r="6" spans="2:54" x14ac:dyDescent="0.25">
      <c r="B6" s="64" t="s">
        <v>10</v>
      </c>
      <c r="C6" s="32" t="s">
        <v>11</v>
      </c>
      <c r="F6" s="28">
        <v>0</v>
      </c>
      <c r="G6" s="28">
        <v>0</v>
      </c>
      <c r="H6" s="28">
        <v>0</v>
      </c>
      <c r="I6" s="28">
        <v>0</v>
      </c>
      <c r="J6" s="28">
        <v>0</v>
      </c>
      <c r="K6" s="28">
        <v>0</v>
      </c>
      <c r="L6" s="18"/>
      <c r="M6" s="36">
        <v>0</v>
      </c>
      <c r="N6" s="36">
        <v>0</v>
      </c>
      <c r="O6" s="36">
        <v>0</v>
      </c>
      <c r="P6" s="36">
        <v>0</v>
      </c>
      <c r="Q6" s="36">
        <v>0</v>
      </c>
      <c r="R6" s="36">
        <v>0</v>
      </c>
      <c r="S6" s="18"/>
      <c r="T6" s="98">
        <v>0</v>
      </c>
      <c r="U6" s="98">
        <v>0</v>
      </c>
      <c r="V6" s="98">
        <v>0</v>
      </c>
      <c r="W6" s="98">
        <v>0</v>
      </c>
      <c r="X6" s="98">
        <v>0</v>
      </c>
      <c r="Y6" s="98">
        <v>0</v>
      </c>
    </row>
    <row r="7" spans="2:54" x14ac:dyDescent="0.25">
      <c r="B7" s="64" t="s">
        <v>12</v>
      </c>
      <c r="C7" s="32" t="s">
        <v>13</v>
      </c>
      <c r="F7" s="14">
        <v>130.084</v>
      </c>
      <c r="G7" s="14">
        <v>129.07</v>
      </c>
      <c r="H7" s="14">
        <v>114.485</v>
      </c>
      <c r="I7" s="14">
        <v>69.787000000000006</v>
      </c>
      <c r="J7" s="14">
        <v>68.525999999999996</v>
      </c>
      <c r="K7" s="14">
        <v>40.723999999999997</v>
      </c>
      <c r="L7" s="18"/>
      <c r="M7" s="36">
        <v>128.97895402897535</v>
      </c>
      <c r="N7" s="36">
        <v>105.98325912906249</v>
      </c>
      <c r="O7" s="36">
        <v>100.25102169097519</v>
      </c>
      <c r="P7" s="36">
        <v>52.369237530871402</v>
      </c>
      <c r="Q7" s="36">
        <v>45.060643490552508</v>
      </c>
      <c r="R7" s="36">
        <v>21.290465052500057</v>
      </c>
      <c r="S7" s="18"/>
      <c r="T7" s="98">
        <v>131.55325000116233</v>
      </c>
      <c r="U7" s="98">
        <v>130.41015453856249</v>
      </c>
      <c r="V7" s="98">
        <v>117.57486127358791</v>
      </c>
      <c r="W7" s="98">
        <v>83.803230344562508</v>
      </c>
      <c r="X7" s="98">
        <v>88.282437207249998</v>
      </c>
      <c r="Y7" s="98">
        <v>57.2</v>
      </c>
      <c r="Z7" s="18"/>
      <c r="AA7" s="18"/>
      <c r="AB7" s="18"/>
      <c r="AC7" s="18"/>
      <c r="AD7" s="18"/>
      <c r="AE7" s="18"/>
      <c r="AF7" s="18"/>
      <c r="AG7" s="18"/>
    </row>
    <row r="8" spans="2:54" x14ac:dyDescent="0.25">
      <c r="B8" s="64" t="s">
        <v>14</v>
      </c>
      <c r="C8" s="32" t="s">
        <v>13</v>
      </c>
      <c r="F8" s="14">
        <v>0</v>
      </c>
      <c r="G8" s="14">
        <v>0</v>
      </c>
      <c r="H8" s="14">
        <v>-7.9960000000000004</v>
      </c>
      <c r="I8" s="14">
        <v>-62.817999999999998</v>
      </c>
      <c r="J8" s="14">
        <v>-119.892</v>
      </c>
      <c r="K8" s="14">
        <v>-234.62100000000001</v>
      </c>
      <c r="L8" s="18"/>
      <c r="M8" s="36">
        <v>0</v>
      </c>
      <c r="N8" s="36">
        <v>0</v>
      </c>
      <c r="O8" s="36">
        <v>-25.006584000000004</v>
      </c>
      <c r="P8" s="36">
        <v>-107.17184900000001</v>
      </c>
      <c r="Q8" s="36">
        <v>-199.72582999999997</v>
      </c>
      <c r="R8" s="36">
        <v>-372.51870999999994</v>
      </c>
      <c r="S8" s="18"/>
      <c r="T8" s="98">
        <v>0</v>
      </c>
      <c r="U8" s="98">
        <v>0</v>
      </c>
      <c r="V8" s="98">
        <v>-7.0221290000000005</v>
      </c>
      <c r="W8" s="98">
        <v>-36.733496000000002</v>
      </c>
      <c r="X8" s="98">
        <v>-75.615393000000012</v>
      </c>
      <c r="Y8" s="98">
        <v>-180.60335499999999</v>
      </c>
      <c r="Z8" s="18"/>
      <c r="AA8" s="18"/>
      <c r="AB8" s="18"/>
      <c r="AC8" s="18"/>
      <c r="AD8" s="18"/>
      <c r="AE8" s="18"/>
      <c r="AF8" s="18"/>
      <c r="AG8" s="18"/>
    </row>
    <row r="9" spans="2:54" x14ac:dyDescent="0.25">
      <c r="B9" s="64" t="s">
        <v>15</v>
      </c>
      <c r="C9" s="32" t="s">
        <v>13</v>
      </c>
      <c r="F9" s="14">
        <v>130.084</v>
      </c>
      <c r="G9" s="14">
        <v>129.07</v>
      </c>
      <c r="H9" s="14">
        <v>106.489</v>
      </c>
      <c r="I9" s="14">
        <v>6.9690000000000003</v>
      </c>
      <c r="J9" s="14">
        <v>-51.365000000000002</v>
      </c>
      <c r="K9" s="14">
        <v>-193.89599999999999</v>
      </c>
      <c r="L9" s="18"/>
      <c r="M9" s="36">
        <f>M7+M8</f>
        <v>128.97895402897535</v>
      </c>
      <c r="N9" s="36">
        <f t="shared" ref="N9:R9" si="0">N7+N8</f>
        <v>105.98325912906249</v>
      </c>
      <c r="O9" s="36">
        <f t="shared" si="0"/>
        <v>75.24443769097519</v>
      </c>
      <c r="P9" s="36">
        <f t="shared" si="0"/>
        <v>-54.802611469128607</v>
      </c>
      <c r="Q9" s="36">
        <f t="shared" si="0"/>
        <v>-154.66518650944747</v>
      </c>
      <c r="R9" s="36">
        <f t="shared" si="0"/>
        <v>-351.22824494749989</v>
      </c>
      <c r="S9" s="18"/>
      <c r="T9" s="98">
        <f>T7+T8</f>
        <v>131.55325000116233</v>
      </c>
      <c r="U9" s="98">
        <f t="shared" ref="U9:Y9" si="1">U7+U8</f>
        <v>130.41015453856249</v>
      </c>
      <c r="V9" s="98">
        <f t="shared" si="1"/>
        <v>110.55273227358791</v>
      </c>
      <c r="W9" s="98">
        <f t="shared" si="1"/>
        <v>47.069734344562505</v>
      </c>
      <c r="X9" s="98">
        <f t="shared" si="1"/>
        <v>12.667044207249987</v>
      </c>
      <c r="Y9" s="98">
        <f t="shared" si="1"/>
        <v>-123.40335499999999</v>
      </c>
      <c r="Z9" s="18"/>
      <c r="AA9" s="18"/>
      <c r="AB9" s="18"/>
      <c r="AC9" s="18"/>
      <c r="AD9" s="18"/>
      <c r="AE9" s="18"/>
      <c r="AF9" s="18"/>
      <c r="AG9" s="18"/>
    </row>
    <row r="11" spans="2:54" x14ac:dyDescent="0.25">
      <c r="B11" s="1" t="s">
        <v>136</v>
      </c>
      <c r="D11" s="1" t="s">
        <v>4</v>
      </c>
      <c r="E11" s="1"/>
    </row>
    <row r="12" spans="2:54" ht="60.75" customHeight="1" x14ac:dyDescent="0.25">
      <c r="B12" s="10" t="s">
        <v>137</v>
      </c>
      <c r="C12" s="118" t="s">
        <v>138</v>
      </c>
      <c r="D12" s="118"/>
      <c r="E12" s="118"/>
      <c r="F12" s="118"/>
      <c r="G12" s="118"/>
      <c r="H12" s="118"/>
      <c r="I12" s="118"/>
      <c r="J12" s="118"/>
      <c r="K12" s="118"/>
      <c r="L12" s="118"/>
      <c r="M12" s="118"/>
      <c r="N12" s="118"/>
      <c r="O12" s="118"/>
      <c r="P12" s="118"/>
      <c r="Q12" s="118"/>
      <c r="R12" s="1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row>
    <row r="13" spans="2:54" ht="15.75" x14ac:dyDescent="0.25">
      <c r="B13" s="3"/>
      <c r="D13" s="4"/>
      <c r="E13" s="4"/>
      <c r="F13" s="4"/>
      <c r="G13" s="4"/>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row>
    <row r="14" spans="2:54" x14ac:dyDescent="0.25">
      <c r="D14" s="1"/>
      <c r="F14" s="113" t="s">
        <v>1</v>
      </c>
      <c r="G14" s="113"/>
      <c r="H14" s="113"/>
      <c r="I14" s="113"/>
      <c r="J14" s="113"/>
      <c r="K14" s="113"/>
      <c r="M14" s="113" t="s">
        <v>2</v>
      </c>
      <c r="N14" s="113"/>
      <c r="O14" s="113"/>
      <c r="P14" s="113"/>
      <c r="Q14" s="113"/>
      <c r="R14" s="113"/>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row>
    <row r="15" spans="2:54" x14ac:dyDescent="0.25">
      <c r="B15" s="1" t="s">
        <v>31</v>
      </c>
      <c r="C15" s="1" t="s">
        <v>5</v>
      </c>
      <c r="D15" s="7" t="s">
        <v>32</v>
      </c>
      <c r="F15" s="24">
        <v>2025</v>
      </c>
      <c r="G15" s="24">
        <v>2030</v>
      </c>
      <c r="H15" s="24">
        <v>2035</v>
      </c>
      <c r="I15" s="24">
        <v>2040</v>
      </c>
      <c r="J15" s="24">
        <v>2045</v>
      </c>
      <c r="K15" s="24">
        <v>2050</v>
      </c>
      <c r="L15" s="17"/>
      <c r="M15" s="24">
        <v>2025</v>
      </c>
      <c r="N15" s="24">
        <v>2030</v>
      </c>
      <c r="O15" s="24">
        <v>2035</v>
      </c>
      <c r="P15" s="24">
        <v>2040</v>
      </c>
      <c r="Q15" s="24">
        <v>2045</v>
      </c>
      <c r="R15" s="24">
        <v>2050</v>
      </c>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row>
    <row r="16" spans="2:54" x14ac:dyDescent="0.25">
      <c r="B16" s="40" t="s">
        <v>139</v>
      </c>
      <c r="C16" s="32" t="s">
        <v>140</v>
      </c>
      <c r="D16" s="68">
        <v>288.8</v>
      </c>
      <c r="E16" s="18"/>
      <c r="F16" s="28">
        <v>342.50700000000001</v>
      </c>
      <c r="G16" s="28">
        <v>367.38</v>
      </c>
      <c r="H16" s="28">
        <v>362.67</v>
      </c>
      <c r="I16" s="28">
        <v>376.024</v>
      </c>
      <c r="J16" s="28">
        <v>378.71600000000001</v>
      </c>
      <c r="K16" s="28">
        <v>392.13099999999997</v>
      </c>
      <c r="L16" s="18"/>
      <c r="M16" s="38">
        <v>340.91</v>
      </c>
      <c r="N16" s="38">
        <v>362.87599999999998</v>
      </c>
      <c r="O16" s="38">
        <v>347.83300000000003</v>
      </c>
      <c r="P16" s="38">
        <v>361.69200000000001</v>
      </c>
      <c r="Q16" s="38">
        <v>342.18700000000001</v>
      </c>
      <c r="R16" s="38">
        <v>385.03</v>
      </c>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row>
    <row r="17" spans="2:54" x14ac:dyDescent="0.25">
      <c r="B17" s="40" t="s">
        <v>141</v>
      </c>
      <c r="C17" s="32" t="s">
        <v>142</v>
      </c>
      <c r="D17" s="68">
        <v>181638</v>
      </c>
      <c r="E17" s="18"/>
      <c r="F17" s="28">
        <v>221053.40700000001</v>
      </c>
      <c r="G17" s="28">
        <v>233573.576</v>
      </c>
      <c r="H17" s="28">
        <v>225176.04</v>
      </c>
      <c r="I17" s="28">
        <v>229080.54500000001</v>
      </c>
      <c r="J17" s="28">
        <v>227441.65400000001</v>
      </c>
      <c r="K17" s="28">
        <v>235102.5</v>
      </c>
      <c r="L17" s="18"/>
      <c r="M17" s="38">
        <v>200639.22700000001</v>
      </c>
      <c r="N17" s="38">
        <v>217170.03200000001</v>
      </c>
      <c r="O17" s="38">
        <v>211218.443</v>
      </c>
      <c r="P17" s="38">
        <v>207913.894</v>
      </c>
      <c r="Q17" s="38">
        <v>209975.394</v>
      </c>
      <c r="R17" s="38">
        <v>218068.84599999999</v>
      </c>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row>
    <row r="18" spans="2:54" x14ac:dyDescent="0.25">
      <c r="B18" s="33"/>
      <c r="C18" s="29"/>
      <c r="D18" s="29"/>
      <c r="T18" s="18"/>
    </row>
    <row r="19" spans="2:54" x14ac:dyDescent="0.25">
      <c r="B19" s="29"/>
      <c r="C19" s="70" t="s">
        <v>143</v>
      </c>
      <c r="D19" s="29"/>
      <c r="F19" s="113" t="s">
        <v>1</v>
      </c>
      <c r="G19" s="113"/>
      <c r="H19" s="113"/>
      <c r="I19" s="113"/>
      <c r="J19" s="113"/>
      <c r="K19" s="113"/>
      <c r="M19" s="113" t="s">
        <v>2</v>
      </c>
      <c r="N19" s="113"/>
      <c r="O19" s="113"/>
      <c r="P19" s="113"/>
      <c r="Q19" s="113"/>
      <c r="R19" s="113"/>
      <c r="T19" s="18"/>
    </row>
    <row r="20" spans="2:54" x14ac:dyDescent="0.25">
      <c r="B20" s="70" t="s">
        <v>144</v>
      </c>
      <c r="C20" s="70" t="s">
        <v>5</v>
      </c>
      <c r="D20" s="71" t="s">
        <v>32</v>
      </c>
      <c r="F20" s="24">
        <v>2025</v>
      </c>
      <c r="G20" s="24">
        <v>2030</v>
      </c>
      <c r="H20" s="24">
        <v>2035</v>
      </c>
      <c r="I20" s="24">
        <v>2040</v>
      </c>
      <c r="J20" s="24">
        <v>2045</v>
      </c>
      <c r="K20" s="24">
        <v>2050</v>
      </c>
      <c r="L20" s="17"/>
      <c r="M20" s="24">
        <v>2025</v>
      </c>
      <c r="N20" s="24">
        <v>2030</v>
      </c>
      <c r="O20" s="24">
        <v>2035</v>
      </c>
      <c r="P20" s="24">
        <v>2040</v>
      </c>
      <c r="Q20" s="24">
        <v>2045</v>
      </c>
      <c r="R20" s="24">
        <v>2050</v>
      </c>
      <c r="T20" s="18"/>
      <c r="U20" s="18"/>
      <c r="V20" s="18"/>
      <c r="W20" s="18"/>
      <c r="X20" s="18"/>
      <c r="Y20" s="18"/>
    </row>
    <row r="21" spans="2:54" ht="15" customHeight="1" x14ac:dyDescent="0.25">
      <c r="B21" s="63" t="s">
        <v>145</v>
      </c>
      <c r="C21" s="32" t="s">
        <v>146</v>
      </c>
      <c r="D21" s="67">
        <v>0.48599999999999999</v>
      </c>
      <c r="F21" s="12">
        <v>0.503</v>
      </c>
      <c r="G21" s="12">
        <v>0.501</v>
      </c>
      <c r="H21" s="12">
        <v>0.51900000000000002</v>
      </c>
      <c r="I21" s="12">
        <v>0.60399999999999998</v>
      </c>
      <c r="J21" s="12">
        <v>0.66800000000000004</v>
      </c>
      <c r="K21" s="12">
        <v>0.80600000000000005</v>
      </c>
      <c r="M21" s="39">
        <v>0.47099999999999997</v>
      </c>
      <c r="N21" s="39">
        <v>0.48399999999999999</v>
      </c>
      <c r="O21" s="39">
        <v>0.55600000000000005</v>
      </c>
      <c r="P21" s="39">
        <v>0.64500000000000002</v>
      </c>
      <c r="Q21" s="39">
        <v>0.76800000000000002</v>
      </c>
      <c r="R21" s="39">
        <v>0.88600000000000001</v>
      </c>
      <c r="T21" s="18"/>
      <c r="U21" s="29"/>
      <c r="V21" s="29"/>
      <c r="W21" s="29"/>
      <c r="X21" s="29"/>
      <c r="Y21" s="29"/>
      <c r="Z21" s="18"/>
      <c r="AA21" s="18"/>
      <c r="AB21" s="18"/>
      <c r="AC21" s="18"/>
      <c r="AD21" s="18"/>
      <c r="AE21" s="18"/>
      <c r="AF21" s="18"/>
      <c r="AG21" s="18"/>
    </row>
    <row r="22" spans="2:54" s="29" customFormat="1" x14ac:dyDescent="0.25">
      <c r="B22" s="61"/>
      <c r="D22" s="30"/>
      <c r="F22" s="30"/>
      <c r="G22" s="30"/>
      <c r="H22" s="30"/>
      <c r="I22" s="30"/>
      <c r="J22" s="30"/>
      <c r="K22" s="30"/>
      <c r="T22"/>
      <c r="U22" s="41"/>
      <c r="V22" s="18"/>
      <c r="W22" s="18"/>
      <c r="X22" s="18"/>
      <c r="Y22" s="18"/>
    </row>
    <row r="23" spans="2:54" x14ac:dyDescent="0.25">
      <c r="B23" s="63" t="s">
        <v>147</v>
      </c>
      <c r="C23" s="32" t="s">
        <v>146</v>
      </c>
      <c r="D23" s="89">
        <v>0.32400000000000001</v>
      </c>
      <c r="E23" s="93"/>
      <c r="F23" s="12">
        <v>0.30199999999999999</v>
      </c>
      <c r="G23" s="12">
        <v>0.29599999999999999</v>
      </c>
      <c r="H23" s="12">
        <v>0.318</v>
      </c>
      <c r="I23" s="12">
        <v>0.34699999999999998</v>
      </c>
      <c r="J23" s="12">
        <v>0.36499999999999999</v>
      </c>
      <c r="K23" s="12">
        <v>0.378</v>
      </c>
      <c r="L23" s="93"/>
      <c r="M23" s="39">
        <v>0.30199999999999999</v>
      </c>
      <c r="N23" s="39">
        <v>0.3</v>
      </c>
      <c r="O23" s="39">
        <v>0.32400000000000001</v>
      </c>
      <c r="P23" s="39">
        <v>0.36399999999999999</v>
      </c>
      <c r="Q23" s="39">
        <v>0.377</v>
      </c>
      <c r="R23" s="39">
        <v>0.38400000000000001</v>
      </c>
      <c r="U23" s="18"/>
      <c r="V23" s="18"/>
      <c r="W23" s="18"/>
      <c r="X23" s="18"/>
      <c r="Y23" s="18"/>
      <c r="Z23" s="18"/>
      <c r="AA23" s="41"/>
      <c r="AB23" s="18"/>
      <c r="AC23" s="18"/>
      <c r="AD23" s="18"/>
      <c r="AE23" s="18"/>
      <c r="AF23" s="18"/>
      <c r="AG23" s="41"/>
    </row>
    <row r="24" spans="2:54" x14ac:dyDescent="0.25">
      <c r="B24" s="63" t="s">
        <v>148</v>
      </c>
      <c r="C24" s="32" t="s">
        <v>146</v>
      </c>
      <c r="D24" s="67">
        <v>0.313</v>
      </c>
      <c r="E24" s="93"/>
      <c r="F24" s="12">
        <v>0.47</v>
      </c>
      <c r="G24" s="12">
        <v>0.45600000000000002</v>
      </c>
      <c r="H24" s="12">
        <v>0.435</v>
      </c>
      <c r="I24" s="12">
        <v>0.40200000000000002</v>
      </c>
      <c r="J24" s="12">
        <v>0.377</v>
      </c>
      <c r="K24" s="12">
        <v>0.34100000000000003</v>
      </c>
      <c r="L24" s="93"/>
      <c r="M24" s="39">
        <v>0.46899999999999997</v>
      </c>
      <c r="N24" s="39">
        <v>0.45200000000000001</v>
      </c>
      <c r="O24" s="39">
        <v>0.42299999999999999</v>
      </c>
      <c r="P24" s="39">
        <v>0.373</v>
      </c>
      <c r="Q24" s="39">
        <v>0.36</v>
      </c>
      <c r="R24" s="39">
        <v>0.34599999999999997</v>
      </c>
      <c r="U24" s="18"/>
      <c r="V24" s="18"/>
      <c r="W24" s="18"/>
      <c r="X24" s="18"/>
      <c r="Y24" s="18"/>
      <c r="Z24" s="18"/>
      <c r="AA24" s="18"/>
      <c r="AB24" s="18"/>
      <c r="AC24" s="18"/>
      <c r="AD24" s="18"/>
      <c r="AE24" s="18"/>
      <c r="AF24" s="18"/>
      <c r="AG24" s="18"/>
    </row>
    <row r="25" spans="2:54" x14ac:dyDescent="0.25">
      <c r="B25" s="63" t="s">
        <v>149</v>
      </c>
      <c r="C25" s="32" t="s">
        <v>146</v>
      </c>
      <c r="D25" s="67">
        <v>0.16</v>
      </c>
      <c r="E25" s="93"/>
      <c r="F25" s="12">
        <v>0.17399999999999999</v>
      </c>
      <c r="G25" s="12">
        <v>0.19600000000000001</v>
      </c>
      <c r="H25" s="12">
        <v>0.192</v>
      </c>
      <c r="I25" s="12">
        <v>0.19500000000000001</v>
      </c>
      <c r="J25" s="12">
        <v>0.2</v>
      </c>
      <c r="K25" s="12">
        <v>0.223</v>
      </c>
      <c r="L25" s="93"/>
      <c r="M25" s="39">
        <v>0.17399999999999999</v>
      </c>
      <c r="N25" s="39">
        <v>0.19500000000000001</v>
      </c>
      <c r="O25" s="39">
        <v>0.19600000000000001</v>
      </c>
      <c r="P25" s="39">
        <v>0.20399999999999999</v>
      </c>
      <c r="Q25" s="39">
        <v>0.20300000000000001</v>
      </c>
      <c r="R25" s="39">
        <v>0.21199999999999999</v>
      </c>
      <c r="U25" s="18"/>
      <c r="V25" s="18"/>
      <c r="W25" s="18"/>
      <c r="X25" s="18"/>
      <c r="Y25" s="18"/>
      <c r="Z25" s="18"/>
      <c r="AA25" s="18"/>
      <c r="AB25" s="18"/>
      <c r="AC25" s="18"/>
      <c r="AD25" s="18"/>
      <c r="AE25" s="18"/>
      <c r="AF25" s="18"/>
      <c r="AG25" s="18"/>
    </row>
    <row r="26" spans="2:54" x14ac:dyDescent="0.25">
      <c r="B26" s="63" t="s">
        <v>150</v>
      </c>
      <c r="C26" s="32" t="s">
        <v>146</v>
      </c>
      <c r="D26" s="89">
        <v>5.0999999999999997E-2</v>
      </c>
      <c r="E26" s="93"/>
      <c r="F26" s="12">
        <v>5.5E-2</v>
      </c>
      <c r="G26" s="12">
        <v>5.2999999999999999E-2</v>
      </c>
      <c r="H26" s="12">
        <v>5.5E-2</v>
      </c>
      <c r="I26" s="12">
        <v>5.6000000000000001E-2</v>
      </c>
      <c r="J26" s="12">
        <v>5.8000000000000003E-2</v>
      </c>
      <c r="K26" s="12">
        <v>5.8999999999999997E-2</v>
      </c>
      <c r="L26" s="93"/>
      <c r="M26" s="39">
        <v>5.5E-2</v>
      </c>
      <c r="N26" s="39">
        <v>5.2999999999999999E-2</v>
      </c>
      <c r="O26" s="39">
        <v>5.7000000000000002E-2</v>
      </c>
      <c r="P26" s="39">
        <v>5.8999999999999997E-2</v>
      </c>
      <c r="Q26" s="39">
        <v>0.06</v>
      </c>
      <c r="R26" s="39">
        <v>5.8000000000000003E-2</v>
      </c>
      <c r="Z26" s="18"/>
      <c r="AA26" s="18"/>
      <c r="AB26" s="18"/>
      <c r="AC26" s="18"/>
      <c r="AD26" s="18"/>
      <c r="AE26" s="18"/>
      <c r="AF26" s="18"/>
      <c r="AG26" s="18"/>
    </row>
    <row r="29" spans="2:54" x14ac:dyDescent="0.25">
      <c r="B29" s="1" t="s">
        <v>136</v>
      </c>
      <c r="D29" s="1" t="s">
        <v>4</v>
      </c>
    </row>
    <row r="30" spans="2:54" ht="75.75" customHeight="1" x14ac:dyDescent="0.25">
      <c r="B30" s="10" t="s">
        <v>151</v>
      </c>
      <c r="C30" s="118" t="s">
        <v>152</v>
      </c>
      <c r="D30" s="118"/>
      <c r="E30" s="118"/>
      <c r="F30" s="118"/>
      <c r="G30" s="118"/>
      <c r="H30" s="118"/>
      <c r="I30" s="118"/>
      <c r="J30" s="118"/>
      <c r="K30" s="118"/>
      <c r="L30" s="118"/>
      <c r="M30" s="118"/>
      <c r="N30" s="118"/>
      <c r="O30" s="118"/>
      <c r="P30" s="118"/>
      <c r="Q30" s="118"/>
      <c r="R30" s="118"/>
    </row>
    <row r="31" spans="2:54" ht="15.75" x14ac:dyDescent="0.25">
      <c r="B31" s="3"/>
      <c r="D31" s="4"/>
    </row>
    <row r="32" spans="2:54" x14ac:dyDescent="0.25">
      <c r="D32" s="1"/>
      <c r="F32" s="113" t="s">
        <v>1</v>
      </c>
      <c r="G32" s="113"/>
      <c r="H32" s="113"/>
      <c r="I32" s="113"/>
      <c r="J32" s="113"/>
      <c r="K32" s="113"/>
      <c r="M32" s="113" t="s">
        <v>2</v>
      </c>
      <c r="N32" s="113"/>
      <c r="O32" s="113"/>
      <c r="P32" s="113"/>
      <c r="Q32" s="113"/>
      <c r="R32" s="113"/>
    </row>
    <row r="33" spans="2:33" x14ac:dyDescent="0.25">
      <c r="B33" s="1" t="s">
        <v>31</v>
      </c>
      <c r="C33" s="1" t="s">
        <v>5</v>
      </c>
      <c r="D33" s="7" t="s">
        <v>32</v>
      </c>
      <c r="F33" s="24">
        <v>2025</v>
      </c>
      <c r="G33" s="24">
        <v>2030</v>
      </c>
      <c r="H33" s="24">
        <v>2035</v>
      </c>
      <c r="I33" s="24">
        <v>2040</v>
      </c>
      <c r="J33" s="24">
        <v>2045</v>
      </c>
      <c r="K33" s="24">
        <v>2050</v>
      </c>
      <c r="L33" s="17"/>
      <c r="M33" s="24">
        <v>2025</v>
      </c>
      <c r="N33" s="24">
        <v>2030</v>
      </c>
      <c r="O33" s="24">
        <v>2035</v>
      </c>
      <c r="P33" s="24">
        <v>2040</v>
      </c>
      <c r="Q33" s="24">
        <v>2045</v>
      </c>
      <c r="R33" s="24">
        <v>2050</v>
      </c>
      <c r="U33" s="41"/>
      <c r="V33" s="18"/>
      <c r="W33" s="18"/>
      <c r="X33" s="18"/>
      <c r="Y33" s="18"/>
    </row>
    <row r="34" spans="2:33" x14ac:dyDescent="0.25">
      <c r="B34" s="40" t="s">
        <v>153</v>
      </c>
      <c r="C34" s="32" t="s">
        <v>146</v>
      </c>
      <c r="D34" s="67">
        <v>0.76900000000000002</v>
      </c>
      <c r="E34" s="93"/>
      <c r="F34" s="12">
        <v>0.68100000000000005</v>
      </c>
      <c r="G34" s="12">
        <v>0.754</v>
      </c>
      <c r="H34" s="12">
        <v>0.66</v>
      </c>
      <c r="I34" s="12">
        <v>0.58699999999999997</v>
      </c>
      <c r="J34" s="12">
        <v>0.60899999999999999</v>
      </c>
      <c r="K34" s="12">
        <v>0.45400000000000001</v>
      </c>
      <c r="L34" s="93"/>
      <c r="M34" s="39">
        <v>0.67100000000000004</v>
      </c>
      <c r="N34" s="39">
        <v>0.74199999999999999</v>
      </c>
      <c r="O34" s="39">
        <v>0.58399999999999996</v>
      </c>
      <c r="P34" s="39">
        <v>0.35799999999999998</v>
      </c>
      <c r="Q34" s="39">
        <v>0.39700000000000002</v>
      </c>
      <c r="R34" s="39">
        <v>0.51700000000000002</v>
      </c>
      <c r="U34" s="18"/>
      <c r="V34" s="18"/>
      <c r="W34" s="18"/>
      <c r="X34" s="18"/>
      <c r="Y34" s="18"/>
      <c r="Z34" s="18"/>
      <c r="AA34" s="41"/>
      <c r="AB34" s="18"/>
      <c r="AC34" s="18"/>
      <c r="AD34" s="18"/>
      <c r="AE34" s="18"/>
      <c r="AF34" s="18"/>
      <c r="AG34" s="41"/>
    </row>
    <row r="35" spans="2:33" x14ac:dyDescent="0.25">
      <c r="B35" s="40" t="s">
        <v>154</v>
      </c>
      <c r="C35" s="32" t="s">
        <v>155</v>
      </c>
      <c r="D35" s="91">
        <v>2.39</v>
      </c>
      <c r="E35" s="18"/>
      <c r="F35" s="84">
        <v>2.39</v>
      </c>
      <c r="G35" s="84">
        <v>2.4500000000000002</v>
      </c>
      <c r="H35" s="84">
        <v>2.4500000000000002</v>
      </c>
      <c r="I35" s="84">
        <v>2.4500000000000002</v>
      </c>
      <c r="J35" s="84">
        <v>2.4500000000000002</v>
      </c>
      <c r="K35" s="84">
        <v>2.4500000000000002</v>
      </c>
      <c r="L35" s="18"/>
      <c r="M35" s="38">
        <v>2.39</v>
      </c>
      <c r="N35" s="38">
        <v>2.4500000000000002</v>
      </c>
      <c r="O35" s="38">
        <v>2.4500000000000002</v>
      </c>
      <c r="P35" s="38">
        <v>2.4500000000000002</v>
      </c>
      <c r="Q35" s="38">
        <v>2.4500000000000002</v>
      </c>
      <c r="R35" s="38">
        <v>2.4500000000000002</v>
      </c>
      <c r="U35" s="18"/>
      <c r="V35" s="18"/>
      <c r="W35" s="18"/>
      <c r="X35" s="18"/>
      <c r="Y35" s="18"/>
      <c r="Z35" s="18"/>
      <c r="AA35" s="18"/>
      <c r="AB35" s="18"/>
      <c r="AC35" s="18"/>
      <c r="AD35" s="18"/>
      <c r="AE35" s="18"/>
      <c r="AF35" s="18"/>
      <c r="AG35" s="18"/>
    </row>
    <row r="36" spans="2:33" x14ac:dyDescent="0.25">
      <c r="B36" s="40" t="s">
        <v>156</v>
      </c>
      <c r="C36" s="32" t="s">
        <v>146</v>
      </c>
      <c r="D36" s="67">
        <v>0</v>
      </c>
      <c r="E36" s="93"/>
      <c r="F36" s="12">
        <v>0</v>
      </c>
      <c r="G36" s="12">
        <v>0</v>
      </c>
      <c r="H36" s="12">
        <v>0</v>
      </c>
      <c r="I36" s="12">
        <v>3.4000000000000002E-2</v>
      </c>
      <c r="J36" s="12">
        <v>2.1999999999999999E-2</v>
      </c>
      <c r="K36" s="12">
        <v>0.23300000000000001</v>
      </c>
      <c r="L36" s="93"/>
      <c r="M36" s="39">
        <v>0</v>
      </c>
      <c r="N36" s="39">
        <v>0</v>
      </c>
      <c r="O36" s="39">
        <v>0</v>
      </c>
      <c r="P36" s="39">
        <v>0.26400000000000001</v>
      </c>
      <c r="Q36" s="39">
        <v>0.28499999999999998</v>
      </c>
      <c r="R36" s="39">
        <v>0.51700000000000002</v>
      </c>
      <c r="U36" s="18"/>
      <c r="V36" s="18"/>
      <c r="W36" s="18"/>
      <c r="X36" s="18"/>
      <c r="Y36" s="18"/>
      <c r="Z36" s="18"/>
      <c r="AA36" s="18"/>
      <c r="AB36" s="18"/>
      <c r="AC36" s="18"/>
      <c r="AD36" s="18"/>
      <c r="AE36" s="18"/>
      <c r="AF36" s="18"/>
      <c r="AG36" s="18"/>
    </row>
    <row r="37" spans="2:33" x14ac:dyDescent="0.25">
      <c r="B37" s="40" t="s">
        <v>157</v>
      </c>
      <c r="C37" s="32" t="s">
        <v>158</v>
      </c>
      <c r="D37" s="68">
        <v>1110515.8675431022</v>
      </c>
      <c r="E37" s="18"/>
      <c r="F37" s="84">
        <v>1416240.798</v>
      </c>
      <c r="G37" s="84">
        <v>1602634.3370000001</v>
      </c>
      <c r="H37" s="84">
        <v>1502962.7239999999</v>
      </c>
      <c r="I37" s="84">
        <v>1470857.62</v>
      </c>
      <c r="J37" s="84">
        <v>1136322.7930000001</v>
      </c>
      <c r="K37" s="84">
        <v>746788.78799999994</v>
      </c>
      <c r="L37" s="18"/>
      <c r="M37" s="38">
        <v>1405527.86</v>
      </c>
      <c r="N37" s="38">
        <v>1586458.054</v>
      </c>
      <c r="O37" s="38">
        <v>1480629.26</v>
      </c>
      <c r="P37" s="38">
        <v>1172221.5390000001</v>
      </c>
      <c r="Q37" s="38">
        <v>857078.272</v>
      </c>
      <c r="R37" s="38">
        <v>468084.33199999999</v>
      </c>
      <c r="U37" s="41"/>
      <c r="V37" s="18"/>
      <c r="W37" s="18"/>
      <c r="X37" s="18"/>
      <c r="Y37" s="18"/>
      <c r="Z37" s="18"/>
      <c r="AA37" s="18"/>
      <c r="AB37" s="18"/>
      <c r="AC37" s="18"/>
      <c r="AD37" s="18"/>
      <c r="AE37" s="18"/>
      <c r="AF37" s="18"/>
      <c r="AG37" s="18"/>
    </row>
    <row r="38" spans="2:33" x14ac:dyDescent="0.25">
      <c r="B38" s="40" t="s">
        <v>159</v>
      </c>
      <c r="C38" s="32" t="s">
        <v>158</v>
      </c>
      <c r="D38" s="68">
        <v>520770.76490681677</v>
      </c>
      <c r="E38" s="18"/>
      <c r="F38" s="84">
        <v>650354.77</v>
      </c>
      <c r="G38" s="84">
        <v>754241.80299999996</v>
      </c>
      <c r="H38" s="84">
        <v>762027.39</v>
      </c>
      <c r="I38" s="84">
        <v>812016.06400000001</v>
      </c>
      <c r="J38" s="84">
        <v>460601.71100000001</v>
      </c>
      <c r="K38" s="84">
        <v>304240.92499999999</v>
      </c>
      <c r="L38" s="18"/>
      <c r="M38" s="38">
        <v>650354.77</v>
      </c>
      <c r="N38" s="38">
        <v>754242.11899999995</v>
      </c>
      <c r="O38" s="38">
        <v>828447.11100000003</v>
      </c>
      <c r="P38" s="38">
        <v>812016.16500000004</v>
      </c>
      <c r="Q38" s="38">
        <v>460601.73300000001</v>
      </c>
      <c r="R38" s="38">
        <v>304240.946</v>
      </c>
      <c r="U38" s="18"/>
      <c r="V38" s="18"/>
      <c r="W38" s="18"/>
      <c r="X38" s="18"/>
      <c r="Y38" s="18"/>
      <c r="Z38" s="18"/>
      <c r="AA38" s="41"/>
      <c r="AB38" s="18"/>
      <c r="AC38" s="18"/>
      <c r="AD38" s="18"/>
      <c r="AE38" s="18"/>
      <c r="AF38" s="18"/>
      <c r="AG38" s="41"/>
    </row>
    <row r="39" spans="2:33" x14ac:dyDescent="0.25">
      <c r="B39" s="40" t="s">
        <v>160</v>
      </c>
      <c r="C39" s="32" t="s">
        <v>158</v>
      </c>
      <c r="D39" s="68">
        <v>651854.77874909714</v>
      </c>
      <c r="E39" s="18"/>
      <c r="F39" s="84">
        <v>781.41099999999994</v>
      </c>
      <c r="G39" s="84">
        <v>848.39300000000003</v>
      </c>
      <c r="H39" s="84">
        <v>740.93499999999995</v>
      </c>
      <c r="I39" s="84">
        <v>658.84199999999998</v>
      </c>
      <c r="J39" s="84">
        <v>675.721</v>
      </c>
      <c r="K39" s="84">
        <v>442.548</v>
      </c>
      <c r="L39" s="18"/>
      <c r="M39" s="38">
        <v>770697.85800000001</v>
      </c>
      <c r="N39" s="38">
        <v>832215.93500000006</v>
      </c>
      <c r="O39" s="38">
        <v>652182.14899999998</v>
      </c>
      <c r="P39" s="38">
        <v>360205.37400000001</v>
      </c>
      <c r="Q39" s="38">
        <v>396476.54</v>
      </c>
      <c r="R39" s="38">
        <v>163843.386</v>
      </c>
      <c r="U39" s="18"/>
      <c r="V39" s="18"/>
      <c r="W39" s="18"/>
      <c r="X39" s="18"/>
      <c r="Y39" s="18"/>
      <c r="Z39" s="18"/>
      <c r="AA39" s="18"/>
      <c r="AB39" s="18"/>
      <c r="AC39" s="18"/>
      <c r="AD39" s="18"/>
      <c r="AE39" s="18"/>
      <c r="AF39" s="18"/>
      <c r="AG39" s="18"/>
    </row>
    <row r="40" spans="2:33" x14ac:dyDescent="0.25">
      <c r="B40" s="40" t="s">
        <v>161</v>
      </c>
      <c r="C40" s="32" t="s">
        <v>142</v>
      </c>
      <c r="D40" s="68">
        <v>84548</v>
      </c>
      <c r="E40" s="18"/>
      <c r="F40" s="84">
        <v>106445.22199999999</v>
      </c>
      <c r="G40" s="84">
        <v>118157.427</v>
      </c>
      <c r="H40" s="84">
        <v>114032.52</v>
      </c>
      <c r="I40" s="84">
        <v>106492.016</v>
      </c>
      <c r="J40" s="84">
        <v>108192.94</v>
      </c>
      <c r="K40" s="84">
        <v>101045.162</v>
      </c>
      <c r="L40" s="18"/>
      <c r="M40" s="38">
        <v>106145.861</v>
      </c>
      <c r="N40" s="38">
        <v>115865.204</v>
      </c>
      <c r="O40" s="38">
        <v>102723.673</v>
      </c>
      <c r="P40" s="38">
        <v>86714.349000000002</v>
      </c>
      <c r="Q40" s="38">
        <v>88654.971000000005</v>
      </c>
      <c r="R40" s="38">
        <v>89972.971000000005</v>
      </c>
      <c r="U40" s="18"/>
      <c r="V40" s="18"/>
      <c r="W40" s="18"/>
      <c r="X40" s="18"/>
      <c r="Y40" s="18"/>
      <c r="Z40" s="18"/>
      <c r="AA40" s="18"/>
      <c r="AB40" s="18"/>
      <c r="AC40" s="18"/>
      <c r="AD40" s="18"/>
      <c r="AE40" s="18"/>
      <c r="AF40" s="18"/>
      <c r="AG40" s="18"/>
    </row>
    <row r="41" spans="2:33" x14ac:dyDescent="0.25">
      <c r="B41" s="40" t="s">
        <v>162</v>
      </c>
      <c r="C41" s="32" t="s">
        <v>142</v>
      </c>
      <c r="D41" s="68">
        <v>18657</v>
      </c>
      <c r="E41" s="18"/>
      <c r="F41" s="84">
        <v>29646.172999999999</v>
      </c>
      <c r="G41" s="84">
        <v>12789.199000000001</v>
      </c>
      <c r="H41" s="84">
        <v>8083.2309999999998</v>
      </c>
      <c r="I41" s="84">
        <v>13493.462</v>
      </c>
      <c r="J41" s="84">
        <v>17841.092000000001</v>
      </c>
      <c r="K41" s="84">
        <v>14019.79</v>
      </c>
      <c r="L41" s="18"/>
      <c r="M41" s="38">
        <v>29114.06</v>
      </c>
      <c r="N41" s="38">
        <v>17454.752</v>
      </c>
      <c r="O41" s="38">
        <v>5084.0529999999999</v>
      </c>
      <c r="P41" s="38">
        <v>1091.894</v>
      </c>
      <c r="Q41" s="38">
        <v>8972.9269999999997</v>
      </c>
      <c r="R41" s="38">
        <v>1821.12</v>
      </c>
      <c r="Z41" s="18"/>
      <c r="AA41" s="18"/>
      <c r="AB41" s="18"/>
      <c r="AC41" s="18"/>
      <c r="AD41" s="18"/>
      <c r="AE41" s="18"/>
      <c r="AF41" s="18"/>
      <c r="AG41" s="18"/>
    </row>
    <row r="42" spans="2:33" x14ac:dyDescent="0.25">
      <c r="B42" s="5"/>
    </row>
    <row r="44" spans="2:33" x14ac:dyDescent="0.25">
      <c r="B44" s="1" t="s">
        <v>136</v>
      </c>
      <c r="D44" s="1" t="s">
        <v>4</v>
      </c>
    </row>
    <row r="45" spans="2:33" ht="67.5" customHeight="1" x14ac:dyDescent="0.25">
      <c r="B45" s="10" t="s">
        <v>163</v>
      </c>
      <c r="C45" s="118" t="s">
        <v>164</v>
      </c>
      <c r="D45" s="118"/>
      <c r="E45" s="118"/>
      <c r="F45" s="118"/>
      <c r="G45" s="118"/>
      <c r="H45" s="118"/>
      <c r="I45" s="118"/>
      <c r="J45" s="118"/>
      <c r="K45" s="118"/>
      <c r="L45" s="118"/>
      <c r="M45" s="118"/>
      <c r="N45" s="118"/>
      <c r="O45" s="118"/>
      <c r="P45" s="118"/>
      <c r="Q45" s="118"/>
      <c r="R45" s="118"/>
    </row>
    <row r="46" spans="2:33" ht="15.75" x14ac:dyDescent="0.25">
      <c r="B46" s="3"/>
      <c r="D46" s="4"/>
    </row>
    <row r="47" spans="2:33" x14ac:dyDescent="0.25">
      <c r="D47" s="1"/>
      <c r="F47" s="113" t="s">
        <v>1</v>
      </c>
      <c r="G47" s="113"/>
      <c r="H47" s="113"/>
      <c r="I47" s="113"/>
      <c r="J47" s="113"/>
      <c r="K47" s="113"/>
      <c r="M47" s="113" t="s">
        <v>2</v>
      </c>
      <c r="N47" s="113"/>
      <c r="O47" s="113"/>
      <c r="P47" s="113"/>
      <c r="Q47" s="113"/>
      <c r="R47" s="113"/>
    </row>
    <row r="48" spans="2:33" x14ac:dyDescent="0.25">
      <c r="B48" s="1" t="s">
        <v>31</v>
      </c>
      <c r="C48" s="1" t="s">
        <v>5</v>
      </c>
      <c r="D48" s="7" t="s">
        <v>32</v>
      </c>
      <c r="F48" s="24">
        <v>2025</v>
      </c>
      <c r="G48" s="24">
        <v>2030</v>
      </c>
      <c r="H48" s="24">
        <v>2035</v>
      </c>
      <c r="I48" s="24">
        <v>2040</v>
      </c>
      <c r="J48" s="24">
        <v>2045</v>
      </c>
      <c r="K48" s="24">
        <v>2050</v>
      </c>
      <c r="L48" s="17"/>
      <c r="M48" s="24">
        <v>2025</v>
      </c>
      <c r="N48" s="24">
        <v>2030</v>
      </c>
      <c r="O48" s="24">
        <v>2035</v>
      </c>
      <c r="P48" s="24">
        <v>2040</v>
      </c>
      <c r="Q48" s="24">
        <v>2045</v>
      </c>
      <c r="R48" s="24">
        <v>2050</v>
      </c>
      <c r="U48" s="18"/>
      <c r="V48" s="18"/>
      <c r="W48" s="18"/>
      <c r="X48" s="18"/>
      <c r="Y48" s="18"/>
    </row>
    <row r="49" spans="2:33" x14ac:dyDescent="0.25">
      <c r="B49" s="40" t="s">
        <v>165</v>
      </c>
      <c r="C49" s="32" t="s">
        <v>166</v>
      </c>
      <c r="D49" s="68">
        <v>679</v>
      </c>
      <c r="E49" s="18"/>
      <c r="F49" s="84">
        <v>826.27599999999995</v>
      </c>
      <c r="G49" s="84">
        <v>878.40700000000004</v>
      </c>
      <c r="H49" s="84">
        <v>911.84900000000005</v>
      </c>
      <c r="I49" s="84">
        <v>1033.2</v>
      </c>
      <c r="J49" s="84">
        <v>1067.201</v>
      </c>
      <c r="K49" s="84">
        <v>1201.2280000000001</v>
      </c>
      <c r="L49" s="18"/>
      <c r="M49" s="38">
        <v>825.09900000000005</v>
      </c>
      <c r="N49" s="38">
        <v>890.13199999999995</v>
      </c>
      <c r="O49" s="38">
        <v>942.702</v>
      </c>
      <c r="P49" s="38">
        <v>1162.5309999999999</v>
      </c>
      <c r="Q49" s="38">
        <v>1207.441</v>
      </c>
      <c r="R49" s="38">
        <v>1251.123</v>
      </c>
      <c r="U49" s="18"/>
      <c r="V49" s="18"/>
      <c r="W49" s="18"/>
      <c r="X49" s="18"/>
      <c r="Y49" s="18"/>
      <c r="Z49" s="18"/>
      <c r="AA49" s="18"/>
      <c r="AB49" s="18"/>
      <c r="AC49" s="18"/>
      <c r="AD49" s="18"/>
      <c r="AE49" s="18"/>
      <c r="AF49" s="18"/>
      <c r="AG49" s="18"/>
    </row>
    <row r="50" spans="2:33" x14ac:dyDescent="0.25">
      <c r="B50" s="40" t="s">
        <v>167</v>
      </c>
      <c r="C50" s="32" t="s">
        <v>168</v>
      </c>
      <c r="D50" s="68">
        <v>217.21555866200003</v>
      </c>
      <c r="E50" s="18"/>
      <c r="F50" s="84">
        <v>250.166</v>
      </c>
      <c r="G50" s="84">
        <v>273.483</v>
      </c>
      <c r="H50" s="84">
        <v>282.68700000000001</v>
      </c>
      <c r="I50" s="84">
        <v>324.678</v>
      </c>
      <c r="J50" s="84">
        <v>334.29700000000003</v>
      </c>
      <c r="K50" s="84">
        <v>366.29199999999997</v>
      </c>
      <c r="L50" s="18"/>
      <c r="M50" s="38">
        <v>250.30099999999999</v>
      </c>
      <c r="N50" s="38">
        <v>281.97500000000002</v>
      </c>
      <c r="O50" s="38">
        <v>292.81900000000002</v>
      </c>
      <c r="P50" s="38">
        <v>356.61200000000002</v>
      </c>
      <c r="Q50" s="38">
        <v>366.08600000000001</v>
      </c>
      <c r="R50" s="38">
        <v>378.15600000000001</v>
      </c>
      <c r="U50" s="18"/>
      <c r="V50" s="18"/>
      <c r="W50" s="18"/>
      <c r="X50" s="18"/>
      <c r="Y50" s="18"/>
      <c r="Z50" s="18"/>
      <c r="AA50" s="18"/>
      <c r="AB50" s="18"/>
      <c r="AC50" s="18"/>
      <c r="AD50" s="18"/>
      <c r="AE50" s="18"/>
      <c r="AF50" s="18"/>
      <c r="AG50" s="18"/>
    </row>
    <row r="51" spans="2:33" x14ac:dyDescent="0.25">
      <c r="B51" s="40" t="s">
        <v>169</v>
      </c>
      <c r="C51" s="32" t="s">
        <v>168</v>
      </c>
      <c r="D51" s="68">
        <v>20.22071407</v>
      </c>
      <c r="E51" s="18"/>
      <c r="F51" s="84">
        <v>31.11</v>
      </c>
      <c r="G51" s="84">
        <v>31.24</v>
      </c>
      <c r="H51" s="84">
        <v>51.718000000000004</v>
      </c>
      <c r="I51" s="84">
        <v>98.156000000000006</v>
      </c>
      <c r="J51" s="84">
        <v>104.79</v>
      </c>
      <c r="K51" s="84">
        <v>136.72200000000001</v>
      </c>
      <c r="L51" s="18"/>
      <c r="M51" s="38">
        <v>31.109000000000002</v>
      </c>
      <c r="N51" s="38">
        <v>39.018000000000001</v>
      </c>
      <c r="O51" s="38">
        <v>60.933999999999997</v>
      </c>
      <c r="P51" s="38">
        <v>122.703</v>
      </c>
      <c r="Q51" s="38">
        <v>130.41999999999999</v>
      </c>
      <c r="R51" s="38">
        <v>140.12899999999999</v>
      </c>
      <c r="U51" s="18"/>
      <c r="V51" s="18"/>
      <c r="W51" s="18"/>
      <c r="X51" s="18"/>
      <c r="Y51" s="18"/>
      <c r="Z51" s="18"/>
      <c r="AA51" s="18"/>
      <c r="AB51" s="18"/>
      <c r="AC51" s="18"/>
      <c r="AD51" s="18"/>
      <c r="AE51" s="18"/>
      <c r="AF51" s="18"/>
      <c r="AG51" s="18"/>
    </row>
    <row r="52" spans="2:33" x14ac:dyDescent="0.25">
      <c r="B52" s="40" t="s">
        <v>170</v>
      </c>
      <c r="C52" s="32" t="s">
        <v>168</v>
      </c>
      <c r="D52" s="68">
        <v>5.01</v>
      </c>
      <c r="E52" s="18"/>
      <c r="F52" s="84">
        <v>14.039</v>
      </c>
      <c r="G52" s="84">
        <v>18.295000000000002</v>
      </c>
      <c r="H52" s="84">
        <v>18.295000000000002</v>
      </c>
      <c r="I52" s="84">
        <v>18.295000000000002</v>
      </c>
      <c r="J52" s="84">
        <v>23.315999999999999</v>
      </c>
      <c r="K52" s="84">
        <v>23.315999999999999</v>
      </c>
      <c r="L52" s="18"/>
      <c r="M52" s="38">
        <v>14.039</v>
      </c>
      <c r="N52" s="38">
        <v>18.295000000000002</v>
      </c>
      <c r="O52" s="38">
        <v>18.295000000000002</v>
      </c>
      <c r="P52" s="38">
        <v>24.03</v>
      </c>
      <c r="Q52" s="38">
        <v>24.350999999999999</v>
      </c>
      <c r="R52" s="38">
        <v>24.350999999999999</v>
      </c>
      <c r="U52" s="18"/>
      <c r="V52" s="18"/>
      <c r="W52" s="18"/>
      <c r="X52" s="18"/>
      <c r="Y52" s="18"/>
      <c r="Z52" s="18"/>
      <c r="AA52" s="18"/>
      <c r="AB52" s="18"/>
      <c r="AC52" s="18"/>
      <c r="AD52" s="18"/>
      <c r="AE52" s="18"/>
      <c r="AF52" s="18"/>
      <c r="AG52" s="18"/>
    </row>
    <row r="53" spans="2:33" x14ac:dyDescent="0.25">
      <c r="B53" s="40" t="s">
        <v>171</v>
      </c>
      <c r="C53" s="32" t="s">
        <v>168</v>
      </c>
      <c r="D53" s="68">
        <v>111.072324532</v>
      </c>
      <c r="E53" s="18"/>
      <c r="F53" s="84">
        <v>112.748</v>
      </c>
      <c r="G53" s="84">
        <v>123.18600000000001</v>
      </c>
      <c r="H53" s="84">
        <v>124.024</v>
      </c>
      <c r="I53" s="84">
        <v>124.374</v>
      </c>
      <c r="J53" s="84">
        <v>124.48399999999999</v>
      </c>
      <c r="K53" s="84">
        <v>124.48399999999999</v>
      </c>
      <c r="L53" s="18"/>
      <c r="M53" s="38">
        <v>112.751</v>
      </c>
      <c r="N53" s="38">
        <v>123.18899999999999</v>
      </c>
      <c r="O53" s="38">
        <v>124.027</v>
      </c>
      <c r="P53" s="38">
        <v>124.486</v>
      </c>
      <c r="Q53" s="38">
        <v>124.48699999999999</v>
      </c>
      <c r="R53" s="38">
        <v>124.48699999999999</v>
      </c>
      <c r="U53" s="18"/>
      <c r="V53" s="18"/>
      <c r="W53" s="18"/>
      <c r="X53" s="18"/>
      <c r="Y53" s="18"/>
      <c r="Z53" s="18"/>
      <c r="AA53" s="18"/>
      <c r="AB53" s="18"/>
      <c r="AC53" s="18"/>
      <c r="AD53" s="18"/>
      <c r="AE53" s="18"/>
      <c r="AF53" s="18"/>
      <c r="AG53" s="18"/>
    </row>
    <row r="54" spans="2:33" x14ac:dyDescent="0.25">
      <c r="B54" s="40" t="s">
        <v>172</v>
      </c>
      <c r="C54" s="32" t="s">
        <v>168</v>
      </c>
      <c r="D54" s="68">
        <v>45.054188860000004</v>
      </c>
      <c r="E54" s="18"/>
      <c r="F54" s="84">
        <v>46.287999999999997</v>
      </c>
      <c r="G54" s="84">
        <v>40.418999999999997</v>
      </c>
      <c r="H54" s="84">
        <v>28.922999999999998</v>
      </c>
      <c r="I54" s="84">
        <v>16.408999999999999</v>
      </c>
      <c r="J54" s="84">
        <v>14.071999999999999</v>
      </c>
      <c r="K54" s="84">
        <v>14.425000000000001</v>
      </c>
      <c r="L54" s="18"/>
      <c r="M54" s="38">
        <v>46.423000000000002</v>
      </c>
      <c r="N54" s="38">
        <v>40.695</v>
      </c>
      <c r="O54" s="38">
        <v>28.736000000000001</v>
      </c>
      <c r="P54" s="38">
        <v>16.553000000000001</v>
      </c>
      <c r="Q54" s="38">
        <v>13.788</v>
      </c>
      <c r="R54" s="38">
        <v>13.776999999999999</v>
      </c>
      <c r="U54" s="18"/>
      <c r="V54" s="18"/>
      <c r="W54" s="18"/>
      <c r="X54" s="18"/>
      <c r="Y54" s="18"/>
      <c r="Z54" s="18"/>
      <c r="AA54" s="18"/>
      <c r="AB54" s="18"/>
      <c r="AC54" s="18"/>
      <c r="AD54" s="18"/>
      <c r="AE54" s="18"/>
      <c r="AF54" s="18"/>
      <c r="AG54" s="18"/>
    </row>
    <row r="55" spans="2:33" x14ac:dyDescent="0.25">
      <c r="B55" s="40" t="s">
        <v>173</v>
      </c>
      <c r="C55" s="32" t="s">
        <v>168</v>
      </c>
      <c r="D55" s="68">
        <v>0</v>
      </c>
      <c r="E55" s="18"/>
      <c r="F55" s="84">
        <v>0</v>
      </c>
      <c r="G55" s="84">
        <v>0</v>
      </c>
      <c r="H55" s="84">
        <v>0</v>
      </c>
      <c r="I55" s="84">
        <v>1.786</v>
      </c>
      <c r="J55" s="84">
        <v>1.786</v>
      </c>
      <c r="K55" s="84">
        <v>3.597</v>
      </c>
      <c r="L55" s="18"/>
      <c r="M55" s="38">
        <v>0</v>
      </c>
      <c r="N55" s="38">
        <v>0.4</v>
      </c>
      <c r="O55" s="38">
        <v>1.2</v>
      </c>
      <c r="P55" s="38">
        <v>3.653</v>
      </c>
      <c r="Q55" s="38">
        <v>7.6710000000000003</v>
      </c>
      <c r="R55" s="38">
        <v>11.670999999999999</v>
      </c>
      <c r="U55" s="18"/>
      <c r="V55" s="18"/>
      <c r="W55" s="18"/>
      <c r="X55" s="18"/>
      <c r="Y55" s="18"/>
      <c r="Z55" s="18"/>
      <c r="AA55" s="18"/>
      <c r="AB55" s="18"/>
      <c r="AC55" s="18"/>
      <c r="AD55" s="18"/>
      <c r="AE55" s="18"/>
      <c r="AF55" s="18"/>
      <c r="AG55" s="18"/>
    </row>
    <row r="56" spans="2:33" x14ac:dyDescent="0.25">
      <c r="B56" s="40" t="s">
        <v>174</v>
      </c>
      <c r="C56" s="32" t="s">
        <v>168</v>
      </c>
      <c r="D56" s="68">
        <v>2</v>
      </c>
      <c r="E56" s="18"/>
      <c r="F56" s="84">
        <v>2</v>
      </c>
      <c r="G56" s="84">
        <v>3.4</v>
      </c>
      <c r="H56" s="84">
        <v>3.4</v>
      </c>
      <c r="I56" s="84">
        <v>3.4</v>
      </c>
      <c r="J56" s="84">
        <v>3.4</v>
      </c>
      <c r="K56" s="84">
        <v>3.4</v>
      </c>
      <c r="L56" s="18"/>
      <c r="M56" s="38">
        <v>2</v>
      </c>
      <c r="N56" s="38">
        <v>3.4</v>
      </c>
      <c r="O56" s="38">
        <v>3.4</v>
      </c>
      <c r="P56" s="38">
        <v>3.4</v>
      </c>
      <c r="Q56" s="38">
        <v>3.4</v>
      </c>
      <c r="R56" s="38">
        <v>3.4</v>
      </c>
      <c r="U56" s="18"/>
      <c r="V56" s="18"/>
      <c r="W56" s="18"/>
      <c r="X56" s="18"/>
      <c r="Y56" s="18"/>
      <c r="Z56" s="18"/>
      <c r="AA56" s="18"/>
      <c r="AB56" s="18"/>
      <c r="AC56" s="18"/>
      <c r="AD56" s="18"/>
      <c r="AE56" s="18"/>
      <c r="AF56" s="18"/>
      <c r="AG56" s="18"/>
    </row>
    <row r="57" spans="2:33" x14ac:dyDescent="0.25">
      <c r="B57" s="40" t="s">
        <v>175</v>
      </c>
      <c r="C57" s="32" t="s">
        <v>168</v>
      </c>
      <c r="D57" s="68">
        <v>29.316000000000017</v>
      </c>
      <c r="E57" s="18"/>
      <c r="F57" s="84">
        <v>29.66</v>
      </c>
      <c r="G57" s="84">
        <v>34.779000000000003</v>
      </c>
      <c r="H57" s="84">
        <v>25.260999999999999</v>
      </c>
      <c r="I57" s="84">
        <v>22.32</v>
      </c>
      <c r="J57" s="84">
        <v>16.553999999999998</v>
      </c>
      <c r="K57" s="84">
        <v>14.907999999999999</v>
      </c>
      <c r="L57" s="18"/>
      <c r="M57" s="38">
        <v>29.658999999999999</v>
      </c>
      <c r="N57" s="38">
        <v>34.786000000000001</v>
      </c>
      <c r="O57" s="38">
        <v>25.161000000000001</v>
      </c>
      <c r="P57" s="38">
        <v>22.308</v>
      </c>
      <c r="Q57" s="38">
        <v>16.558</v>
      </c>
      <c r="R57" s="38">
        <v>14.901999999999999</v>
      </c>
      <c r="U57" s="18"/>
      <c r="V57" s="18"/>
      <c r="W57" s="18"/>
      <c r="X57" s="18"/>
      <c r="Y57" s="18"/>
      <c r="Z57" s="18"/>
      <c r="AA57" s="18"/>
      <c r="AB57" s="18"/>
      <c r="AC57" s="18"/>
      <c r="AD57" s="18"/>
      <c r="AE57" s="18"/>
      <c r="AF57" s="18"/>
      <c r="AG57" s="18"/>
    </row>
    <row r="58" spans="2:33" x14ac:dyDescent="0.25">
      <c r="B58" s="40" t="s">
        <v>176</v>
      </c>
      <c r="C58" s="32" t="s">
        <v>168</v>
      </c>
      <c r="D58" s="68">
        <v>0</v>
      </c>
      <c r="E58" s="18"/>
      <c r="F58" s="84">
        <v>0</v>
      </c>
      <c r="G58" s="84">
        <v>0</v>
      </c>
      <c r="H58" s="84">
        <v>0</v>
      </c>
      <c r="I58" s="84">
        <v>5.4459999999999997</v>
      </c>
      <c r="J58" s="84">
        <v>6.3040000000000003</v>
      </c>
      <c r="K58" s="84">
        <v>12.324</v>
      </c>
      <c r="L58" s="18"/>
      <c r="M58" s="38">
        <v>0</v>
      </c>
      <c r="N58" s="38">
        <v>0</v>
      </c>
      <c r="O58" s="38">
        <v>1.159</v>
      </c>
      <c r="P58" s="38">
        <v>11.744999999999999</v>
      </c>
      <c r="Q58" s="38">
        <v>10.586</v>
      </c>
      <c r="R58" s="38">
        <v>11.087999999999999</v>
      </c>
      <c r="Z58" s="18"/>
      <c r="AA58" s="18"/>
      <c r="AB58" s="18"/>
      <c r="AC58" s="18"/>
      <c r="AD58" s="18"/>
      <c r="AE58" s="18"/>
      <c r="AF58" s="18"/>
      <c r="AG58" s="18"/>
    </row>
    <row r="59" spans="2:33" x14ac:dyDescent="0.25">
      <c r="B59" s="17"/>
    </row>
    <row r="60" spans="2:33" x14ac:dyDescent="0.25">
      <c r="B60" s="17"/>
      <c r="C60" s="1" t="s">
        <v>177</v>
      </c>
      <c r="F60" s="113" t="s">
        <v>1</v>
      </c>
      <c r="G60" s="113"/>
      <c r="H60" s="113"/>
      <c r="I60" s="113"/>
      <c r="J60" s="113"/>
      <c r="K60" s="113"/>
      <c r="M60" s="113" t="s">
        <v>2</v>
      </c>
      <c r="N60" s="113"/>
      <c r="O60" s="113"/>
      <c r="P60" s="113"/>
      <c r="Q60" s="113"/>
      <c r="R60" s="113"/>
    </row>
    <row r="61" spans="2:33" x14ac:dyDescent="0.25">
      <c r="B61" s="15" t="s">
        <v>178</v>
      </c>
      <c r="C61" s="1" t="s">
        <v>5</v>
      </c>
      <c r="D61" s="7" t="s">
        <v>32</v>
      </c>
      <c r="F61" s="24">
        <v>2025</v>
      </c>
      <c r="G61" s="24">
        <v>2030</v>
      </c>
      <c r="H61" s="24">
        <v>2035</v>
      </c>
      <c r="I61" s="24">
        <v>2040</v>
      </c>
      <c r="J61" s="24">
        <v>2045</v>
      </c>
      <c r="K61" s="24">
        <v>2050</v>
      </c>
      <c r="L61" s="17"/>
      <c r="M61" s="24">
        <v>2025</v>
      </c>
      <c r="N61" s="24">
        <v>2030</v>
      </c>
      <c r="O61" s="24">
        <v>2035</v>
      </c>
      <c r="P61" s="24">
        <v>2040</v>
      </c>
      <c r="Q61" s="24">
        <v>2045</v>
      </c>
      <c r="R61" s="24">
        <v>2050</v>
      </c>
      <c r="U61" s="18"/>
      <c r="V61" s="18"/>
      <c r="W61" s="18"/>
      <c r="X61" s="18"/>
      <c r="Y61" s="18"/>
    </row>
    <row r="62" spans="2:33" x14ac:dyDescent="0.25">
      <c r="B62" s="40" t="s">
        <v>179</v>
      </c>
      <c r="C62" s="32" t="s">
        <v>146</v>
      </c>
      <c r="D62" s="66">
        <v>9.0999999999999998E-2</v>
      </c>
      <c r="E62" s="93"/>
      <c r="F62" s="12">
        <v>0.109</v>
      </c>
      <c r="G62" s="12">
        <v>0.10299999999999999</v>
      </c>
      <c r="H62" s="12">
        <v>0.14899999999999999</v>
      </c>
      <c r="I62" s="12">
        <v>0.28599999999999998</v>
      </c>
      <c r="J62" s="12">
        <v>0.3</v>
      </c>
      <c r="K62" s="12">
        <v>0.39400000000000002</v>
      </c>
      <c r="L62" s="93"/>
      <c r="M62" s="39">
        <v>0.11</v>
      </c>
      <c r="N62" s="39">
        <v>0.13400000000000001</v>
      </c>
      <c r="O62" s="39">
        <v>0.18</v>
      </c>
      <c r="P62" s="39">
        <v>0.33100000000000002</v>
      </c>
      <c r="Q62" s="39">
        <v>0.34300000000000003</v>
      </c>
      <c r="R62" s="39">
        <v>0.36299999999999999</v>
      </c>
      <c r="U62" s="18"/>
      <c r="V62" s="18"/>
      <c r="W62" s="18"/>
      <c r="X62" s="18"/>
      <c r="Y62" s="18"/>
      <c r="Z62" s="18"/>
      <c r="AA62" s="18"/>
      <c r="AB62" s="18"/>
      <c r="AC62" s="18"/>
      <c r="AD62" s="18"/>
      <c r="AE62" s="18"/>
      <c r="AF62" s="18"/>
      <c r="AG62" s="18"/>
    </row>
    <row r="63" spans="2:33" x14ac:dyDescent="0.25">
      <c r="B63" s="40" t="s">
        <v>180</v>
      </c>
      <c r="C63" s="32" t="s">
        <v>146</v>
      </c>
      <c r="D63" s="67">
        <v>1.7000000000000001E-2</v>
      </c>
      <c r="E63" s="93"/>
      <c r="F63" s="12">
        <v>3.9E-2</v>
      </c>
      <c r="G63" s="12">
        <v>4.7E-2</v>
      </c>
      <c r="H63" s="12">
        <v>4.5999999999999999E-2</v>
      </c>
      <c r="I63" s="12">
        <v>0.04</v>
      </c>
      <c r="J63" s="12">
        <v>0.05</v>
      </c>
      <c r="K63" s="12">
        <v>4.3999999999999997E-2</v>
      </c>
      <c r="L63" s="93"/>
      <c r="M63" s="39">
        <v>3.9E-2</v>
      </c>
      <c r="N63" s="39">
        <v>4.7E-2</v>
      </c>
      <c r="O63" s="39">
        <v>4.3999999999999997E-2</v>
      </c>
      <c r="P63" s="39">
        <v>4.7E-2</v>
      </c>
      <c r="Q63" s="39">
        <v>4.5999999999999999E-2</v>
      </c>
      <c r="R63" s="39">
        <v>4.3999999999999997E-2</v>
      </c>
      <c r="U63" s="18"/>
      <c r="V63" s="18"/>
      <c r="W63" s="18"/>
      <c r="X63" s="18"/>
      <c r="Y63" s="18"/>
      <c r="Z63" s="18"/>
      <c r="AA63" s="18"/>
      <c r="AB63" s="18"/>
      <c r="AC63" s="18"/>
      <c r="AD63" s="18"/>
      <c r="AE63" s="18"/>
      <c r="AF63" s="18"/>
      <c r="AG63" s="18"/>
    </row>
    <row r="64" spans="2:33" x14ac:dyDescent="0.25">
      <c r="B64" s="40" t="s">
        <v>181</v>
      </c>
      <c r="C64" s="32" t="s">
        <v>146</v>
      </c>
      <c r="D64" s="67">
        <v>0.63</v>
      </c>
      <c r="E64" s="93"/>
      <c r="F64" s="12">
        <v>0.55200000000000005</v>
      </c>
      <c r="G64" s="12">
        <v>0.54800000000000004</v>
      </c>
      <c r="H64" s="12">
        <v>0.53400000000000003</v>
      </c>
      <c r="I64" s="12">
        <v>0.47399999999999998</v>
      </c>
      <c r="J64" s="12">
        <v>0.46100000000000002</v>
      </c>
      <c r="K64" s="12">
        <v>0.40400000000000003</v>
      </c>
      <c r="L64" s="93"/>
      <c r="M64" s="39">
        <v>0.55300000000000005</v>
      </c>
      <c r="N64" s="39">
        <v>0.54100000000000004</v>
      </c>
      <c r="O64" s="39">
        <v>0.51700000000000002</v>
      </c>
      <c r="P64" s="39">
        <v>0.42299999999999999</v>
      </c>
      <c r="Q64" s="39">
        <v>0.40899999999999997</v>
      </c>
      <c r="R64" s="39">
        <v>0.38800000000000001</v>
      </c>
      <c r="U64" s="18"/>
      <c r="V64" s="18"/>
      <c r="W64" s="18"/>
      <c r="X64" s="18"/>
      <c r="Y64" s="18"/>
      <c r="Z64" s="18"/>
      <c r="AA64" s="18"/>
      <c r="AB64" s="18"/>
      <c r="AC64" s="18"/>
      <c r="AD64" s="18"/>
      <c r="AE64" s="18"/>
      <c r="AF64" s="18"/>
      <c r="AG64" s="18"/>
    </row>
    <row r="65" spans="2:33" x14ac:dyDescent="0.25">
      <c r="B65" s="40" t="s">
        <v>182</v>
      </c>
      <c r="C65" s="32" t="s">
        <v>146</v>
      </c>
      <c r="D65" s="67">
        <v>9.2999999999999999E-2</v>
      </c>
      <c r="E65" s="93"/>
      <c r="F65" s="12">
        <v>0.151</v>
      </c>
      <c r="G65" s="12">
        <v>0.11799999999999999</v>
      </c>
      <c r="H65" s="12">
        <v>0.10299999999999999</v>
      </c>
      <c r="I65" s="12">
        <v>7.0000000000000007E-2</v>
      </c>
      <c r="J65" s="12">
        <v>6.7000000000000004E-2</v>
      </c>
      <c r="K65" s="12">
        <v>4.5999999999999999E-2</v>
      </c>
      <c r="L65" s="93"/>
      <c r="M65" s="39">
        <v>0.14899999999999999</v>
      </c>
      <c r="N65" s="39">
        <v>0.111</v>
      </c>
      <c r="O65" s="39">
        <v>0.1</v>
      </c>
      <c r="P65" s="39">
        <v>7.0999999999999994E-2</v>
      </c>
      <c r="Q65" s="39">
        <v>6.0999999999999999E-2</v>
      </c>
      <c r="R65" s="39">
        <v>4.3999999999999997E-2</v>
      </c>
      <c r="U65" s="18"/>
      <c r="V65" s="18"/>
      <c r="W65" s="18"/>
      <c r="X65" s="18"/>
      <c r="Y65" s="18"/>
      <c r="Z65" s="18"/>
      <c r="AA65" s="18"/>
      <c r="AB65" s="18"/>
      <c r="AC65" s="18"/>
      <c r="AD65" s="18"/>
      <c r="AE65" s="18"/>
      <c r="AF65" s="18"/>
      <c r="AG65" s="18"/>
    </row>
    <row r="66" spans="2:33" x14ac:dyDescent="0.25">
      <c r="B66" s="40" t="s">
        <v>183</v>
      </c>
      <c r="C66" s="32" t="s">
        <v>146</v>
      </c>
      <c r="D66" s="67">
        <v>0</v>
      </c>
      <c r="E66" s="93"/>
      <c r="F66" s="12">
        <v>0</v>
      </c>
      <c r="G66" s="12">
        <v>0</v>
      </c>
      <c r="H66" s="12">
        <v>0</v>
      </c>
      <c r="I66" s="12">
        <v>1.4999999999999999E-2</v>
      </c>
      <c r="J66" s="12">
        <v>1.4999999999999999E-2</v>
      </c>
      <c r="K66" s="12">
        <v>2.5999999999999999E-2</v>
      </c>
      <c r="L66" s="93"/>
      <c r="M66" s="39">
        <v>0</v>
      </c>
      <c r="N66" s="39">
        <v>0</v>
      </c>
      <c r="O66" s="39">
        <v>8.0000000000000002E-3</v>
      </c>
      <c r="P66" s="39">
        <v>2.8000000000000001E-2</v>
      </c>
      <c r="Q66" s="39">
        <v>5.6000000000000001E-2</v>
      </c>
      <c r="R66" s="39">
        <v>8.2000000000000003E-2</v>
      </c>
      <c r="U66" s="18"/>
      <c r="V66" s="18"/>
      <c r="W66" s="18"/>
      <c r="X66" s="18"/>
      <c r="Y66" s="18"/>
      <c r="Z66" s="18"/>
      <c r="AA66" s="18"/>
      <c r="AB66" s="18"/>
      <c r="AC66" s="18"/>
      <c r="AD66" s="18"/>
      <c r="AE66" s="18"/>
      <c r="AF66" s="18"/>
      <c r="AG66" s="18"/>
    </row>
    <row r="67" spans="2:33" x14ac:dyDescent="0.25">
      <c r="B67" s="40" t="s">
        <v>184</v>
      </c>
      <c r="C67" s="32" t="s">
        <v>146</v>
      </c>
      <c r="D67" s="67">
        <v>2.1999999999999999E-2</v>
      </c>
      <c r="E67" s="93"/>
      <c r="F67" s="12">
        <v>2.5000000000000001E-2</v>
      </c>
      <c r="G67" s="12">
        <v>2.4E-2</v>
      </c>
      <c r="H67" s="12">
        <v>2.3E-2</v>
      </c>
      <c r="I67" s="12">
        <v>0.02</v>
      </c>
      <c r="J67" s="12">
        <v>1.9E-2</v>
      </c>
      <c r="K67" s="12">
        <v>1.7000000000000001E-2</v>
      </c>
      <c r="L67" s="93"/>
      <c r="M67" s="39">
        <v>2.5000000000000001E-2</v>
      </c>
      <c r="N67" s="39">
        <v>2.3E-2</v>
      </c>
      <c r="O67" s="39">
        <v>2.1999999999999999E-2</v>
      </c>
      <c r="P67" s="39">
        <v>1.7999999999999999E-2</v>
      </c>
      <c r="Q67" s="39">
        <v>1.7000000000000001E-2</v>
      </c>
      <c r="R67" s="39">
        <v>1.7000000000000001E-2</v>
      </c>
      <c r="U67" s="18"/>
      <c r="V67" s="18"/>
      <c r="W67" s="18"/>
      <c r="X67" s="18"/>
      <c r="Y67" s="18"/>
      <c r="Z67" s="18"/>
      <c r="AA67" s="18"/>
      <c r="AB67" s="18"/>
      <c r="AC67" s="18"/>
      <c r="AD67" s="18"/>
      <c r="AE67" s="18"/>
      <c r="AF67" s="18"/>
      <c r="AG67" s="18"/>
    </row>
    <row r="68" spans="2:33" x14ac:dyDescent="0.25">
      <c r="B68" s="40" t="s">
        <v>185</v>
      </c>
      <c r="C68" s="32" t="s">
        <v>146</v>
      </c>
      <c r="D68" s="67">
        <v>0.14599999999999999</v>
      </c>
      <c r="E68" s="93"/>
      <c r="F68" s="12">
        <v>8.8999999999999996E-2</v>
      </c>
      <c r="G68" s="12">
        <v>0.109</v>
      </c>
      <c r="H68" s="12">
        <v>7.9000000000000001E-2</v>
      </c>
      <c r="I68" s="12">
        <v>2.9000000000000001E-2</v>
      </c>
      <c r="J68" s="12">
        <v>2.3E-2</v>
      </c>
      <c r="K68" s="12">
        <v>1.0999999999999999E-2</v>
      </c>
      <c r="L68" s="93"/>
      <c r="M68" s="39">
        <v>0.09</v>
      </c>
      <c r="N68" s="39">
        <v>9.4E-2</v>
      </c>
      <c r="O68" s="39">
        <v>6.6000000000000003E-2</v>
      </c>
      <c r="P68" s="39">
        <v>2.5000000000000001E-2</v>
      </c>
      <c r="Q68" s="39">
        <v>1.2E-2</v>
      </c>
      <c r="R68" s="39">
        <v>7.0000000000000001E-3</v>
      </c>
      <c r="Z68" s="18"/>
      <c r="AA68" s="18"/>
      <c r="AB68" s="18"/>
      <c r="AC68" s="18"/>
      <c r="AD68" s="18"/>
      <c r="AE68" s="18"/>
      <c r="AF68" s="18"/>
      <c r="AG68" s="18"/>
    </row>
    <row r="69" spans="2:33" ht="15.75" x14ac:dyDescent="0.25">
      <c r="B69" s="3"/>
      <c r="D69" s="4"/>
    </row>
    <row r="71" spans="2:33" x14ac:dyDescent="0.25">
      <c r="B71" s="1" t="s">
        <v>136</v>
      </c>
      <c r="D71" s="1" t="s">
        <v>4</v>
      </c>
    </row>
    <row r="72" spans="2:33" ht="66.75" customHeight="1" x14ac:dyDescent="0.25">
      <c r="B72" s="10" t="s">
        <v>186</v>
      </c>
      <c r="C72" s="118" t="s">
        <v>187</v>
      </c>
      <c r="D72" s="118"/>
      <c r="E72" s="118"/>
      <c r="F72" s="118"/>
      <c r="G72" s="118"/>
      <c r="H72" s="118"/>
      <c r="I72" s="118"/>
      <c r="J72" s="118"/>
      <c r="K72" s="118"/>
      <c r="L72" s="118"/>
      <c r="M72" s="118"/>
      <c r="N72" s="118"/>
      <c r="O72" s="118"/>
      <c r="P72" s="118"/>
      <c r="Q72" s="118"/>
      <c r="R72" s="118"/>
    </row>
    <row r="74" spans="2:33" x14ac:dyDescent="0.25">
      <c r="F74" s="113" t="s">
        <v>1</v>
      </c>
      <c r="G74" s="113"/>
      <c r="H74" s="113"/>
      <c r="I74" s="113"/>
      <c r="J74" s="113"/>
      <c r="K74" s="113"/>
      <c r="M74" s="113" t="s">
        <v>2</v>
      </c>
      <c r="N74" s="113"/>
      <c r="O74" s="113"/>
      <c r="P74" s="113"/>
      <c r="Q74" s="113"/>
      <c r="R74" s="113"/>
    </row>
    <row r="75" spans="2:33" x14ac:dyDescent="0.25">
      <c r="B75" s="1" t="s">
        <v>31</v>
      </c>
      <c r="C75" s="1" t="s">
        <v>5</v>
      </c>
      <c r="D75" s="7" t="s">
        <v>32</v>
      </c>
      <c r="F75" s="24">
        <v>2025</v>
      </c>
      <c r="G75" s="24">
        <v>2030</v>
      </c>
      <c r="H75" s="24">
        <v>2035</v>
      </c>
      <c r="I75" s="24">
        <v>2040</v>
      </c>
      <c r="J75" s="24">
        <v>2045</v>
      </c>
      <c r="K75" s="24">
        <v>2050</v>
      </c>
      <c r="L75" s="17"/>
      <c r="M75" s="24">
        <v>2025</v>
      </c>
      <c r="N75" s="24">
        <v>2030</v>
      </c>
      <c r="O75" s="24">
        <v>2035</v>
      </c>
      <c r="P75" s="24">
        <v>2040</v>
      </c>
      <c r="Q75" s="24">
        <v>2045</v>
      </c>
      <c r="R75" s="24">
        <v>2050</v>
      </c>
      <c r="U75" s="18"/>
      <c r="V75" s="18"/>
      <c r="W75" s="18"/>
      <c r="X75" s="18"/>
      <c r="Y75" s="18"/>
    </row>
    <row r="76" spans="2:33" x14ac:dyDescent="0.25">
      <c r="B76" s="40" t="s">
        <v>188</v>
      </c>
      <c r="C76" s="32" t="s">
        <v>189</v>
      </c>
      <c r="D76" s="68">
        <v>0</v>
      </c>
      <c r="E76" s="18"/>
      <c r="F76" s="84">
        <v>3.7999999999999999E-2</v>
      </c>
      <c r="G76" s="84">
        <v>4.4999999999999998E-2</v>
      </c>
      <c r="H76" s="84">
        <v>11.170999999999999</v>
      </c>
      <c r="I76" s="84">
        <v>90.108000000000004</v>
      </c>
      <c r="J76" s="84">
        <v>75.509</v>
      </c>
      <c r="K76" s="84">
        <v>49.765000000000001</v>
      </c>
      <c r="L76" s="18"/>
      <c r="M76" s="38">
        <v>0.127</v>
      </c>
      <c r="N76" s="38">
        <v>0.31900000000000001</v>
      </c>
      <c r="O76" s="38">
        <v>32.210999999999999</v>
      </c>
      <c r="P76" s="38">
        <v>99.494</v>
      </c>
      <c r="Q76" s="38">
        <v>92.445999999999998</v>
      </c>
      <c r="R76" s="38">
        <v>79.262</v>
      </c>
      <c r="U76" s="18"/>
      <c r="V76" s="18"/>
      <c r="W76" s="18"/>
      <c r="X76" s="18"/>
      <c r="Y76" s="18"/>
      <c r="Z76" s="18"/>
      <c r="AA76" s="18"/>
      <c r="AB76" s="18"/>
      <c r="AC76" s="18"/>
      <c r="AD76" s="18"/>
      <c r="AE76" s="18"/>
      <c r="AF76" s="18"/>
      <c r="AG76" s="18"/>
    </row>
    <row r="77" spans="2:33" x14ac:dyDescent="0.25">
      <c r="B77" s="40" t="s">
        <v>190</v>
      </c>
      <c r="C77" s="32" t="s">
        <v>189</v>
      </c>
      <c r="D77" s="68">
        <v>0</v>
      </c>
      <c r="E77" s="18"/>
      <c r="F77" s="84">
        <v>0</v>
      </c>
      <c r="G77" s="84">
        <v>0</v>
      </c>
      <c r="H77" s="84">
        <v>0</v>
      </c>
      <c r="I77" s="84">
        <v>48.396999999999998</v>
      </c>
      <c r="J77" s="84">
        <v>140.05799999999999</v>
      </c>
      <c r="K77" s="84">
        <v>400.46699999999998</v>
      </c>
      <c r="L77" s="18"/>
      <c r="M77" s="38">
        <v>0</v>
      </c>
      <c r="N77" s="38">
        <v>0</v>
      </c>
      <c r="O77" s="38">
        <v>0</v>
      </c>
      <c r="P77" s="38">
        <v>183.41200000000001</v>
      </c>
      <c r="Q77" s="38">
        <v>277.154</v>
      </c>
      <c r="R77" s="38">
        <v>455.01799999999997</v>
      </c>
      <c r="U77" s="18"/>
      <c r="V77" s="18"/>
      <c r="W77" s="18"/>
      <c r="X77" s="18"/>
      <c r="Y77" s="18"/>
      <c r="Z77" s="18"/>
      <c r="AA77" s="18"/>
      <c r="AB77" s="18"/>
      <c r="AC77" s="18"/>
      <c r="AD77" s="18"/>
      <c r="AE77" s="18"/>
      <c r="AF77" s="18"/>
      <c r="AG77" s="18"/>
    </row>
    <row r="78" spans="2:33" x14ac:dyDescent="0.25">
      <c r="B78" s="40" t="s">
        <v>191</v>
      </c>
      <c r="C78" s="32" t="s">
        <v>189</v>
      </c>
      <c r="D78" s="68">
        <v>0</v>
      </c>
      <c r="E78" s="18"/>
      <c r="F78" s="84">
        <v>0</v>
      </c>
      <c r="G78" s="84">
        <v>0</v>
      </c>
      <c r="H78" s="84">
        <v>14.909000000000001</v>
      </c>
      <c r="I78" s="84">
        <v>8.25</v>
      </c>
      <c r="J78" s="84">
        <v>11.427</v>
      </c>
      <c r="K78" s="84">
        <v>668.62199999999996</v>
      </c>
      <c r="L78" s="18"/>
      <c r="M78" s="38">
        <v>0</v>
      </c>
      <c r="N78" s="38">
        <v>0</v>
      </c>
      <c r="O78" s="38">
        <v>16.914000000000001</v>
      </c>
      <c r="P78" s="38">
        <v>64.921999999999997</v>
      </c>
      <c r="Q78" s="38">
        <v>171.304</v>
      </c>
      <c r="R78" s="38">
        <v>929.66399999999999</v>
      </c>
      <c r="U78" s="18"/>
      <c r="V78" s="18"/>
      <c r="W78" s="18"/>
      <c r="X78" s="18"/>
      <c r="Y78" s="18"/>
      <c r="Z78" s="18"/>
      <c r="AA78" s="18"/>
      <c r="AB78" s="18"/>
      <c r="AC78" s="18"/>
      <c r="AD78" s="18"/>
      <c r="AE78" s="18"/>
      <c r="AF78" s="18"/>
      <c r="AG78" s="18"/>
    </row>
    <row r="79" spans="2:33" x14ac:dyDescent="0.25">
      <c r="B79" s="40" t="s">
        <v>192</v>
      </c>
      <c r="C79" s="32" t="s">
        <v>189</v>
      </c>
      <c r="D79" s="68">
        <v>0</v>
      </c>
      <c r="E79" s="18"/>
      <c r="F79" s="84">
        <v>0.14799999999999999</v>
      </c>
      <c r="G79" s="84">
        <v>52.863999999999997</v>
      </c>
      <c r="H79" s="84">
        <v>196.33199999999999</v>
      </c>
      <c r="I79" s="84">
        <v>346.82400000000001</v>
      </c>
      <c r="J79" s="84">
        <v>645.303</v>
      </c>
      <c r="K79" s="84">
        <v>1039.2139999999999</v>
      </c>
      <c r="L79" s="18"/>
      <c r="M79" s="38">
        <v>0.5</v>
      </c>
      <c r="N79" s="38">
        <v>54.499000000000002</v>
      </c>
      <c r="O79" s="38">
        <v>199.613</v>
      </c>
      <c r="P79" s="38">
        <v>346.66800000000001</v>
      </c>
      <c r="Q79" s="38">
        <v>645.74900000000002</v>
      </c>
      <c r="R79" s="38">
        <v>1039.2139999999999</v>
      </c>
      <c r="U79" s="18"/>
      <c r="V79" s="18"/>
      <c r="W79" s="18"/>
      <c r="X79" s="18"/>
      <c r="Y79" s="18"/>
      <c r="Z79" s="18"/>
      <c r="AA79" s="18"/>
      <c r="AB79" s="18"/>
      <c r="AC79" s="18"/>
      <c r="AD79" s="18"/>
      <c r="AE79" s="18"/>
      <c r="AF79" s="18"/>
      <c r="AG79" s="18"/>
    </row>
    <row r="80" spans="2:33" x14ac:dyDescent="0.25">
      <c r="B80" s="40" t="s">
        <v>193</v>
      </c>
      <c r="C80" s="32" t="s">
        <v>189</v>
      </c>
      <c r="D80" s="68">
        <v>0</v>
      </c>
      <c r="E80" s="18"/>
      <c r="F80" s="84">
        <v>0</v>
      </c>
      <c r="G80" s="84">
        <v>7.0000000000000001E-3</v>
      </c>
      <c r="H80" s="84">
        <v>32.198</v>
      </c>
      <c r="I80" s="84">
        <v>76.536000000000001</v>
      </c>
      <c r="J80" s="84">
        <v>443.25400000000002</v>
      </c>
      <c r="K80" s="84">
        <v>532.69500000000005</v>
      </c>
      <c r="L80" s="18"/>
      <c r="M80" s="38">
        <v>0</v>
      </c>
      <c r="N80" s="38">
        <v>0</v>
      </c>
      <c r="O80" s="38">
        <v>35.237000000000002</v>
      </c>
      <c r="P80" s="38">
        <v>101.69799999999999</v>
      </c>
      <c r="Q80" s="38">
        <v>335.25099999999998</v>
      </c>
      <c r="R80" s="38">
        <v>598.59199999999998</v>
      </c>
      <c r="U80" s="18"/>
      <c r="V80" s="18"/>
      <c r="W80" s="18"/>
      <c r="X80" s="18"/>
      <c r="Y80" s="18"/>
      <c r="Z80" s="18"/>
      <c r="AA80" s="18"/>
      <c r="AB80" s="18"/>
      <c r="AC80" s="18"/>
      <c r="AD80" s="18"/>
      <c r="AE80" s="18"/>
      <c r="AF80" s="18"/>
      <c r="AG80" s="18"/>
    </row>
    <row r="81" spans="2:33" x14ac:dyDescent="0.25">
      <c r="B81" s="40" t="s">
        <v>194</v>
      </c>
      <c r="C81" s="32" t="s">
        <v>189</v>
      </c>
      <c r="D81" s="68">
        <v>0</v>
      </c>
      <c r="E81" s="18"/>
      <c r="F81" s="84">
        <v>0</v>
      </c>
      <c r="G81" s="84">
        <v>0.01</v>
      </c>
      <c r="H81" s="84">
        <v>0.01</v>
      </c>
      <c r="I81" s="84">
        <v>0</v>
      </c>
      <c r="J81" s="84">
        <v>7.8719999999999999</v>
      </c>
      <c r="K81" s="84">
        <v>28.771999999999998</v>
      </c>
      <c r="L81" s="18"/>
      <c r="M81" s="38">
        <v>0</v>
      </c>
      <c r="N81" s="38">
        <v>0</v>
      </c>
      <c r="O81" s="38">
        <v>5.1529999999999996</v>
      </c>
      <c r="P81" s="38">
        <v>61.246000000000002</v>
      </c>
      <c r="Q81" s="38">
        <v>68.117999999999995</v>
      </c>
      <c r="R81" s="38">
        <v>106.47199999999999</v>
      </c>
      <c r="U81" s="18"/>
      <c r="V81" s="18"/>
      <c r="W81" s="18"/>
      <c r="X81" s="18"/>
      <c r="Y81" s="18"/>
      <c r="Z81" s="18"/>
      <c r="AA81" s="18"/>
      <c r="AB81" s="18"/>
      <c r="AC81" s="18"/>
      <c r="AD81" s="18"/>
      <c r="AE81" s="18"/>
      <c r="AF81" s="18"/>
      <c r="AG81" s="18"/>
    </row>
    <row r="82" spans="2:33" x14ac:dyDescent="0.25">
      <c r="B82" s="5"/>
      <c r="Z82" s="18"/>
    </row>
  </sheetData>
  <mergeCells count="19">
    <mergeCell ref="F74:K74"/>
    <mergeCell ref="M74:R74"/>
    <mergeCell ref="C72:R72"/>
    <mergeCell ref="F19:K19"/>
    <mergeCell ref="M19:R19"/>
    <mergeCell ref="F60:K60"/>
    <mergeCell ref="M60:R60"/>
    <mergeCell ref="C30:R30"/>
    <mergeCell ref="F32:K32"/>
    <mergeCell ref="M32:R32"/>
    <mergeCell ref="C45:R45"/>
    <mergeCell ref="F47:K47"/>
    <mergeCell ref="M47:R47"/>
    <mergeCell ref="T2:Y2"/>
    <mergeCell ref="F2:K2"/>
    <mergeCell ref="M2:R2"/>
    <mergeCell ref="C12:R12"/>
    <mergeCell ref="F14:K14"/>
    <mergeCell ref="M14:R14"/>
  </mergeCells>
  <dataValidations disablePrompts="1" count="1">
    <dataValidation allowBlank="1" showInputMessage="1" showErrorMessage="1" sqref="D13:E13 D31 D46 D69 B12:B13 B30:B31 B45:B46 B69 C45 C30 C12 B72:C72" xr:uid="{C4196293-934D-4A05-ADED-2F4EEAAB12F6}"/>
  </dataValidation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F0ECC-3D8D-409C-80D0-C45A92B55581}">
  <dimension ref="B1:AG72"/>
  <sheetViews>
    <sheetView showGridLines="0" topLeftCell="B1" zoomScaleNormal="100" workbookViewId="0">
      <pane xSplit="2" ySplit="3" topLeftCell="D4" activePane="bottomRight" state="frozen"/>
      <selection pane="topRight" activeCell="D1" sqref="D1"/>
      <selection pane="bottomLeft" activeCell="B4" sqref="B4"/>
      <selection pane="bottomRight" activeCell="M65" sqref="M65:R65"/>
    </sheetView>
  </sheetViews>
  <sheetFormatPr defaultRowHeight="15" x14ac:dyDescent="0.25"/>
  <cols>
    <col min="1" max="1" width="10" customWidth="1"/>
    <col min="2" max="2" width="55.7109375" customWidth="1"/>
    <col min="3" max="3" width="14.28515625" customWidth="1"/>
    <col min="4" max="4" width="11.42578125" customWidth="1"/>
    <col min="5" max="5" width="5.7109375" customWidth="1"/>
    <col min="6" max="11" width="12.85546875" customWidth="1"/>
    <col min="12" max="12" width="5.7109375" customWidth="1"/>
    <col min="13" max="18" width="12.85546875" customWidth="1"/>
    <col min="19" max="19" width="5.7109375" customWidth="1"/>
    <col min="20" max="25" width="12.85546875" customWidth="1"/>
    <col min="26" max="26" width="6.42578125" bestFit="1" customWidth="1"/>
    <col min="27" max="28" width="8.7109375" customWidth="1"/>
    <col min="29" max="30" width="7.140625" bestFit="1" customWidth="1"/>
    <col min="31" max="32" width="6.7109375" bestFit="1" customWidth="1"/>
    <col min="33" max="33" width="7.140625" bestFit="1" customWidth="1"/>
  </cols>
  <sheetData>
    <row r="1" spans="2:33" ht="18.75" x14ac:dyDescent="0.3">
      <c r="B1" s="79" t="s">
        <v>195</v>
      </c>
      <c r="U1" s="29"/>
      <c r="V1" s="29"/>
      <c r="W1" s="29"/>
    </row>
    <row r="2" spans="2:33" x14ac:dyDescent="0.25">
      <c r="B2" s="1"/>
      <c r="F2" s="113" t="s">
        <v>1</v>
      </c>
      <c r="G2" s="113"/>
      <c r="H2" s="113"/>
      <c r="I2" s="113"/>
      <c r="J2" s="113"/>
      <c r="K2" s="113"/>
      <c r="M2" s="113" t="s">
        <v>2</v>
      </c>
      <c r="N2" s="113"/>
      <c r="O2" s="113"/>
      <c r="P2" s="113"/>
      <c r="Q2" s="113"/>
      <c r="R2" s="113"/>
      <c r="T2" s="117" t="s">
        <v>3</v>
      </c>
      <c r="U2" s="117"/>
      <c r="V2" s="117"/>
      <c r="W2" s="117"/>
      <c r="X2" s="117"/>
      <c r="Y2" s="117"/>
    </row>
    <row r="3" spans="2:33" x14ac:dyDescent="0.25">
      <c r="B3" s="64" t="s">
        <v>4</v>
      </c>
      <c r="C3" s="64" t="s">
        <v>5</v>
      </c>
      <c r="F3" s="24">
        <v>2025</v>
      </c>
      <c r="G3" s="24">
        <v>2030</v>
      </c>
      <c r="H3" s="24">
        <v>2035</v>
      </c>
      <c r="I3" s="24">
        <v>2040</v>
      </c>
      <c r="J3" s="24">
        <v>2045</v>
      </c>
      <c r="K3" s="24">
        <v>2050</v>
      </c>
      <c r="L3" s="17"/>
      <c r="M3" s="24">
        <v>2025</v>
      </c>
      <c r="N3" s="24">
        <v>2030</v>
      </c>
      <c r="O3" s="24">
        <v>2035</v>
      </c>
      <c r="P3" s="24">
        <v>2040</v>
      </c>
      <c r="Q3" s="24">
        <v>2045</v>
      </c>
      <c r="R3" s="24">
        <v>2050</v>
      </c>
      <c r="T3" s="2">
        <v>2025</v>
      </c>
      <c r="U3" s="2">
        <v>2030</v>
      </c>
      <c r="V3" s="2">
        <v>2035</v>
      </c>
      <c r="W3" s="2">
        <v>2040</v>
      </c>
      <c r="X3" s="2">
        <v>2045</v>
      </c>
      <c r="Y3" s="2">
        <v>2050</v>
      </c>
    </row>
    <row r="4" spans="2:33" x14ac:dyDescent="0.25">
      <c r="B4" s="64" t="s">
        <v>6</v>
      </c>
      <c r="C4" s="32" t="s">
        <v>7</v>
      </c>
      <c r="F4" s="28">
        <v>199.63011193071327</v>
      </c>
      <c r="G4" s="28">
        <v>211.4847008912862</v>
      </c>
      <c r="H4" s="28">
        <v>224.60145116558391</v>
      </c>
      <c r="I4" s="28">
        <v>184.60355824247898</v>
      </c>
      <c r="J4" s="28">
        <v>199.70651692618475</v>
      </c>
      <c r="K4" s="28">
        <v>164.92263952041446</v>
      </c>
      <c r="L4" s="18"/>
      <c r="M4" s="38">
        <v>199.47084524716652</v>
      </c>
      <c r="N4" s="38">
        <v>200.56880412618392</v>
      </c>
      <c r="O4" s="38">
        <v>218.53221327648581</v>
      </c>
      <c r="P4" s="38">
        <v>203.64241683776109</v>
      </c>
      <c r="Q4" s="38">
        <v>167.40059737227008</v>
      </c>
      <c r="R4" s="38">
        <v>148.05222593844266</v>
      </c>
      <c r="S4" s="18"/>
      <c r="T4" s="76">
        <v>199.66188276690048</v>
      </c>
      <c r="U4" s="76">
        <v>211.52331487034678</v>
      </c>
      <c r="V4" s="76">
        <v>225.986155373445</v>
      </c>
      <c r="W4" s="76">
        <v>226.81308925584548</v>
      </c>
      <c r="X4" s="76">
        <v>223.34188753582634</v>
      </c>
      <c r="Y4" s="76">
        <v>176.62342017121426</v>
      </c>
      <c r="Z4" s="18"/>
      <c r="AA4" s="18"/>
      <c r="AB4" s="18"/>
      <c r="AC4" s="18"/>
      <c r="AD4" s="18"/>
      <c r="AE4" s="18"/>
    </row>
    <row r="5" spans="2:33" x14ac:dyDescent="0.25">
      <c r="B5" s="64" t="s">
        <v>8</v>
      </c>
      <c r="C5" s="32" t="s">
        <v>9</v>
      </c>
      <c r="F5" s="14">
        <v>4.5813E-2</v>
      </c>
      <c r="G5" s="14">
        <v>5.1263999999999997E-2</v>
      </c>
      <c r="H5" s="14">
        <v>5.9166999999999997E-2</v>
      </c>
      <c r="I5" s="14">
        <v>4.4784000000000004E-2</v>
      </c>
      <c r="J5" s="14">
        <v>5.3971999999999999E-2</v>
      </c>
      <c r="K5" s="14">
        <v>5.4547999999999999E-2</v>
      </c>
      <c r="L5" s="18"/>
      <c r="M5" s="36">
        <v>4.5813E-2</v>
      </c>
      <c r="N5" s="36">
        <v>4.5044000000000001E-2</v>
      </c>
      <c r="O5" s="36">
        <v>5.7397999999999998E-2</v>
      </c>
      <c r="P5" s="36">
        <v>4.4784000000000004E-2</v>
      </c>
      <c r="Q5" s="36">
        <v>4.5775000000000003E-2</v>
      </c>
      <c r="R5" s="36">
        <v>4.5655000000000001E-2</v>
      </c>
      <c r="S5" s="18"/>
      <c r="T5" s="98">
        <v>4.5813E-2</v>
      </c>
      <c r="U5" s="98">
        <v>5.1263999999999997E-2</v>
      </c>
      <c r="V5" s="98">
        <v>5.9742999999999997E-2</v>
      </c>
      <c r="W5" s="98">
        <v>6.1177000000000002E-2</v>
      </c>
      <c r="X5" s="98">
        <v>6.4625000000000002E-2</v>
      </c>
      <c r="Y5" s="98">
        <v>5.5253999999999998E-2</v>
      </c>
      <c r="Z5" s="18"/>
      <c r="AA5" s="18"/>
      <c r="AB5" s="18"/>
      <c r="AC5" s="18"/>
      <c r="AD5" s="18"/>
      <c r="AE5" s="18"/>
    </row>
    <row r="6" spans="2:33" x14ac:dyDescent="0.25">
      <c r="B6" s="64" t="s">
        <v>10</v>
      </c>
      <c r="C6" s="32" t="s">
        <v>11</v>
      </c>
      <c r="F6" s="103">
        <v>1.4E-2</v>
      </c>
      <c r="G6" s="103">
        <v>1.7000000000000001E-2</v>
      </c>
      <c r="H6" s="103">
        <v>0.02</v>
      </c>
      <c r="I6" s="103">
        <v>1.7999999999999999E-2</v>
      </c>
      <c r="J6" s="103">
        <v>2.1999999999999999E-2</v>
      </c>
      <c r="K6" s="103">
        <v>2.4E-2</v>
      </c>
      <c r="L6" s="18"/>
      <c r="M6" s="96">
        <v>1.428E-3</v>
      </c>
      <c r="N6" s="96">
        <v>1.586E-3</v>
      </c>
      <c r="O6" s="96">
        <v>1.9620000000000002E-3</v>
      </c>
      <c r="P6" s="96">
        <v>1.8889999999999998E-3</v>
      </c>
      <c r="Q6" s="96">
        <v>2.0639999999999999E-3</v>
      </c>
      <c r="R6" s="96">
        <v>2.2209999999999999E-3</v>
      </c>
      <c r="S6" s="18"/>
      <c r="T6" s="104">
        <v>1.4E-2</v>
      </c>
      <c r="U6" s="104">
        <v>1.7000000000000001E-2</v>
      </c>
      <c r="V6" s="104">
        <v>0.02</v>
      </c>
      <c r="W6" s="104">
        <v>2.1999999999999999E-2</v>
      </c>
      <c r="X6" s="104">
        <v>2.4E-2</v>
      </c>
      <c r="Y6" s="104">
        <v>2.4E-2</v>
      </c>
      <c r="Z6" s="18"/>
      <c r="AA6" s="18"/>
      <c r="AB6" s="18"/>
      <c r="AC6" s="18"/>
      <c r="AD6" s="18"/>
      <c r="AE6" s="18"/>
    </row>
    <row r="7" spans="2:33" x14ac:dyDescent="0.25">
      <c r="B7" s="64" t="s">
        <v>196</v>
      </c>
      <c r="C7" s="32" t="s">
        <v>197</v>
      </c>
      <c r="F7" s="103">
        <v>0</v>
      </c>
      <c r="G7" s="103">
        <v>0</v>
      </c>
      <c r="H7" s="103">
        <v>0</v>
      </c>
      <c r="I7" s="103">
        <v>0</v>
      </c>
      <c r="J7" s="103">
        <v>0</v>
      </c>
      <c r="K7" s="103">
        <v>0</v>
      </c>
      <c r="L7" s="18"/>
      <c r="M7" s="96">
        <v>0</v>
      </c>
      <c r="N7" s="96">
        <v>0</v>
      </c>
      <c r="O7" s="96">
        <v>0</v>
      </c>
      <c r="P7" s="96">
        <v>0</v>
      </c>
      <c r="Q7" s="96">
        <v>0</v>
      </c>
      <c r="R7" s="96">
        <v>0</v>
      </c>
      <c r="S7" s="18"/>
      <c r="T7" s="104">
        <v>0</v>
      </c>
      <c r="U7" s="104">
        <v>0</v>
      </c>
      <c r="V7" s="104">
        <v>0</v>
      </c>
      <c r="W7" s="104">
        <v>0</v>
      </c>
      <c r="X7" s="104">
        <v>0</v>
      </c>
      <c r="Y7" s="104">
        <v>0</v>
      </c>
      <c r="Z7" s="18"/>
      <c r="AA7" s="18"/>
      <c r="AB7" s="18"/>
      <c r="AC7" s="18"/>
      <c r="AD7" s="18"/>
      <c r="AE7" s="18"/>
      <c r="AF7" s="18"/>
      <c r="AG7" s="18"/>
    </row>
    <row r="8" spans="2:33" x14ac:dyDescent="0.25">
      <c r="B8" s="64" t="s">
        <v>12</v>
      </c>
      <c r="C8" s="32" t="s">
        <v>13</v>
      </c>
      <c r="F8" s="28">
        <v>201.38518333071326</v>
      </c>
      <c r="G8" s="28">
        <v>213.47810609128618</v>
      </c>
      <c r="H8" s="28">
        <v>226.9089897655839</v>
      </c>
      <c r="I8" s="28">
        <v>186.45381844247899</v>
      </c>
      <c r="J8" s="28">
        <v>201.92066952618478</v>
      </c>
      <c r="K8" s="28">
        <v>167.20118592041445</v>
      </c>
      <c r="L8" s="18"/>
      <c r="M8" s="38">
        <v>201.22591664716651</v>
      </c>
      <c r="N8" s="38">
        <v>202.34409332618389</v>
      </c>
      <c r="O8" s="38">
        <v>220.7782996764858</v>
      </c>
      <c r="P8" s="38">
        <v>205.4926770377611</v>
      </c>
      <c r="Q8" s="38">
        <v>169.32816437227007</v>
      </c>
      <c r="R8" s="38">
        <v>150.01907793844268</v>
      </c>
      <c r="S8" s="18"/>
      <c r="T8" s="76">
        <v>201.4169541669005</v>
      </c>
      <c r="U8" s="76">
        <v>213.51672007034676</v>
      </c>
      <c r="V8" s="76">
        <v>228.31085877344501</v>
      </c>
      <c r="W8" s="76">
        <v>229.23812885584547</v>
      </c>
      <c r="X8" s="76">
        <v>225.92837253582638</v>
      </c>
      <c r="Y8" s="76">
        <v>178.94</v>
      </c>
      <c r="Z8" s="18"/>
      <c r="AA8" s="18"/>
      <c r="AB8" s="18"/>
      <c r="AC8" s="18"/>
      <c r="AD8" s="18"/>
      <c r="AE8" s="18"/>
      <c r="AF8" s="18"/>
      <c r="AG8" s="18"/>
    </row>
    <row r="9" spans="2:33" x14ac:dyDescent="0.25">
      <c r="B9" s="64" t="s">
        <v>14</v>
      </c>
      <c r="C9" s="32" t="s">
        <v>13</v>
      </c>
      <c r="F9" s="28">
        <v>-0.39618100000000001</v>
      </c>
      <c r="G9" s="28">
        <v>-1.2896639999999999</v>
      </c>
      <c r="H9" s="28">
        <v>-1.7719879999999999</v>
      </c>
      <c r="I9" s="28">
        <v>-3.89697</v>
      </c>
      <c r="J9" s="28">
        <v>-6.1084630000000004</v>
      </c>
      <c r="K9" s="28">
        <v>-8.506513</v>
      </c>
      <c r="L9" s="18"/>
      <c r="M9" s="38">
        <v>-0.39618100000000001</v>
      </c>
      <c r="N9" s="38">
        <v>-1.2896639999999999</v>
      </c>
      <c r="O9" s="38">
        <v>-2.1564640000000002</v>
      </c>
      <c r="P9" s="38">
        <v>-3.7974890000000001</v>
      </c>
      <c r="Q9" s="38">
        <v>-5.8402820000000002</v>
      </c>
      <c r="R9" s="38">
        <v>-9.115869</v>
      </c>
      <c r="S9" s="18"/>
      <c r="T9" s="76">
        <v>-0.39618100000000001</v>
      </c>
      <c r="U9" s="76">
        <v>-1.2896639999999999</v>
      </c>
      <c r="V9" s="76">
        <v>-1.4328909999999999</v>
      </c>
      <c r="W9" s="76">
        <v>-3.9878680000000002</v>
      </c>
      <c r="X9" s="76">
        <v>-5.9016229999999998</v>
      </c>
      <c r="Y9" s="76">
        <v>-8.0573689999999996</v>
      </c>
      <c r="Z9" s="18"/>
      <c r="AA9" s="18"/>
      <c r="AB9" s="18"/>
      <c r="AC9" s="18"/>
      <c r="AD9" s="18"/>
      <c r="AE9" s="18"/>
      <c r="AF9" s="18"/>
      <c r="AG9" s="18"/>
    </row>
    <row r="10" spans="2:33" x14ac:dyDescent="0.25">
      <c r="B10" s="64" t="s">
        <v>15</v>
      </c>
      <c r="C10" s="32" t="s">
        <v>13</v>
      </c>
      <c r="F10" s="28">
        <f>F9+F8</f>
        <v>200.98900233071325</v>
      </c>
      <c r="G10" s="28">
        <f t="shared" ref="G10:K10" si="0">G9+G8</f>
        <v>212.18844209128619</v>
      </c>
      <c r="H10" s="28">
        <f t="shared" si="0"/>
        <v>225.1370017655839</v>
      </c>
      <c r="I10" s="28">
        <f t="shared" si="0"/>
        <v>182.55684844247898</v>
      </c>
      <c r="J10" s="28">
        <f t="shared" si="0"/>
        <v>195.81220652618478</v>
      </c>
      <c r="K10" s="28">
        <f t="shared" si="0"/>
        <v>158.69467292041443</v>
      </c>
      <c r="L10" s="18"/>
      <c r="M10" s="38">
        <f>M8+M9</f>
        <v>200.8297356471665</v>
      </c>
      <c r="N10" s="38">
        <f t="shared" ref="N10:R10" si="1">N8+N9</f>
        <v>201.05442932618391</v>
      </c>
      <c r="O10" s="38">
        <f t="shared" si="1"/>
        <v>218.6218356764858</v>
      </c>
      <c r="P10" s="38">
        <f t="shared" si="1"/>
        <v>201.69518803776108</v>
      </c>
      <c r="Q10" s="38">
        <f t="shared" si="1"/>
        <v>163.48788237227006</v>
      </c>
      <c r="R10" s="38">
        <f t="shared" si="1"/>
        <v>140.90320893844267</v>
      </c>
      <c r="S10" s="18"/>
      <c r="T10" s="76">
        <f>T8+T9</f>
        <v>201.02077316690048</v>
      </c>
      <c r="U10" s="76">
        <f t="shared" ref="U10:Y10" si="2">U8+U9</f>
        <v>212.22705607034678</v>
      </c>
      <c r="V10" s="76">
        <f t="shared" si="2"/>
        <v>226.87796777344499</v>
      </c>
      <c r="W10" s="76">
        <f t="shared" si="2"/>
        <v>225.25026085584548</v>
      </c>
      <c r="X10" s="76">
        <f t="shared" si="2"/>
        <v>220.02674953582638</v>
      </c>
      <c r="Y10" s="76">
        <f t="shared" si="2"/>
        <v>170.882631</v>
      </c>
      <c r="Z10" s="18"/>
      <c r="AA10" s="18"/>
      <c r="AB10" s="18"/>
      <c r="AC10" s="18"/>
      <c r="AD10" s="18"/>
      <c r="AE10" s="18"/>
      <c r="AF10" s="18"/>
      <c r="AG10" s="18"/>
    </row>
    <row r="11" spans="2:33" x14ac:dyDescent="0.25">
      <c r="Z11" s="18"/>
    </row>
    <row r="12" spans="2:33" ht="53.25" customHeight="1" x14ac:dyDescent="0.25">
      <c r="B12" s="10" t="s">
        <v>137</v>
      </c>
      <c r="C12" s="118" t="s">
        <v>198</v>
      </c>
      <c r="D12" s="118"/>
      <c r="E12" s="118"/>
      <c r="F12" s="118"/>
      <c r="G12" s="118"/>
      <c r="H12" s="118"/>
      <c r="I12" s="118"/>
      <c r="J12" s="118"/>
      <c r="K12" s="118"/>
      <c r="L12" s="118"/>
      <c r="M12" s="118"/>
      <c r="N12" s="118"/>
      <c r="O12" s="118"/>
      <c r="P12" s="118"/>
      <c r="Q12" s="118"/>
      <c r="R12" s="118"/>
      <c r="T12" s="18"/>
      <c r="U12" s="18"/>
      <c r="V12" s="18"/>
      <c r="W12" s="18"/>
    </row>
    <row r="13" spans="2:33" ht="15.75" x14ac:dyDescent="0.25">
      <c r="B13" s="3"/>
      <c r="D13" s="4"/>
      <c r="T13" s="18"/>
      <c r="U13" s="18"/>
      <c r="V13" s="18"/>
      <c r="W13" s="18"/>
    </row>
    <row r="14" spans="2:33" x14ac:dyDescent="0.25">
      <c r="D14" s="1"/>
      <c r="F14" s="113" t="s">
        <v>1</v>
      </c>
      <c r="G14" s="113"/>
      <c r="H14" s="113"/>
      <c r="I14" s="113"/>
      <c r="J14" s="113"/>
      <c r="K14" s="113"/>
      <c r="M14" s="113" t="s">
        <v>2</v>
      </c>
      <c r="N14" s="113"/>
      <c r="O14" s="113"/>
      <c r="P14" s="113"/>
      <c r="Q14" s="113"/>
      <c r="R14" s="113"/>
    </row>
    <row r="15" spans="2:33" x14ac:dyDescent="0.25">
      <c r="B15" s="1" t="s">
        <v>199</v>
      </c>
      <c r="C15" s="1" t="s">
        <v>5</v>
      </c>
      <c r="D15" s="1" t="s">
        <v>32</v>
      </c>
      <c r="F15" s="24">
        <v>2025</v>
      </c>
      <c r="G15" s="24">
        <v>2030</v>
      </c>
      <c r="H15" s="24">
        <v>2035</v>
      </c>
      <c r="I15" s="24">
        <v>2040</v>
      </c>
      <c r="J15" s="24">
        <v>2045</v>
      </c>
      <c r="K15" s="24">
        <v>2050</v>
      </c>
      <c r="L15" s="17"/>
      <c r="M15" s="24">
        <v>2025</v>
      </c>
      <c r="N15" s="24">
        <v>2030</v>
      </c>
      <c r="O15" s="24">
        <v>2035</v>
      </c>
      <c r="P15" s="24">
        <v>2040</v>
      </c>
      <c r="Q15" s="24">
        <v>2045</v>
      </c>
      <c r="R15" s="24">
        <v>2050</v>
      </c>
    </row>
    <row r="16" spans="2:33" x14ac:dyDescent="0.25">
      <c r="B16" s="40" t="s">
        <v>200</v>
      </c>
      <c r="C16" s="32" t="s">
        <v>189</v>
      </c>
      <c r="D16" s="81">
        <v>2014</v>
      </c>
      <c r="F16" s="28">
        <v>2538.8330000000001</v>
      </c>
      <c r="G16" s="28">
        <v>2680.2919999999999</v>
      </c>
      <c r="H16" s="82">
        <v>2877.1219999999998</v>
      </c>
      <c r="I16" s="28">
        <v>3171.7890000000002</v>
      </c>
      <c r="J16" s="28">
        <v>3286.82</v>
      </c>
      <c r="K16" s="28">
        <v>3411.877</v>
      </c>
      <c r="L16" s="18"/>
      <c r="M16" s="38">
        <v>2537.752</v>
      </c>
      <c r="N16" s="38">
        <v>2729.3910000000001</v>
      </c>
      <c r="O16" s="38">
        <v>2868.7640000000001</v>
      </c>
      <c r="P16" s="38">
        <v>3166.0039999999999</v>
      </c>
      <c r="Q16" s="38">
        <v>3314.5390000000002</v>
      </c>
      <c r="R16" s="38">
        <v>3502.5729999999999</v>
      </c>
      <c r="T16" s="21"/>
      <c r="U16" s="21"/>
      <c r="V16" s="21"/>
      <c r="W16" s="21"/>
      <c r="X16" s="21"/>
      <c r="Y16" s="21"/>
      <c r="AA16" s="18"/>
      <c r="AB16" s="18"/>
      <c r="AC16" s="18"/>
      <c r="AD16" s="18"/>
      <c r="AE16" s="18"/>
      <c r="AF16" s="18"/>
      <c r="AG16" s="18"/>
    </row>
    <row r="17" spans="2:33" x14ac:dyDescent="0.25">
      <c r="B17" s="62"/>
      <c r="C17" s="29"/>
      <c r="D17" s="33"/>
      <c r="F17" s="21"/>
      <c r="G17" s="21"/>
      <c r="H17" s="21"/>
      <c r="I17" s="21"/>
      <c r="J17" s="21"/>
      <c r="K17" s="21"/>
      <c r="Z17" s="18"/>
    </row>
    <row r="18" spans="2:33" x14ac:dyDescent="0.25">
      <c r="B18" s="40" t="s">
        <v>201</v>
      </c>
      <c r="C18" s="32" t="s">
        <v>146</v>
      </c>
      <c r="D18" s="92">
        <v>0.33</v>
      </c>
      <c r="F18" s="12">
        <v>0.315</v>
      </c>
      <c r="G18" s="12">
        <v>0.309</v>
      </c>
      <c r="H18" s="23">
        <v>0.28599999999999998</v>
      </c>
      <c r="I18" s="12">
        <v>0.31900000000000001</v>
      </c>
      <c r="J18" s="12">
        <v>0.27400000000000002</v>
      </c>
      <c r="K18" s="12">
        <v>0.32200000000000001</v>
      </c>
      <c r="L18" s="93"/>
      <c r="M18" s="39">
        <v>0.315</v>
      </c>
      <c r="N18" s="39">
        <v>0.308</v>
      </c>
      <c r="O18" s="39">
        <v>0.28999999999999998</v>
      </c>
      <c r="P18" s="39">
        <v>0.33300000000000002</v>
      </c>
      <c r="Q18" s="39">
        <v>0.34</v>
      </c>
      <c r="R18" s="39">
        <v>0.33</v>
      </c>
      <c r="AA18" s="18"/>
      <c r="AB18" s="18"/>
      <c r="AC18" s="18"/>
      <c r="AD18" s="18"/>
      <c r="AE18" s="18"/>
      <c r="AF18" s="18"/>
      <c r="AG18" s="18"/>
    </row>
    <row r="19" spans="2:33" x14ac:dyDescent="0.25">
      <c r="B19" s="40" t="s">
        <v>202</v>
      </c>
      <c r="C19" s="32" t="s">
        <v>146</v>
      </c>
      <c r="D19" s="92">
        <v>0.23</v>
      </c>
      <c r="F19" s="12">
        <v>0.216</v>
      </c>
      <c r="G19" s="12">
        <v>0.25</v>
      </c>
      <c r="H19" s="23">
        <v>0.3</v>
      </c>
      <c r="I19" s="12">
        <v>0.378</v>
      </c>
      <c r="J19" s="12">
        <v>0.42799999999999999</v>
      </c>
      <c r="K19" s="12">
        <v>0.51</v>
      </c>
      <c r="L19" s="93"/>
      <c r="M19" s="39">
        <v>0.217</v>
      </c>
      <c r="N19" s="39">
        <v>0.27500000000000002</v>
      </c>
      <c r="O19" s="39">
        <v>0.3</v>
      </c>
      <c r="P19" s="39">
        <v>0.38400000000000001</v>
      </c>
      <c r="Q19" s="39">
        <v>0.45300000000000001</v>
      </c>
      <c r="R19" s="39">
        <v>0.56100000000000005</v>
      </c>
      <c r="U19" s="18"/>
      <c r="V19" s="18"/>
      <c r="W19" s="18"/>
      <c r="X19" s="18"/>
      <c r="Y19" s="18"/>
      <c r="Z19" s="18"/>
      <c r="AA19" s="18"/>
      <c r="AB19" s="18"/>
      <c r="AC19" s="18"/>
      <c r="AD19" s="18"/>
      <c r="AE19" s="18"/>
      <c r="AF19" s="18"/>
      <c r="AG19" s="18"/>
    </row>
    <row r="20" spans="2:33" x14ac:dyDescent="0.25">
      <c r="B20" s="40" t="s">
        <v>203</v>
      </c>
      <c r="C20" s="32" t="s">
        <v>13</v>
      </c>
      <c r="D20" s="81">
        <v>0.39618100000000001</v>
      </c>
      <c r="F20" s="28">
        <v>0.39600000000000002</v>
      </c>
      <c r="G20" s="28">
        <v>1.29</v>
      </c>
      <c r="H20" s="82">
        <v>1.772</v>
      </c>
      <c r="I20" s="28">
        <v>3.8969999999999998</v>
      </c>
      <c r="J20" s="28">
        <v>6.1079999999999997</v>
      </c>
      <c r="K20" s="28">
        <v>8.5069999999999997</v>
      </c>
      <c r="L20" s="18"/>
      <c r="M20" s="26">
        <v>0.4</v>
      </c>
      <c r="N20" s="38">
        <v>1.29</v>
      </c>
      <c r="O20" s="38">
        <v>2.16</v>
      </c>
      <c r="P20" s="38">
        <v>3.8</v>
      </c>
      <c r="Q20" s="38">
        <v>5.84</v>
      </c>
      <c r="R20" s="38">
        <v>9.1199999999999992</v>
      </c>
      <c r="Z20" s="18"/>
      <c r="AA20" s="18"/>
      <c r="AB20" s="18"/>
      <c r="AC20" s="18"/>
      <c r="AD20" s="18"/>
      <c r="AE20" s="18"/>
      <c r="AF20" s="18"/>
      <c r="AG20" s="18"/>
    </row>
    <row r="21" spans="2:33" x14ac:dyDescent="0.25">
      <c r="M21" s="21"/>
      <c r="N21" s="21"/>
      <c r="O21" s="21"/>
      <c r="P21" s="21"/>
      <c r="Q21" s="21"/>
      <c r="R21" s="21"/>
      <c r="U21" s="18"/>
      <c r="V21" s="18"/>
      <c r="W21" s="18"/>
      <c r="X21" s="18"/>
      <c r="Y21" s="18"/>
      <c r="Z21" s="18"/>
    </row>
    <row r="22" spans="2:33" x14ac:dyDescent="0.25">
      <c r="B22" s="1" t="s">
        <v>136</v>
      </c>
      <c r="D22" s="1" t="s">
        <v>4</v>
      </c>
      <c r="U22" s="18"/>
      <c r="V22" s="18"/>
      <c r="W22" s="18"/>
      <c r="X22" s="18"/>
      <c r="Y22" s="18"/>
    </row>
    <row r="23" spans="2:33" ht="43.5" customHeight="1" x14ac:dyDescent="0.25">
      <c r="B23" s="10" t="s">
        <v>204</v>
      </c>
      <c r="C23" s="118" t="s">
        <v>205</v>
      </c>
      <c r="D23" s="118"/>
      <c r="E23" s="118"/>
      <c r="F23" s="118"/>
      <c r="G23" s="118"/>
      <c r="H23" s="118"/>
      <c r="I23" s="118"/>
      <c r="J23" s="118"/>
      <c r="K23" s="118"/>
      <c r="L23" s="118"/>
      <c r="M23" s="118"/>
      <c r="N23" s="118"/>
      <c r="O23" s="118"/>
      <c r="P23" s="118"/>
      <c r="Q23" s="118"/>
      <c r="R23" s="118"/>
      <c r="U23" s="18"/>
      <c r="V23" s="18"/>
      <c r="W23" s="18"/>
      <c r="X23" s="18"/>
      <c r="Y23" s="18"/>
    </row>
    <row r="24" spans="2:33" ht="15.75" x14ac:dyDescent="0.25">
      <c r="B24" s="3"/>
      <c r="D24" s="4"/>
    </row>
    <row r="25" spans="2:33" x14ac:dyDescent="0.25">
      <c r="B25" s="29"/>
      <c r="C25" s="29"/>
      <c r="D25" s="70"/>
      <c r="F25" s="113" t="s">
        <v>1</v>
      </c>
      <c r="G25" s="113"/>
      <c r="H25" s="113"/>
      <c r="I25" s="113"/>
      <c r="J25" s="113"/>
      <c r="K25" s="113"/>
      <c r="M25" s="113" t="s">
        <v>2</v>
      </c>
      <c r="N25" s="113"/>
      <c r="O25" s="113"/>
      <c r="P25" s="113"/>
      <c r="Q25" s="113"/>
      <c r="R25" s="113"/>
    </row>
    <row r="26" spans="2:33" x14ac:dyDescent="0.25">
      <c r="B26" s="70" t="s">
        <v>31</v>
      </c>
      <c r="C26" s="70" t="s">
        <v>5</v>
      </c>
      <c r="D26" s="70" t="s">
        <v>32</v>
      </c>
      <c r="F26" s="24">
        <v>2025</v>
      </c>
      <c r="G26" s="24">
        <v>2030</v>
      </c>
      <c r="H26" s="24">
        <v>2035</v>
      </c>
      <c r="I26" s="24">
        <v>2040</v>
      </c>
      <c r="J26" s="24">
        <v>2045</v>
      </c>
      <c r="K26" s="24">
        <v>2050</v>
      </c>
      <c r="L26" s="17"/>
      <c r="M26" s="24">
        <v>2025</v>
      </c>
      <c r="N26" s="24">
        <v>2030</v>
      </c>
      <c r="O26" s="24">
        <v>2035</v>
      </c>
      <c r="P26" s="24">
        <v>2040</v>
      </c>
      <c r="Q26" s="24">
        <v>2045</v>
      </c>
      <c r="R26" s="24">
        <v>2050</v>
      </c>
    </row>
    <row r="27" spans="2:33" x14ac:dyDescent="0.25">
      <c r="B27" s="40" t="s">
        <v>206</v>
      </c>
      <c r="C27" s="32" t="s">
        <v>207</v>
      </c>
      <c r="D27" s="40">
        <v>31.4</v>
      </c>
      <c r="F27" s="28">
        <v>36.588999999999999</v>
      </c>
      <c r="G27" s="28">
        <v>41.597999999999999</v>
      </c>
      <c r="H27" s="82">
        <v>47.015000000000001</v>
      </c>
      <c r="I27" s="28">
        <v>52.451999999999998</v>
      </c>
      <c r="J27" s="28">
        <v>58.317</v>
      </c>
      <c r="K27" s="28">
        <v>64.254999999999995</v>
      </c>
      <c r="L27" s="18"/>
      <c r="M27" s="38">
        <v>36.588999999999999</v>
      </c>
      <c r="N27" s="38">
        <v>41.597999999999999</v>
      </c>
      <c r="O27" s="38">
        <v>47.015000000000001</v>
      </c>
      <c r="P27" s="38">
        <v>52.451999999999998</v>
      </c>
      <c r="Q27" s="38">
        <v>58.317</v>
      </c>
      <c r="R27" s="38">
        <v>64.254999999999995</v>
      </c>
      <c r="AA27" s="18"/>
      <c r="AB27" s="18"/>
      <c r="AC27" s="18"/>
      <c r="AD27" s="18"/>
      <c r="AE27" s="18"/>
      <c r="AF27" s="18"/>
      <c r="AG27" s="18"/>
    </row>
    <row r="28" spans="2:33" x14ac:dyDescent="0.25">
      <c r="B28" s="40" t="s">
        <v>208</v>
      </c>
      <c r="C28" s="32" t="s">
        <v>207</v>
      </c>
      <c r="D28" s="40">
        <v>6.8</v>
      </c>
      <c r="F28" s="28">
        <v>7.931</v>
      </c>
      <c r="G28" s="28">
        <v>9.0169999999999995</v>
      </c>
      <c r="H28" s="82">
        <v>10.191000000000001</v>
      </c>
      <c r="I28" s="28">
        <v>11.37</v>
      </c>
      <c r="J28" s="28">
        <v>12.641</v>
      </c>
      <c r="K28" s="28">
        <v>13.927</v>
      </c>
      <c r="L28" s="18"/>
      <c r="M28" s="38">
        <v>7.931</v>
      </c>
      <c r="N28" s="38">
        <v>9.0169999999999995</v>
      </c>
      <c r="O28" s="38">
        <v>10.191000000000001</v>
      </c>
      <c r="P28" s="38">
        <v>11.37</v>
      </c>
      <c r="Q28" s="38">
        <v>12.641</v>
      </c>
      <c r="R28" s="38">
        <v>13.927</v>
      </c>
      <c r="Z28" s="18"/>
      <c r="AA28" s="18"/>
      <c r="AB28" s="18"/>
      <c r="AC28" s="18"/>
      <c r="AD28" s="18"/>
      <c r="AE28" s="18"/>
      <c r="AF28" s="18"/>
      <c r="AG28" s="18"/>
    </row>
    <row r="29" spans="2:33" x14ac:dyDescent="0.25">
      <c r="B29" s="62"/>
      <c r="C29" s="29"/>
      <c r="D29" s="33"/>
      <c r="F29" s="18"/>
      <c r="G29" s="18"/>
      <c r="H29" s="18"/>
      <c r="I29" s="18"/>
      <c r="J29" s="18"/>
      <c r="K29" s="18"/>
      <c r="L29" s="18"/>
      <c r="M29" s="18"/>
      <c r="N29" s="18"/>
      <c r="O29" s="18"/>
      <c r="P29" s="18"/>
      <c r="Q29" s="18"/>
      <c r="R29" s="18"/>
      <c r="Z29" s="18"/>
      <c r="AA29" s="18"/>
      <c r="AB29" s="18"/>
      <c r="AC29" s="18"/>
      <c r="AD29" s="18"/>
      <c r="AE29" s="18"/>
      <c r="AF29" s="18"/>
      <c r="AG29" s="18"/>
    </row>
    <row r="30" spans="2:33" x14ac:dyDescent="0.25">
      <c r="B30" s="40" t="s">
        <v>209</v>
      </c>
      <c r="C30" s="32" t="s">
        <v>189</v>
      </c>
      <c r="D30" s="81">
        <v>638</v>
      </c>
      <c r="F30" s="28">
        <v>680.4064413116098</v>
      </c>
      <c r="G30" s="28">
        <v>734.51084786045271</v>
      </c>
      <c r="H30" s="82">
        <v>779.75572382250289</v>
      </c>
      <c r="I30" s="28">
        <v>1007.3168729298468</v>
      </c>
      <c r="J30" s="28">
        <v>1031.1889134831856</v>
      </c>
      <c r="K30" s="28">
        <v>1011.8120788832223</v>
      </c>
      <c r="L30" s="18"/>
      <c r="M30" s="38">
        <v>680.55899999999997</v>
      </c>
      <c r="N30" s="38">
        <v>809.95</v>
      </c>
      <c r="O30" s="38">
        <v>778.702</v>
      </c>
      <c r="P30" s="38">
        <v>1006.099</v>
      </c>
      <c r="Q30" s="38">
        <v>1103.645</v>
      </c>
      <c r="R30" s="38">
        <v>1204.3979999999999</v>
      </c>
      <c r="T30" s="102"/>
      <c r="U30" s="102"/>
      <c r="V30" s="102"/>
      <c r="W30" s="102"/>
      <c r="X30" s="102"/>
      <c r="Y30" s="102"/>
      <c r="Z30" s="18"/>
      <c r="AA30" s="18"/>
      <c r="AB30" s="18"/>
      <c r="AC30" s="18"/>
      <c r="AD30" s="18"/>
      <c r="AE30" s="18"/>
      <c r="AF30" s="18"/>
      <c r="AG30" s="18"/>
    </row>
    <row r="31" spans="2:33" x14ac:dyDescent="0.25">
      <c r="B31" s="62"/>
      <c r="C31" s="29"/>
      <c r="D31" s="33"/>
      <c r="F31" s="21"/>
      <c r="G31" s="21"/>
      <c r="H31" s="21"/>
      <c r="I31" s="21"/>
      <c r="J31" s="21"/>
      <c r="K31" s="21"/>
      <c r="U31" s="18"/>
      <c r="V31" s="18"/>
      <c r="W31" s="18"/>
      <c r="X31" s="18"/>
      <c r="Y31" s="18"/>
      <c r="Z31" s="18"/>
      <c r="AA31" s="18"/>
      <c r="AB31" s="18"/>
      <c r="AC31" s="18"/>
      <c r="AD31" s="18"/>
      <c r="AE31" s="18"/>
      <c r="AF31" s="18"/>
      <c r="AG31" s="18"/>
    </row>
    <row r="32" spans="2:33" x14ac:dyDescent="0.25">
      <c r="B32" s="40" t="s">
        <v>210</v>
      </c>
      <c r="C32" s="32" t="s">
        <v>146</v>
      </c>
      <c r="D32" s="66">
        <v>0.61896195888979766</v>
      </c>
      <c r="F32" s="12">
        <v>0.68700000000000006</v>
      </c>
      <c r="G32" s="12">
        <v>0.70499999999999996</v>
      </c>
      <c r="H32" s="23">
        <v>0.73299999999999998</v>
      </c>
      <c r="I32" s="12">
        <v>0.45600000000000002</v>
      </c>
      <c r="J32" s="12">
        <v>0.51100000000000001</v>
      </c>
      <c r="K32" s="12">
        <v>0.498</v>
      </c>
      <c r="M32" s="39">
        <v>0.68600000000000005</v>
      </c>
      <c r="N32" s="39">
        <v>0.56899999999999995</v>
      </c>
      <c r="O32" s="39">
        <v>0.71899999999999997</v>
      </c>
      <c r="P32" s="39">
        <v>0.45700000000000002</v>
      </c>
      <c r="Q32" s="39">
        <v>0.39900000000000002</v>
      </c>
      <c r="R32" s="39">
        <v>0.32300000000000001</v>
      </c>
      <c r="T32" s="100"/>
      <c r="U32" s="100"/>
      <c r="V32" s="100"/>
      <c r="W32" s="100"/>
      <c r="X32" s="100"/>
      <c r="Y32" s="100"/>
      <c r="AA32" s="18"/>
      <c r="AB32" s="18"/>
      <c r="AC32" s="18"/>
      <c r="AD32" s="18"/>
      <c r="AE32" s="18"/>
      <c r="AF32" s="18"/>
      <c r="AG32" s="18"/>
    </row>
    <row r="33" spans="2:33" x14ac:dyDescent="0.25">
      <c r="B33" s="40" t="s">
        <v>211</v>
      </c>
      <c r="C33" s="32" t="s">
        <v>146</v>
      </c>
      <c r="D33" s="66">
        <v>0.29034206020701014</v>
      </c>
      <c r="F33" s="12">
        <v>0.23899999999999999</v>
      </c>
      <c r="G33" s="12">
        <v>0.23100000000000001</v>
      </c>
      <c r="H33" s="23">
        <v>0.214</v>
      </c>
      <c r="I33" s="12">
        <v>0.41</v>
      </c>
      <c r="J33" s="12">
        <v>0.38400000000000001</v>
      </c>
      <c r="K33" s="12">
        <v>0.314</v>
      </c>
      <c r="M33" s="39">
        <v>0.23899999999999999</v>
      </c>
      <c r="N33" s="39">
        <v>0.35299999999999998</v>
      </c>
      <c r="O33" s="39">
        <v>0.21099999999999999</v>
      </c>
      <c r="P33" s="39">
        <v>0.41</v>
      </c>
      <c r="Q33" s="39">
        <v>0.45300000000000001</v>
      </c>
      <c r="R33" s="39">
        <v>0.51300000000000001</v>
      </c>
      <c r="T33" s="100"/>
      <c r="U33" s="100"/>
      <c r="V33" s="100"/>
      <c r="W33" s="100"/>
      <c r="X33" s="100"/>
      <c r="Y33" s="100"/>
      <c r="AA33" s="18"/>
      <c r="AB33" s="18"/>
      <c r="AC33" s="18"/>
      <c r="AD33" s="18"/>
      <c r="AE33" s="18"/>
      <c r="AF33" s="18"/>
      <c r="AG33" s="18"/>
    </row>
    <row r="34" spans="2:33" x14ac:dyDescent="0.25">
      <c r="B34" s="40" t="s">
        <v>212</v>
      </c>
      <c r="C34" s="32" t="s">
        <v>146</v>
      </c>
      <c r="D34" s="66">
        <v>9.0695980903192183E-2</v>
      </c>
      <c r="F34" s="12">
        <v>7.4999999999999997E-2</v>
      </c>
      <c r="G34" s="12">
        <v>6.4000000000000001E-2</v>
      </c>
      <c r="H34" s="23">
        <v>5.1999999999999998E-2</v>
      </c>
      <c r="I34" s="12">
        <v>0.13400000000000001</v>
      </c>
      <c r="J34" s="12">
        <v>0.105</v>
      </c>
      <c r="K34" s="12">
        <v>0.188</v>
      </c>
      <c r="M34" s="39">
        <v>7.4999999999999997E-2</v>
      </c>
      <c r="N34" s="39">
        <v>7.8E-2</v>
      </c>
      <c r="O34" s="39">
        <v>7.0000000000000007E-2</v>
      </c>
      <c r="P34" s="39">
        <v>0.13300000000000001</v>
      </c>
      <c r="Q34" s="39">
        <v>0.14799999999999999</v>
      </c>
      <c r="R34" s="39">
        <v>0.16400000000000001</v>
      </c>
      <c r="T34" s="100"/>
      <c r="U34" s="100"/>
      <c r="V34" s="100"/>
      <c r="W34" s="100"/>
      <c r="X34" s="100"/>
      <c r="Y34" s="100"/>
      <c r="AA34" s="18"/>
      <c r="AB34" s="18"/>
      <c r="AC34" s="18"/>
      <c r="AD34" s="18"/>
      <c r="AE34" s="18"/>
      <c r="AF34" s="18"/>
      <c r="AG34" s="18"/>
    </row>
    <row r="35" spans="2:33" x14ac:dyDescent="0.25">
      <c r="D35" s="5"/>
      <c r="U35" s="18"/>
      <c r="V35" s="18"/>
      <c r="W35" s="18"/>
      <c r="X35" s="18"/>
      <c r="Y35" s="18"/>
      <c r="Z35" s="18"/>
    </row>
    <row r="36" spans="2:33" x14ac:dyDescent="0.25">
      <c r="B36" s="1" t="s">
        <v>136</v>
      </c>
      <c r="D36" s="1" t="s">
        <v>4</v>
      </c>
      <c r="U36" s="18"/>
      <c r="V36" s="18"/>
      <c r="W36" s="18"/>
      <c r="X36" s="18"/>
      <c r="Y36" s="18"/>
    </row>
    <row r="37" spans="2:33" ht="39" customHeight="1" x14ac:dyDescent="0.25">
      <c r="B37" s="10" t="s">
        <v>213</v>
      </c>
      <c r="C37" s="118" t="s">
        <v>214</v>
      </c>
      <c r="D37" s="118"/>
      <c r="E37" s="118"/>
      <c r="F37" s="118"/>
      <c r="G37" s="118"/>
      <c r="H37" s="118"/>
      <c r="I37" s="118"/>
      <c r="J37" s="118"/>
      <c r="K37" s="118"/>
      <c r="L37" s="118"/>
      <c r="M37" s="118"/>
      <c r="N37" s="118"/>
      <c r="O37" s="118"/>
      <c r="P37" s="118"/>
      <c r="Q37" s="118"/>
      <c r="R37" s="118"/>
      <c r="U37" s="18"/>
      <c r="V37" s="18"/>
      <c r="W37" s="18"/>
      <c r="X37" s="18"/>
      <c r="Y37" s="18"/>
    </row>
    <row r="38" spans="2:33" ht="15.75" x14ac:dyDescent="0.25">
      <c r="B38" s="3"/>
      <c r="D38" s="4"/>
    </row>
    <row r="39" spans="2:33" x14ac:dyDescent="0.25">
      <c r="D39" s="1"/>
      <c r="F39" s="113" t="s">
        <v>1</v>
      </c>
      <c r="G39" s="113"/>
      <c r="H39" s="113"/>
      <c r="I39" s="113"/>
      <c r="J39" s="113"/>
      <c r="K39" s="113"/>
      <c r="M39" s="113" t="s">
        <v>2</v>
      </c>
      <c r="N39" s="113"/>
      <c r="O39" s="113"/>
      <c r="P39" s="113"/>
      <c r="Q39" s="113"/>
      <c r="R39" s="113"/>
    </row>
    <row r="40" spans="2:33" x14ac:dyDescent="0.25">
      <c r="B40" s="70" t="s">
        <v>31</v>
      </c>
      <c r="C40" s="70" t="s">
        <v>5</v>
      </c>
      <c r="D40" s="70" t="s">
        <v>32</v>
      </c>
      <c r="F40" s="24">
        <v>2025</v>
      </c>
      <c r="G40" s="24">
        <v>2030</v>
      </c>
      <c r="H40" s="24">
        <v>2035</v>
      </c>
      <c r="I40" s="24">
        <v>2040</v>
      </c>
      <c r="J40" s="24">
        <v>2045</v>
      </c>
      <c r="K40" s="24">
        <v>2050</v>
      </c>
      <c r="L40" s="17"/>
      <c r="M40" s="24">
        <v>2025</v>
      </c>
      <c r="N40" s="24">
        <v>2030</v>
      </c>
      <c r="O40" s="24">
        <v>2035</v>
      </c>
      <c r="P40" s="24">
        <v>2040</v>
      </c>
      <c r="Q40" s="24">
        <v>2045</v>
      </c>
      <c r="R40" s="24">
        <v>2050</v>
      </c>
    </row>
    <row r="41" spans="2:33" x14ac:dyDescent="0.25">
      <c r="B41" s="40" t="s">
        <v>215</v>
      </c>
      <c r="C41" s="32" t="s">
        <v>207</v>
      </c>
      <c r="D41" s="81">
        <v>42.736399999999996</v>
      </c>
      <c r="F41" s="28">
        <v>60.627000000000002</v>
      </c>
      <c r="G41" s="28">
        <v>63.884</v>
      </c>
      <c r="H41" s="82">
        <v>65.635000000000005</v>
      </c>
      <c r="I41" s="28">
        <v>66.444999999999993</v>
      </c>
      <c r="J41" s="28">
        <v>69.364999999999995</v>
      </c>
      <c r="K41" s="28">
        <v>71.501999999999995</v>
      </c>
      <c r="L41" s="18"/>
      <c r="M41" s="38">
        <v>60.627000000000002</v>
      </c>
      <c r="N41" s="38">
        <v>63.884</v>
      </c>
      <c r="O41" s="38">
        <v>65.635000000000005</v>
      </c>
      <c r="P41" s="38">
        <v>66.444999999999993</v>
      </c>
      <c r="Q41" s="38">
        <v>69.364999999999995</v>
      </c>
      <c r="R41" s="38">
        <v>71.501999999999995</v>
      </c>
      <c r="AA41" s="18"/>
      <c r="AB41" s="18"/>
      <c r="AC41" s="18"/>
      <c r="AD41" s="18"/>
      <c r="AE41" s="18"/>
      <c r="AF41" s="18"/>
      <c r="AG41" s="18"/>
    </row>
    <row r="42" spans="2:33" x14ac:dyDescent="0.25">
      <c r="B42" s="62"/>
      <c r="C42" s="29"/>
      <c r="D42" s="33"/>
      <c r="F42" s="18"/>
      <c r="G42" s="18"/>
      <c r="H42" s="18"/>
      <c r="I42" s="18"/>
      <c r="J42" s="18"/>
      <c r="K42" s="18"/>
      <c r="L42" s="18"/>
      <c r="M42" s="18"/>
      <c r="N42" s="18"/>
      <c r="O42" s="18"/>
      <c r="P42" s="18"/>
      <c r="Q42" s="18"/>
      <c r="R42" s="18"/>
      <c r="Z42" s="18"/>
    </row>
    <row r="43" spans="2:33" x14ac:dyDescent="0.25">
      <c r="B43" s="40" t="s">
        <v>209</v>
      </c>
      <c r="C43" s="32" t="s">
        <v>189</v>
      </c>
      <c r="D43" s="81">
        <v>163</v>
      </c>
      <c r="F43" s="28">
        <v>183.69399999999999</v>
      </c>
      <c r="G43" s="28">
        <v>189.55199999999999</v>
      </c>
      <c r="H43" s="82">
        <v>191.89</v>
      </c>
      <c r="I43" s="28">
        <v>191.84</v>
      </c>
      <c r="J43" s="28">
        <v>199.03700000000001</v>
      </c>
      <c r="K43" s="28">
        <v>202.874</v>
      </c>
      <c r="L43" s="18"/>
      <c r="M43" s="38">
        <v>183.69399999999999</v>
      </c>
      <c r="N43" s="38">
        <v>189.55199999999999</v>
      </c>
      <c r="O43" s="38">
        <v>191.89</v>
      </c>
      <c r="P43" s="38">
        <v>188.78399999999999</v>
      </c>
      <c r="Q43" s="38">
        <v>193.63</v>
      </c>
      <c r="R43" s="38">
        <v>188.00899999999999</v>
      </c>
      <c r="T43" s="102"/>
      <c r="U43" s="102"/>
      <c r="V43" s="102"/>
      <c r="W43" s="102"/>
      <c r="X43" s="102"/>
      <c r="Y43" s="102"/>
      <c r="AA43" s="18"/>
      <c r="AB43" s="18"/>
      <c r="AC43" s="18"/>
      <c r="AD43" s="18"/>
      <c r="AE43" s="18"/>
      <c r="AF43" s="18"/>
      <c r="AG43" s="18"/>
    </row>
    <row r="44" spans="2:33" x14ac:dyDescent="0.25">
      <c r="B44" s="62"/>
      <c r="C44" s="29"/>
      <c r="D44" s="33"/>
      <c r="F44" s="21"/>
      <c r="G44" s="21"/>
      <c r="H44" s="21"/>
      <c r="I44" s="21"/>
      <c r="J44" s="21"/>
      <c r="K44" s="21"/>
      <c r="U44" s="18"/>
      <c r="V44" s="18"/>
      <c r="W44" s="18"/>
      <c r="X44" s="18"/>
      <c r="Y44" s="18"/>
      <c r="Z44" s="18"/>
    </row>
    <row r="45" spans="2:33" x14ac:dyDescent="0.25">
      <c r="B45" s="40" t="s">
        <v>216</v>
      </c>
      <c r="C45" s="32" t="s">
        <v>146</v>
      </c>
      <c r="D45" s="92">
        <v>0.6735917937141449</v>
      </c>
      <c r="E45" s="93"/>
      <c r="F45" s="12">
        <v>0.72899999999999998</v>
      </c>
      <c r="G45" s="12">
        <v>0.60499999999999998</v>
      </c>
      <c r="H45" s="23">
        <v>0.55000000000000004</v>
      </c>
      <c r="I45" s="12">
        <v>0.51400000000000001</v>
      </c>
      <c r="J45" s="12">
        <v>0.46800000000000003</v>
      </c>
      <c r="K45" s="12">
        <v>0.30599999999999999</v>
      </c>
      <c r="L45" s="93"/>
      <c r="M45" s="39">
        <v>0.72899999999999998</v>
      </c>
      <c r="N45" s="39">
        <v>0.60499999999999998</v>
      </c>
      <c r="O45" s="39">
        <v>0.55000000000000004</v>
      </c>
      <c r="P45" s="39">
        <v>0.49099999999999999</v>
      </c>
      <c r="Q45" s="39">
        <v>0.41899999999999998</v>
      </c>
      <c r="R45" s="39">
        <v>0.254</v>
      </c>
      <c r="T45" s="100"/>
      <c r="U45" s="100"/>
      <c r="V45" s="100"/>
      <c r="W45" s="100"/>
      <c r="X45" s="100"/>
      <c r="Y45" s="100"/>
      <c r="AA45" s="18"/>
      <c r="AB45" s="18"/>
      <c r="AC45" s="18"/>
      <c r="AD45" s="18"/>
      <c r="AE45" s="18"/>
      <c r="AF45" s="18"/>
      <c r="AG45" s="18"/>
    </row>
    <row r="46" spans="2:33" x14ac:dyDescent="0.25">
      <c r="B46" s="40" t="s">
        <v>217</v>
      </c>
      <c r="C46" s="32" t="s">
        <v>146</v>
      </c>
      <c r="D46" s="92">
        <v>0.18259809479815606</v>
      </c>
      <c r="E46" s="93"/>
      <c r="F46" s="12">
        <f>1-F47-F45</f>
        <v>9.1999999999999971E-2</v>
      </c>
      <c r="G46" s="12">
        <f t="shared" ref="G46" si="3">1-G47-G45</f>
        <v>0.21399999999999997</v>
      </c>
      <c r="H46" s="23">
        <f t="shared" ref="H46" si="4">1-H47-H45</f>
        <v>0.26800000000000002</v>
      </c>
      <c r="I46" s="12">
        <f t="shared" ref="I46" si="5">1-I47-I45</f>
        <v>0.32199999999999995</v>
      </c>
      <c r="J46" s="12">
        <f t="shared" ref="J46" si="6">1-J47-J45</f>
        <v>0.38499999999999995</v>
      </c>
      <c r="K46" s="12">
        <f t="shared" ref="K46" si="7">1-K47-K45</f>
        <v>0.55499999999999994</v>
      </c>
      <c r="L46" s="93"/>
      <c r="M46" s="39">
        <f>1-M47-M45</f>
        <v>9.1999999999999971E-2</v>
      </c>
      <c r="N46" s="39">
        <f t="shared" ref="N46" si="8">1-N47-N45</f>
        <v>0.21399999999999997</v>
      </c>
      <c r="O46" s="39">
        <f t="shared" ref="O46" si="9">1-O47-O45</f>
        <v>0.26800000000000002</v>
      </c>
      <c r="P46" s="39">
        <f t="shared" ref="P46" si="10">1-P47-P45</f>
        <v>0.34199999999999997</v>
      </c>
      <c r="Q46" s="39">
        <f t="shared" ref="Q46" si="11">1-Q47-Q45</f>
        <v>0.43</v>
      </c>
      <c r="R46" s="39">
        <f t="shared" ref="R46" si="12">1-R47-R45</f>
        <v>0.60499999999999998</v>
      </c>
      <c r="T46" s="100"/>
      <c r="U46" s="100"/>
      <c r="V46" s="100"/>
      <c r="W46" s="100"/>
      <c r="X46" s="100"/>
      <c r="Y46" s="100"/>
      <c r="AA46" s="18"/>
      <c r="AB46" s="18"/>
      <c r="AC46" s="18"/>
      <c r="AD46" s="18"/>
      <c r="AE46" s="18"/>
      <c r="AF46" s="18"/>
      <c r="AG46" s="18"/>
    </row>
    <row r="47" spans="2:33" x14ac:dyDescent="0.25">
      <c r="B47" s="40" t="s">
        <v>218</v>
      </c>
      <c r="C47" s="32" t="s">
        <v>146</v>
      </c>
      <c r="D47" s="92">
        <v>0.14381011148769909</v>
      </c>
      <c r="E47" s="93"/>
      <c r="F47" s="12">
        <v>0.17899999999999999</v>
      </c>
      <c r="G47" s="12">
        <v>0.18099999999999999</v>
      </c>
      <c r="H47" s="23">
        <v>0.182</v>
      </c>
      <c r="I47" s="12">
        <v>0.16400000000000001</v>
      </c>
      <c r="J47" s="12">
        <v>0.14699999999999999</v>
      </c>
      <c r="K47" s="12">
        <v>0.13900000000000001</v>
      </c>
      <c r="L47" s="93"/>
      <c r="M47" s="39">
        <v>0.17899999999999999</v>
      </c>
      <c r="N47" s="39">
        <v>0.18099999999999999</v>
      </c>
      <c r="O47" s="39">
        <v>0.182</v>
      </c>
      <c r="P47" s="39">
        <v>0.16700000000000001</v>
      </c>
      <c r="Q47" s="39">
        <v>0.151</v>
      </c>
      <c r="R47" s="39">
        <v>0.14099999999999999</v>
      </c>
      <c r="T47" s="100"/>
      <c r="U47" s="100"/>
      <c r="V47" s="100"/>
      <c r="W47" s="100"/>
      <c r="X47" s="100"/>
      <c r="Y47" s="100"/>
      <c r="AA47" s="18"/>
      <c r="AB47" s="18"/>
      <c r="AC47" s="18"/>
      <c r="AD47" s="18"/>
      <c r="AE47" s="18"/>
      <c r="AF47" s="18"/>
      <c r="AG47" s="18"/>
    </row>
    <row r="48" spans="2:33" x14ac:dyDescent="0.25">
      <c r="F48" s="21"/>
      <c r="G48" s="21"/>
      <c r="H48" s="21"/>
      <c r="I48" s="21"/>
      <c r="J48" s="21"/>
      <c r="K48" s="21"/>
      <c r="U48" s="18"/>
      <c r="V48" s="18"/>
      <c r="W48" s="18"/>
      <c r="X48" s="18"/>
      <c r="Y48" s="18"/>
      <c r="Z48" s="18"/>
    </row>
    <row r="49" spans="2:33" x14ac:dyDescent="0.25">
      <c r="B49" s="1" t="s">
        <v>136</v>
      </c>
      <c r="D49" s="1" t="s">
        <v>4</v>
      </c>
      <c r="U49" s="18"/>
      <c r="V49" s="18"/>
      <c r="W49" s="18"/>
      <c r="X49" s="18"/>
      <c r="Y49" s="18"/>
    </row>
    <row r="50" spans="2:33" ht="81" customHeight="1" x14ac:dyDescent="0.25">
      <c r="B50" s="10" t="s">
        <v>219</v>
      </c>
      <c r="C50" s="118" t="s">
        <v>220</v>
      </c>
      <c r="D50" s="118"/>
      <c r="E50" s="118"/>
      <c r="F50" s="118"/>
      <c r="G50" s="118"/>
      <c r="H50" s="118"/>
      <c r="I50" s="118"/>
      <c r="J50" s="118"/>
      <c r="K50" s="118"/>
      <c r="L50" s="118"/>
      <c r="M50" s="118"/>
      <c r="N50" s="118"/>
      <c r="O50" s="118"/>
      <c r="P50" s="118"/>
      <c r="Q50" s="118"/>
      <c r="R50" s="118"/>
      <c r="U50" s="18"/>
      <c r="V50" s="18"/>
      <c r="W50" s="18"/>
      <c r="X50" s="18"/>
      <c r="Y50" s="18"/>
    </row>
    <row r="51" spans="2:33" ht="15.75" x14ac:dyDescent="0.25">
      <c r="B51" s="3"/>
      <c r="C51" s="29"/>
      <c r="D51" s="4"/>
    </row>
    <row r="52" spans="2:33" x14ac:dyDescent="0.25">
      <c r="B52" s="29"/>
      <c r="C52" s="29"/>
      <c r="D52" s="70"/>
      <c r="F52" s="113" t="s">
        <v>1</v>
      </c>
      <c r="G52" s="113"/>
      <c r="H52" s="113"/>
      <c r="I52" s="113"/>
      <c r="J52" s="113"/>
      <c r="K52" s="113"/>
      <c r="M52" s="113" t="s">
        <v>2</v>
      </c>
      <c r="N52" s="113"/>
      <c r="O52" s="113"/>
      <c r="P52" s="113"/>
      <c r="Q52" s="113"/>
      <c r="R52" s="113"/>
    </row>
    <row r="53" spans="2:33" x14ac:dyDescent="0.25">
      <c r="B53" s="72" t="s">
        <v>31</v>
      </c>
      <c r="C53" s="70" t="s">
        <v>5</v>
      </c>
      <c r="D53" s="70" t="s">
        <v>32</v>
      </c>
      <c r="F53" s="24">
        <v>2025</v>
      </c>
      <c r="G53" s="24">
        <v>2030</v>
      </c>
      <c r="H53" s="24">
        <v>2035</v>
      </c>
      <c r="I53" s="24">
        <v>2040</v>
      </c>
      <c r="J53" s="24">
        <v>2045</v>
      </c>
      <c r="K53" s="24">
        <v>2050</v>
      </c>
      <c r="L53" s="17"/>
      <c r="M53" s="24">
        <v>2025</v>
      </c>
      <c r="N53" s="24">
        <v>2030</v>
      </c>
      <c r="O53" s="24">
        <v>2035</v>
      </c>
      <c r="P53" s="24">
        <v>2040</v>
      </c>
      <c r="Q53" s="24">
        <v>2045</v>
      </c>
      <c r="R53" s="24">
        <v>2050</v>
      </c>
    </row>
    <row r="54" spans="2:33" x14ac:dyDescent="0.25">
      <c r="B54" s="40" t="s">
        <v>209</v>
      </c>
      <c r="C54" s="32" t="s">
        <v>189</v>
      </c>
      <c r="D54" s="68">
        <v>240</v>
      </c>
      <c r="E54" s="18"/>
      <c r="F54" s="28">
        <v>377.84300000000002</v>
      </c>
      <c r="G54" s="28">
        <v>415.99599999999998</v>
      </c>
      <c r="H54" s="82">
        <v>463.74200000000002</v>
      </c>
      <c r="I54" s="28">
        <v>495.57400000000001</v>
      </c>
      <c r="J54" s="28">
        <v>518.05999999999995</v>
      </c>
      <c r="K54" s="28">
        <v>533.15300000000002</v>
      </c>
      <c r="L54" s="18"/>
      <c r="M54" s="38">
        <v>376.75099999999998</v>
      </c>
      <c r="N54" s="38">
        <v>419.24400000000003</v>
      </c>
      <c r="O54" s="38">
        <v>456.34</v>
      </c>
      <c r="P54" s="38">
        <v>490.14699999999999</v>
      </c>
      <c r="Q54" s="38">
        <v>516.62400000000002</v>
      </c>
      <c r="R54" s="38">
        <v>533.19299999999998</v>
      </c>
      <c r="T54" s="18"/>
      <c r="U54" s="18"/>
      <c r="V54" s="18"/>
      <c r="W54" s="18"/>
      <c r="X54" s="18"/>
      <c r="Y54" s="18"/>
      <c r="AA54" s="18"/>
      <c r="AB54" s="18"/>
      <c r="AC54" s="18"/>
      <c r="AD54" s="18"/>
      <c r="AE54" s="18"/>
      <c r="AF54" s="18"/>
      <c r="AG54" s="18"/>
    </row>
    <row r="55" spans="2:33" s="29" customFormat="1" x14ac:dyDescent="0.25">
      <c r="B55" s="62"/>
      <c r="F55" s="34"/>
      <c r="G55" s="34"/>
      <c r="H55" s="34"/>
      <c r="I55" s="34"/>
      <c r="J55" s="34"/>
      <c r="K55" s="34"/>
      <c r="T55"/>
      <c r="U55"/>
      <c r="V55"/>
      <c r="W55"/>
      <c r="X55"/>
      <c r="Y55"/>
      <c r="Z55" s="18"/>
    </row>
    <row r="56" spans="2:33" x14ac:dyDescent="0.25">
      <c r="B56" s="40" t="s">
        <v>216</v>
      </c>
      <c r="C56" s="32" t="s">
        <v>146</v>
      </c>
      <c r="D56" s="92">
        <v>0.66581491468267029</v>
      </c>
      <c r="E56" s="93"/>
      <c r="F56" s="12">
        <v>0.76200000000000001</v>
      </c>
      <c r="G56" s="12">
        <v>0.71</v>
      </c>
      <c r="H56" s="23">
        <v>0.626</v>
      </c>
      <c r="I56" s="12">
        <v>0.45900000000000002</v>
      </c>
      <c r="J56" s="12">
        <v>0.38400000000000001</v>
      </c>
      <c r="K56" s="12">
        <v>7.8E-2</v>
      </c>
      <c r="L56" s="93"/>
      <c r="M56" s="39">
        <v>0.76100000000000001</v>
      </c>
      <c r="N56" s="39">
        <v>0.71299999999999997</v>
      </c>
      <c r="O56" s="39">
        <v>0.622</v>
      </c>
      <c r="P56" s="39">
        <v>0.42099999999999999</v>
      </c>
      <c r="Q56" s="39">
        <v>0.20799999999999999</v>
      </c>
      <c r="R56" s="39">
        <v>0</v>
      </c>
      <c r="T56" s="25"/>
      <c r="U56" s="25"/>
      <c r="V56" s="25"/>
      <c r="W56" s="25"/>
      <c r="X56" s="25"/>
      <c r="Y56" s="25"/>
      <c r="Z56" s="29"/>
      <c r="AA56" s="18"/>
      <c r="AB56" s="18"/>
      <c r="AC56" s="18"/>
      <c r="AD56" s="18"/>
      <c r="AE56" s="18"/>
      <c r="AF56" s="18"/>
      <c r="AG56" s="18"/>
    </row>
    <row r="57" spans="2:33" x14ac:dyDescent="0.25">
      <c r="B57" s="40" t="s">
        <v>217</v>
      </c>
      <c r="C57" s="32" t="s">
        <v>146</v>
      </c>
      <c r="D57" s="92">
        <v>2.2669977781371531E-2</v>
      </c>
      <c r="E57" s="93"/>
      <c r="F57" s="12">
        <v>0</v>
      </c>
      <c r="G57" s="12">
        <v>4.1000000000000002E-2</v>
      </c>
      <c r="H57" s="23">
        <v>0.122</v>
      </c>
      <c r="I57" s="12">
        <v>0.19400000000000001</v>
      </c>
      <c r="J57" s="12">
        <v>0.35399999999999998</v>
      </c>
      <c r="K57" s="12">
        <v>0.58399999999999996</v>
      </c>
      <c r="L57" s="93"/>
      <c r="M57" s="39">
        <v>0</v>
      </c>
      <c r="N57" s="39">
        <v>4.1000000000000002E-2</v>
      </c>
      <c r="O57" s="39">
        <v>0.121</v>
      </c>
      <c r="P57" s="39">
        <v>0.191</v>
      </c>
      <c r="Q57" s="39">
        <v>0.36099999999999999</v>
      </c>
      <c r="R57" s="39">
        <v>0.65500000000000003</v>
      </c>
      <c r="T57" s="25"/>
      <c r="U57" s="25"/>
      <c r="V57" s="25"/>
      <c r="W57" s="25"/>
      <c r="X57" s="25"/>
      <c r="Y57" s="25"/>
      <c r="Z57" s="18"/>
      <c r="AA57" s="18"/>
      <c r="AB57" s="18"/>
      <c r="AC57" s="18"/>
      <c r="AD57" s="18"/>
      <c r="AE57" s="18"/>
      <c r="AF57" s="18"/>
      <c r="AG57" s="18"/>
    </row>
    <row r="58" spans="2:33" x14ac:dyDescent="0.25">
      <c r="B58" s="40" t="s">
        <v>218</v>
      </c>
      <c r="C58" s="32" t="s">
        <v>146</v>
      </c>
      <c r="D58" s="92">
        <v>0.31151510753595818</v>
      </c>
      <c r="E58" s="93"/>
      <c r="F58" s="12">
        <v>0.23799999999999999</v>
      </c>
      <c r="G58" s="12">
        <v>0.248</v>
      </c>
      <c r="H58" s="23">
        <v>0.253</v>
      </c>
      <c r="I58" s="12">
        <v>0.34599999999999997</v>
      </c>
      <c r="J58" s="12">
        <v>0.26500000000000001</v>
      </c>
      <c r="K58" s="12">
        <v>0.33800000000000002</v>
      </c>
      <c r="L58" s="93"/>
      <c r="M58" s="39">
        <v>0.23899999999999999</v>
      </c>
      <c r="N58" s="39">
        <v>0.246</v>
      </c>
      <c r="O58" s="39">
        <v>0.25700000000000001</v>
      </c>
      <c r="P58" s="39">
        <v>0.39300000000000002</v>
      </c>
      <c r="Q58" s="39">
        <v>0.43099999999999999</v>
      </c>
      <c r="R58" s="39">
        <v>0.34499999999999997</v>
      </c>
      <c r="T58" s="99"/>
      <c r="U58" s="99"/>
      <c r="V58" s="99"/>
      <c r="W58" s="99"/>
      <c r="X58" s="99"/>
      <c r="Y58" s="99"/>
      <c r="Z58" s="18"/>
      <c r="AA58" s="18"/>
      <c r="AB58" s="18"/>
      <c r="AC58" s="18"/>
      <c r="AD58" s="18"/>
      <c r="AE58" s="18"/>
      <c r="AF58" s="18"/>
      <c r="AG58" s="18"/>
    </row>
    <row r="59" spans="2:33" x14ac:dyDescent="0.25">
      <c r="U59" s="18"/>
      <c r="V59" s="18"/>
      <c r="W59" s="18"/>
      <c r="X59" s="18"/>
      <c r="Y59" s="18"/>
      <c r="Z59" s="18"/>
    </row>
    <row r="60" spans="2:33" x14ac:dyDescent="0.25">
      <c r="B60" s="1" t="s">
        <v>136</v>
      </c>
      <c r="D60" s="1" t="s">
        <v>4</v>
      </c>
      <c r="U60" s="18"/>
      <c r="V60" s="18"/>
      <c r="W60" s="18"/>
      <c r="X60" s="18"/>
      <c r="Y60" s="18"/>
    </row>
    <row r="61" spans="2:33" ht="54" customHeight="1" x14ac:dyDescent="0.25">
      <c r="B61" s="10" t="s">
        <v>221</v>
      </c>
      <c r="C61" s="118" t="s">
        <v>222</v>
      </c>
      <c r="D61" s="118"/>
      <c r="E61" s="118"/>
      <c r="F61" s="118"/>
      <c r="G61" s="118"/>
      <c r="H61" s="118"/>
      <c r="I61" s="118"/>
      <c r="J61" s="118"/>
      <c r="K61" s="118"/>
      <c r="L61" s="118"/>
      <c r="M61" s="118"/>
      <c r="N61" s="118"/>
      <c r="O61" s="118"/>
      <c r="P61" s="118"/>
      <c r="Q61" s="118"/>
      <c r="R61" s="118"/>
      <c r="U61" s="18"/>
      <c r="V61" s="18"/>
      <c r="W61" s="18"/>
      <c r="X61" s="18"/>
      <c r="Y61" s="18"/>
    </row>
    <row r="62" spans="2:33" ht="15.75" x14ac:dyDescent="0.25">
      <c r="B62" s="3"/>
      <c r="D62" s="4"/>
    </row>
    <row r="63" spans="2:33" x14ac:dyDescent="0.25">
      <c r="D63" s="1"/>
      <c r="F63" s="113" t="s">
        <v>1</v>
      </c>
      <c r="G63" s="113"/>
      <c r="H63" s="113"/>
      <c r="I63" s="113"/>
      <c r="J63" s="113"/>
      <c r="K63" s="113"/>
      <c r="M63" s="113" t="s">
        <v>2</v>
      </c>
      <c r="N63" s="113"/>
      <c r="O63" s="113"/>
      <c r="P63" s="113"/>
      <c r="Q63" s="113"/>
      <c r="R63" s="113"/>
      <c r="T63" s="102"/>
      <c r="U63" s="102"/>
      <c r="V63" s="102"/>
      <c r="W63" s="102"/>
      <c r="X63" s="102"/>
      <c r="Y63" s="102"/>
    </row>
    <row r="64" spans="2:33" x14ac:dyDescent="0.25">
      <c r="B64" s="70" t="s">
        <v>31</v>
      </c>
      <c r="C64" s="70" t="s">
        <v>5</v>
      </c>
      <c r="D64" s="70" t="s">
        <v>32</v>
      </c>
      <c r="F64" s="24">
        <v>2025</v>
      </c>
      <c r="G64" s="24">
        <v>2030</v>
      </c>
      <c r="H64" s="24">
        <v>2035</v>
      </c>
      <c r="I64" s="24">
        <v>2040</v>
      </c>
      <c r="J64" s="24">
        <v>2045</v>
      </c>
      <c r="K64" s="24">
        <v>2050</v>
      </c>
      <c r="L64" s="17"/>
      <c r="M64" s="24">
        <v>2025</v>
      </c>
      <c r="N64" s="24">
        <v>2030</v>
      </c>
      <c r="O64" s="24">
        <v>2035</v>
      </c>
      <c r="P64" s="24">
        <v>2040</v>
      </c>
      <c r="Q64" s="24">
        <v>2045</v>
      </c>
      <c r="R64" s="24">
        <v>2050</v>
      </c>
    </row>
    <row r="65" spans="2:33" x14ac:dyDescent="0.25">
      <c r="B65" s="40" t="s">
        <v>209</v>
      </c>
      <c r="C65" s="32" t="s">
        <v>189</v>
      </c>
      <c r="D65" s="68">
        <v>973</v>
      </c>
      <c r="E65" s="18"/>
      <c r="F65" s="28">
        <f t="shared" ref="F65:K65" si="13">F16-F30-F43-F54</f>
        <v>1296.8895586883903</v>
      </c>
      <c r="G65" s="28">
        <f t="shared" si="13"/>
        <v>1340.2331521395472</v>
      </c>
      <c r="H65" s="28">
        <f t="shared" si="13"/>
        <v>1441.7342761774969</v>
      </c>
      <c r="I65" s="28">
        <f t="shared" si="13"/>
        <v>1477.0581270701534</v>
      </c>
      <c r="J65" s="28">
        <f t="shared" si="13"/>
        <v>1538.5340865168146</v>
      </c>
      <c r="K65" s="28">
        <f t="shared" si="13"/>
        <v>1664.0379211167776</v>
      </c>
      <c r="L65" s="18"/>
      <c r="M65" s="38">
        <v>1296.748</v>
      </c>
      <c r="N65" s="38">
        <v>1310.645</v>
      </c>
      <c r="O65" s="38">
        <v>1441.8320000000001</v>
      </c>
      <c r="P65" s="38">
        <v>1480.9739999999999</v>
      </c>
      <c r="Q65" s="38">
        <v>1500.64</v>
      </c>
      <c r="R65" s="38">
        <v>1576.973</v>
      </c>
      <c r="T65" s="21"/>
      <c r="U65" s="21"/>
      <c r="V65" s="21"/>
      <c r="W65" s="21"/>
      <c r="X65" s="21"/>
      <c r="Y65" s="21"/>
      <c r="AA65" s="18"/>
      <c r="AB65" s="18"/>
      <c r="AC65" s="18"/>
      <c r="AD65" s="18"/>
      <c r="AE65" s="18"/>
      <c r="AF65" s="18"/>
      <c r="AG65" s="18"/>
    </row>
    <row r="66" spans="2:33" s="29" customFormat="1" x14ac:dyDescent="0.25">
      <c r="B66" s="62"/>
      <c r="F66" s="34"/>
      <c r="G66" s="34"/>
      <c r="H66" s="34"/>
      <c r="I66" s="34"/>
      <c r="J66" s="34"/>
      <c r="K66" s="34"/>
      <c r="T66"/>
      <c r="U66"/>
      <c r="V66"/>
      <c r="W66"/>
      <c r="X66"/>
      <c r="Y66"/>
      <c r="Z66" s="18"/>
    </row>
    <row r="67" spans="2:33" x14ac:dyDescent="0.25">
      <c r="B67" s="40" t="s">
        <v>216</v>
      </c>
      <c r="C67" s="32" t="s">
        <v>146</v>
      </c>
      <c r="D67" s="92">
        <v>0.30662833364842207</v>
      </c>
      <c r="E67" s="93"/>
      <c r="F67" s="12">
        <v>0.29499999999999998</v>
      </c>
      <c r="G67" s="12">
        <v>0.26100000000000001</v>
      </c>
      <c r="H67" s="23">
        <v>0.23400000000000001</v>
      </c>
      <c r="I67" s="12">
        <v>0.17499999999999999</v>
      </c>
      <c r="J67" s="12">
        <v>0.17299999999999999</v>
      </c>
      <c r="K67" s="12">
        <v>5.8000000000000003E-2</v>
      </c>
      <c r="L67" s="93"/>
      <c r="M67" s="39">
        <v>0.29499999999999998</v>
      </c>
      <c r="N67" s="39">
        <v>0.25800000000000001</v>
      </c>
      <c r="O67" s="39">
        <v>0.23499999999999999</v>
      </c>
      <c r="P67" s="39">
        <v>0.154</v>
      </c>
      <c r="Q67" s="39">
        <v>0.10100000000000001</v>
      </c>
      <c r="R67" s="39">
        <v>2.7E-2</v>
      </c>
      <c r="T67" s="100"/>
      <c r="U67" s="100"/>
      <c r="V67" s="100"/>
      <c r="W67" s="100"/>
      <c r="X67" s="100"/>
      <c r="Y67" s="100"/>
      <c r="Z67" s="29"/>
      <c r="AA67" s="18"/>
      <c r="AB67" s="18"/>
      <c r="AC67" s="18"/>
      <c r="AD67" s="18"/>
      <c r="AE67" s="18"/>
      <c r="AF67" s="18"/>
      <c r="AG67" s="18"/>
    </row>
    <row r="68" spans="2:33" x14ac:dyDescent="0.25">
      <c r="B68" s="40" t="s">
        <v>217</v>
      </c>
      <c r="C68" s="32" t="s">
        <v>146</v>
      </c>
      <c r="D68" s="92">
        <v>0.2608624328365628</v>
      </c>
      <c r="E68" s="93"/>
      <c r="F68" s="12">
        <v>0.28299999999999997</v>
      </c>
      <c r="G68" s="12">
        <v>0.32700000000000001</v>
      </c>
      <c r="H68" s="23">
        <v>0.39</v>
      </c>
      <c r="I68" s="12">
        <v>0.43099999999999999</v>
      </c>
      <c r="J68" s="12">
        <v>0.47799999999999998</v>
      </c>
      <c r="K68" s="12">
        <v>0.56299999999999994</v>
      </c>
      <c r="L68" s="93"/>
      <c r="M68" s="39">
        <v>0.28299999999999997</v>
      </c>
      <c r="N68" s="39">
        <v>0.32800000000000001</v>
      </c>
      <c r="O68" s="39">
        <v>0.38900000000000001</v>
      </c>
      <c r="P68" s="39">
        <v>0.44</v>
      </c>
      <c r="Q68" s="39">
        <v>0.49</v>
      </c>
      <c r="R68" s="39">
        <v>0.56200000000000006</v>
      </c>
      <c r="T68" s="100"/>
      <c r="U68" s="100"/>
      <c r="V68" s="100"/>
      <c r="W68" s="100"/>
      <c r="X68" s="100"/>
      <c r="Y68" s="100"/>
      <c r="Z68" s="18"/>
      <c r="AA68" s="18"/>
      <c r="AB68" s="18"/>
      <c r="AC68" s="18"/>
      <c r="AD68" s="18"/>
      <c r="AE68" s="18"/>
      <c r="AF68" s="18"/>
      <c r="AG68" s="18"/>
    </row>
    <row r="69" spans="2:33" x14ac:dyDescent="0.25">
      <c r="B69" s="40" t="s">
        <v>218</v>
      </c>
      <c r="C69" s="32" t="s">
        <v>146</v>
      </c>
      <c r="D69" s="92">
        <v>0.43250923351501513</v>
      </c>
      <c r="E69" s="93"/>
      <c r="F69" s="12">
        <v>0.42199999999999999</v>
      </c>
      <c r="G69" s="12">
        <v>0.41299999999999998</v>
      </c>
      <c r="H69" s="23">
        <v>0.376</v>
      </c>
      <c r="I69" s="12">
        <v>0.39400000000000002</v>
      </c>
      <c r="J69" s="12">
        <v>0.34899999999999998</v>
      </c>
      <c r="K69" s="12">
        <v>0.379</v>
      </c>
      <c r="L69" s="93"/>
      <c r="M69" s="39">
        <v>0.42199999999999999</v>
      </c>
      <c r="N69" s="39">
        <v>0.41399999999999998</v>
      </c>
      <c r="O69" s="39">
        <v>0.376</v>
      </c>
      <c r="P69" s="39">
        <v>0.40600000000000003</v>
      </c>
      <c r="Q69" s="39">
        <v>0.41</v>
      </c>
      <c r="R69" s="39">
        <v>0.41199999999999998</v>
      </c>
      <c r="T69" s="101"/>
      <c r="U69" s="101"/>
      <c r="V69" s="101"/>
      <c r="W69" s="101"/>
      <c r="X69" s="101"/>
      <c r="Y69" s="101"/>
      <c r="Z69" s="18"/>
      <c r="AA69" s="18"/>
      <c r="AB69" s="18"/>
      <c r="AC69" s="18"/>
      <c r="AD69" s="18"/>
      <c r="AE69" s="18"/>
      <c r="AF69" s="18"/>
      <c r="AG69" s="18"/>
    </row>
    <row r="70" spans="2:33" x14ac:dyDescent="0.25">
      <c r="U70" s="18"/>
      <c r="V70" s="18"/>
      <c r="W70" s="18"/>
      <c r="X70" s="18"/>
      <c r="Y70" s="18"/>
      <c r="Z70" s="18"/>
    </row>
    <row r="71" spans="2:33" x14ac:dyDescent="0.25">
      <c r="U71" s="18"/>
      <c r="V71" s="18"/>
      <c r="W71" s="18"/>
      <c r="X71" s="18"/>
      <c r="Y71" s="18"/>
    </row>
    <row r="72" spans="2:33" x14ac:dyDescent="0.25">
      <c r="U72" s="18"/>
      <c r="V72" s="18"/>
      <c r="W72" s="18"/>
      <c r="X72" s="18"/>
      <c r="Y72" s="18"/>
    </row>
  </sheetData>
  <mergeCells count="18">
    <mergeCell ref="C61:R61"/>
    <mergeCell ref="F63:K63"/>
    <mergeCell ref="M63:R63"/>
    <mergeCell ref="C50:R50"/>
    <mergeCell ref="F2:K2"/>
    <mergeCell ref="M2:R2"/>
    <mergeCell ref="C12:R12"/>
    <mergeCell ref="F14:K14"/>
    <mergeCell ref="M14:R14"/>
    <mergeCell ref="C23:R23"/>
    <mergeCell ref="F25:K25"/>
    <mergeCell ref="M25:R25"/>
    <mergeCell ref="F39:K39"/>
    <mergeCell ref="M39:R39"/>
    <mergeCell ref="C37:R37"/>
    <mergeCell ref="T2:Y2"/>
    <mergeCell ref="F52:K52"/>
    <mergeCell ref="M52:R52"/>
  </mergeCells>
  <dataValidations count="1">
    <dataValidation allowBlank="1" showInputMessage="1" showErrorMessage="1" sqref="D24 D38 D51 B23:B24 B37:B38 B50:B51 C23 B12:C13 C37 C50 D62 B61:B62 C61" xr:uid="{BC37D5C2-796D-4055-8C6A-E778C7DD7056}"/>
  </dataValidation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41B86-4315-4357-ABE4-A2301E976492}">
  <dimension ref="B1:Y37"/>
  <sheetViews>
    <sheetView showGridLines="0" zoomScaleNormal="100" workbookViewId="0">
      <pane xSplit="3" ySplit="3" topLeftCell="D4" activePane="bottomRight" state="frozen"/>
      <selection pane="topRight" activeCell="D1" sqref="D1"/>
      <selection pane="bottomLeft" activeCell="A4" sqref="A4"/>
      <selection pane="bottomRight" activeCell="M32" sqref="M32:R37"/>
    </sheetView>
  </sheetViews>
  <sheetFormatPr defaultRowHeight="15" x14ac:dyDescent="0.25"/>
  <cols>
    <col min="1" max="1" width="10" customWidth="1"/>
    <col min="2" max="2" width="55.7109375" customWidth="1"/>
    <col min="3" max="3" width="14.28515625" customWidth="1"/>
    <col min="4" max="4" width="11.42578125" customWidth="1"/>
    <col min="5" max="5" width="5.7109375" customWidth="1"/>
    <col min="6" max="11" width="12.85546875" customWidth="1"/>
    <col min="12" max="12" width="5.7109375" customWidth="1"/>
    <col min="13" max="18" width="12.85546875" customWidth="1"/>
    <col min="19" max="19" width="5.7109375" customWidth="1"/>
    <col min="20" max="25" width="12.85546875" customWidth="1"/>
    <col min="27" max="28" width="8.7109375" customWidth="1"/>
  </cols>
  <sheetData>
    <row r="1" spans="2:25" ht="18.75" x14ac:dyDescent="0.3">
      <c r="B1" s="79" t="s">
        <v>223</v>
      </c>
    </row>
    <row r="2" spans="2:25" x14ac:dyDescent="0.25">
      <c r="B2" s="1"/>
      <c r="E2" s="1"/>
      <c r="F2" s="113" t="s">
        <v>1</v>
      </c>
      <c r="G2" s="113"/>
      <c r="H2" s="113"/>
      <c r="I2" s="113"/>
      <c r="J2" s="113"/>
      <c r="K2" s="113"/>
      <c r="M2" s="113" t="s">
        <v>2</v>
      </c>
      <c r="N2" s="113"/>
      <c r="O2" s="113"/>
      <c r="P2" s="113"/>
      <c r="Q2" s="113"/>
      <c r="R2" s="113"/>
      <c r="T2" s="113" t="s">
        <v>3</v>
      </c>
      <c r="U2" s="113"/>
      <c r="V2" s="113"/>
      <c r="W2" s="113"/>
      <c r="X2" s="113"/>
      <c r="Y2" s="113"/>
    </row>
    <row r="3" spans="2:25" x14ac:dyDescent="0.25">
      <c r="B3" s="64" t="s">
        <v>4</v>
      </c>
      <c r="C3" s="64" t="s">
        <v>5</v>
      </c>
      <c r="D3" s="29"/>
      <c r="F3" s="24">
        <v>2025</v>
      </c>
      <c r="G3" s="24">
        <v>2030</v>
      </c>
      <c r="H3" s="24">
        <v>2035</v>
      </c>
      <c r="I3" s="24">
        <v>2040</v>
      </c>
      <c r="J3" s="24">
        <v>2045</v>
      </c>
      <c r="K3" s="24">
        <v>2050</v>
      </c>
      <c r="L3" s="17"/>
      <c r="M3" s="24">
        <v>2025</v>
      </c>
      <c r="N3" s="24">
        <v>2030</v>
      </c>
      <c r="O3" s="24">
        <v>2035</v>
      </c>
      <c r="P3" s="24">
        <v>2040</v>
      </c>
      <c r="Q3" s="24">
        <v>2045</v>
      </c>
      <c r="R3" s="24">
        <v>2050</v>
      </c>
      <c r="T3" s="2">
        <v>2025</v>
      </c>
      <c r="U3" s="2">
        <v>2030</v>
      </c>
      <c r="V3" s="2">
        <v>2035</v>
      </c>
      <c r="W3" s="2">
        <v>2040</v>
      </c>
      <c r="X3" s="2">
        <v>2045</v>
      </c>
      <c r="Y3" s="2">
        <v>2050</v>
      </c>
    </row>
    <row r="4" spans="2:25" x14ac:dyDescent="0.25">
      <c r="B4" s="64" t="s">
        <v>6</v>
      </c>
      <c r="C4" s="32" t="s">
        <v>7</v>
      </c>
      <c r="D4" s="29"/>
      <c r="F4" s="28">
        <v>185.6</v>
      </c>
      <c r="G4" s="28">
        <v>184.2</v>
      </c>
      <c r="H4" s="28">
        <v>160.4</v>
      </c>
      <c r="I4" s="28">
        <v>140.4</v>
      </c>
      <c r="J4" s="28">
        <v>114.4</v>
      </c>
      <c r="K4" s="28">
        <v>52.8</v>
      </c>
      <c r="L4" s="18"/>
      <c r="M4" s="38">
        <v>185.4</v>
      </c>
      <c r="N4" s="38">
        <v>181.9</v>
      </c>
      <c r="O4" s="38">
        <v>134.9</v>
      </c>
      <c r="P4" s="38">
        <v>90.2</v>
      </c>
      <c r="Q4" s="38">
        <v>69</v>
      </c>
      <c r="R4" s="38">
        <v>29.9</v>
      </c>
      <c r="S4" s="18"/>
      <c r="T4" s="76">
        <f>T7</f>
        <v>185.57727689729103</v>
      </c>
      <c r="U4" s="76">
        <f t="shared" ref="U4:Y4" si="0">U7</f>
        <v>184.20500754972187</v>
      </c>
      <c r="V4" s="76">
        <f t="shared" si="0"/>
        <v>166.2195009532191</v>
      </c>
      <c r="W4" s="76">
        <f t="shared" si="0"/>
        <v>163.66628480768802</v>
      </c>
      <c r="X4" s="76">
        <f t="shared" si="0"/>
        <v>154.10688036484441</v>
      </c>
      <c r="Y4" s="76">
        <f t="shared" si="0"/>
        <v>78.3</v>
      </c>
    </row>
    <row r="5" spans="2:25" x14ac:dyDescent="0.25">
      <c r="B5" s="64" t="s">
        <v>8</v>
      </c>
      <c r="C5" s="32" t="s">
        <v>9</v>
      </c>
      <c r="D5" s="29"/>
      <c r="F5" s="28">
        <v>0</v>
      </c>
      <c r="G5" s="28">
        <v>0</v>
      </c>
      <c r="H5" s="28">
        <v>0</v>
      </c>
      <c r="I5" s="28">
        <v>0</v>
      </c>
      <c r="J5" s="28">
        <v>0</v>
      </c>
      <c r="K5" s="28">
        <v>0</v>
      </c>
      <c r="L5" s="18"/>
      <c r="M5" s="38">
        <v>0</v>
      </c>
      <c r="N5" s="38">
        <v>0</v>
      </c>
      <c r="O5" s="38">
        <v>0</v>
      </c>
      <c r="P5" s="38">
        <v>0</v>
      </c>
      <c r="Q5" s="38">
        <v>0</v>
      </c>
      <c r="R5" s="38">
        <v>0</v>
      </c>
      <c r="S5" s="18"/>
      <c r="T5" s="76">
        <v>0</v>
      </c>
      <c r="U5" s="76">
        <v>0</v>
      </c>
      <c r="V5" s="76">
        <v>0</v>
      </c>
      <c r="W5" s="76">
        <v>0</v>
      </c>
      <c r="X5" s="76">
        <v>0</v>
      </c>
      <c r="Y5" s="76">
        <v>0</v>
      </c>
    </row>
    <row r="6" spans="2:25" x14ac:dyDescent="0.25">
      <c r="B6" s="64" t="s">
        <v>10</v>
      </c>
      <c r="C6" s="32" t="s">
        <v>11</v>
      </c>
      <c r="D6" s="29"/>
      <c r="F6" s="28">
        <v>0</v>
      </c>
      <c r="G6" s="28">
        <v>0</v>
      </c>
      <c r="H6" s="28">
        <v>0</v>
      </c>
      <c r="I6" s="28">
        <v>0</v>
      </c>
      <c r="J6" s="28">
        <v>0</v>
      </c>
      <c r="K6" s="28">
        <v>0</v>
      </c>
      <c r="L6" s="18"/>
      <c r="M6" s="38">
        <v>0</v>
      </c>
      <c r="N6" s="38">
        <v>0</v>
      </c>
      <c r="O6" s="38">
        <v>0</v>
      </c>
      <c r="P6" s="38">
        <v>0</v>
      </c>
      <c r="Q6" s="38">
        <v>0</v>
      </c>
      <c r="R6" s="38">
        <v>0</v>
      </c>
      <c r="S6" s="18"/>
      <c r="T6" s="76">
        <v>0</v>
      </c>
      <c r="U6" s="76">
        <v>0</v>
      </c>
      <c r="V6" s="76">
        <v>0</v>
      </c>
      <c r="W6" s="76">
        <v>0</v>
      </c>
      <c r="X6" s="76">
        <v>0</v>
      </c>
      <c r="Y6" s="76">
        <v>0</v>
      </c>
    </row>
    <row r="7" spans="2:25" x14ac:dyDescent="0.25">
      <c r="B7" s="64" t="s">
        <v>12</v>
      </c>
      <c r="C7" s="32" t="s">
        <v>13</v>
      </c>
      <c r="D7" s="29"/>
      <c r="F7" s="28">
        <v>185.6</v>
      </c>
      <c r="G7" s="28">
        <v>184.2</v>
      </c>
      <c r="H7" s="28">
        <v>160.4</v>
      </c>
      <c r="I7" s="28">
        <v>140.4</v>
      </c>
      <c r="J7" s="28">
        <v>114.4</v>
      </c>
      <c r="K7" s="28">
        <v>52.8</v>
      </c>
      <c r="L7" s="18"/>
      <c r="M7" s="38">
        <v>185.4</v>
      </c>
      <c r="N7" s="38">
        <v>181.9</v>
      </c>
      <c r="O7" s="38">
        <v>134.9</v>
      </c>
      <c r="P7" s="38">
        <v>90.2</v>
      </c>
      <c r="Q7" s="38">
        <v>69</v>
      </c>
      <c r="R7" s="38">
        <v>29.9</v>
      </c>
      <c r="S7" s="18"/>
      <c r="T7" s="76">
        <v>185.57727689729103</v>
      </c>
      <c r="U7" s="76">
        <v>184.20500754972187</v>
      </c>
      <c r="V7" s="76">
        <v>166.2195009532191</v>
      </c>
      <c r="W7" s="76">
        <v>163.66628480768802</v>
      </c>
      <c r="X7" s="76">
        <v>154.10688036484441</v>
      </c>
      <c r="Y7" s="76">
        <v>78.3</v>
      </c>
    </row>
    <row r="8" spans="2:25" x14ac:dyDescent="0.25">
      <c r="B8" s="64" t="s">
        <v>14</v>
      </c>
      <c r="C8" s="32" t="s">
        <v>13</v>
      </c>
      <c r="D8" s="29"/>
      <c r="F8" s="28">
        <v>0</v>
      </c>
      <c r="G8" s="28">
        <v>0</v>
      </c>
      <c r="H8" s="28">
        <v>0</v>
      </c>
      <c r="I8" s="28">
        <v>0</v>
      </c>
      <c r="J8" s="28">
        <v>0</v>
      </c>
      <c r="K8" s="28">
        <v>0</v>
      </c>
      <c r="L8" s="18"/>
      <c r="M8" s="38">
        <v>0</v>
      </c>
      <c r="N8" s="38">
        <v>0</v>
      </c>
      <c r="O8" s="38">
        <v>0</v>
      </c>
      <c r="P8" s="38">
        <v>0</v>
      </c>
      <c r="Q8" s="38">
        <v>0</v>
      </c>
      <c r="R8" s="38">
        <v>0</v>
      </c>
      <c r="S8" s="18"/>
      <c r="T8" s="76">
        <v>0</v>
      </c>
      <c r="U8" s="76">
        <v>0</v>
      </c>
      <c r="V8" s="76">
        <v>0</v>
      </c>
      <c r="W8" s="76">
        <v>0</v>
      </c>
      <c r="X8" s="76">
        <v>0</v>
      </c>
      <c r="Y8" s="76">
        <v>0</v>
      </c>
    </row>
    <row r="9" spans="2:25" x14ac:dyDescent="0.25">
      <c r="B9" s="64" t="s">
        <v>15</v>
      </c>
      <c r="C9" s="32" t="s">
        <v>13</v>
      </c>
      <c r="D9" s="29"/>
      <c r="F9" s="28">
        <v>185.6</v>
      </c>
      <c r="G9" s="28">
        <v>184.2</v>
      </c>
      <c r="H9" s="28">
        <v>160.4</v>
      </c>
      <c r="I9" s="28">
        <v>140.4</v>
      </c>
      <c r="J9" s="28">
        <v>114.4</v>
      </c>
      <c r="K9" s="28">
        <v>52.8</v>
      </c>
      <c r="L9" s="18"/>
      <c r="M9" s="38">
        <v>185.4</v>
      </c>
      <c r="N9" s="38">
        <v>181.9</v>
      </c>
      <c r="O9" s="38">
        <v>134.9</v>
      </c>
      <c r="P9" s="38">
        <v>90.2</v>
      </c>
      <c r="Q9" s="38">
        <v>69</v>
      </c>
      <c r="R9" s="38">
        <v>29.9</v>
      </c>
      <c r="S9" s="18"/>
      <c r="T9" s="76">
        <f>T7</f>
        <v>185.57727689729103</v>
      </c>
      <c r="U9" s="76">
        <f t="shared" ref="U9:Y9" si="1">U7</f>
        <v>184.20500754972187</v>
      </c>
      <c r="V9" s="76">
        <f t="shared" si="1"/>
        <v>166.2195009532191</v>
      </c>
      <c r="W9" s="76">
        <f t="shared" si="1"/>
        <v>163.66628480768802</v>
      </c>
      <c r="X9" s="76">
        <f t="shared" si="1"/>
        <v>154.10688036484441</v>
      </c>
      <c r="Y9" s="76">
        <f t="shared" si="1"/>
        <v>78.3</v>
      </c>
    </row>
    <row r="10" spans="2:25" x14ac:dyDescent="0.25">
      <c r="B10" s="70"/>
      <c r="C10" s="29"/>
      <c r="D10" s="29"/>
      <c r="F10" s="13"/>
      <c r="G10" s="13"/>
      <c r="H10" s="13"/>
      <c r="I10" s="13"/>
      <c r="J10" s="13"/>
      <c r="K10" s="13"/>
      <c r="L10" s="13"/>
    </row>
    <row r="11" spans="2:25" x14ac:dyDescent="0.25">
      <c r="B11" s="29"/>
      <c r="C11" s="29"/>
      <c r="D11" s="73"/>
      <c r="F11" s="113" t="s">
        <v>1</v>
      </c>
      <c r="G11" s="113"/>
      <c r="H11" s="113"/>
      <c r="I11" s="113"/>
      <c r="J11" s="113"/>
      <c r="K11" s="113"/>
      <c r="M11" s="113" t="s">
        <v>2</v>
      </c>
      <c r="N11" s="113"/>
      <c r="O11" s="113"/>
      <c r="P11" s="113"/>
      <c r="Q11" s="113"/>
      <c r="R11" s="113"/>
    </row>
    <row r="12" spans="2:25" x14ac:dyDescent="0.25">
      <c r="B12" s="70" t="s">
        <v>224</v>
      </c>
      <c r="C12" s="70" t="s">
        <v>5</v>
      </c>
      <c r="D12" s="70" t="s">
        <v>32</v>
      </c>
      <c r="F12" s="24">
        <v>2025</v>
      </c>
      <c r="G12" s="24">
        <v>2030</v>
      </c>
      <c r="H12" s="24">
        <v>2035</v>
      </c>
      <c r="I12" s="24">
        <v>2040</v>
      </c>
      <c r="J12" s="24">
        <v>2045</v>
      </c>
      <c r="K12" s="24">
        <v>2050</v>
      </c>
      <c r="L12" s="17"/>
      <c r="M12" s="24">
        <v>2025</v>
      </c>
      <c r="N12" s="24">
        <v>2030</v>
      </c>
      <c r="O12" s="24">
        <v>2035</v>
      </c>
      <c r="P12" s="24">
        <v>2040</v>
      </c>
      <c r="Q12" s="24">
        <v>2045</v>
      </c>
      <c r="R12" s="24">
        <v>2050</v>
      </c>
    </row>
    <row r="13" spans="2:25" x14ac:dyDescent="0.25">
      <c r="B13" s="32" t="s">
        <v>225</v>
      </c>
      <c r="C13" s="32" t="s">
        <v>189</v>
      </c>
      <c r="D13" s="68">
        <v>3390</v>
      </c>
      <c r="F13" s="9">
        <v>3785.1</v>
      </c>
      <c r="G13" s="9">
        <v>3921.1</v>
      </c>
      <c r="H13" s="9">
        <v>3669.1</v>
      </c>
      <c r="I13" s="9">
        <v>3341.3</v>
      </c>
      <c r="J13" s="9">
        <v>2974.4</v>
      </c>
      <c r="K13" s="9">
        <v>2538.4</v>
      </c>
      <c r="M13" s="37">
        <v>3775.7999999999997</v>
      </c>
      <c r="N13" s="37">
        <v>3897.9</v>
      </c>
      <c r="O13" s="37">
        <v>3472.3</v>
      </c>
      <c r="P13" s="37">
        <v>2914.8</v>
      </c>
      <c r="Q13" s="37">
        <v>2748.8</v>
      </c>
      <c r="R13" s="37">
        <v>2626.2</v>
      </c>
    </row>
    <row r="14" spans="2:25" x14ac:dyDescent="0.25">
      <c r="B14" s="32" t="s">
        <v>226</v>
      </c>
      <c r="C14" s="32" t="s">
        <v>146</v>
      </c>
      <c r="D14" s="89">
        <v>3.5999999999999999E-3</v>
      </c>
      <c r="F14" s="12">
        <v>3.8E-3</v>
      </c>
      <c r="G14" s="12">
        <v>6.1999999999999998E-3</v>
      </c>
      <c r="H14" s="12">
        <v>3.1699999999999999E-2</v>
      </c>
      <c r="I14" s="12">
        <v>6.8900000000000003E-2</v>
      </c>
      <c r="J14" s="12">
        <v>0.1246</v>
      </c>
      <c r="K14" s="12">
        <v>0.19040000000000001</v>
      </c>
      <c r="M14" s="39">
        <v>4.0000000000000001E-3</v>
      </c>
      <c r="N14" s="39">
        <v>7.4000000000000003E-3</v>
      </c>
      <c r="O14" s="39">
        <v>4.8300000000000003E-2</v>
      </c>
      <c r="P14" s="39">
        <v>0.12759999999999999</v>
      </c>
      <c r="Q14" s="39">
        <v>0.15640000000000001</v>
      </c>
      <c r="R14" s="39">
        <v>0.16700000000000001</v>
      </c>
    </row>
    <row r="15" spans="2:25" x14ac:dyDescent="0.25">
      <c r="B15" s="32" t="s">
        <v>227</v>
      </c>
      <c r="C15" s="32" t="s">
        <v>146</v>
      </c>
      <c r="D15" s="89">
        <v>0.30299999999999999</v>
      </c>
      <c r="F15" s="12">
        <v>0.34229999999999999</v>
      </c>
      <c r="G15" s="12">
        <v>0.3745</v>
      </c>
      <c r="H15" s="12">
        <v>0.40200000000000002</v>
      </c>
      <c r="I15" s="12">
        <v>0.40350000000000003</v>
      </c>
      <c r="J15" s="12">
        <v>0.3659</v>
      </c>
      <c r="K15" s="12">
        <v>0.52669999999999995</v>
      </c>
      <c r="M15" s="39">
        <v>0.34129999999999999</v>
      </c>
      <c r="N15" s="39">
        <v>0.37819999999999998</v>
      </c>
      <c r="O15" s="39">
        <v>0.45</v>
      </c>
      <c r="P15" s="39">
        <v>0.48139999999999999</v>
      </c>
      <c r="Q15" s="39">
        <v>0.49440000000000001</v>
      </c>
      <c r="R15" s="39">
        <v>0.66549999999999998</v>
      </c>
    </row>
    <row r="16" spans="2:25" x14ac:dyDescent="0.25">
      <c r="B16" s="1"/>
      <c r="C16" s="119" t="s">
        <v>228</v>
      </c>
      <c r="D16" s="119"/>
    </row>
    <row r="17" spans="2:18" ht="76.5" customHeight="1" x14ac:dyDescent="0.25">
      <c r="B17" s="10" t="s">
        <v>229</v>
      </c>
      <c r="C17" s="118" t="s">
        <v>230</v>
      </c>
      <c r="D17" s="118"/>
      <c r="E17" s="118"/>
      <c r="F17" s="118"/>
      <c r="G17" s="118"/>
      <c r="H17" s="118"/>
      <c r="I17" s="118"/>
      <c r="J17" s="118"/>
      <c r="K17" s="118"/>
      <c r="L17" s="118"/>
      <c r="M17" s="118"/>
      <c r="N17" s="118"/>
      <c r="O17" s="118"/>
      <c r="P17" s="118"/>
      <c r="Q17" s="118"/>
      <c r="R17" s="118"/>
    </row>
    <row r="18" spans="2:18" ht="15.75" x14ac:dyDescent="0.25">
      <c r="B18" s="3"/>
      <c r="D18" s="4"/>
    </row>
    <row r="19" spans="2:18" x14ac:dyDescent="0.25">
      <c r="D19" s="60"/>
      <c r="F19" s="113" t="s">
        <v>1</v>
      </c>
      <c r="G19" s="113"/>
      <c r="H19" s="113"/>
      <c r="I19" s="113"/>
      <c r="J19" s="113"/>
      <c r="K19" s="113"/>
      <c r="M19" s="113" t="s">
        <v>2</v>
      </c>
      <c r="N19" s="113"/>
      <c r="O19" s="113"/>
      <c r="P19" s="113"/>
      <c r="Q19" s="113"/>
      <c r="R19" s="113"/>
    </row>
    <row r="20" spans="2:18" x14ac:dyDescent="0.25">
      <c r="B20" s="1" t="s">
        <v>31</v>
      </c>
      <c r="C20" s="1" t="s">
        <v>5</v>
      </c>
      <c r="D20" s="1" t="s">
        <v>32</v>
      </c>
      <c r="F20" s="24">
        <v>2025</v>
      </c>
      <c r="G20" s="24">
        <v>2030</v>
      </c>
      <c r="H20" s="24">
        <v>2035</v>
      </c>
      <c r="I20" s="24">
        <v>2040</v>
      </c>
      <c r="J20" s="24">
        <v>2045</v>
      </c>
      <c r="K20" s="24">
        <v>2050</v>
      </c>
      <c r="L20" s="17"/>
      <c r="M20" s="24">
        <v>2025</v>
      </c>
      <c r="N20" s="24">
        <v>2030</v>
      </c>
      <c r="O20" s="24">
        <v>2035</v>
      </c>
      <c r="P20" s="24">
        <v>2040</v>
      </c>
      <c r="Q20" s="24">
        <v>2045</v>
      </c>
      <c r="R20" s="24">
        <v>2050</v>
      </c>
    </row>
    <row r="21" spans="2:18" x14ac:dyDescent="0.25">
      <c r="B21" s="32" t="s">
        <v>225</v>
      </c>
      <c r="C21" s="32" t="s">
        <v>189</v>
      </c>
      <c r="D21" s="68">
        <v>1171</v>
      </c>
      <c r="F21" s="9">
        <v>908.1</v>
      </c>
      <c r="G21" s="9">
        <v>906.6</v>
      </c>
      <c r="H21" s="9">
        <v>858.1</v>
      </c>
      <c r="I21" s="9">
        <v>773.3</v>
      </c>
      <c r="J21" s="9">
        <v>795.4</v>
      </c>
      <c r="K21" s="9">
        <v>796.5</v>
      </c>
      <c r="M21" s="37">
        <v>908.1</v>
      </c>
      <c r="N21" s="37">
        <v>906.6</v>
      </c>
      <c r="O21" s="37">
        <v>850.3</v>
      </c>
      <c r="P21" s="37">
        <v>741.7</v>
      </c>
      <c r="Q21" s="37">
        <v>737.2</v>
      </c>
      <c r="R21" s="37">
        <v>721.9</v>
      </c>
    </row>
    <row r="22" spans="2:18" x14ac:dyDescent="0.25">
      <c r="B22" s="32" t="s">
        <v>231</v>
      </c>
      <c r="C22" s="32" t="s">
        <v>232</v>
      </c>
      <c r="D22" s="68">
        <v>1</v>
      </c>
      <c r="F22" s="14">
        <v>1.06</v>
      </c>
      <c r="G22" s="14">
        <v>1.1200000000000001</v>
      </c>
      <c r="H22" s="14">
        <v>1.1499999999999999</v>
      </c>
      <c r="I22" s="14">
        <v>1.21</v>
      </c>
      <c r="J22" s="14">
        <v>1.34</v>
      </c>
      <c r="K22" s="14">
        <v>1.41</v>
      </c>
      <c r="L22" s="18"/>
      <c r="M22" s="36">
        <v>1.06</v>
      </c>
      <c r="N22" s="36">
        <v>1.1200000000000001</v>
      </c>
      <c r="O22" s="36">
        <v>1.1499999999999999</v>
      </c>
      <c r="P22" s="36">
        <v>1.21</v>
      </c>
      <c r="Q22" s="36">
        <v>1.34</v>
      </c>
      <c r="R22" s="36">
        <v>1.41</v>
      </c>
    </row>
    <row r="23" spans="2:18" x14ac:dyDescent="0.25">
      <c r="B23" s="32" t="s">
        <v>233</v>
      </c>
      <c r="C23" s="32" t="s">
        <v>146</v>
      </c>
      <c r="D23" s="90">
        <v>0</v>
      </c>
      <c r="F23" s="12">
        <v>0.1399</v>
      </c>
      <c r="G23" s="12">
        <v>0.13900000000000001</v>
      </c>
      <c r="H23" s="12">
        <v>0.14169999999999999</v>
      </c>
      <c r="I23" s="12">
        <v>0.151</v>
      </c>
      <c r="J23" s="12">
        <v>0.1646</v>
      </c>
      <c r="K23" s="12">
        <v>0.52849999999999997</v>
      </c>
      <c r="M23" s="39">
        <v>0.1399</v>
      </c>
      <c r="N23" s="39">
        <v>0.13900000000000001</v>
      </c>
      <c r="O23" s="39">
        <v>0.1424</v>
      </c>
      <c r="P23" s="39">
        <v>0.21360000000000001</v>
      </c>
      <c r="Q23" s="39">
        <v>0.26869999999999999</v>
      </c>
      <c r="R23" s="39">
        <v>0.71489999999999998</v>
      </c>
    </row>
    <row r="24" spans="2:18" x14ac:dyDescent="0.25">
      <c r="B24" s="32" t="s">
        <v>234</v>
      </c>
      <c r="C24" s="32" t="s">
        <v>146</v>
      </c>
      <c r="D24" s="90">
        <v>0</v>
      </c>
      <c r="F24" s="12">
        <v>0.86009999999999998</v>
      </c>
      <c r="G24" s="12">
        <v>0.85970000000000002</v>
      </c>
      <c r="H24" s="12">
        <v>0.8407</v>
      </c>
      <c r="I24" s="12">
        <v>0.76949999999999996</v>
      </c>
      <c r="J24" s="12">
        <v>0.75480000000000003</v>
      </c>
      <c r="K24" s="12">
        <v>0.38629999999999998</v>
      </c>
      <c r="M24" s="39">
        <v>0.86009999999999998</v>
      </c>
      <c r="N24" s="39">
        <v>0.85970000000000002</v>
      </c>
      <c r="O24" s="39">
        <v>0.82779999999999998</v>
      </c>
      <c r="P24" s="39">
        <v>0.66239999999999999</v>
      </c>
      <c r="Q24" s="39">
        <v>0.5887</v>
      </c>
      <c r="R24" s="39">
        <v>0.12559999999999999</v>
      </c>
    </row>
    <row r="25" spans="2:18" x14ac:dyDescent="0.25">
      <c r="B25" s="32" t="s">
        <v>235</v>
      </c>
      <c r="C25" s="32" t="s">
        <v>146</v>
      </c>
      <c r="D25" s="90">
        <v>0</v>
      </c>
      <c r="F25" s="12">
        <v>0</v>
      </c>
      <c r="G25" s="12">
        <v>1.2999999999999999E-3</v>
      </c>
      <c r="H25" s="12">
        <v>1.26E-2</v>
      </c>
      <c r="I25" s="12">
        <v>7.4300000000000005E-2</v>
      </c>
      <c r="J25" s="12">
        <v>7.5999999999999998E-2</v>
      </c>
      <c r="K25" s="12">
        <v>8.0600000000000005E-2</v>
      </c>
      <c r="M25" s="39">
        <v>0</v>
      </c>
      <c r="N25" s="39">
        <v>1.2999999999999999E-3</v>
      </c>
      <c r="O25" s="39">
        <v>1.3299999999999999E-2</v>
      </c>
      <c r="P25" s="39">
        <v>8.7800000000000003E-2</v>
      </c>
      <c r="Q25" s="39">
        <v>0.1047</v>
      </c>
      <c r="R25" s="39">
        <v>0.12089999999999999</v>
      </c>
    </row>
    <row r="26" spans="2:18" x14ac:dyDescent="0.25">
      <c r="B26" s="32" t="s">
        <v>236</v>
      </c>
      <c r="C26" s="32" t="s">
        <v>146</v>
      </c>
      <c r="D26" s="90">
        <v>0</v>
      </c>
      <c r="F26" s="12">
        <v>0</v>
      </c>
      <c r="G26" s="12">
        <v>0</v>
      </c>
      <c r="H26" s="12">
        <v>5.0000000000000001E-3</v>
      </c>
      <c r="I26" s="12">
        <v>5.1999999999999998E-3</v>
      </c>
      <c r="J26" s="12">
        <v>4.5999999999999999E-3</v>
      </c>
      <c r="K26" s="12">
        <v>4.5999999999999999E-3</v>
      </c>
      <c r="M26" s="39">
        <v>0</v>
      </c>
      <c r="N26" s="39">
        <v>0</v>
      </c>
      <c r="O26" s="39">
        <v>1.6500000000000001E-2</v>
      </c>
      <c r="P26" s="39">
        <v>3.6200000000000003E-2</v>
      </c>
      <c r="Q26" s="39">
        <v>3.7900000000000003E-2</v>
      </c>
      <c r="R26" s="39">
        <v>3.8600000000000002E-2</v>
      </c>
    </row>
    <row r="28" spans="2:18" x14ac:dyDescent="0.25">
      <c r="B28" s="1" t="s">
        <v>136</v>
      </c>
      <c r="C28" s="113" t="s">
        <v>228</v>
      </c>
      <c r="D28" s="113"/>
    </row>
    <row r="29" spans="2:18" ht="66" customHeight="1" x14ac:dyDescent="0.25">
      <c r="B29" s="11" t="s">
        <v>237</v>
      </c>
      <c r="C29" s="118" t="s">
        <v>238</v>
      </c>
      <c r="D29" s="118"/>
      <c r="E29" s="118"/>
      <c r="F29" s="118"/>
      <c r="G29" s="118"/>
      <c r="H29" s="118"/>
      <c r="I29" s="118"/>
      <c r="J29" s="118"/>
      <c r="K29" s="118"/>
      <c r="L29" s="118"/>
      <c r="M29" s="118"/>
      <c r="N29" s="118"/>
      <c r="O29" s="118"/>
      <c r="P29" s="118"/>
      <c r="Q29" s="118"/>
      <c r="R29" s="118"/>
    </row>
    <row r="30" spans="2:18" ht="15.75" x14ac:dyDescent="0.25">
      <c r="B30" s="3"/>
      <c r="D30" s="4"/>
    </row>
    <row r="31" spans="2:18" x14ac:dyDescent="0.25">
      <c r="D31" s="60"/>
      <c r="F31" s="113" t="s">
        <v>1</v>
      </c>
      <c r="G31" s="113"/>
      <c r="H31" s="113"/>
      <c r="I31" s="113"/>
      <c r="J31" s="113"/>
      <c r="K31" s="113"/>
      <c r="M31" s="113" t="s">
        <v>2</v>
      </c>
      <c r="N31" s="113"/>
      <c r="O31" s="113"/>
      <c r="P31" s="113"/>
      <c r="Q31" s="113"/>
      <c r="R31" s="113"/>
    </row>
    <row r="32" spans="2:18" x14ac:dyDescent="0.25">
      <c r="B32" s="1" t="s">
        <v>31</v>
      </c>
      <c r="C32" s="1" t="s">
        <v>5</v>
      </c>
      <c r="D32" s="1" t="s">
        <v>32</v>
      </c>
      <c r="F32" s="24">
        <v>2025</v>
      </c>
      <c r="G32" s="24">
        <v>2030</v>
      </c>
      <c r="H32" s="24">
        <v>2035</v>
      </c>
      <c r="I32" s="24">
        <v>2040</v>
      </c>
      <c r="J32" s="24">
        <v>2045</v>
      </c>
      <c r="K32" s="24">
        <v>2050</v>
      </c>
      <c r="L32" s="17"/>
      <c r="M32" s="24">
        <v>2025</v>
      </c>
      <c r="N32" s="24">
        <v>2030</v>
      </c>
      <c r="O32" s="24">
        <v>2035</v>
      </c>
      <c r="P32" s="24">
        <v>2040</v>
      </c>
      <c r="Q32" s="24">
        <v>2045</v>
      </c>
      <c r="R32" s="24">
        <v>2050</v>
      </c>
    </row>
    <row r="33" spans="2:18" x14ac:dyDescent="0.25">
      <c r="B33" s="32" t="s">
        <v>225</v>
      </c>
      <c r="C33" s="32" t="s">
        <v>189</v>
      </c>
      <c r="D33" s="68">
        <v>2218</v>
      </c>
      <c r="F33" s="28">
        <v>2877</v>
      </c>
      <c r="G33" s="28">
        <v>3014.5</v>
      </c>
      <c r="H33" s="82">
        <v>2811</v>
      </c>
      <c r="I33" s="28">
        <v>2568</v>
      </c>
      <c r="J33" s="28">
        <v>2179</v>
      </c>
      <c r="K33" s="28">
        <v>1741.9</v>
      </c>
      <c r="L33" s="18"/>
      <c r="M33" s="38">
        <v>2867.7</v>
      </c>
      <c r="N33" s="38">
        <v>2991.3</v>
      </c>
      <c r="O33" s="88">
        <v>2622</v>
      </c>
      <c r="P33" s="38">
        <v>2173.1</v>
      </c>
      <c r="Q33" s="38">
        <v>2011.6</v>
      </c>
      <c r="R33" s="38">
        <v>1904.3</v>
      </c>
    </row>
    <row r="34" spans="2:18" x14ac:dyDescent="0.25">
      <c r="B34" s="32" t="s">
        <v>231</v>
      </c>
      <c r="C34" s="32" t="s">
        <v>239</v>
      </c>
      <c r="D34" s="68">
        <v>1</v>
      </c>
      <c r="F34" s="14">
        <v>1.1599999999999999</v>
      </c>
      <c r="G34" s="14">
        <v>1.29</v>
      </c>
      <c r="H34" s="105">
        <v>1.38</v>
      </c>
      <c r="I34" s="14">
        <v>1.47</v>
      </c>
      <c r="J34" s="14">
        <v>1.55</v>
      </c>
      <c r="K34" s="14">
        <v>1.61</v>
      </c>
      <c r="L34" s="18"/>
      <c r="M34" s="36">
        <v>1.1599999999999999</v>
      </c>
      <c r="N34" s="36">
        <v>1.29</v>
      </c>
      <c r="O34" s="106">
        <v>1.38</v>
      </c>
      <c r="P34" s="36">
        <v>1.47</v>
      </c>
      <c r="Q34" s="36">
        <v>1.55</v>
      </c>
      <c r="R34" s="36">
        <v>1.61</v>
      </c>
    </row>
    <row r="35" spans="2:18" x14ac:dyDescent="0.25">
      <c r="B35" s="32" t="s">
        <v>235</v>
      </c>
      <c r="C35" s="32" t="s">
        <v>146</v>
      </c>
      <c r="D35" s="67">
        <v>5.4999999999999997E-3</v>
      </c>
      <c r="F35" s="12">
        <v>5.1000000000000004E-3</v>
      </c>
      <c r="G35" s="12">
        <v>7.7000000000000002E-3</v>
      </c>
      <c r="H35" s="12">
        <v>3.7499999999999999E-2</v>
      </c>
      <c r="I35" s="12">
        <v>6.7299999999999999E-2</v>
      </c>
      <c r="J35" s="12">
        <v>0.14230000000000001</v>
      </c>
      <c r="K35" s="12">
        <v>0.24060000000000001</v>
      </c>
      <c r="L35" s="25"/>
      <c r="M35" s="39">
        <v>5.3E-3</v>
      </c>
      <c r="N35" s="39">
        <v>9.1999999999999998E-3</v>
      </c>
      <c r="O35" s="39">
        <v>5.96E-2</v>
      </c>
      <c r="P35" s="39">
        <v>0.1411</v>
      </c>
      <c r="Q35" s="39">
        <v>0.1754</v>
      </c>
      <c r="R35" s="39">
        <v>0.18440000000000001</v>
      </c>
    </row>
    <row r="36" spans="2:18" x14ac:dyDescent="0.25">
      <c r="B36" s="32" t="s">
        <v>233</v>
      </c>
      <c r="C36" s="32" t="s">
        <v>146</v>
      </c>
      <c r="D36" s="90">
        <v>0</v>
      </c>
      <c r="F36" s="12">
        <v>0.40610000000000002</v>
      </c>
      <c r="G36" s="12">
        <v>0.44529999999999997</v>
      </c>
      <c r="H36" s="12">
        <v>0.48149999999999998</v>
      </c>
      <c r="I36" s="12">
        <v>0.47960000000000003</v>
      </c>
      <c r="J36" s="12">
        <v>0.43940000000000001</v>
      </c>
      <c r="K36" s="12">
        <v>0.52580000000000005</v>
      </c>
      <c r="L36" s="25"/>
      <c r="M36" s="39">
        <v>0.40500000000000003</v>
      </c>
      <c r="N36" s="39">
        <v>0.45069999999999999</v>
      </c>
      <c r="O36" s="39">
        <v>0.54979999999999996</v>
      </c>
      <c r="P36" s="39">
        <v>0.57269999999999999</v>
      </c>
      <c r="Q36" s="39">
        <v>0.57720000000000005</v>
      </c>
      <c r="R36" s="39">
        <v>0.64670000000000005</v>
      </c>
    </row>
    <row r="37" spans="2:18" x14ac:dyDescent="0.25">
      <c r="B37" s="32" t="s">
        <v>234</v>
      </c>
      <c r="C37" s="32" t="s">
        <v>146</v>
      </c>
      <c r="D37" s="90">
        <v>0</v>
      </c>
      <c r="F37" s="12">
        <v>0.58879999999999999</v>
      </c>
      <c r="G37" s="12">
        <v>0.54700000000000004</v>
      </c>
      <c r="H37" s="12">
        <v>0.48099999999999998</v>
      </c>
      <c r="I37" s="12">
        <v>0.4531</v>
      </c>
      <c r="J37" s="12">
        <v>0.41830000000000001</v>
      </c>
      <c r="K37" s="12">
        <v>0.2336</v>
      </c>
      <c r="L37" s="25"/>
      <c r="M37" s="39">
        <v>0.5897</v>
      </c>
      <c r="N37" s="39">
        <v>0.54010000000000002</v>
      </c>
      <c r="O37" s="39">
        <v>0.3906</v>
      </c>
      <c r="P37" s="39">
        <v>0.28620000000000001</v>
      </c>
      <c r="Q37" s="39">
        <v>0.24740000000000001</v>
      </c>
      <c r="R37" s="39">
        <v>0.16889999999999999</v>
      </c>
    </row>
  </sheetData>
  <mergeCells count="13">
    <mergeCell ref="T2:Y2"/>
    <mergeCell ref="C28:D28"/>
    <mergeCell ref="C29:R29"/>
    <mergeCell ref="C17:R17"/>
    <mergeCell ref="F31:K31"/>
    <mergeCell ref="M31:R31"/>
    <mergeCell ref="F19:K19"/>
    <mergeCell ref="M19:R19"/>
    <mergeCell ref="F11:K11"/>
    <mergeCell ref="M11:R11"/>
    <mergeCell ref="F2:K2"/>
    <mergeCell ref="M2:R2"/>
    <mergeCell ref="C16:D16"/>
  </mergeCells>
  <dataValidations count="1">
    <dataValidation allowBlank="1" showInputMessage="1" showErrorMessage="1" sqref="B17:B18 C17 D18 B29:B30 D30 C29" xr:uid="{7CBCA53F-89B2-4634-BEC1-99E47192F830}"/>
  </dataValidation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26BEE-7AB9-41B7-9719-16C7C8BB9E9B}">
  <dimension ref="B1:AG29"/>
  <sheetViews>
    <sheetView showGridLines="0" zoomScale="115" zoomScaleNormal="115" workbookViewId="0">
      <pane xSplit="3" ySplit="3" topLeftCell="D4" activePane="bottomRight" state="frozen"/>
      <selection pane="topRight" activeCell="D1" sqref="D1"/>
      <selection pane="bottomLeft" activeCell="A4" sqref="A4"/>
      <selection pane="bottomRight" activeCell="N28" sqref="M26:R29"/>
    </sheetView>
  </sheetViews>
  <sheetFormatPr defaultRowHeight="15" x14ac:dyDescent="0.25"/>
  <cols>
    <col min="1" max="1" width="10" customWidth="1"/>
    <col min="2" max="2" width="55.85546875" customWidth="1"/>
    <col min="3" max="3" width="14.28515625" customWidth="1"/>
    <col min="4" max="4" width="11.42578125" customWidth="1"/>
    <col min="5" max="5" width="5.7109375" customWidth="1"/>
    <col min="6" max="11" width="12.85546875" customWidth="1"/>
    <col min="12" max="12" width="5.7109375" customWidth="1"/>
    <col min="13" max="18" width="12.85546875" customWidth="1"/>
    <col min="19" max="19" width="5.7109375" customWidth="1"/>
    <col min="20" max="25" width="12.85546875" customWidth="1"/>
    <col min="27" max="28" width="8.7109375" customWidth="1"/>
  </cols>
  <sheetData>
    <row r="1" spans="2:33" ht="18.75" x14ac:dyDescent="0.3">
      <c r="B1" s="79" t="s">
        <v>240</v>
      </c>
    </row>
    <row r="2" spans="2:33" x14ac:dyDescent="0.25">
      <c r="B2" s="1"/>
      <c r="F2" s="113" t="s">
        <v>1</v>
      </c>
      <c r="G2" s="113"/>
      <c r="H2" s="113"/>
      <c r="I2" s="113"/>
      <c r="J2" s="113"/>
      <c r="K2" s="113"/>
      <c r="M2" s="113" t="s">
        <v>2</v>
      </c>
      <c r="N2" s="113"/>
      <c r="O2" s="113"/>
      <c r="P2" s="113"/>
      <c r="Q2" s="113"/>
      <c r="R2" s="113"/>
      <c r="T2" s="113" t="s">
        <v>3</v>
      </c>
      <c r="U2" s="113"/>
      <c r="V2" s="113"/>
      <c r="W2" s="113"/>
      <c r="X2" s="113"/>
      <c r="Y2" s="113"/>
    </row>
    <row r="3" spans="2:33" x14ac:dyDescent="0.25">
      <c r="B3" s="64" t="s">
        <v>4</v>
      </c>
      <c r="C3" s="64" t="s">
        <v>5</v>
      </c>
      <c r="F3" s="24">
        <v>2025</v>
      </c>
      <c r="G3" s="24">
        <v>2030</v>
      </c>
      <c r="H3" s="24">
        <v>2035</v>
      </c>
      <c r="I3" s="24">
        <v>2040</v>
      </c>
      <c r="J3" s="24">
        <v>2045</v>
      </c>
      <c r="K3" s="24">
        <v>2050</v>
      </c>
      <c r="L3" s="17"/>
      <c r="M3" s="24">
        <v>2025</v>
      </c>
      <c r="N3" s="24">
        <v>2030</v>
      </c>
      <c r="O3" s="24">
        <v>2035</v>
      </c>
      <c r="P3" s="24">
        <v>2040</v>
      </c>
      <c r="Q3" s="24">
        <v>2045</v>
      </c>
      <c r="R3" s="24">
        <v>2050</v>
      </c>
      <c r="T3" s="2">
        <v>2025</v>
      </c>
      <c r="U3" s="2">
        <v>2030</v>
      </c>
      <c r="V3" s="2">
        <v>2035</v>
      </c>
      <c r="W3" s="2">
        <v>2040</v>
      </c>
      <c r="X3" s="2">
        <v>2045</v>
      </c>
      <c r="Y3" s="2">
        <v>2050</v>
      </c>
    </row>
    <row r="4" spans="2:33" x14ac:dyDescent="0.25">
      <c r="B4" s="64" t="s">
        <v>6</v>
      </c>
      <c r="C4" s="32" t="s">
        <v>7</v>
      </c>
      <c r="F4" s="14">
        <v>22.331</v>
      </c>
      <c r="G4" s="14">
        <v>19.050999999999998</v>
      </c>
      <c r="H4" s="14">
        <v>16.315000000000001</v>
      </c>
      <c r="I4" s="14">
        <v>9.5950000000000006</v>
      </c>
      <c r="J4" s="14">
        <v>6.0810000000000004</v>
      </c>
      <c r="K4" s="14">
        <v>1.1579999999999999</v>
      </c>
      <c r="L4" s="18"/>
      <c r="M4" s="36">
        <f>M7</f>
        <v>22.332961819215683</v>
      </c>
      <c r="N4" s="36">
        <f t="shared" ref="N4:R4" si="0">N7</f>
        <v>18.78633161850447</v>
      </c>
      <c r="O4" s="36">
        <f t="shared" si="0"/>
        <v>16.244382096761218</v>
      </c>
      <c r="P4" s="36">
        <f t="shared" si="0"/>
        <v>7.2373993164298422</v>
      </c>
      <c r="Q4" s="36">
        <f t="shared" si="0"/>
        <v>2.5725803121255093</v>
      </c>
      <c r="R4" s="36">
        <f t="shared" si="0"/>
        <v>0</v>
      </c>
      <c r="S4" s="18"/>
      <c r="T4" s="76">
        <v>22.556000000000001</v>
      </c>
      <c r="U4" s="76">
        <v>18.981999999999999</v>
      </c>
      <c r="V4" s="76">
        <v>16.498999999999999</v>
      </c>
      <c r="W4" s="76">
        <v>13.679</v>
      </c>
      <c r="X4" s="76">
        <v>8.4</v>
      </c>
      <c r="Y4" s="76">
        <v>3.5550000000000002</v>
      </c>
      <c r="Z4" s="18"/>
      <c r="AA4" s="18"/>
      <c r="AB4" s="18"/>
      <c r="AC4" s="18"/>
      <c r="AD4" s="18"/>
      <c r="AE4" s="18"/>
    </row>
    <row r="5" spans="2:33" x14ac:dyDescent="0.25">
      <c r="B5" s="64" t="s">
        <v>8</v>
      </c>
      <c r="C5" s="32" t="s">
        <v>9</v>
      </c>
      <c r="F5" s="28">
        <v>0</v>
      </c>
      <c r="G5" s="28">
        <v>0</v>
      </c>
      <c r="H5" s="28">
        <v>0</v>
      </c>
      <c r="I5" s="28">
        <v>0</v>
      </c>
      <c r="J5" s="28">
        <v>0</v>
      </c>
      <c r="K5" s="28">
        <v>0</v>
      </c>
      <c r="L5" s="18"/>
      <c r="M5" s="36">
        <v>0</v>
      </c>
      <c r="N5" s="36">
        <v>0</v>
      </c>
      <c r="O5" s="36">
        <v>0</v>
      </c>
      <c r="P5" s="36">
        <v>0</v>
      </c>
      <c r="Q5" s="36">
        <v>0</v>
      </c>
      <c r="R5" s="36">
        <v>0</v>
      </c>
      <c r="S5" s="18"/>
      <c r="T5" s="76">
        <v>0</v>
      </c>
      <c r="U5" s="76">
        <v>0</v>
      </c>
      <c r="V5" s="76">
        <v>0</v>
      </c>
      <c r="W5" s="76">
        <v>0</v>
      </c>
      <c r="X5" s="76">
        <v>0</v>
      </c>
      <c r="Y5" s="76">
        <v>0</v>
      </c>
    </row>
    <row r="6" spans="2:33" x14ac:dyDescent="0.25">
      <c r="B6" s="64" t="s">
        <v>10</v>
      </c>
      <c r="C6" s="32" t="s">
        <v>11</v>
      </c>
      <c r="F6" s="28">
        <v>0</v>
      </c>
      <c r="G6" s="28">
        <v>0</v>
      </c>
      <c r="H6" s="28">
        <v>0</v>
      </c>
      <c r="I6" s="28">
        <v>0</v>
      </c>
      <c r="J6" s="28">
        <v>0</v>
      </c>
      <c r="K6" s="28">
        <v>0</v>
      </c>
      <c r="L6" s="18"/>
      <c r="M6" s="36">
        <v>0</v>
      </c>
      <c r="N6" s="36">
        <v>0</v>
      </c>
      <c r="O6" s="36">
        <v>0</v>
      </c>
      <c r="P6" s="36">
        <v>0</v>
      </c>
      <c r="Q6" s="36">
        <v>0</v>
      </c>
      <c r="R6" s="36">
        <v>0</v>
      </c>
      <c r="S6" s="18"/>
      <c r="T6" s="76">
        <v>0</v>
      </c>
      <c r="U6" s="76">
        <v>0</v>
      </c>
      <c r="V6" s="76">
        <v>0</v>
      </c>
      <c r="W6" s="76">
        <v>0</v>
      </c>
      <c r="X6" s="76">
        <v>0</v>
      </c>
      <c r="Y6" s="76">
        <v>0</v>
      </c>
    </row>
    <row r="7" spans="2:33" x14ac:dyDescent="0.25">
      <c r="B7" s="64" t="s">
        <v>12</v>
      </c>
      <c r="C7" s="32" t="s">
        <v>13</v>
      </c>
      <c r="F7" s="28">
        <v>22.331</v>
      </c>
      <c r="G7" s="28">
        <v>19.050999999999998</v>
      </c>
      <c r="H7" s="28">
        <v>16.315000000000001</v>
      </c>
      <c r="I7" s="28">
        <v>9.5950000000000006</v>
      </c>
      <c r="J7" s="28">
        <v>6.0810000000000004</v>
      </c>
      <c r="K7" s="28">
        <v>1.1579999999999999</v>
      </c>
      <c r="L7" s="18"/>
      <c r="M7" s="36">
        <v>22.332961819215683</v>
      </c>
      <c r="N7" s="36">
        <v>18.78633161850447</v>
      </c>
      <c r="O7" s="36">
        <v>16.244382096761218</v>
      </c>
      <c r="P7" s="36">
        <v>7.2373993164298422</v>
      </c>
      <c r="Q7" s="36">
        <v>2.5725803121255093</v>
      </c>
      <c r="R7" s="36">
        <v>0</v>
      </c>
      <c r="S7" s="18"/>
      <c r="T7" s="76">
        <v>22.556000000000001</v>
      </c>
      <c r="U7" s="76">
        <v>18.981999999999999</v>
      </c>
      <c r="V7" s="76">
        <v>16.498999999999999</v>
      </c>
      <c r="W7" s="76">
        <v>13.679</v>
      </c>
      <c r="X7" s="76">
        <v>8.4</v>
      </c>
      <c r="Y7" s="76">
        <v>3.5550000000000002</v>
      </c>
      <c r="Z7" s="18"/>
      <c r="AA7" s="18"/>
      <c r="AB7" s="18"/>
      <c r="AC7" s="18"/>
      <c r="AD7" s="18"/>
      <c r="AE7" s="18"/>
      <c r="AF7" s="18"/>
      <c r="AG7" s="18"/>
    </row>
    <row r="8" spans="2:33" x14ac:dyDescent="0.25">
      <c r="B8" s="64" t="s">
        <v>14</v>
      </c>
      <c r="C8" s="32" t="s">
        <v>13</v>
      </c>
      <c r="F8" s="28">
        <v>0</v>
      </c>
      <c r="G8" s="28">
        <v>0</v>
      </c>
      <c r="H8" s="28">
        <v>0</v>
      </c>
      <c r="I8" s="28">
        <v>0</v>
      </c>
      <c r="J8" s="28">
        <v>0</v>
      </c>
      <c r="K8" s="28">
        <v>0</v>
      </c>
      <c r="L8" s="18"/>
      <c r="M8" s="36">
        <v>0</v>
      </c>
      <c r="N8" s="36">
        <v>0</v>
      </c>
      <c r="O8" s="36">
        <v>0</v>
      </c>
      <c r="P8" s="36">
        <v>0</v>
      </c>
      <c r="Q8" s="36">
        <v>0</v>
      </c>
      <c r="R8" s="36">
        <v>0</v>
      </c>
      <c r="S8" s="18"/>
      <c r="T8" s="76">
        <v>0</v>
      </c>
      <c r="U8" s="76">
        <v>0</v>
      </c>
      <c r="V8" s="76">
        <v>0</v>
      </c>
      <c r="W8" s="76">
        <v>0</v>
      </c>
      <c r="X8" s="76">
        <v>0</v>
      </c>
      <c r="Y8" s="76">
        <v>0</v>
      </c>
      <c r="Z8" s="18"/>
      <c r="AA8" s="18"/>
      <c r="AB8" s="18"/>
      <c r="AC8" s="18"/>
      <c r="AD8" s="18"/>
      <c r="AE8" s="18"/>
      <c r="AF8" s="18"/>
      <c r="AG8" s="18"/>
    </row>
    <row r="9" spans="2:33" x14ac:dyDescent="0.25">
      <c r="B9" s="64" t="s">
        <v>15</v>
      </c>
      <c r="C9" s="32" t="s">
        <v>13</v>
      </c>
      <c r="F9" s="28">
        <v>22.331</v>
      </c>
      <c r="G9" s="28">
        <v>19.050999999999998</v>
      </c>
      <c r="H9" s="28">
        <v>16.315000000000001</v>
      </c>
      <c r="I9" s="28">
        <v>9.5950000000000006</v>
      </c>
      <c r="J9" s="28">
        <v>6.0810000000000004</v>
      </c>
      <c r="K9" s="28">
        <v>1.1579999999999999</v>
      </c>
      <c r="L9" s="18"/>
      <c r="M9" s="36">
        <f>M7</f>
        <v>22.332961819215683</v>
      </c>
      <c r="N9" s="36">
        <f t="shared" ref="N9:R9" si="1">N7</f>
        <v>18.78633161850447</v>
      </c>
      <c r="O9" s="36">
        <f t="shared" si="1"/>
        <v>16.244382096761218</v>
      </c>
      <c r="P9" s="36">
        <f t="shared" si="1"/>
        <v>7.2373993164298422</v>
      </c>
      <c r="Q9" s="36">
        <f t="shared" si="1"/>
        <v>2.5725803121255093</v>
      </c>
      <c r="R9" s="36">
        <f t="shared" si="1"/>
        <v>0</v>
      </c>
      <c r="S9" s="18"/>
      <c r="T9" s="76">
        <v>22.556000000000001</v>
      </c>
      <c r="U9" s="76">
        <v>18.981999999999999</v>
      </c>
      <c r="V9" s="76">
        <v>16.498999999999999</v>
      </c>
      <c r="W9" s="76">
        <v>13.679</v>
      </c>
      <c r="X9" s="76">
        <v>8.4</v>
      </c>
      <c r="Y9" s="76">
        <v>3.5550000000000002</v>
      </c>
      <c r="Z9" s="18"/>
      <c r="AA9" s="18"/>
      <c r="AB9" s="18"/>
      <c r="AC9" s="18"/>
      <c r="AD9" s="18"/>
      <c r="AE9" s="18"/>
      <c r="AF9" s="18"/>
      <c r="AG9" s="18"/>
    </row>
    <row r="10" spans="2:33" x14ac:dyDescent="0.25">
      <c r="B10" s="29"/>
      <c r="C10" s="29"/>
    </row>
    <row r="13" spans="2:33" ht="69.75" customHeight="1" x14ac:dyDescent="0.25">
      <c r="B13" s="6" t="s">
        <v>137</v>
      </c>
      <c r="C13" s="118" t="s">
        <v>241</v>
      </c>
      <c r="D13" s="118"/>
      <c r="E13" s="118"/>
      <c r="F13" s="118"/>
      <c r="G13" s="118"/>
      <c r="H13" s="118"/>
      <c r="I13" s="118"/>
      <c r="J13" s="118"/>
      <c r="K13" s="118"/>
      <c r="L13" s="118"/>
      <c r="M13" s="118"/>
      <c r="N13" s="118"/>
      <c r="O13" s="118"/>
      <c r="P13" s="118"/>
      <c r="Q13" s="118"/>
      <c r="R13" s="118"/>
    </row>
    <row r="14" spans="2:33" ht="15.75" x14ac:dyDescent="0.25">
      <c r="B14" s="3"/>
      <c r="D14" s="4"/>
    </row>
    <row r="15" spans="2:33" x14ac:dyDescent="0.25">
      <c r="D15" s="60"/>
      <c r="F15" s="113" t="s">
        <v>1</v>
      </c>
      <c r="G15" s="113"/>
      <c r="H15" s="113"/>
      <c r="I15" s="113"/>
      <c r="J15" s="113"/>
      <c r="K15" s="113"/>
      <c r="M15" s="113" t="s">
        <v>2</v>
      </c>
      <c r="N15" s="113"/>
      <c r="O15" s="113"/>
      <c r="P15" s="113"/>
      <c r="Q15" s="113"/>
      <c r="R15" s="113"/>
    </row>
    <row r="16" spans="2:33" x14ac:dyDescent="0.25">
      <c r="B16" s="15" t="s">
        <v>31</v>
      </c>
      <c r="C16" s="1" t="s">
        <v>5</v>
      </c>
      <c r="D16" s="1" t="s">
        <v>32</v>
      </c>
      <c r="F16" s="24">
        <v>2025</v>
      </c>
      <c r="G16" s="24">
        <v>2030</v>
      </c>
      <c r="H16" s="24">
        <v>2035</v>
      </c>
      <c r="I16" s="24">
        <v>2040</v>
      </c>
      <c r="J16" s="24">
        <v>2045</v>
      </c>
      <c r="K16" s="24">
        <v>2050</v>
      </c>
      <c r="L16" s="17"/>
      <c r="M16" s="24">
        <v>2025</v>
      </c>
      <c r="N16" s="24">
        <v>2030</v>
      </c>
      <c r="O16" s="24">
        <v>2035</v>
      </c>
      <c r="P16" s="24">
        <v>2040</v>
      </c>
      <c r="Q16" s="24">
        <v>2045</v>
      </c>
      <c r="R16" s="24">
        <v>2050</v>
      </c>
    </row>
    <row r="17" spans="2:33" x14ac:dyDescent="0.25">
      <c r="B17" s="40" t="s">
        <v>242</v>
      </c>
      <c r="C17" s="32" t="s">
        <v>189</v>
      </c>
      <c r="D17" s="69">
        <v>1450</v>
      </c>
      <c r="F17" s="28">
        <v>1460.569</v>
      </c>
      <c r="G17" s="28">
        <v>1772.5930000000001</v>
      </c>
      <c r="H17" s="82">
        <v>1739.2539999999999</v>
      </c>
      <c r="I17" s="28">
        <v>1779.4380000000001</v>
      </c>
      <c r="J17" s="28">
        <v>1799.6849999999999</v>
      </c>
      <c r="K17" s="28">
        <v>2009.2819999999999</v>
      </c>
      <c r="L17" s="18"/>
      <c r="M17" s="38">
        <v>1460.316</v>
      </c>
      <c r="N17" s="38">
        <v>1772.377</v>
      </c>
      <c r="O17" s="38">
        <v>1735.9190000000001</v>
      </c>
      <c r="P17" s="38">
        <v>1777.2139999999999</v>
      </c>
      <c r="Q17" s="38">
        <v>1782.0129999999999</v>
      </c>
      <c r="R17" s="38">
        <v>1932.3030000000001</v>
      </c>
      <c r="U17" s="18"/>
      <c r="V17" s="18"/>
      <c r="W17" s="18"/>
      <c r="X17" s="18"/>
      <c r="Y17" s="18"/>
      <c r="Z17" s="18"/>
      <c r="AA17" s="18"/>
      <c r="AB17" s="18"/>
      <c r="AC17" s="18"/>
      <c r="AD17" s="18"/>
      <c r="AE17" s="18"/>
      <c r="AF17" s="18"/>
      <c r="AG17" s="18"/>
    </row>
    <row r="18" spans="2:33" s="29" customFormat="1" x14ac:dyDescent="0.25">
      <c r="B18" s="62"/>
      <c r="D18" s="34"/>
      <c r="F18" s="83"/>
      <c r="G18" s="83"/>
      <c r="H18" s="83"/>
      <c r="I18" s="83"/>
      <c r="J18" s="83"/>
      <c r="K18" s="83"/>
      <c r="L18" s="80"/>
      <c r="M18" s="80"/>
      <c r="N18" s="80"/>
      <c r="O18" s="80"/>
      <c r="P18" s="18"/>
      <c r="Q18" s="18"/>
      <c r="R18" s="18"/>
    </row>
    <row r="19" spans="2:33" x14ac:dyDescent="0.25">
      <c r="B19" s="40" t="s">
        <v>243</v>
      </c>
      <c r="C19" s="32" t="s">
        <v>146</v>
      </c>
      <c r="D19" s="43">
        <v>0.14000000000000001</v>
      </c>
      <c r="F19" s="12">
        <v>0.13800000000000001</v>
      </c>
      <c r="G19" s="12">
        <v>0.14899999999999999</v>
      </c>
      <c r="H19" s="23">
        <v>0.154</v>
      </c>
      <c r="I19" s="12">
        <v>0.16700000000000001</v>
      </c>
      <c r="J19" s="12">
        <v>0.158</v>
      </c>
      <c r="K19" s="12">
        <v>0.16</v>
      </c>
      <c r="L19" s="18"/>
      <c r="M19" s="39">
        <v>0.13800000000000001</v>
      </c>
      <c r="N19" s="39">
        <v>0.14899999999999999</v>
      </c>
      <c r="O19" s="39">
        <v>0.155</v>
      </c>
      <c r="P19" s="39">
        <v>0.16700000000000001</v>
      </c>
      <c r="Q19" s="39">
        <v>0.16700000000000001</v>
      </c>
      <c r="R19" s="39">
        <v>0.16600000000000001</v>
      </c>
      <c r="U19" s="18"/>
      <c r="V19" s="18"/>
      <c r="W19" s="18"/>
      <c r="X19" s="18"/>
      <c r="Y19" s="18"/>
      <c r="Z19" s="18"/>
      <c r="AA19" s="18"/>
      <c r="AB19" s="18"/>
      <c r="AC19" s="18"/>
      <c r="AD19" s="18"/>
      <c r="AE19" s="18"/>
      <c r="AF19" s="18"/>
      <c r="AG19" s="18"/>
    </row>
    <row r="20" spans="2:33" x14ac:dyDescent="0.25">
      <c r="B20" s="40" t="s">
        <v>244</v>
      </c>
      <c r="C20" s="32" t="s">
        <v>146</v>
      </c>
      <c r="D20" s="43">
        <v>0.4</v>
      </c>
      <c r="F20" s="12">
        <v>0.34</v>
      </c>
      <c r="G20" s="12">
        <v>0.30499999999999999</v>
      </c>
      <c r="H20" s="23">
        <v>0.28999999999999998</v>
      </c>
      <c r="I20" s="12">
        <v>0.28199999999999997</v>
      </c>
      <c r="J20" s="12">
        <v>0.26100000000000001</v>
      </c>
      <c r="K20" s="12">
        <v>0.251</v>
      </c>
      <c r="L20" s="18"/>
      <c r="M20" s="39">
        <v>0.34</v>
      </c>
      <c r="N20" s="39">
        <v>0.30599999999999999</v>
      </c>
      <c r="O20" s="39">
        <v>0.28999999999999998</v>
      </c>
      <c r="P20" s="39">
        <v>0.28399999999999997</v>
      </c>
      <c r="Q20" s="39">
        <v>0.27500000000000002</v>
      </c>
      <c r="R20" s="39">
        <v>0.255</v>
      </c>
      <c r="U20" s="18"/>
      <c r="V20" s="18"/>
      <c r="W20" s="18"/>
      <c r="X20" s="18"/>
      <c r="Y20" s="18"/>
      <c r="Z20" s="18"/>
      <c r="AA20" s="18"/>
      <c r="AB20" s="18"/>
      <c r="AC20" s="18"/>
      <c r="AD20" s="18"/>
      <c r="AE20" s="18"/>
      <c r="AF20" s="18"/>
      <c r="AG20" s="18"/>
    </row>
    <row r="21" spans="2:33" s="35" customFormat="1" x14ac:dyDescent="0.25">
      <c r="B21" s="74" t="s">
        <v>245</v>
      </c>
      <c r="C21" s="75" t="s">
        <v>146</v>
      </c>
      <c r="D21" s="44">
        <v>0.12</v>
      </c>
      <c r="F21" s="107">
        <v>0.125</v>
      </c>
      <c r="G21" s="107">
        <v>0.123</v>
      </c>
      <c r="H21" s="108">
        <v>0.121</v>
      </c>
      <c r="I21" s="107">
        <v>0.128</v>
      </c>
      <c r="J21" s="107">
        <v>0.11899999999999999</v>
      </c>
      <c r="K21" s="107">
        <v>0.115</v>
      </c>
      <c r="L21" s="85"/>
      <c r="M21" s="109">
        <v>0.125</v>
      </c>
      <c r="N21" s="109">
        <v>0.124</v>
      </c>
      <c r="O21" s="109">
        <v>0.121</v>
      </c>
      <c r="P21" s="109">
        <v>0.128</v>
      </c>
      <c r="Q21" s="109">
        <v>0.126</v>
      </c>
      <c r="R21" s="109">
        <v>0.11899999999999999</v>
      </c>
      <c r="U21" s="18"/>
      <c r="V21" s="18"/>
      <c r="W21" s="18"/>
      <c r="X21" s="18"/>
      <c r="Y21" s="18"/>
      <c r="Z21" s="18"/>
      <c r="AA21" s="18"/>
      <c r="AB21" s="18"/>
      <c r="AC21" s="18"/>
      <c r="AD21" s="18"/>
      <c r="AE21" s="18"/>
      <c r="AF21" s="18"/>
      <c r="AG21" s="18"/>
    </row>
    <row r="22" spans="2:33" x14ac:dyDescent="0.25">
      <c r="B22" s="40" t="s">
        <v>246</v>
      </c>
      <c r="C22" s="32" t="s">
        <v>146</v>
      </c>
      <c r="D22" s="43">
        <v>0.34</v>
      </c>
      <c r="F22" s="12">
        <v>0.39700000000000002</v>
      </c>
      <c r="G22" s="12">
        <v>0.42299999999999999</v>
      </c>
      <c r="H22" s="23">
        <v>0.435</v>
      </c>
      <c r="I22" s="12">
        <v>0.42299999999999999</v>
      </c>
      <c r="J22" s="12">
        <v>0.46300000000000002</v>
      </c>
      <c r="K22" s="12">
        <v>0.47399999999999998</v>
      </c>
      <c r="L22" s="18"/>
      <c r="M22" s="109">
        <v>0.39700000000000002</v>
      </c>
      <c r="N22" s="109">
        <v>0.42099999999999999</v>
      </c>
      <c r="O22" s="109">
        <v>0.434</v>
      </c>
      <c r="P22" s="109">
        <v>0.42099999999999999</v>
      </c>
      <c r="Q22" s="109">
        <v>0.433</v>
      </c>
      <c r="R22" s="109">
        <v>0.46</v>
      </c>
      <c r="U22" s="18"/>
      <c r="V22" s="18"/>
      <c r="W22" s="18"/>
      <c r="X22" s="18"/>
      <c r="Y22" s="18"/>
      <c r="Z22" s="18"/>
      <c r="AA22" s="18"/>
      <c r="AB22" s="18"/>
      <c r="AC22" s="18"/>
      <c r="AD22" s="18"/>
      <c r="AE22" s="18"/>
      <c r="AF22" s="18"/>
      <c r="AG22" s="18"/>
    </row>
    <row r="23" spans="2:33" x14ac:dyDescent="0.25">
      <c r="B23" s="62"/>
      <c r="C23" s="29"/>
      <c r="D23" s="29"/>
      <c r="F23" s="86"/>
      <c r="G23" s="86"/>
      <c r="H23" s="86"/>
      <c r="I23" s="86"/>
      <c r="J23" s="86"/>
      <c r="K23" s="86"/>
      <c r="L23" s="18"/>
      <c r="M23" s="18"/>
      <c r="N23" s="18"/>
      <c r="O23" s="18"/>
      <c r="P23" s="18"/>
      <c r="Q23" s="18"/>
      <c r="R23" s="18"/>
    </row>
    <row r="24" spans="2:33" x14ac:dyDescent="0.25">
      <c r="B24" s="62"/>
      <c r="C24" s="29"/>
      <c r="D24" s="73"/>
      <c r="F24" s="120" t="s">
        <v>1</v>
      </c>
      <c r="G24" s="120"/>
      <c r="H24" s="120"/>
      <c r="I24" s="120"/>
      <c r="J24" s="120"/>
      <c r="K24" s="120"/>
      <c r="L24" s="18"/>
      <c r="M24" s="120" t="s">
        <v>2</v>
      </c>
      <c r="N24" s="120"/>
      <c r="O24" s="120"/>
      <c r="P24" s="120"/>
      <c r="Q24" s="120"/>
      <c r="R24" s="120"/>
    </row>
    <row r="25" spans="2:33" x14ac:dyDescent="0.25">
      <c r="B25" s="72" t="s">
        <v>247</v>
      </c>
      <c r="C25" s="70" t="s">
        <v>5</v>
      </c>
      <c r="D25" s="70" t="s">
        <v>32</v>
      </c>
      <c r="F25" s="87">
        <v>2025</v>
      </c>
      <c r="G25" s="87">
        <v>2030</v>
      </c>
      <c r="H25" s="87">
        <v>2035</v>
      </c>
      <c r="I25" s="87">
        <v>2040</v>
      </c>
      <c r="J25" s="87">
        <v>2045</v>
      </c>
      <c r="K25" s="87">
        <v>2050</v>
      </c>
      <c r="L25" s="20"/>
      <c r="M25" s="87">
        <v>2025</v>
      </c>
      <c r="N25" s="87">
        <v>2030</v>
      </c>
      <c r="O25" s="87">
        <v>2035</v>
      </c>
      <c r="P25" s="87">
        <v>2040</v>
      </c>
      <c r="Q25" s="87">
        <v>2045</v>
      </c>
      <c r="R25" s="87">
        <v>2050</v>
      </c>
    </row>
    <row r="26" spans="2:33" x14ac:dyDescent="0.25">
      <c r="B26" s="40" t="s">
        <v>235</v>
      </c>
      <c r="C26" s="32" t="s">
        <v>146</v>
      </c>
      <c r="D26" s="67">
        <v>0.625</v>
      </c>
      <c r="F26" s="12">
        <v>0.67200000000000004</v>
      </c>
      <c r="G26" s="12">
        <v>0.72299999999999998</v>
      </c>
      <c r="H26" s="23">
        <v>0.754</v>
      </c>
      <c r="I26" s="12">
        <v>0.76900000000000002</v>
      </c>
      <c r="J26" s="12">
        <v>0.81899999999999995</v>
      </c>
      <c r="K26" s="12">
        <v>0.79800000000000004</v>
      </c>
      <c r="L26" s="18"/>
      <c r="M26" s="39">
        <v>0.67200000000000004</v>
      </c>
      <c r="N26" s="39">
        <v>0.72299999999999998</v>
      </c>
      <c r="O26" s="39">
        <v>0.75600000000000001</v>
      </c>
      <c r="P26" s="39">
        <v>0.77</v>
      </c>
      <c r="Q26" s="39">
        <v>0.82599999999999996</v>
      </c>
      <c r="R26" s="39">
        <v>0.84099999999999997</v>
      </c>
      <c r="U26" s="18"/>
      <c r="V26" s="18"/>
      <c r="W26" s="18"/>
      <c r="X26" s="18"/>
      <c r="Y26" s="18"/>
      <c r="Z26" s="18"/>
      <c r="AA26" s="18"/>
      <c r="AB26" s="18"/>
      <c r="AC26" s="18"/>
      <c r="AD26" s="18"/>
      <c r="AE26" s="18"/>
      <c r="AF26" s="18"/>
      <c r="AG26" s="18"/>
    </row>
    <row r="27" spans="2:33" x14ac:dyDescent="0.25">
      <c r="B27" s="40" t="s">
        <v>248</v>
      </c>
      <c r="C27" s="32" t="s">
        <v>146</v>
      </c>
      <c r="D27" s="42">
        <v>1.8591660809577934E-5</v>
      </c>
      <c r="F27" s="12">
        <v>0</v>
      </c>
      <c r="G27" s="12">
        <v>1E-3</v>
      </c>
      <c r="H27" s="23">
        <v>7.0000000000000001E-3</v>
      </c>
      <c r="I27" s="12">
        <v>4.5999999999999999E-2</v>
      </c>
      <c r="J27" s="12">
        <v>8.5999999999999993E-2</v>
      </c>
      <c r="K27" s="12">
        <v>0.13900000000000001</v>
      </c>
      <c r="L27" s="18"/>
      <c r="M27" s="39">
        <v>0</v>
      </c>
      <c r="N27" s="39">
        <v>1E-3</v>
      </c>
      <c r="O27" s="39">
        <v>7.0000000000000001E-3</v>
      </c>
      <c r="P27" s="39">
        <v>8.2000000000000003E-2</v>
      </c>
      <c r="Q27" s="39">
        <v>8.6999999999999994E-2</v>
      </c>
      <c r="R27" s="39">
        <v>0.108</v>
      </c>
      <c r="U27" s="18"/>
      <c r="V27" s="18"/>
      <c r="W27" s="18"/>
      <c r="X27" s="18"/>
      <c r="Y27" s="18"/>
      <c r="Z27" s="18"/>
      <c r="AA27" s="18"/>
      <c r="AB27" s="18"/>
      <c r="AC27" s="18"/>
      <c r="AD27" s="18"/>
      <c r="AE27" s="18"/>
      <c r="AF27" s="18"/>
      <c r="AG27" s="18"/>
    </row>
    <row r="28" spans="2:33" x14ac:dyDescent="0.25">
      <c r="B28" s="40" t="s">
        <v>249</v>
      </c>
      <c r="C28" s="32" t="s">
        <v>146</v>
      </c>
      <c r="D28" s="42">
        <v>5.6000000000000001E-2</v>
      </c>
      <c r="F28" s="12">
        <v>4.7E-2</v>
      </c>
      <c r="G28" s="12">
        <v>3.7999999999999999E-2</v>
      </c>
      <c r="H28" s="23">
        <v>3.6999999999999998E-2</v>
      </c>
      <c r="I28" s="12">
        <v>3.7999999999999999E-2</v>
      </c>
      <c r="J28" s="12">
        <v>3.5999999999999997E-2</v>
      </c>
      <c r="K28" s="12">
        <v>3.5999999999999997E-2</v>
      </c>
      <c r="L28" s="18"/>
      <c r="M28" s="110" t="s">
        <v>276</v>
      </c>
      <c r="N28" s="39">
        <v>3.7999999999999999E-2</v>
      </c>
      <c r="O28" s="39">
        <v>3.6999999999999998E-2</v>
      </c>
      <c r="P28" s="39">
        <v>3.7999999999999999E-2</v>
      </c>
      <c r="Q28" s="39">
        <v>3.6999999999999998E-2</v>
      </c>
      <c r="R28" s="39">
        <v>3.6999999999999998E-2</v>
      </c>
      <c r="U28" s="18"/>
      <c r="V28" s="18"/>
      <c r="W28" s="18"/>
      <c r="X28" s="18"/>
      <c r="Y28" s="18"/>
      <c r="Z28" s="18"/>
      <c r="AA28" s="18"/>
      <c r="AB28" s="18"/>
      <c r="AC28" s="18"/>
      <c r="AD28" s="18"/>
      <c r="AE28" s="18"/>
      <c r="AF28" s="18"/>
      <c r="AG28" s="18"/>
    </row>
    <row r="29" spans="2:33" x14ac:dyDescent="0.25">
      <c r="B29" s="40" t="s">
        <v>250</v>
      </c>
      <c r="C29" s="32" t="s">
        <v>146</v>
      </c>
      <c r="D29" s="42">
        <v>0.26</v>
      </c>
      <c r="F29" s="12">
        <v>0.22800000000000001</v>
      </c>
      <c r="G29" s="12">
        <v>0.19700000000000001</v>
      </c>
      <c r="H29" s="23">
        <v>0.17</v>
      </c>
      <c r="I29" s="12">
        <v>0.127</v>
      </c>
      <c r="J29" s="12">
        <v>4.3999999999999997E-2</v>
      </c>
      <c r="K29" s="12">
        <v>1.4E-2</v>
      </c>
      <c r="L29" s="18"/>
      <c r="M29" s="39">
        <v>0.22800000000000001</v>
      </c>
      <c r="N29" s="39">
        <v>0.19700000000000001</v>
      </c>
      <c r="O29" s="39">
        <v>0.16800000000000001</v>
      </c>
      <c r="P29" s="39">
        <v>8.8999999999999996E-2</v>
      </c>
      <c r="Q29" s="39">
        <v>3.3000000000000002E-2</v>
      </c>
      <c r="R29" s="39">
        <v>0</v>
      </c>
      <c r="U29" s="18"/>
      <c r="V29" s="18"/>
      <c r="W29" s="18"/>
      <c r="X29" s="18"/>
      <c r="Y29" s="18"/>
      <c r="Z29" s="18"/>
      <c r="AA29" s="18"/>
      <c r="AB29" s="18"/>
      <c r="AC29" s="18"/>
      <c r="AD29" s="18"/>
      <c r="AE29" s="18"/>
      <c r="AF29" s="18"/>
      <c r="AG29" s="18"/>
    </row>
  </sheetData>
  <mergeCells count="8">
    <mergeCell ref="T2:Y2"/>
    <mergeCell ref="F24:K24"/>
    <mergeCell ref="M24:R24"/>
    <mergeCell ref="F2:K2"/>
    <mergeCell ref="M2:R2"/>
    <mergeCell ref="C13:R13"/>
    <mergeCell ref="F15:K15"/>
    <mergeCell ref="M15:R15"/>
  </mergeCells>
  <dataValidations disablePrompts="1" count="1">
    <dataValidation allowBlank="1" showInputMessage="1" showErrorMessage="1" sqref="B13:B14 C13 D14" xr:uid="{2CA0C023-4F39-4FF7-9723-09BB47DA47AC}"/>
  </dataValidation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9167-E619-49C6-9C30-6DAA3896BAC9}">
  <dimension ref="B1:AG10"/>
  <sheetViews>
    <sheetView showGridLines="0" zoomScale="115" zoomScaleNormal="115" workbookViewId="0">
      <pane xSplit="3" ySplit="3" topLeftCell="D4" activePane="bottomRight" state="frozen"/>
      <selection pane="topRight" activeCell="D1" sqref="D1"/>
      <selection pane="bottomLeft" activeCell="A4" sqref="A4"/>
      <selection pane="bottomRight" activeCell="T4" sqref="T4:Y9"/>
    </sheetView>
  </sheetViews>
  <sheetFormatPr defaultRowHeight="15" x14ac:dyDescent="0.25"/>
  <cols>
    <col min="1" max="1" width="10" customWidth="1"/>
    <col min="2" max="2" width="55.7109375" customWidth="1"/>
    <col min="3" max="3" width="14.28515625" customWidth="1"/>
    <col min="4" max="4" width="11.42578125" customWidth="1"/>
    <col min="5" max="5" width="5.7109375" customWidth="1"/>
    <col min="6" max="11" width="12.85546875" customWidth="1"/>
    <col min="12" max="12" width="5.7109375" customWidth="1"/>
    <col min="13" max="18" width="12.85546875" customWidth="1"/>
    <col min="19" max="19" width="5.7109375" customWidth="1"/>
    <col min="20" max="25" width="12.85546875" customWidth="1"/>
    <col min="27" max="28" width="8.7109375" customWidth="1"/>
  </cols>
  <sheetData>
    <row r="1" spans="2:33" ht="18.75" x14ac:dyDescent="0.3">
      <c r="B1" s="79" t="s">
        <v>251</v>
      </c>
      <c r="U1" s="29"/>
      <c r="V1" s="29"/>
      <c r="W1" s="29"/>
    </row>
    <row r="2" spans="2:33" x14ac:dyDescent="0.25">
      <c r="B2" s="1"/>
      <c r="F2" s="113" t="s">
        <v>1</v>
      </c>
      <c r="G2" s="113"/>
      <c r="H2" s="113"/>
      <c r="I2" s="113"/>
      <c r="J2" s="113"/>
      <c r="K2" s="113"/>
      <c r="M2" s="113" t="s">
        <v>2</v>
      </c>
      <c r="N2" s="113"/>
      <c r="O2" s="113"/>
      <c r="P2" s="113"/>
      <c r="Q2" s="113"/>
      <c r="R2" s="113"/>
      <c r="T2" s="113" t="s">
        <v>3</v>
      </c>
      <c r="U2" s="113"/>
      <c r="V2" s="113"/>
      <c r="W2" s="113"/>
      <c r="X2" s="113"/>
      <c r="Y2" s="113"/>
    </row>
    <row r="3" spans="2:33" x14ac:dyDescent="0.25">
      <c r="B3" s="2" t="s">
        <v>4</v>
      </c>
      <c r="C3" s="2" t="s">
        <v>5</v>
      </c>
      <c r="F3" s="24">
        <v>2025</v>
      </c>
      <c r="G3" s="24">
        <v>2030</v>
      </c>
      <c r="H3" s="24">
        <v>2035</v>
      </c>
      <c r="I3" s="24">
        <v>2040</v>
      </c>
      <c r="J3" s="24">
        <v>2045</v>
      </c>
      <c r="K3" s="24">
        <v>2050</v>
      </c>
      <c r="L3" s="17"/>
      <c r="M3" s="24">
        <v>2025</v>
      </c>
      <c r="N3" s="24">
        <v>2030</v>
      </c>
      <c r="O3" s="24">
        <v>2035</v>
      </c>
      <c r="P3" s="24">
        <v>2040</v>
      </c>
      <c r="Q3" s="24">
        <v>2045</v>
      </c>
      <c r="R3" s="24">
        <v>2050</v>
      </c>
      <c r="T3" s="2">
        <v>2025</v>
      </c>
      <c r="U3" s="2">
        <v>2030</v>
      </c>
      <c r="V3" s="2">
        <v>2035</v>
      </c>
      <c r="W3" s="2">
        <v>2040</v>
      </c>
      <c r="X3" s="2">
        <v>2045</v>
      </c>
      <c r="Y3" s="2">
        <v>2050</v>
      </c>
    </row>
    <row r="4" spans="2:33" x14ac:dyDescent="0.25">
      <c r="B4" s="64" t="s">
        <v>6</v>
      </c>
      <c r="C4" s="32" t="s">
        <v>7</v>
      </c>
      <c r="F4" s="14">
        <v>0.320824</v>
      </c>
      <c r="G4" s="14">
        <v>0.67113599999999995</v>
      </c>
      <c r="H4" s="14">
        <v>1.5228660000000001</v>
      </c>
      <c r="I4" s="14">
        <v>2.3175249999999998</v>
      </c>
      <c r="J4" s="14">
        <v>3.2829290000000002</v>
      </c>
      <c r="K4" s="14">
        <v>4.4206750000000001</v>
      </c>
      <c r="L4" s="18"/>
      <c r="M4" s="36">
        <v>0.320824</v>
      </c>
      <c r="N4" s="36">
        <v>0.67113599999999995</v>
      </c>
      <c r="O4" s="36">
        <v>1.5228660000000001</v>
      </c>
      <c r="P4" s="36">
        <v>2.3175249999999998</v>
      </c>
      <c r="Q4" s="36">
        <v>3.2829290000000002</v>
      </c>
      <c r="R4" s="36">
        <v>4.4206750000000001</v>
      </c>
      <c r="S4" s="18"/>
      <c r="T4" s="98">
        <v>0.32</v>
      </c>
      <c r="U4" s="98">
        <v>0.67100000000000004</v>
      </c>
      <c r="V4" s="98">
        <v>1.522</v>
      </c>
      <c r="W4" s="98">
        <v>2.3170000000000002</v>
      </c>
      <c r="X4" s="98">
        <v>3.282</v>
      </c>
      <c r="Y4" s="98">
        <v>4.42</v>
      </c>
      <c r="Z4" s="18"/>
      <c r="AA4" s="18"/>
      <c r="AB4" s="18"/>
      <c r="AC4" s="18"/>
      <c r="AD4" s="18"/>
      <c r="AE4" s="18"/>
    </row>
    <row r="5" spans="2:33" x14ac:dyDescent="0.25">
      <c r="B5" s="64" t="s">
        <v>8</v>
      </c>
      <c r="C5" s="32" t="s">
        <v>9</v>
      </c>
      <c r="F5" s="14">
        <v>2.768281</v>
      </c>
      <c r="G5" s="14">
        <v>2.675907</v>
      </c>
      <c r="H5" s="14">
        <v>2.2828300000000001</v>
      </c>
      <c r="I5" s="14">
        <v>2.2047479999999999</v>
      </c>
      <c r="J5" s="14">
        <v>1.990386</v>
      </c>
      <c r="K5" s="14">
        <v>1.674231</v>
      </c>
      <c r="L5" s="18"/>
      <c r="M5" s="36">
        <v>2.768281</v>
      </c>
      <c r="N5" s="36">
        <v>2.6096599999999999</v>
      </c>
      <c r="O5" s="36">
        <v>2.0878389999999998</v>
      </c>
      <c r="P5" s="36">
        <v>1.976337</v>
      </c>
      <c r="Q5" s="36">
        <v>1.780254</v>
      </c>
      <c r="R5" s="36">
        <v>1.464153</v>
      </c>
      <c r="S5" s="18"/>
      <c r="T5" s="98">
        <v>2.7690000000000001</v>
      </c>
      <c r="U5" s="98">
        <v>2.734</v>
      </c>
      <c r="V5" s="98">
        <v>2.3450000000000002</v>
      </c>
      <c r="W5" s="98">
        <v>2.2709999999999999</v>
      </c>
      <c r="X5" s="98">
        <v>2.0590000000000002</v>
      </c>
      <c r="Y5" s="98">
        <v>1.744</v>
      </c>
      <c r="Z5" s="18"/>
      <c r="AA5" s="18"/>
      <c r="AB5" s="18"/>
      <c r="AC5" s="18"/>
      <c r="AD5" s="18"/>
      <c r="AE5" s="18"/>
    </row>
    <row r="6" spans="2:33" x14ac:dyDescent="0.25">
      <c r="B6" s="64" t="s">
        <v>10</v>
      </c>
      <c r="C6" s="32" t="s">
        <v>11</v>
      </c>
      <c r="F6" s="14">
        <v>1.112E-2</v>
      </c>
      <c r="G6" s="14">
        <v>1.3547999999999999E-2</v>
      </c>
      <c r="H6" s="14">
        <v>1.4203E-2</v>
      </c>
      <c r="I6" s="14">
        <v>1.5422E-2</v>
      </c>
      <c r="J6" s="14">
        <v>1.6742E-2</v>
      </c>
      <c r="K6" s="14">
        <v>1.8164E-2</v>
      </c>
      <c r="L6" s="18"/>
      <c r="M6" s="36">
        <v>1.3259E-2</v>
      </c>
      <c r="N6" s="36">
        <v>1.1752E-2</v>
      </c>
      <c r="O6" s="36">
        <v>1.9389E-2</v>
      </c>
      <c r="P6" s="36">
        <v>2.7854999999999998E-2</v>
      </c>
      <c r="Q6" s="36">
        <v>3.8096000000000005E-2</v>
      </c>
      <c r="R6" s="36">
        <v>5.0122E-2</v>
      </c>
      <c r="S6" s="18"/>
      <c r="T6" s="98">
        <v>1.0999999999999999E-2</v>
      </c>
      <c r="U6" s="98">
        <v>1.4E-2</v>
      </c>
      <c r="V6" s="98">
        <v>1.4E-2</v>
      </c>
      <c r="W6" s="98">
        <v>1.4999999999999999E-2</v>
      </c>
      <c r="X6" s="98">
        <v>1.7000000000000001E-2</v>
      </c>
      <c r="Y6" s="98">
        <v>1.7999999999999999E-2</v>
      </c>
      <c r="Z6" s="18"/>
      <c r="AA6" s="18"/>
      <c r="AB6" s="18"/>
      <c r="AC6" s="18"/>
      <c r="AD6" s="18"/>
      <c r="AE6" s="18"/>
    </row>
    <row r="7" spans="2:33" x14ac:dyDescent="0.25">
      <c r="B7" s="64" t="s">
        <v>12</v>
      </c>
      <c r="C7" s="32" t="s">
        <v>13</v>
      </c>
      <c r="F7" s="14">
        <v>78.640799999999999</v>
      </c>
      <c r="G7" s="14">
        <v>77.034400000000019</v>
      </c>
      <c r="H7" s="14">
        <v>67.469799999999992</v>
      </c>
      <c r="I7" s="14">
        <v>66.443399999999997</v>
      </c>
      <c r="J7" s="14">
        <v>62.160799999999995</v>
      </c>
      <c r="K7" s="14">
        <v>55.003799999999998</v>
      </c>
      <c r="L7" s="18"/>
      <c r="M7" s="36">
        <v>78.688300599999991</v>
      </c>
      <c r="N7" s="36">
        <v>75.123697200000009</v>
      </c>
      <c r="O7" s="36">
        <v>61.293699199999992</v>
      </c>
      <c r="P7" s="36">
        <v>59.331951399999994</v>
      </c>
      <c r="Q7" s="36">
        <v>55.345970399999999</v>
      </c>
      <c r="R7" s="36">
        <v>48.317800800000001</v>
      </c>
      <c r="S7" s="18"/>
      <c r="T7" s="98">
        <v>78.639799999999994</v>
      </c>
      <c r="U7" s="98">
        <v>78.857800000000012</v>
      </c>
      <c r="V7" s="98">
        <v>69.128000000000014</v>
      </c>
      <c r="W7" s="98">
        <v>68.183199999999999</v>
      </c>
      <c r="X7" s="98">
        <v>63.927799999999998</v>
      </c>
      <c r="Y7" s="98">
        <v>56.770800000000001</v>
      </c>
      <c r="Z7" s="18"/>
      <c r="AA7" s="18"/>
      <c r="AB7" s="18"/>
      <c r="AC7" s="18"/>
      <c r="AD7" s="18"/>
      <c r="AE7" s="18"/>
      <c r="AF7" s="18"/>
      <c r="AG7" s="18"/>
    </row>
    <row r="8" spans="2:33" x14ac:dyDescent="0.25">
      <c r="B8" s="64" t="s">
        <v>14</v>
      </c>
      <c r="C8" s="32" t="s">
        <v>13</v>
      </c>
      <c r="F8" s="14">
        <v>0</v>
      </c>
      <c r="G8" s="14">
        <v>0</v>
      </c>
      <c r="H8" s="14">
        <v>0</v>
      </c>
      <c r="I8" s="14">
        <v>0</v>
      </c>
      <c r="J8" s="14">
        <v>0</v>
      </c>
      <c r="K8" s="14">
        <v>0</v>
      </c>
      <c r="L8" s="18"/>
      <c r="M8" s="36">
        <v>0</v>
      </c>
      <c r="N8" s="36">
        <v>0</v>
      </c>
      <c r="O8" s="36">
        <v>0</v>
      </c>
      <c r="P8" s="36">
        <v>0</v>
      </c>
      <c r="Q8" s="36">
        <v>0</v>
      </c>
      <c r="R8" s="36">
        <v>0</v>
      </c>
      <c r="S8" s="18"/>
      <c r="T8" s="98">
        <v>0</v>
      </c>
      <c r="U8" s="98">
        <v>0</v>
      </c>
      <c r="V8" s="98">
        <v>0</v>
      </c>
      <c r="W8" s="98">
        <v>0</v>
      </c>
      <c r="X8" s="98">
        <v>0</v>
      </c>
      <c r="Y8" s="98">
        <v>0</v>
      </c>
      <c r="Z8" s="18"/>
      <c r="AA8" s="18"/>
      <c r="AB8" s="18"/>
      <c r="AC8" s="18"/>
      <c r="AD8" s="18"/>
      <c r="AE8" s="18"/>
      <c r="AF8" s="18"/>
      <c r="AG8" s="18"/>
    </row>
    <row r="9" spans="2:33" x14ac:dyDescent="0.25">
      <c r="B9" s="64" t="s">
        <v>15</v>
      </c>
      <c r="C9" s="32" t="s">
        <v>13</v>
      </c>
      <c r="F9" s="14">
        <v>78.688300599999991</v>
      </c>
      <c r="G9" s="14">
        <v>77.184965600000012</v>
      </c>
      <c r="H9" s="14">
        <v>67.543672399999991</v>
      </c>
      <c r="I9" s="14">
        <v>66.569299599999994</v>
      </c>
      <c r="J9" s="14">
        <v>62.091043800000001</v>
      </c>
      <c r="K9" s="14">
        <v>55.0488474</v>
      </c>
      <c r="L9" s="18"/>
      <c r="M9" s="36">
        <f>M7</f>
        <v>78.688300599999991</v>
      </c>
      <c r="N9" s="36">
        <f t="shared" ref="N9:R9" si="0">N7</f>
        <v>75.123697200000009</v>
      </c>
      <c r="O9" s="36">
        <f t="shared" si="0"/>
        <v>61.293699199999992</v>
      </c>
      <c r="P9" s="36">
        <f t="shared" si="0"/>
        <v>59.331951399999994</v>
      </c>
      <c r="Q9" s="36">
        <f t="shared" si="0"/>
        <v>55.345970399999999</v>
      </c>
      <c r="R9" s="36">
        <f t="shared" si="0"/>
        <v>48.317800800000001</v>
      </c>
      <c r="S9" s="18"/>
      <c r="T9" s="98">
        <v>78.639799999999994</v>
      </c>
      <c r="U9" s="98">
        <v>78.857800000000012</v>
      </c>
      <c r="V9" s="98">
        <v>69.128000000000014</v>
      </c>
      <c r="W9" s="98">
        <v>68.183199999999999</v>
      </c>
      <c r="X9" s="98">
        <v>63.927799999999998</v>
      </c>
      <c r="Y9" s="98">
        <v>56.770800000000001</v>
      </c>
      <c r="Z9" s="18"/>
      <c r="AA9" s="18"/>
      <c r="AB9" s="18"/>
      <c r="AC9" s="18"/>
      <c r="AD9" s="18"/>
      <c r="AE9" s="18"/>
      <c r="AF9" s="18"/>
      <c r="AG9" s="18"/>
    </row>
    <row r="10" spans="2:33" x14ac:dyDescent="0.25">
      <c r="B10" s="1"/>
    </row>
  </sheetData>
  <mergeCells count="3">
    <mergeCell ref="F2:K2"/>
    <mergeCell ref="M2:R2"/>
    <mergeCell ref="T2:Y2"/>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5B481-F5BD-405E-A62D-0B8F3372ED66}">
  <dimension ref="B2:J5"/>
  <sheetViews>
    <sheetView workbookViewId="0">
      <selection activeCell="A2" sqref="A2"/>
    </sheetView>
  </sheetViews>
  <sheetFormatPr defaultColWidth="9" defaultRowHeight="15" x14ac:dyDescent="0.25"/>
  <cols>
    <col min="1" max="1" width="9" style="29"/>
    <col min="2" max="2" width="13.7109375" style="29" bestFit="1" customWidth="1"/>
    <col min="3" max="3" width="14.140625" style="29" bestFit="1" customWidth="1"/>
    <col min="4" max="10" width="6.5703125" style="29" bestFit="1" customWidth="1"/>
    <col min="11" max="16384" width="9" style="29"/>
  </cols>
  <sheetData>
    <row r="2" spans="2:10" x14ac:dyDescent="0.25">
      <c r="D2" s="121" t="s">
        <v>252</v>
      </c>
      <c r="E2" s="121"/>
      <c r="F2" s="121"/>
      <c r="G2" s="121"/>
      <c r="H2" s="121"/>
      <c r="I2" s="121"/>
      <c r="J2" s="121"/>
    </row>
    <row r="3" spans="2:10" x14ac:dyDescent="0.25">
      <c r="B3" s="2" t="s">
        <v>253</v>
      </c>
      <c r="C3" s="2" t="s">
        <v>5</v>
      </c>
      <c r="D3" s="2">
        <v>2020</v>
      </c>
      <c r="E3" s="2">
        <v>2025</v>
      </c>
      <c r="F3" s="2">
        <v>2030</v>
      </c>
      <c r="G3" s="2">
        <v>2035</v>
      </c>
      <c r="H3" s="2">
        <v>2040</v>
      </c>
      <c r="I3" s="2">
        <v>2045</v>
      </c>
      <c r="J3" s="2">
        <v>2050</v>
      </c>
    </row>
    <row r="4" spans="2:10" x14ac:dyDescent="0.25">
      <c r="B4" s="8" t="s">
        <v>254</v>
      </c>
      <c r="C4" s="9" t="s">
        <v>255</v>
      </c>
      <c r="D4" s="14">
        <v>211.75569200000001</v>
      </c>
      <c r="E4" s="14">
        <v>216.73368110631247</v>
      </c>
      <c r="F4" s="14">
        <v>221.37466212345075</v>
      </c>
      <c r="G4" s="14">
        <v>224.74403970297311</v>
      </c>
      <c r="H4" s="14">
        <v>226.77713900637914</v>
      </c>
      <c r="I4" s="14">
        <v>227.51277370326707</v>
      </c>
      <c r="J4" s="14">
        <v>226.94607340631939</v>
      </c>
    </row>
    <row r="5" spans="2:10" x14ac:dyDescent="0.25">
      <c r="B5" s="8" t="s">
        <v>256</v>
      </c>
      <c r="C5" s="9" t="s">
        <v>257</v>
      </c>
      <c r="D5" s="14">
        <v>1</v>
      </c>
      <c r="E5" s="14">
        <v>1.1614574463012037</v>
      </c>
      <c r="F5" s="14">
        <v>1.2625058757008261</v>
      </c>
      <c r="G5" s="14">
        <v>1.4357010988412093</v>
      </c>
      <c r="H5" s="14">
        <v>1.6625269941617671</v>
      </c>
      <c r="I5" s="14">
        <v>1.9388382121519709</v>
      </c>
      <c r="J5" s="14">
        <v>2.2560102458597595</v>
      </c>
    </row>
  </sheetData>
  <mergeCells count="1">
    <mergeCell ref="D2:J2"/>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0085FBD5000B42A7A5A1807B2169A4" ma:contentTypeVersion="14" ma:contentTypeDescription="Crie um novo documento." ma:contentTypeScope="" ma:versionID="e3f5d8d62ba5b8da76a376c5f371ea02">
  <xsd:schema xmlns:xsd="http://www.w3.org/2001/XMLSchema" xmlns:xs="http://www.w3.org/2001/XMLSchema" xmlns:p="http://schemas.microsoft.com/office/2006/metadata/properties" xmlns:ns2="e9a4ada4-c296-4c0a-8588-55a3e71a1f02" xmlns:ns3="3d7309ed-3ca0-4836-856b-ea27595929d6" targetNamespace="http://schemas.microsoft.com/office/2006/metadata/properties" ma:root="true" ma:fieldsID="79496f18aa616a099ab8b6c37478171a" ns2:_="" ns3:_="">
    <xsd:import namespace="e9a4ada4-c296-4c0a-8588-55a3e71a1f02"/>
    <xsd:import namespace="3d7309ed-3ca0-4836-856b-ea27595929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a4ada4-c296-4c0a-8588-55a3e71a1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e20e9e44-ce6c-4e35-b88c-9595161756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7309ed-3ca0-4836-856b-ea27595929d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b2507e4f-3a3d-484d-b948-2eb8e1826dfa}" ma:internalName="TaxCatchAll" ma:showField="CatchAllData" ma:web="3d7309ed-3ca0-4836-856b-ea2759592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7309ed-3ca0-4836-856b-ea27595929d6" xsi:nil="true"/>
    <lcf76f155ced4ddcb4097134ff3c332f xmlns="e9a4ada4-c296-4c0a-8588-55a3e71a1f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10A3F1-A491-462C-8014-037198887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a4ada4-c296-4c0a-8588-55a3e71a1f02"/>
    <ds:schemaRef ds:uri="3d7309ed-3ca0-4836-856b-ea2759592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703EBB-E802-4245-B545-3D64E0D078D0}">
  <ds:schemaRefs>
    <ds:schemaRef ds:uri="http://schemas.microsoft.com/sharepoint/v3/contenttype/forms"/>
  </ds:schemaRefs>
</ds:datastoreItem>
</file>

<file path=customXml/itemProps3.xml><?xml version="1.0" encoding="utf-8"?>
<ds:datastoreItem xmlns:ds="http://schemas.openxmlformats.org/officeDocument/2006/customXml" ds:itemID="{4FA7EC83-A2D3-4B51-825E-6077896CDF7B}">
  <ds:schemaRefs>
    <ds:schemaRef ds:uri="e9a4ada4-c296-4c0a-8588-55a3e71a1f02"/>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 ds:uri="http://www.w3.org/XML/1998/namespace"/>
    <ds:schemaRef ds:uri="http://purl.org/dc/elements/1.1/"/>
    <ds:schemaRef ds:uri="3d7309ed-3ca0-4836-856b-ea27595929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TOTAL</vt:lpstr>
      <vt:lpstr>Agropecuária</vt:lpstr>
      <vt:lpstr>LULUCF</vt:lpstr>
      <vt:lpstr>Energia</vt:lpstr>
      <vt:lpstr>Indústria</vt:lpstr>
      <vt:lpstr>Transporte</vt:lpstr>
      <vt:lpstr>Cidades</vt:lpstr>
      <vt:lpstr>Resíduos</vt:lpstr>
      <vt:lpstr>Pop_PIB</vt:lpstr>
      <vt:lpstr>Custos</vt:lpstr>
      <vt:lpstr>AFOLU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Rebeca Orosco</dc:creator>
  <cp:keywords/>
  <dc:description/>
  <cp:lastModifiedBy>Leandro Gomes Cardoso</cp:lastModifiedBy>
  <cp:revision/>
  <dcterms:created xsi:type="dcterms:W3CDTF">2024-07-02T14:17:57Z</dcterms:created>
  <dcterms:modified xsi:type="dcterms:W3CDTF">2025-11-07T19:55:37Z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0x010100140085FBD5000B42A7A5A1807B2169A4</vt:lpwstr>
  </property>
  <property fmtid="{D5CDD505-2E9C-101B-9397-08002B2CF9AE}" pid="3" name="MediaServiceImageTags">
    <vt:lpwstr/>
  </property>
</Properties>
</file>