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8919778191\Documents\SOLLO\"/>
    </mc:Choice>
  </mc:AlternateContent>
  <xr:revisionPtr revIDLastSave="0" documentId="13_ncr:1_{140EDDEB-8B00-46DF-BA94-E52992842ECE}" xr6:coauthVersionLast="47" xr6:coauthVersionMax="47" xr10:uidLastSave="{00000000-0000-0000-0000-000000000000}"/>
  <bookViews>
    <workbookView xWindow="28680" yWindow="-120" windowWidth="29040" windowHeight="15720" tabRatio="969" firstSheet="1" activeTab="1" xr2:uid="{00000000-000D-0000-FFFF-FFFF00000000}"/>
  </bookViews>
  <sheets>
    <sheet name="Proposta" sheetId="46" state="hidden" r:id="rId1"/>
    <sheet name="RESUMO" sheetId="39" r:id="rId2"/>
    <sheet name="1 Apoio Adm. Nível Sup." sheetId="41" r:id="rId3"/>
    <sheet name="2 Encarregado-Geral" sheetId="44" state="hidden" r:id="rId4"/>
    <sheet name="Uniforme Encarregado" sheetId="45" state="hidden" r:id="rId5"/>
    <sheet name="Pesquisa de Mercado" sheetId="37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__xlnm.Print_Area_1">!#REF!</definedName>
    <definedName name="____xlnm.Print_Area_2">!#REF!</definedName>
    <definedName name="____xlnm.Print_Area_3">!#REF!</definedName>
    <definedName name="___xlnm.Print_Area_1">!#REF!</definedName>
    <definedName name="___xlnm.Print_Area_2">!#REF!</definedName>
    <definedName name="___xlnm.Print_Area_3">!#REF!</definedName>
    <definedName name="__xlnm.Print_Area_1">!#REF!</definedName>
    <definedName name="__xlnm.Print_Area_2">!#REF!</definedName>
    <definedName name="__xlnm.Print_Area_3">!#REF!</definedName>
    <definedName name="_10Excel_BuiltIn_Print_Area_3_1_1_1_1_1">#REF!</definedName>
    <definedName name="_11Excel_BuiltIn_Print_Area_3_1_1_1_1_1_1">#REF!</definedName>
    <definedName name="_12Excel_BuiltIn_Print_Area_3_1_1_1_1_1_1_1">#REF!</definedName>
    <definedName name="_13Excel_BuiltIn_Print_Area_3_1_1_1_1_1_1_1_1">#REF!</definedName>
    <definedName name="_14Excel_BuiltIn_Print_Area_3_1_1_1_1_1_1_1_1_1">#REF!</definedName>
    <definedName name="_15Excel_BuiltIn_Print_Area_4_1_1_1_1">#REF!</definedName>
    <definedName name="_16Excel_BuiltIn_Print_Area_5_1_1_1">#REF!</definedName>
    <definedName name="_17EXCEL">#REF!</definedName>
    <definedName name="_17Excel_BuiltIn_Print_Area_6_1_1_1">#REF!</definedName>
    <definedName name="_18Excel_BuiltIn_Print_Area_7_1">#REF!</definedName>
    <definedName name="_1Excel_BuiltIn_Print_Area_1_1_1">#REF!</definedName>
    <definedName name="_1Excel_BuiltIn_Print_Area_5_1">#REF!</definedName>
    <definedName name="_1Sem_nome">#REF!</definedName>
    <definedName name="_2Excel_BuiltIn_Print_Area_1_1_1_1_1">#REF!</definedName>
    <definedName name="_3Excel_BuiltIn_Print_Area_1_1_1_1_1_1_1">#REF!</definedName>
    <definedName name="_4Excel_BuiltIn_Print_Area_1_1_1_1_1_1_1_1">#REF!</definedName>
    <definedName name="_5Excel_BuiltIn_Print_Area_1_1_1_1_1_1_1_1_1">#REF!</definedName>
    <definedName name="_6Excel_BuiltIn_Print_Area_2_1_1_1_1">#REF!</definedName>
    <definedName name="_7Excel_BuiltIn_Print_Area_2_1_1_1_1_1">#REF!</definedName>
    <definedName name="_8Excel_BuiltIn_Print_Area_2_1_1_1_1_1_1">#REF!</definedName>
    <definedName name="_9Excel_BuiltIn_Print_Area_3_1_1">#REF!</definedName>
    <definedName name="_P1">#REF!</definedName>
    <definedName name="_P2">#REF!</definedName>
    <definedName name="A">'[1]Validação - MO'!#REF!</definedName>
    <definedName name="aa">'[1]Validação - MO'!#REF!</definedName>
    <definedName name="aaaa">#REF!</definedName>
    <definedName name="ACORDO_COLETIVO">"""""""inserção-de-#REF!"""""""</definedName>
    <definedName name="ADIC_INSALUB_ENC">#REF!</definedName>
    <definedName name="ADIC_INSALUB_SERV">#REF!</definedName>
    <definedName name="ADIC_INSALUB_SERV_HOSP">#REF!</definedName>
    <definedName name="AGENTE_D_VAZIA">#REF!</definedName>
    <definedName name="AL_1_C_OUTROS_REM_1_SERV">#REF!</definedName>
    <definedName name="AL_1_D_OUTROS_REM_2_ENC">#REF!</definedName>
    <definedName name="AL_1_D_OUTROS_REM_2_SERV">#REF!</definedName>
    <definedName name="AL_1_E_OUTROS_REM_3_SERV">#REF!</definedName>
    <definedName name="ALIMENTACAO_POR_DIA">"""""""inserção-de-#REF!"""""""</definedName>
    <definedName name="_xlnm.Print_Area" localSheetId="2">'1 Apoio Adm. Nível Sup.'!$A$3:$D$138</definedName>
    <definedName name="_xlnm.Print_Area" localSheetId="1">RESUMO!$A$1:$K$5</definedName>
    <definedName name="_xlnm.Print_Area" localSheetId="4">'Uniforme Encarregado'!$A$1:$G$21</definedName>
    <definedName name="AREA_ESQ_EXTERNA_ANEXOS">#REF!</definedName>
    <definedName name="AREA_ESQ_EXTERNA_PTMS_PRMS">#REF!</definedName>
    <definedName name="AREA_ESQ_EXTERNA_SEDE">#REF!</definedName>
    <definedName name="AREA_ESQ_EXTERNA_TOTAL">#REF!</definedName>
    <definedName name="AREA_EXTERNA_ANEXOS">#REF!</definedName>
    <definedName name="AREA_EXTERNA_PTMS_PRMS">#REF!</definedName>
    <definedName name="AREA_EXTERNA_SEDE">#REF!</definedName>
    <definedName name="AREA_EXTERNA_TOTAL">#REF!</definedName>
    <definedName name="AREA_FACHADA_ENVID_ANEXOS">#REF!</definedName>
    <definedName name="AREA_FACHADA_ENVID_PTMS_PRMS">#REF!</definedName>
    <definedName name="AREA_FACHADA_ENVID_SEDE">#REF!</definedName>
    <definedName name="AREA_FACHADA_ENVID_TOTAL">#REF!</definedName>
    <definedName name="AREA_INTERNA_ANEXOS">#REF!</definedName>
    <definedName name="AREA_INTERNA_PTMS_PRMS">#REF!</definedName>
    <definedName name="AREA_INTERNA_SEDE">#REF!</definedName>
    <definedName name="AREA_INTERNA_TOTAL">#REF!</definedName>
    <definedName name="AREA_MED_HOSP_ANEXOS">#REF!</definedName>
    <definedName name="AREA_MED_HOSP_PTMS_PRMS">#REF!</definedName>
    <definedName name="AREA_MED_HOSP_SEDE">#REF!</definedName>
    <definedName name="AREA_MED_HOSP_TOTAL">#REF!</definedName>
    <definedName name="Arial">#REF!</definedName>
    <definedName name="ARM01_02">#REF!</definedName>
    <definedName name="ARM1_COMP">#REF!</definedName>
    <definedName name="ARM2_COMP">#REF!</definedName>
    <definedName name="asdasd">#REF!</definedName>
    <definedName name="asdasdas">#REF!</definedName>
    <definedName name="asdf">#REF!</definedName>
    <definedName name="asdff">#REF!</definedName>
    <definedName name="asdfff">#REF!</definedName>
    <definedName name="ASSIST">#REF!</definedName>
    <definedName name="B">'[1]Validação - MO'!#REF!</definedName>
    <definedName name="_xlnm.Database">#REF!</definedName>
    <definedName name="bdi">#REF!</definedName>
    <definedName name="BuiltIn_Print_Area">#REF!</definedName>
    <definedName name="BuiltIn_Print_Area___0">#REF!</definedName>
    <definedName name="capt01">#REF!</definedName>
    <definedName name="carros">#REF!</definedName>
    <definedName name="CATEGORIA_PROFISSIONAL">"""""""inserção-de-#REF!"""""""</definedName>
    <definedName name="CATEGORIA_PROFISSIONAL_ENC">#REF!</definedName>
    <definedName name="CATEGORIA_PROFISSIONAL_SERV">#REF!</definedName>
    <definedName name="CATEGORIA_PROFISSIONAL_SERV_HOSP">#REF!</definedName>
    <definedName name="catmat">#REF!</definedName>
    <definedName name="CBO">#REF!</definedName>
    <definedName name="CECWC">#REF!</definedName>
    <definedName name="CHEFE">#REF!</definedName>
    <definedName name="CNAE">#NAME?</definedName>
    <definedName name="cob01_">#REF!</definedName>
    <definedName name="cob02_">#REF!</definedName>
    <definedName name="COB03_">#REF!</definedName>
    <definedName name="COB04_">#REF!</definedName>
    <definedName name="COB05_">#REF!</definedName>
    <definedName name="COB06_">#REF!</definedName>
    <definedName name="COB07_">#REF!</definedName>
    <definedName name="COB08_">#REF!</definedName>
    <definedName name="COB09_">#REF!</definedName>
    <definedName name="COB09_C">#REF!</definedName>
    <definedName name="COEF_KI_ESQ_EXTERNA_ENC">#REF!</definedName>
    <definedName name="COEF_KI_ESQ_EXTERNA_SERV">#REF!</definedName>
    <definedName name="COEF_KI_FACHADA_ENVID_ENC">#REF!</definedName>
    <definedName name="COEF_KI_FACHADA_ENVID_SERV">#REF!</definedName>
    <definedName name="COFINS">#NAME?</definedName>
    <definedName name="CPMF">#REF!</definedName>
    <definedName name="CPT01_">#REF!</definedName>
    <definedName name="CPT01_COMP">#REF!</definedName>
    <definedName name="CT01_">#REF!</definedName>
    <definedName name="ct01__">#REF!</definedName>
    <definedName name="CT01_COMP">#REF!</definedName>
    <definedName name="CT02_">#REF!</definedName>
    <definedName name="CT02__">#REF!</definedName>
    <definedName name="CT02_COMP">#REF!</definedName>
    <definedName name="custo_bau">'[2]Preços - Veículos e implementos'!$B$5</definedName>
    <definedName name="custo_caminhao">'[2]Preços - Veículos e implementos'!$C$17</definedName>
    <definedName name="custo_furgao">'[2]Preços - Veículos e implementos'!$C$16</definedName>
    <definedName name="CUSTO_M2_AREA_EXTERNA">#REF!</definedName>
    <definedName name="CUSTO_M2_AREA_EXTERNA_ENC">#REF!</definedName>
    <definedName name="CUSTO_M2_AREA_EXTERNA_SERV">#REF!</definedName>
    <definedName name="CUSTO_M2_AREA_HOSPITALAR_ENC">#REF!</definedName>
    <definedName name="CUSTO_M2_AREA_HOSPITALAR_SERV">#REF!</definedName>
    <definedName name="CUSTO_M2_AREA_INTERNA">'[3]Custos por m²'!#REF!</definedName>
    <definedName name="CUSTO_M2_AREA_INTERNA_ENC">#REF!</definedName>
    <definedName name="CUSTO_M2_AREA_INTERNA_SERV">'[3]Custos por m²'!#REF!</definedName>
    <definedName name="CUSTO_M2_AREA_MED_HOSP">#REF!</definedName>
    <definedName name="CUSTO_M2_ESQ_EXTERNA">#REF!</definedName>
    <definedName name="CUSTO_M2_ESQ_EXTERNA_ENC">#REF!</definedName>
    <definedName name="CUSTO_M2_ESQ_EXTERNA_SERV">#REF!</definedName>
    <definedName name="CUSTO_M2_FACHADA_ENVID">#REF!</definedName>
    <definedName name="CUSTO_M2_FACHADA_ENVID_ENC">#REF!</definedName>
    <definedName name="CUSTO_M2_FACHADA_ENVID_SERV">#REF!</definedName>
    <definedName name="custo_passeio">'[2]Preços - Veículos e implementos'!$C$18</definedName>
    <definedName name="custo_plataforma">'[2]Preços - Veículos e implementos'!$B$12</definedName>
    <definedName name="custodireto">#REF!</definedName>
    <definedName name="custototal">#REF!</definedName>
    <definedName name="D">#REF!</definedName>
    <definedName name="DATA_APRESENTACAO_PROPOSTA">"""""""inserção-de-#REF!"""""""</definedName>
    <definedName name="DATA_BASE_CATEGORIA">"""""""inserção-de-#REF!"""""""</definedName>
    <definedName name="DATA_DO_ORCAMENTO_ESTIMATIVO">"""""""inserção-de-#REF!"""""""</definedName>
    <definedName name="DATA_LICITACAO">"""""""inserção-de-#REF!"""""""</definedName>
    <definedName name="DD">#REF!</definedName>
    <definedName name="dddddddddddddddddddddd">#REF!</definedName>
    <definedName name="dedede">#REF!</definedName>
    <definedName name="Despesas">[4]Efetivo!#REF!</definedName>
    <definedName name="dia">#REF!</definedName>
    <definedName name="DIAS_AUSENCIAS_LEGAIS">"""""""dados-#REF!"""""""</definedName>
    <definedName name="DIAS_LICENCA_MATERNIDADE">"""""""dados-#REF!"""""""</definedName>
    <definedName name="DIAS_LICENCA_PATERNIDADE">"""""""dados-#REF!"""""""</definedName>
    <definedName name="DIAS_NA_SEMANA">"""""""dados-#REF!"""""""</definedName>
    <definedName name="DIAS_NO_ANO">"""""""dados-#REF!"""""""</definedName>
    <definedName name="DIAS_NO_MES">"""""""dados-#REF!"""""""</definedName>
    <definedName name="DIAS_PAGOS_EMPRESA_ACID_TRAB">"""""""dados-#REF!"""""""</definedName>
    <definedName name="DIAS_TRABALHADOS_NO_MES">"""""""inserção-de-#REF!"""""""</definedName>
    <definedName name="discriminacao">#REF!</definedName>
    <definedName name="DIV01_">#REF!</definedName>
    <definedName name="DIV02_">#REF!</definedName>
    <definedName name="DIV03_">#REF!</definedName>
    <definedName name="DIV04_">#REF!</definedName>
    <definedName name="DIV05_">#REF!</definedName>
    <definedName name="DIV05__">#REF!</definedName>
    <definedName name="DIV06_">#REF!</definedName>
    <definedName name="DIV06__">#REF!</definedName>
    <definedName name="DIV07_">#REF!</definedName>
    <definedName name="DIV07__">#REF!</definedName>
    <definedName name="DIV08_">#REF!</definedName>
    <definedName name="DIV08__">#REF!</definedName>
    <definedName name="DIV09_">#REF!</definedName>
    <definedName name="div09__">#REF!</definedName>
    <definedName name="DIV10_">#REF!</definedName>
    <definedName name="div10__">#REF!</definedName>
    <definedName name="DIV10_C">#REF!</definedName>
    <definedName name="DIV11_">#REF!</definedName>
    <definedName name="DIV12_">#REF!</definedName>
    <definedName name="DIV13_">#REF!</definedName>
    <definedName name="DIVISOR_DE_HORAS">"""""""dados-#REF!"""""""</definedName>
    <definedName name="DVM10_COMP">#REF!</definedName>
    <definedName name="E">#REF!</definedName>
    <definedName name="EMPREG_POR_POSTO">"""""""inserção-de-#REF!"""""""</definedName>
    <definedName name="encargos">#REF!</definedName>
    <definedName name="ENCARREGADO_DE_LIMPEZA">#REF!</definedName>
    <definedName name="Encarregado_Novo">#REF!</definedName>
    <definedName name="Eng">'[5]Validação - MO'!#REF!</definedName>
    <definedName name="EQUIPAMENTO_POSTO">#REF!</definedName>
    <definedName name="EQUIPAMENTOS">"""""""inserção-de-#REF!"""""""</definedName>
    <definedName name="ESC01_">#REF!</definedName>
    <definedName name="ESC02_">#REF!</definedName>
    <definedName name="ESC03_">#REF!</definedName>
    <definedName name="Escala">#REF!</definedName>
    <definedName name="Escala_Oficial">#REF!</definedName>
    <definedName name="ESP">OFFSET([6]Composições!$F$7,0,0,COUNTA([6]Composições!$F:$F),1)</definedName>
    <definedName name="EST01_">#REF!</definedName>
    <definedName name="EST02_">#REF!</definedName>
    <definedName name="EST02_C">#REF!</definedName>
    <definedName name="EST02_COMP">#REF!</definedName>
    <definedName name="EST03_">#REF!</definedName>
    <definedName name="EST04_">#REF!</definedName>
    <definedName name="EST05_">#REF!</definedName>
    <definedName name="Excel_BuiltIn_Print_Area_1">#REF!</definedName>
    <definedName name="Excel_BuiltIn_Print_Area_1_1">#REF!</definedName>
    <definedName name="Excel_BuiltIn_Print_Area_1_1_1">#REF!</definedName>
    <definedName name="Excel_BuiltIn_Print_Area_1_1_1_1">#REF!</definedName>
    <definedName name="Excel_BuiltIn_Print_Area_1_1_1_1_1">#REF!</definedName>
    <definedName name="Excel_BuiltIn_Print_Area_1_1_1_1_1_1">#REF!</definedName>
    <definedName name="Excel_BuiltIn_Print_Area_1_1_1_1_1_1_1">#REF!</definedName>
    <definedName name="Excel_BuiltIn_Print_Area_1_1_1_1_1_1_1_1">#REF!</definedName>
    <definedName name="Excel_BuiltIn_Print_Area_1_1_1_1_1_2">#REF!</definedName>
    <definedName name="Excel_BuiltIn_Print_Area_1_1_1_2">#REF!</definedName>
    <definedName name="Excel_BuiltIn_Print_Area_1_2">#N/A</definedName>
    <definedName name="Excel_BuiltIn_Print_Area_10">#REF!</definedName>
    <definedName name="Excel_BuiltIn_Print_Area_2">#REF!</definedName>
    <definedName name="Excel_BuiltIn_Print_Area_2_1">#REF!</definedName>
    <definedName name="Excel_BuiltIn_Print_Area_2_1_1">#REF!</definedName>
    <definedName name="Excel_BuiltIn_Print_Area_2_1_1_1">#REF!</definedName>
    <definedName name="Excel_BuiltIn_Print_Area_2_1_1_1_1">#REF!</definedName>
    <definedName name="Excel_BuiltIn_Print_Area_2_1_1_1_1_1">#REF!</definedName>
    <definedName name="Excel_BuiltIn_Print_Area_2_1_1_1_1_1_1">#REF!</definedName>
    <definedName name="Excel_BuiltIn_Print_Area_2_2">#N/A</definedName>
    <definedName name="Excel_BuiltIn_Print_Area_3_1">#REF!</definedName>
    <definedName name="Excel_BuiltIn_Print_Area_3_1_1">#REF!</definedName>
    <definedName name="Excel_BuiltIn_Print_Area_3_1_1_1">#REF!</definedName>
    <definedName name="Excel_BuiltIn_Print_Area_3_1_1_1_1">#REF!</definedName>
    <definedName name="Excel_BuiltIn_Print_Area_3_1_1_1_1_1">#REF!</definedName>
    <definedName name="Excel_BuiltIn_Print_Area_3_1_1_1_1_1_1">#REF!</definedName>
    <definedName name="Excel_BuiltIn_Print_Area_3_1_1_1_1_1_1_1">#REF!</definedName>
    <definedName name="Excel_BuiltIn_Print_Area_3_1_1_1_1_1_1_1_1">#REF!</definedName>
    <definedName name="Excel_BuiltIn_Print_Area_3_1_1_1_1_1_2">#REF!</definedName>
    <definedName name="Excel_BuiltIn_Print_Area_4">#REF!</definedName>
    <definedName name="Excel_BuiltIn_Print_Area_4_1">#REF!</definedName>
    <definedName name="Excel_BuiltIn_Print_Area_4_1_1">#REF!</definedName>
    <definedName name="Excel_BuiltIn_Print_Area_4_1_1_1">#REF!</definedName>
    <definedName name="Excel_BuiltIn_Print_Area_4_1_1_1_1">#REF!</definedName>
    <definedName name="Excel_BuiltIn_Print_Area_4_1_1_1_1_1">#REF!</definedName>
    <definedName name="Excel_BuiltIn_Print_Area_4_1_1_1_1_2">#REF!</definedName>
    <definedName name="Excel_BuiltIn_Print_Area_5">#REF!</definedName>
    <definedName name="Excel_BuiltIn_Print_Area_5_1">#REF!</definedName>
    <definedName name="Excel_BuiltIn_Print_Area_5_1_1_1">#REF!</definedName>
    <definedName name="Excel_BuiltIn_Print_Area_5_1_1_1_1">#REF!</definedName>
    <definedName name="Excel_BuiltIn_Print_Area_6">#REF!</definedName>
    <definedName name="Excel_BuiltIn_Print_Area_6_1">#REF!</definedName>
    <definedName name="Excel_BuiltIn_Print_Area_6_1_1_1">#REF!</definedName>
    <definedName name="Excel_BuiltIn_Print_Area_7">#REF!</definedName>
    <definedName name="Excel_BuiltIn_Print_Area_7_1">#REF!</definedName>
    <definedName name="Excel_BuiltIn_Print_Area_7_1_1">#REF!</definedName>
    <definedName name="Excel_BuiltIn_Print_Area_7_1_1_1">#REF!</definedName>
    <definedName name="Excel_BuiltIn_Print_Area_8">#REF!</definedName>
    <definedName name="Excel_BuiltIn_Print_Area_8_1">#REF!</definedName>
    <definedName name="Excel_BuiltIn_Print_Area_8_1_1">#REF!</definedName>
    <definedName name="Excel_BuiltIn_Print_Area_8_1_1_1">#REF!</definedName>
    <definedName name="Excel_BuiltIn_Print_Area_9_1">#REF!</definedName>
    <definedName name="Excel_BuiltIn_Print_Area_9_1_1">#REF!</definedName>
    <definedName name="Excel_BuiltIn_Print_Titles_1">"$#REF!.$A$1:$AMJ$5"</definedName>
    <definedName name="Excel_BuiltIn_Print_Titles_1_1">#REF!</definedName>
    <definedName name="Excel_BuiltIn_Print_Titles_1_1_1">#REF!</definedName>
    <definedName name="execucao">#REF!</definedName>
    <definedName name="Extenso_Valor">#REF!</definedName>
    <definedName name="FAIXA">#NAME?</definedName>
    <definedName name="FAP">#NAME?</definedName>
    <definedName name="fdkewfjnewfnew">#REF!</definedName>
    <definedName name="FERRAMENTAS">#REF!</definedName>
    <definedName name="fonte_cod">#REF!</definedName>
    <definedName name="FR01_">#REF!</definedName>
    <definedName name="FR02_">#REF!</definedName>
    <definedName name="FR03_">#REF!</definedName>
    <definedName name="FR04_">#REF!</definedName>
    <definedName name="FR05_">#REF!</definedName>
    <definedName name="FR06_">#REF!</definedName>
    <definedName name="FREQ_ESQ_EXTERNA">#REF!</definedName>
    <definedName name="FREQ_FACHADA_ENVID">#REF!</definedName>
    <definedName name="GERALZÃO">'[1]Validação - MO'!#REF!</definedName>
    <definedName name="HORA_NORMAL">"""""""dados-#REF!"""""""</definedName>
    <definedName name="HORA_NOTURNA">"""""""dados-#REF!"""""""</definedName>
    <definedName name="HORARIO_LICITACAO">"""""""inserção-de-#REF!"""""""</definedName>
    <definedName name="IMP01_">#REF!</definedName>
    <definedName name="IMP01__">#REF!</definedName>
    <definedName name="IMP02_">#REF!</definedName>
    <definedName name="IMP03_">#REF!</definedName>
    <definedName name="IMP03_COMP">#REF!</definedName>
    <definedName name="imposto">#REF!</definedName>
    <definedName name="INFORMAÇÕES">'[7]BASE I'!$B$16:$AB$36</definedName>
    <definedName name="Insalubridade">#NAME?</definedName>
    <definedName name="ISS">#NAME?</definedName>
    <definedName name="item">#REF!</definedName>
    <definedName name="Jan_94">#REF!</definedName>
    <definedName name="JORNADA_MES_ESQ_EXTERNA_ENC">#REF!</definedName>
    <definedName name="JORNADA_MES_ESQ_EXTERNA_SERV">#REF!</definedName>
    <definedName name="JORNADA_MES_FACHADA_ENVID_ENC">#REF!</definedName>
    <definedName name="JORNADA_MES_FACHADA_ENVID_SERV">#REF!</definedName>
    <definedName name="jyfrmujyrm">#REF!</definedName>
    <definedName name="kl">#REF!</definedName>
    <definedName name="lista1">#REF!</definedName>
    <definedName name="lista2">#REF!</definedName>
    <definedName name="LOCAL_DE_EXECUCAO">"""""""inserção-de-#REF!"""""""</definedName>
    <definedName name="LP01_">#REF!</definedName>
    <definedName name="MATERIAIS">"""""""inserção-de-#REF!"""""""</definedName>
    <definedName name="Material_Lote_01">'[8]Materiais TR EM DESUSO'!$F$37</definedName>
    <definedName name="Matriz">'[7]BASE I'!$B$16:$AB$52</definedName>
    <definedName name="MEDIA_ANUAL_DIAS_TRABALHO_MES">"""""""dados-#REF!"""""""</definedName>
    <definedName name="MESES_NO_ANO">"""""""dados-#REF!"""""""</definedName>
    <definedName name="MG01_">#REF!</definedName>
    <definedName name="mg01__">#REF!</definedName>
    <definedName name="MG01_C">#REF!</definedName>
    <definedName name="MG02_">#REF!</definedName>
    <definedName name="mg02__">#REF!</definedName>
    <definedName name="MG03_">#REF!</definedName>
    <definedName name="mg03__">#REF!</definedName>
    <definedName name="MG03_C">#REF!</definedName>
    <definedName name="MG04_">#REF!</definedName>
    <definedName name="mg04__">#REF!</definedName>
    <definedName name="MG05_">#REF!</definedName>
    <definedName name="mg05__">#REF!</definedName>
    <definedName name="MG06_">#REF!</definedName>
    <definedName name="mg06__">#REF!</definedName>
    <definedName name="MG07_">#REF!</definedName>
    <definedName name="mg07__">#REF!</definedName>
    <definedName name="MODALIDADE_DE_LICITACAO">"""""""inserção-de-#REF!"""""""</definedName>
    <definedName name="Não">[4]Efetivo!#REF!</definedName>
    <definedName name="Não_possui_sindicato_e_ou_Convenção_Coletiva__fonte_de_pesquisa_da_média_salarial__https___dissidio.com.br">#REF!</definedName>
    <definedName name="nome">#REF!</definedName>
    <definedName name="NUMERO_MESES_EXEC_CONTRATUAL">"""""""inserção-de-#REF!"""""""</definedName>
    <definedName name="NUMERO_PREGAO">"""""""inserção-de-#REF!"""""""</definedName>
    <definedName name="NUMERO_PROCESSO">"""""""inserção-de-#REF!"""""""</definedName>
    <definedName name="OUTRAS_AUSENCIAS">"""""""encargos-sociais-e-#REF!"""""""</definedName>
    <definedName name="OUTRAS_AUSENCIAS_DESCRICAO">"""""""inserção-de-#REF!"""""""</definedName>
    <definedName name="OUTROS_BENEFICIOS_1">"""""""inserção-de-#REF!"""""""</definedName>
    <definedName name="OUTROS_BENEFICIOS_1_DESCRICAO">"""""""inserção-de-#REF!"""""""</definedName>
    <definedName name="OUTROS_BENEFICIOS_2">"""""""inserção-de-#REF!"""""""</definedName>
    <definedName name="OUTROS_BENEFICIOS_2_DESCRICAO">"""""""inserção-de-#REF!"""""""</definedName>
    <definedName name="OUTROS_BENEFICIOS_3">"""""""inserção-de-#REF!"""""""</definedName>
    <definedName name="OUTROS_BENEFICIOS_3_DESCRICAO">"""""""inserção-de-#REF!"""""""</definedName>
    <definedName name="OUTROS_INSUMOS">"""""""inserção-de-#REF!"""""""</definedName>
    <definedName name="OUTROS_INSUMOS_DESCRICAO">"""""""inserção-de-#REF!"""""""</definedName>
    <definedName name="OUTROS_REMUNERACAO_1">"""""""inserção-de-#REF!"""""""</definedName>
    <definedName name="OUTROS_REMUNERACAO_1_DESCRICAO">"""""""inserção-de-#REF!"""""""</definedName>
    <definedName name="OUTROS_REMUNERACAO_2">"""""""inserção-de-#REF!"""""""</definedName>
    <definedName name="OUTROS_REMUNERACAO_2_DESCRICAO">"""""""inserção-de-#ref!.[.$C$35]:inserção-de-#REF!"""""""</definedName>
    <definedName name="OUTROS_REMUNERACAO_3">"""""""inserção-de-#REF!"""""""</definedName>
    <definedName name="OUTROS_REMUNERACAO_3_DESCRICAO">"""""""inserção-de-#ref!.[.$C$36]:inserção-de-#REF!"""""""</definedName>
    <definedName name="partfunc">'[9]Anexo I'!#REF!</definedName>
    <definedName name="PER01_">#REF!</definedName>
    <definedName name="PER02_">#REF!</definedName>
    <definedName name="PER03_">#REF!</definedName>
    <definedName name="PER04_">#REF!</definedName>
    <definedName name="PERC_ADIC_FERIAS">"""""""encargos-sociais-e-#REF!"""""""</definedName>
    <definedName name="PERC_ADIC_INS">"""""""inserção-de-#REF!"""""""</definedName>
    <definedName name="PERC_ADIC_INSALUB">#REF!</definedName>
    <definedName name="PERC_ADIC_NOT">"""""""inserção-de-#REF!"""""""</definedName>
    <definedName name="PERC_ADIC_PERIC">"""""""inserção-de-#REF!"""""""</definedName>
    <definedName name="PERC_AVISO_PREVIO_IND">"""""""encargos-sociais-e-#REF!"""""""</definedName>
    <definedName name="PERC_AVISO_PREVIO_TRAB">"""""""encargos-sociais-e-#REF!"""""""</definedName>
    <definedName name="PERC_COFINS">"""""""inserção-de-#REF!"""""""</definedName>
    <definedName name="PERC_CONTRIB_SOCIAL">"""""""""""""""'dados-estatisticos'!#REF!"""""""""""""""</definedName>
    <definedName name="PERC_CUSTOS_INDIRETOS">"""""""inserção-de-#REF!"""""""</definedName>
    <definedName name="PERC_DEC_TERC">"""""""encargos-sociais-e-#REF!"""""""</definedName>
    <definedName name="PERC_DESC_TRANSP_REMUNERACAO">"""""""dados-#REF!"""""""</definedName>
    <definedName name="PERC_EMPREG_AFAST_TRAB">"""""""dados-#REF!"""""""</definedName>
    <definedName name="PERC_EMPREG_AVISO_PREVIO_IND">"""""""dados-#REF!"""""""</definedName>
    <definedName name="PERC_EMPREG_AVISO_PREVIO_TRAB">"""""""dados-#REF!"""""""</definedName>
    <definedName name="PERC_EMPREG_DEMIT_SEM_JUSTA_CAUSA_TOTAL_DESLIG">"""""""dados-#REF!"""""""</definedName>
    <definedName name="PERC_FGTS">"""""""encargos-sociais-e-#REF!"""""""</definedName>
    <definedName name="PERC_FGTS_AVISO_PREV_IND">"""""""""""""""'encargos-sociais-e-trabalhistas'!#REF!"""""""""""""""</definedName>
    <definedName name="PERC_GPS_FGTS">"""""""encargos-sociais-e-#REF!"""""""</definedName>
    <definedName name="PERC_GPS_FGTS_AVISO_PREVIO_TRAB">"""""""""""""""'encargos-sociais-e-trabalhistas'!#REF!"""""""""""""""</definedName>
    <definedName name="PERC_HORA_EXTRA">"""""""inserção-de-#REF!"""""""</definedName>
    <definedName name="PERC_INCRA">"""""""encargos-sociais-e-#REF!"""""""</definedName>
    <definedName name="PERC_INSS">"""""""encargos-sociais-e-#REF!"""""""</definedName>
    <definedName name="PERC_ISS">"""""""inserção-de-#REF!"""""""</definedName>
    <definedName name="PERC_LUCRO">"""""""inserção-de-#REF!"""""""</definedName>
    <definedName name="PERC_MULTA_FGTS">"""""""dados-#REF!"""""""</definedName>
    <definedName name="PERC_MULTA_FGTS_AV_PREV_IND">"""""""""""""""'encargos-sociais-e-trabalhistas'!#REF!"""""""""""""""</definedName>
    <definedName name="PERC_MULTA_FGTS_AV_PREV_TRAB">"""""""encargos-sociais-e-#REF!"""""""</definedName>
    <definedName name="PERC_NASCIDOS_VIVOS_POPUL_FEM">"""""""dados-#REF!"""""""</definedName>
    <definedName name="PERC_PARTIC_FEM_VIGIL">"""""""dados-#REF!"""""""</definedName>
    <definedName name="PERC_PARTIC_MASC_VIGIL">"""""""dados-#REF!"""""""</definedName>
    <definedName name="PERC_PIS">"""""""inserção-de-#REF!"""""""</definedName>
    <definedName name="PERC_RAT">"""""""encargos-sociais-e-#REF!"""""""</definedName>
    <definedName name="PERC_SAL_EDUCACAO">"""""""encargos-sociais-e-#REF!"""""""</definedName>
    <definedName name="PERC_SEBRAE">"""""""encargos-sociais-e-#REF!"""""""</definedName>
    <definedName name="PERC_SENAC">"""""""encargos-sociais-e-#REF!"""""""</definedName>
    <definedName name="PERC_SESC">"""""""encargos-sociais-e-#REF!"""""""</definedName>
    <definedName name="PERC_SUBSTITUTO_ACID_TRAB">"""""""encargos-sociais-e-#REF!"""""""</definedName>
    <definedName name="PERC_SUBSTITUTO_AFAST_MATERN">"""""""encargos-sociais-e-#REF!"""""""</definedName>
    <definedName name="PERC_SUBSTITUTO_AUSENCIAS_LEGAIS">"""""""encargos-sociais-e-#REF!"""""""</definedName>
    <definedName name="PERC_SUBSTITUTO_FERIAS">"""""""encargos-sociais-e-#REF!"""""""</definedName>
    <definedName name="PERC_SUBSTITUTO_LICENCA_PATERNIDADE">"""""""encargos-sociais-e-#REF!"""""""</definedName>
    <definedName name="PERC_SUBSTITUTO_OUTRAS_AUSENCIAS">"""""""inserção-de-#REF!"""""""</definedName>
    <definedName name="Periculos">'[5]Validação - MO'!#REF!</definedName>
    <definedName name="Periculosidade">#REF!</definedName>
    <definedName name="PIS">#NAME?</definedName>
    <definedName name="PL01_">#REF!</definedName>
    <definedName name="pl01__">#REF!</definedName>
    <definedName name="PN01_">#REF!</definedName>
    <definedName name="PN02_">#REF!</definedName>
    <definedName name="PN03_">#REF!</definedName>
    <definedName name="PN04_">#REF!</definedName>
    <definedName name="PN05_">#REF!</definedName>
    <definedName name="PN06_">#REF!</definedName>
    <definedName name="PN07_">#REF!</definedName>
    <definedName name="PN08_">#REF!</definedName>
    <definedName name="PN09_">#REF!</definedName>
    <definedName name="Po">#REF!</definedName>
    <definedName name="PORTARIA_LIMITES">#REF!</definedName>
    <definedName name="PP01_">#REF!</definedName>
    <definedName name="PP01_03">#REF!</definedName>
    <definedName name="PP01_COMP">#REF!</definedName>
    <definedName name="PP02_COMP">#REF!</definedName>
    <definedName name="PP03_c">#REF!</definedName>
    <definedName name="PP03_COMP">#REF!</definedName>
    <definedName name="PP04_">#REF!</definedName>
    <definedName name="PP04_C">#REF!</definedName>
    <definedName name="PP04_COMP">#REF!</definedName>
    <definedName name="PP05_">#REF!</definedName>
    <definedName name="PP05_C">#REF!</definedName>
    <definedName name="PP05_COMP">#REF!</definedName>
    <definedName name="PP06_">#REF!</definedName>
    <definedName name="pp06__">#REF!</definedName>
    <definedName name="PP06_C">#REF!</definedName>
    <definedName name="PP06_COMP">#REF!</definedName>
    <definedName name="PP07_">#REF!</definedName>
    <definedName name="pp07__">#REF!</definedName>
    <definedName name="PP07_C">#REF!</definedName>
    <definedName name="PP07_COMP">#REF!</definedName>
    <definedName name="PP08_">#REF!</definedName>
    <definedName name="pp08__">#REF!</definedName>
    <definedName name="PP08_C">#REF!</definedName>
    <definedName name="PP08_COMP">#REF!</definedName>
    <definedName name="PP09_">#REF!</definedName>
    <definedName name="pp09__">#REF!</definedName>
    <definedName name="PP09_C">#REF!</definedName>
    <definedName name="PP09_COMP">#REF!</definedName>
    <definedName name="PP10_">#REF!</definedName>
    <definedName name="pp10__">#REF!</definedName>
    <definedName name="PP10_C">#REF!</definedName>
    <definedName name="PP10_COMP">#REF!</definedName>
    <definedName name="PP11_">#REF!</definedName>
    <definedName name="pp11__">#REF!</definedName>
    <definedName name="PP11_C">#REF!</definedName>
    <definedName name="PP11_COMP">#REF!</definedName>
    <definedName name="PP12_">#REF!</definedName>
    <definedName name="pp12__">#REF!</definedName>
    <definedName name="PP12_C">#REF!</definedName>
    <definedName name="PP12_COMP">#REF!</definedName>
    <definedName name="PP13_">#REF!</definedName>
    <definedName name="pp13__">#REF!</definedName>
    <definedName name="PP13_C">#REF!</definedName>
    <definedName name="PP13_COMP">#REF!</definedName>
    <definedName name="PP14_">#REF!</definedName>
    <definedName name="pp14__">#REF!</definedName>
    <definedName name="PP14_C">#REF!</definedName>
    <definedName name="PP14_COMP">#REF!</definedName>
    <definedName name="PP15_">#REF!</definedName>
    <definedName name="pp15__">#REF!</definedName>
    <definedName name="PP15_C">#REF!</definedName>
    <definedName name="PP15_COMP">#REF!</definedName>
    <definedName name="PP16_">#REF!</definedName>
    <definedName name="pp16__">#REF!</definedName>
    <definedName name="PP16_C">#REF!</definedName>
    <definedName name="PP16_COMP">#REF!</definedName>
    <definedName name="PP17_">#REF!</definedName>
    <definedName name="pp17__">#REF!</definedName>
    <definedName name="PP17_C">#REF!</definedName>
    <definedName name="PP17_COMP">#REF!</definedName>
    <definedName name="PP18_">#REF!</definedName>
    <definedName name="pp18__">#REF!</definedName>
    <definedName name="PP18_C">#REF!</definedName>
    <definedName name="PP18_COMP">#REF!</definedName>
    <definedName name="PP19_">#REF!</definedName>
    <definedName name="PP19_C">#REF!</definedName>
    <definedName name="PP20_">#REF!</definedName>
    <definedName name="PP20_C">#REF!</definedName>
    <definedName name="PP21_">#REF!</definedName>
    <definedName name="PP21_C">#REF!</definedName>
    <definedName name="PP22_">#REF!</definedName>
    <definedName name="PP22_C">#REF!</definedName>
    <definedName name="PP23_">#REF!</definedName>
    <definedName name="PP23_C">#REF!</definedName>
    <definedName name="PP24_">#REF!</definedName>
    <definedName name="PP24_C">#REF!</definedName>
    <definedName name="PPPAs">#REF!</definedName>
    <definedName name="preco_diesel">'[2]Preços - Combustível'!$B$12</definedName>
    <definedName name="preco_gasolina">'[2]Preços - Combustível'!$B$11</definedName>
    <definedName name="precounitariobdi">#REF!</definedName>
    <definedName name="PRODUT_AREA_ESQ_EXTERNA">#REF!</definedName>
    <definedName name="PRODUT_AREA_EXTERNA">#REF!</definedName>
    <definedName name="PRODUT_AREA_FACHADA_ENVID">#REF!</definedName>
    <definedName name="PRODUT_AREA_HOSPITALAR">#REF!</definedName>
    <definedName name="PRODUT_AREA_INTERNA">#REF!</definedName>
    <definedName name="PRP01_">#REF!</definedName>
    <definedName name="PRP02_">#REF!</definedName>
    <definedName name="PRP03_">#REF!</definedName>
    <definedName name="PRP04_">#REF!</definedName>
    <definedName name="PRP04_C">#REF!</definedName>
    <definedName name="PRP04_COMP">#REF!</definedName>
    <definedName name="PRP05_">#REF!</definedName>
    <definedName name="PRP05_C">#REF!</definedName>
    <definedName name="PRP05_COMP">#REF!</definedName>
    <definedName name="PRP06_">#REF!</definedName>
    <definedName name="PRP06__">#REF!</definedName>
    <definedName name="PRP07_">#REF!</definedName>
    <definedName name="PRP08_">#REF!</definedName>
    <definedName name="PRP08_C">#REF!</definedName>
    <definedName name="PRP08_COMP">#REF!</definedName>
    <definedName name="PRP09_">#REF!</definedName>
    <definedName name="PRP09_C">#REF!</definedName>
    <definedName name="PRP10_">#REF!</definedName>
    <definedName name="PRP11_">#REF!</definedName>
    <definedName name="PRP11_C">#REF!</definedName>
    <definedName name="PRP12_">#REF!</definedName>
    <definedName name="PRP12_C">#REF!</definedName>
    <definedName name="PRP13_">#REF!</definedName>
    <definedName name="PRP13_C">#REF!</definedName>
    <definedName name="PRP14_">#REF!</definedName>
    <definedName name="PRP15_">#REF!</definedName>
    <definedName name="PRP15_C">#REF!</definedName>
    <definedName name="PT01_">#REF!</definedName>
    <definedName name="PT01_C">#REF!</definedName>
    <definedName name="PT02_">#REF!</definedName>
    <definedName name="pt02__">#REF!</definedName>
    <definedName name="PT03_">#REF!</definedName>
    <definedName name="PT03_04">#REF!</definedName>
    <definedName name="PT04_C">#REF!</definedName>
    <definedName name="PT04_COMP">#REF!</definedName>
    <definedName name="punitario">#REF!</definedName>
    <definedName name="QTDE_DE_ENC">#REF!</definedName>
    <definedName name="QTDE_DE_SERV">#REF!</definedName>
    <definedName name="QTDE_DE_SERV_HOSP">#REF!</definedName>
    <definedName name="QTDE_ESTIMADA_SERVENTES">'[3]Produtividade-Efetivo'!#REF!</definedName>
    <definedName name="quant">#REF!</definedName>
    <definedName name="RA01_">#REF!</definedName>
    <definedName name="RA01_02">#REF!</definedName>
    <definedName name="RA03_">#REF!</definedName>
    <definedName name="ra03__">#REF!</definedName>
    <definedName name="RA04_">#REF!</definedName>
    <definedName name="ra04__">#REF!</definedName>
    <definedName name="RA05_">#REF!</definedName>
    <definedName name="ra05__">#REF!</definedName>
    <definedName name="RAMO">"""""""inserção-de-#REF!"""""""</definedName>
    <definedName name="RAT">#NAME?</definedName>
    <definedName name="RECEITA_BRUTA">#NAME?</definedName>
    <definedName name="REGIME">#NAME?</definedName>
    <definedName name="REGIME_DE_TRIBUTAÇÃO">#NAME?</definedName>
    <definedName name="RELACAO_SERVENTES_ENCARREGADOS">#REF!</definedName>
    <definedName name="res">#REF!</definedName>
    <definedName name="resumo">#REF!</definedName>
    <definedName name="RV01_">#REF!</definedName>
    <definedName name="RV02_">#REF!</definedName>
    <definedName name="RV02_03">#REF!</definedName>
    <definedName name="RV03_">#REF!</definedName>
    <definedName name="RV04_">#REF!</definedName>
    <definedName name="RV04_C">#REF!</definedName>
    <definedName name="RV04_COMP">#REF!</definedName>
    <definedName name="RV05_">#REF!</definedName>
    <definedName name="RV06_">#REF!</definedName>
    <definedName name="RV07_">#REF!</definedName>
    <definedName name="RV08_">#REF!</definedName>
    <definedName name="S">[4]Efetivo!#REF!</definedName>
    <definedName name="SAC01.1_C">#REF!</definedName>
    <definedName name="SAC01.2_C">#REF!</definedName>
    <definedName name="SAC01_">#REF!</definedName>
    <definedName name="SAC02.1_C">#REF!</definedName>
    <definedName name="SAC02.10_C">#REF!</definedName>
    <definedName name="SAC02.11_C">#REF!</definedName>
    <definedName name="SAC02.2_C">#REF!</definedName>
    <definedName name="SAC02.3_C">#REF!</definedName>
    <definedName name="SAC02.7_C">#REF!</definedName>
    <definedName name="SAC02.8_C">#REF!</definedName>
    <definedName name="SAC02.9_C">#REF!</definedName>
    <definedName name="SAC02_">#REF!</definedName>
    <definedName name="SAC03.1_C">#REF!</definedName>
    <definedName name="SAC03.2_C">#REF!</definedName>
    <definedName name="SAC03_">#REF!</definedName>
    <definedName name="sac03__">#REF!</definedName>
    <definedName name="SAC04_">#REF!</definedName>
    <definedName name="SAC05.1_C">#REF!</definedName>
    <definedName name="SAC05.2_C">#REF!</definedName>
    <definedName name="SAC05.3_C">#REF!</definedName>
    <definedName name="SAC05_">#REF!</definedName>
    <definedName name="sac05__">#REF!</definedName>
    <definedName name="SAC06.1_C">#REF!</definedName>
    <definedName name="SAC06.2_C">#REF!</definedName>
    <definedName name="SAC06_">#REF!</definedName>
    <definedName name="sac06__">#REF!</definedName>
    <definedName name="SAC07.1_C">#REF!</definedName>
    <definedName name="SAC07.2_C">#REF!</definedName>
    <definedName name="SAC07_">#REF!</definedName>
    <definedName name="SAC07_08">#REF!</definedName>
    <definedName name="SAC08.1_C">#REF!</definedName>
    <definedName name="SAC08.2_C">#REF!</definedName>
    <definedName name="SAC08.3_C">#REF!</definedName>
    <definedName name="SAC08.4_C">#REF!</definedName>
    <definedName name="SAC09.1_C">#REF!</definedName>
    <definedName name="SAC09.2_C">#REF!</definedName>
    <definedName name="SAC09_">#REF!</definedName>
    <definedName name="SAC10_">#REF!</definedName>
    <definedName name="SAC11_">#REF!</definedName>
    <definedName name="SAC12.6_C">#REF!</definedName>
    <definedName name="SAC12.6_COMP">#REF!</definedName>
    <definedName name="SAC12_">#REF!</definedName>
    <definedName name="SAC13_">#REF!</definedName>
    <definedName name="SAC14_">#REF!</definedName>
    <definedName name="sac15_">#REF!</definedName>
    <definedName name="sad">#REF!</definedName>
    <definedName name="sal">#REF!</definedName>
    <definedName name="SAL_MINIMO">"""""""inserção-de-#REF!"""""""</definedName>
    <definedName name="Salário">#REF!</definedName>
    <definedName name="SALARIO_BASE">"""""""inserção-de-#REF!"""""""</definedName>
    <definedName name="Salário_Base">#NAME?</definedName>
    <definedName name="SALARIO_NORMATIVO_ENC">#REF!</definedName>
    <definedName name="SALARIO_NORMATIVO_SERV">#REF!</definedName>
    <definedName name="SALARIO_NORMATIVO_SERV_HOSP">#REF!</definedName>
    <definedName name="SALAUX">#REF!</definedName>
    <definedName name="salRT">#REF!</definedName>
    <definedName name="sdsd">#REF!</definedName>
    <definedName name="SE01_">#REF!</definedName>
    <definedName name="SE01_C">#REF!</definedName>
    <definedName name="SE02_">#REF!</definedName>
    <definedName name="SE02_C">#REF!</definedName>
    <definedName name="SE03_">#REF!</definedName>
    <definedName name="SE03_C">#REF!</definedName>
    <definedName name="SE04_">#REF!</definedName>
    <definedName name="SE04_C">#REF!</definedName>
    <definedName name="SE04_COMP">#REF!</definedName>
    <definedName name="SE05_">#REF!</definedName>
    <definedName name="SE05_C">#REF!</definedName>
    <definedName name="SE06_">#REF!</definedName>
    <definedName name="SE06_C">#REF!</definedName>
    <definedName name="SE06_COMP">#REF!</definedName>
    <definedName name="SE07_">#REF!</definedName>
    <definedName name="SE07_C">#REF!</definedName>
    <definedName name="SE08_">#REF!</definedName>
    <definedName name="SE09_">#REF!</definedName>
    <definedName name="SE09_C">#REF!</definedName>
    <definedName name="SE10_">#REF!</definedName>
    <definedName name="SE10_C">#REF!</definedName>
    <definedName name="SE10_COMP">#REF!</definedName>
    <definedName name="SE11_">#REF!</definedName>
    <definedName name="SE11_C">#REF!</definedName>
    <definedName name="SE12_">#REF!</definedName>
    <definedName name="SE12__">#REF!</definedName>
    <definedName name="SE12_C">#REF!</definedName>
    <definedName name="SE12_COMP">#REF!</definedName>
    <definedName name="SE13_">#REF!</definedName>
    <definedName name="se13__">#REF!</definedName>
    <definedName name="SE13_C">#REF!</definedName>
    <definedName name="SE13_COMP">#REF!</definedName>
    <definedName name="SE14_">#REF!</definedName>
    <definedName name="SE14_C">#REF!</definedName>
    <definedName name="SE15_">#REF!</definedName>
    <definedName name="SE15_C">#REF!</definedName>
    <definedName name="SE15_COMP">#REF!</definedName>
    <definedName name="SE16_">#REF!</definedName>
    <definedName name="SE16_C">#REF!</definedName>
    <definedName name="SE17_">#REF!</definedName>
    <definedName name="SE17__">#REF!</definedName>
    <definedName name="SE17_C">#REF!</definedName>
    <definedName name="SE18_">#REF!</definedName>
    <definedName name="SE18__">#REF!</definedName>
    <definedName name="SE18_C">#REF!</definedName>
    <definedName name="SE19_">#REF!</definedName>
    <definedName name="SE19__">#REF!</definedName>
    <definedName name="SE19_C">#REF!</definedName>
    <definedName name="SE20_">#REF!</definedName>
    <definedName name="SE20__">#REF!</definedName>
    <definedName name="SE20_C">#REF!</definedName>
    <definedName name="SE20_COMP">#REF!</definedName>
    <definedName name="SE21_">#REF!</definedName>
    <definedName name="SE21__">#REF!</definedName>
    <definedName name="SE21_C">#REF!</definedName>
    <definedName name="SE22_">#REF!</definedName>
    <definedName name="SE22__">#REF!</definedName>
    <definedName name="SE22_COMP">#REF!</definedName>
    <definedName name="SE23_">#REF!</definedName>
    <definedName name="SE23__">#REF!</definedName>
    <definedName name="SE23_C">#REF!</definedName>
    <definedName name="SE24_">#REF!</definedName>
    <definedName name="SE24_C">#REF!</definedName>
    <definedName name="SE25_">#REF!</definedName>
    <definedName name="SE25_C">#REF!</definedName>
    <definedName name="SE26_">#REF!</definedName>
    <definedName name="SE26_C">#REF!</definedName>
    <definedName name="SE26_COMP">#REF!</definedName>
    <definedName name="SE27_">#REF!</definedName>
    <definedName name="SE27_C">#REF!</definedName>
    <definedName name="SE28_">#REF!</definedName>
    <definedName name="SE28_C">#REF!</definedName>
    <definedName name="SE28_COMP">#REF!</definedName>
    <definedName name="SE29_">#REF!</definedName>
    <definedName name="SE29_C">#REF!</definedName>
    <definedName name="SE29_COMP">#REF!</definedName>
    <definedName name="SE30_">#REF!</definedName>
    <definedName name="SE30_C">#REF!</definedName>
    <definedName name="SE30_COMP">#REF!</definedName>
    <definedName name="SE31_">#REF!</definedName>
    <definedName name="SE31_C">#REF!</definedName>
    <definedName name="SE31_COMP">#REF!</definedName>
    <definedName name="SE32_">#REF!</definedName>
    <definedName name="SE32_C">#REF!</definedName>
    <definedName name="SE32_COMP">#REF!</definedName>
    <definedName name="SE33_">#REF!</definedName>
    <definedName name="SE33_C">#REF!</definedName>
    <definedName name="SE33_COMP">#REF!</definedName>
    <definedName name="SE34_">#REF!</definedName>
    <definedName name="SE34__">#REF!</definedName>
    <definedName name="SE34_COMP">#REF!</definedName>
    <definedName name="SE35_">#REF!</definedName>
    <definedName name="SE35__">#REF!</definedName>
    <definedName name="SE35_C">#REF!</definedName>
    <definedName name="SE35_COMP">#REF!</definedName>
    <definedName name="SE36_">#REF!</definedName>
    <definedName name="SE36__">#REF!</definedName>
    <definedName name="SE36_C">#REF!</definedName>
    <definedName name="SE36_COMP">#REF!</definedName>
    <definedName name="SE37_">#REF!</definedName>
    <definedName name="SE37__">#REF!</definedName>
    <definedName name="SE37_C">#REF!</definedName>
    <definedName name="SE37_COMP">#REF!</definedName>
    <definedName name="SE38_">#REF!</definedName>
    <definedName name="SE38__">#REF!</definedName>
    <definedName name="SE38_C">#REF!</definedName>
    <definedName name="SE38_COMP">#REF!</definedName>
    <definedName name="SE39_">#REF!</definedName>
    <definedName name="SE39_C">#REF!</definedName>
    <definedName name="SE39_COMP">#REF!</definedName>
    <definedName name="SE40_">#REF!</definedName>
    <definedName name="SE40_C">#REF!</definedName>
    <definedName name="SE40_COMP">#REF!</definedName>
    <definedName name="SE41_">#REF!</definedName>
    <definedName name="SE41_C">#REF!</definedName>
    <definedName name="SE41_COMP">#REF!</definedName>
    <definedName name="SE42_">#REF!</definedName>
    <definedName name="SE42_C">#REF!</definedName>
    <definedName name="SE42_COMP">#REF!</definedName>
    <definedName name="SE43_">#REF!</definedName>
    <definedName name="SE43_C">#REF!</definedName>
    <definedName name="SE43_COMP">#REF!</definedName>
    <definedName name="SE44_">#REF!</definedName>
    <definedName name="SE44_C">#REF!</definedName>
    <definedName name="SE44_COMP">#REF!</definedName>
    <definedName name="SE45_">#REF!</definedName>
    <definedName name="SE45_C">#REF!</definedName>
    <definedName name="SE45_COMP">#REF!</definedName>
    <definedName name="SE46_">#REF!</definedName>
    <definedName name="SE46_C">#REF!</definedName>
    <definedName name="SE46_COMP">#REF!</definedName>
    <definedName name="SE47_">#REF!</definedName>
    <definedName name="SE47_C">#REF!</definedName>
    <definedName name="SE47_COMP">#REF!</definedName>
    <definedName name="SE48_">#REF!</definedName>
    <definedName name="SE48_C">#REF!</definedName>
    <definedName name="SE48_COMP">#REF!</definedName>
    <definedName name="SE49_">#REF!</definedName>
    <definedName name="SE49_C">#REF!</definedName>
    <definedName name="SE49_COMP">#REF!</definedName>
    <definedName name="SE50_">#REF!</definedName>
    <definedName name="SE50_C">#REF!</definedName>
    <definedName name="SE50_COMP">#REF!</definedName>
    <definedName name="SE51_">#REF!</definedName>
    <definedName name="SE51_C">#REF!</definedName>
    <definedName name="SE52_">#REF!</definedName>
    <definedName name="SE52_C">#REF!</definedName>
    <definedName name="SE53_">#REF!</definedName>
    <definedName name="SE53_C">#REF!</definedName>
    <definedName name="SE54_">#REF!</definedName>
    <definedName name="SE54_C">#REF!</definedName>
    <definedName name="SE55_">#REF!</definedName>
    <definedName name="SE55_C">#REF!</definedName>
    <definedName name="SE56_">#REF!</definedName>
    <definedName name="SE56__">#REF!</definedName>
    <definedName name="SE56_C">#REF!</definedName>
    <definedName name="SE57_">#REF!</definedName>
    <definedName name="SE57_C">#REF!</definedName>
    <definedName name="SE58_">#REF!</definedName>
    <definedName name="SE58__">#REF!</definedName>
    <definedName name="SE58_C">#REF!</definedName>
    <definedName name="SE58_comp">#REF!</definedName>
    <definedName name="SE59_">#REF!</definedName>
    <definedName name="SE59_C">#REF!</definedName>
    <definedName name="SE59_COMP">#REF!</definedName>
    <definedName name="SE60_">#REF!</definedName>
    <definedName name="SE60__">#REF!</definedName>
    <definedName name="SE61_">#REF!</definedName>
    <definedName name="SE62_">#REF!</definedName>
    <definedName name="SE62_C">#REF!</definedName>
    <definedName name="SE63_">#REF!</definedName>
    <definedName name="se65__">#REF!</definedName>
    <definedName name="SE67_">#REF!</definedName>
    <definedName name="SE68_">#REF!</definedName>
    <definedName name="SE692_">#REF!</definedName>
    <definedName name="SE72_C">#REF!</definedName>
    <definedName name="SE74_">#REF!</definedName>
    <definedName name="SE75_">#REF!</definedName>
    <definedName name="SE76_">#REF!</definedName>
    <definedName name="SE77_C">#REF!</definedName>
    <definedName name="SE78_">#REF!</definedName>
    <definedName name="SE79_">#REF!</definedName>
    <definedName name="SE80_">#REF!</definedName>
    <definedName name="SE81_">#REF!</definedName>
    <definedName name="SE82_">#REF!</definedName>
    <definedName name="SE83_">#REF!</definedName>
    <definedName name="SE84_">#REF!</definedName>
    <definedName name="SE85_">#REF!</definedName>
    <definedName name="SE86_">#REF!</definedName>
    <definedName name="SE87_">#REF!</definedName>
    <definedName name="SE88_">#REF!</definedName>
    <definedName name="SE89_">#REF!</definedName>
    <definedName name="SE90_">#REF!</definedName>
    <definedName name="SECRETARIO_EXECUTIVO">[10]RESUMO!#REF!</definedName>
    <definedName name="SERVENTE">#REF!</definedName>
    <definedName name="SERVENTE_AREA_HOSPITALAR">#REF!</definedName>
    <definedName name="Serviços">'[11]Dados - Não mexer'!$A:$A</definedName>
    <definedName name="SH01_04">#REF!</definedName>
    <definedName name="SH01_C">#REF!</definedName>
    <definedName name="SH01_COMP">#REF!</definedName>
    <definedName name="SH02_C">#REF!</definedName>
    <definedName name="SH02_COMP">#REF!</definedName>
    <definedName name="SH03_C">#REF!</definedName>
    <definedName name="SH03_COMP">#REF!</definedName>
    <definedName name="SH04_C">#REF!</definedName>
    <definedName name="SH04_COMP">#REF!</definedName>
    <definedName name="SH05_">#REF!</definedName>
    <definedName name="SH05_06">#REF!</definedName>
    <definedName name="SH05_C">#REF!</definedName>
    <definedName name="SH05_COMP">#REF!</definedName>
    <definedName name="SH06_C">#REF!</definedName>
    <definedName name="SH06_COMP">#REF!</definedName>
    <definedName name="SH07_">#REF!</definedName>
    <definedName name="SH07_08">#REF!</definedName>
    <definedName name="SH07_COMP">#REF!</definedName>
    <definedName name="SH08_COMP">#REF!</definedName>
    <definedName name="SH09_">#REF!</definedName>
    <definedName name="SH09_10">#REF!</definedName>
    <definedName name="SH09_C">#REF!</definedName>
    <definedName name="SH09_COMP">#REF!</definedName>
    <definedName name="SH10_C">#REF!</definedName>
    <definedName name="SH10_COMP">#REF!</definedName>
    <definedName name="SH11_">#REF!</definedName>
    <definedName name="sh11__">#REF!</definedName>
    <definedName name="SH12_">#REF!</definedName>
    <definedName name="sh12__">#REF!</definedName>
    <definedName name="SH13_">#REF!</definedName>
    <definedName name="sh13__">#REF!</definedName>
    <definedName name="SH13_C">#REF!</definedName>
    <definedName name="SH13_COMP">#REF!</definedName>
    <definedName name="SH14_">#REF!</definedName>
    <definedName name="sh14__">#REF!</definedName>
    <definedName name="SH14_C">#REF!</definedName>
    <definedName name="SH14_COMP">#REF!</definedName>
    <definedName name="SH15_">#REF!</definedName>
    <definedName name="sh15__">#REF!</definedName>
    <definedName name="SH15_C">#REF!</definedName>
    <definedName name="SH15_COMP">#REF!</definedName>
    <definedName name="SH16_">#REF!</definedName>
    <definedName name="sh16__">#REF!</definedName>
    <definedName name="SH16_C">#REF!</definedName>
    <definedName name="SH16_COMP">#REF!</definedName>
    <definedName name="SH17_">#REF!</definedName>
    <definedName name="sh17__">#REF!</definedName>
    <definedName name="SH17_C">#REF!</definedName>
    <definedName name="SH17_COMP">#REF!</definedName>
    <definedName name="SH18_">#REF!</definedName>
    <definedName name="sh18__">#REF!</definedName>
    <definedName name="SH18_C">#REF!</definedName>
    <definedName name="SH18_COMP">#REF!</definedName>
    <definedName name="SH19_">#REF!</definedName>
    <definedName name="sh19__">#REF!</definedName>
    <definedName name="SH19_C">#REF!</definedName>
    <definedName name="SH19_COMP">#REF!</definedName>
    <definedName name="SH20_">#REF!</definedName>
    <definedName name="sh20__">#REF!</definedName>
    <definedName name="SH20_C">#REF!</definedName>
    <definedName name="SH20_COMP">#REF!</definedName>
    <definedName name="SH21_">#REF!</definedName>
    <definedName name="sh21__">#REF!</definedName>
    <definedName name="SH21_C">#REF!</definedName>
    <definedName name="SH21_COMP">#REF!</definedName>
    <definedName name="SH22_">#REF!</definedName>
    <definedName name="sh22__">#REF!</definedName>
    <definedName name="SH22_C">#REF!</definedName>
    <definedName name="SH22_COMP">#REF!</definedName>
    <definedName name="SH23_">#REF!</definedName>
    <definedName name="sh23__">#REF!</definedName>
    <definedName name="SH23_C">#REF!</definedName>
    <definedName name="SH23_COMP">#REF!</definedName>
    <definedName name="SH24_">#REF!</definedName>
    <definedName name="sh24__">#REF!</definedName>
    <definedName name="SH24_C">#REF!</definedName>
    <definedName name="SH24_COMP">#REF!</definedName>
    <definedName name="SH25_">#REF!</definedName>
    <definedName name="sh25__">#REF!</definedName>
    <definedName name="SH25_C">#REF!</definedName>
    <definedName name="SH25_COMP">#REF!</definedName>
    <definedName name="SH26_">#REF!</definedName>
    <definedName name="sh26__">#REF!</definedName>
    <definedName name="SH26_C">#REF!</definedName>
    <definedName name="SH26_COMP">#REF!</definedName>
    <definedName name="SH27_">#REF!</definedName>
    <definedName name="sh27__">#REF!</definedName>
    <definedName name="SH27_C">#REF!</definedName>
    <definedName name="SH27_COMP">#REF!</definedName>
    <definedName name="SH28_">#REF!</definedName>
    <definedName name="sh28__">#REF!</definedName>
    <definedName name="SH28_C">#REF!</definedName>
    <definedName name="SH28_COMP">#REF!</definedName>
    <definedName name="SH29_">#REF!</definedName>
    <definedName name="sh29__">#REF!</definedName>
    <definedName name="SH29_C">#REF!</definedName>
    <definedName name="SH29_COMP">#REF!</definedName>
    <definedName name="SH30_">#REF!</definedName>
    <definedName name="sh30__">#REF!</definedName>
    <definedName name="SH30_C">#REF!</definedName>
    <definedName name="SH30_COMP">#REF!</definedName>
    <definedName name="SH31_">#REF!</definedName>
    <definedName name="sh31__">#REF!</definedName>
    <definedName name="SH31_C">#REF!</definedName>
    <definedName name="SH31_COMP">#REF!</definedName>
    <definedName name="SH32_">#REF!</definedName>
    <definedName name="sh32__">#REF!</definedName>
    <definedName name="SH32_C">#REF!</definedName>
    <definedName name="SH32_COMP">#REF!</definedName>
    <definedName name="SH33_">#REF!</definedName>
    <definedName name="sh33__">#REF!</definedName>
    <definedName name="SH33_C">#REF!</definedName>
    <definedName name="SH33_COMP">#REF!</definedName>
    <definedName name="SH34_">#REF!</definedName>
    <definedName name="sh34__">#REF!</definedName>
    <definedName name="SH34_C">#REF!</definedName>
    <definedName name="SH34_COMP">#REF!</definedName>
    <definedName name="SH35_">#REF!</definedName>
    <definedName name="sh35__">#REF!</definedName>
    <definedName name="SH35_C">#REF!</definedName>
    <definedName name="SH35_COMP">#REF!</definedName>
    <definedName name="SH36_">#REF!</definedName>
    <definedName name="sh36__">#REF!</definedName>
    <definedName name="SH36_C">#REF!</definedName>
    <definedName name="SH36_COMP">#REF!</definedName>
    <definedName name="SH37_">#REF!</definedName>
    <definedName name="sh37__">#REF!</definedName>
    <definedName name="SH37_C">#REF!</definedName>
    <definedName name="SH37_COMP">#REF!</definedName>
    <definedName name="SH38_">#REF!</definedName>
    <definedName name="sh38__">#REF!</definedName>
    <definedName name="SH38_C">#REF!</definedName>
    <definedName name="SH38_COMP">#REF!</definedName>
    <definedName name="SH39_">#REF!</definedName>
    <definedName name="sh39__">#REF!</definedName>
    <definedName name="SH39_C">#REF!</definedName>
    <definedName name="SH39_COMP">#REF!</definedName>
    <definedName name="SH40_">#REF!</definedName>
    <definedName name="sh40__">#REF!</definedName>
    <definedName name="SH40_C">#REF!</definedName>
    <definedName name="SH40_COMP">#REF!</definedName>
    <definedName name="SH41_">#REF!</definedName>
    <definedName name="sh41__">#REF!</definedName>
    <definedName name="SH41_C">#REF!</definedName>
    <definedName name="SH41_COMP">#REF!</definedName>
    <definedName name="SH42_">#REF!</definedName>
    <definedName name="sh42__">#REF!</definedName>
    <definedName name="SH42_C">#REF!</definedName>
    <definedName name="SH42_COMP">#REF!</definedName>
    <definedName name="SH43_">#REF!</definedName>
    <definedName name="sh43__">#REF!</definedName>
    <definedName name="SH43_C">#REF!</definedName>
    <definedName name="SH43_COMP">#REF!</definedName>
    <definedName name="SH44_">#REF!</definedName>
    <definedName name="sh44__">#REF!</definedName>
    <definedName name="SH44_C">#REF!</definedName>
    <definedName name="SH44_COMP">#REF!</definedName>
    <definedName name="SH45_">#REF!</definedName>
    <definedName name="sh45__">#REF!</definedName>
    <definedName name="SH45_C">#REF!</definedName>
    <definedName name="SH45_COMP">#REF!</definedName>
    <definedName name="SH46_">#REF!</definedName>
    <definedName name="sh46__">#REF!</definedName>
    <definedName name="SH46_C">#REF!</definedName>
    <definedName name="SH46_COMP">#REF!</definedName>
    <definedName name="SH47_">#REF!</definedName>
    <definedName name="sh47__">#REF!</definedName>
    <definedName name="SH47_C">#REF!</definedName>
    <definedName name="SH47_COMP">#REF!</definedName>
    <definedName name="SH48_">#REF!</definedName>
    <definedName name="sh48__">#REF!</definedName>
    <definedName name="SH48_C">#REF!</definedName>
    <definedName name="SH48_COMP">#REF!</definedName>
    <definedName name="SH49_">#REF!</definedName>
    <definedName name="sh49__">#REF!</definedName>
    <definedName name="SH49_C">#REF!</definedName>
    <definedName name="SH49_COMP">#REF!</definedName>
    <definedName name="SH50_">#REF!</definedName>
    <definedName name="sh50__">#REF!</definedName>
    <definedName name="SH50_C">#REF!</definedName>
    <definedName name="SH50_COMP">#REF!</definedName>
    <definedName name="SH51_">#REF!</definedName>
    <definedName name="sh51__">#REF!</definedName>
    <definedName name="SH51_C">#REF!</definedName>
    <definedName name="SH51_COMP">#REF!</definedName>
    <definedName name="SH52_">#REF!</definedName>
    <definedName name="sh52__">#REF!</definedName>
    <definedName name="SH52_C">#REF!</definedName>
    <definedName name="SH52_COMP">#REF!</definedName>
    <definedName name="SH53_">#REF!</definedName>
    <definedName name="sh53__">#REF!</definedName>
    <definedName name="SH53_C">#REF!</definedName>
    <definedName name="SH53_COMP">#REF!</definedName>
    <definedName name="SH54_">#REF!</definedName>
    <definedName name="sh54__">#REF!</definedName>
    <definedName name="SH54_C">#REF!</definedName>
    <definedName name="SH54_COMP">#REF!</definedName>
    <definedName name="SH55_">#REF!</definedName>
    <definedName name="sh55__">#REF!</definedName>
    <definedName name="SH55_C">#REF!</definedName>
    <definedName name="SH55_COMP">#REF!</definedName>
    <definedName name="SH56_">#REF!</definedName>
    <definedName name="sh56__">#REF!</definedName>
    <definedName name="SH56_C">#REF!</definedName>
    <definedName name="SH56_COMP">#REF!</definedName>
    <definedName name="SH57_">#REF!</definedName>
    <definedName name="sh57__">#REF!</definedName>
    <definedName name="SH57_C">#REF!</definedName>
    <definedName name="SH57_COMP">#REF!</definedName>
    <definedName name="SH58_">#REF!</definedName>
    <definedName name="sh58__">#REF!</definedName>
    <definedName name="SH58_C">#REF!</definedName>
    <definedName name="SH58_comp">#REF!</definedName>
    <definedName name="SH59_">#REF!</definedName>
    <definedName name="sh59__">#REF!</definedName>
    <definedName name="SH59_C">#REF!</definedName>
    <definedName name="SH59_COMP">#REF!</definedName>
    <definedName name="SH60_">#REF!</definedName>
    <definedName name="sh60__">#REF!</definedName>
    <definedName name="SH60_C">#REF!</definedName>
    <definedName name="SH60_COMP">#REF!</definedName>
    <definedName name="SH61_">#REF!</definedName>
    <definedName name="sh61__">#REF!</definedName>
    <definedName name="SH61_C">#REF!</definedName>
    <definedName name="SH61_COMP">#REF!</definedName>
    <definedName name="SH62_">#REF!</definedName>
    <definedName name="sh62__">#REF!</definedName>
    <definedName name="SH62_C">#REF!</definedName>
    <definedName name="SH62_COMP">#REF!</definedName>
    <definedName name="SH63_">#REF!</definedName>
    <definedName name="sh63__">#REF!</definedName>
    <definedName name="SH63_C">#REF!</definedName>
    <definedName name="SH63_COMP">#REF!</definedName>
    <definedName name="SH64_">#REF!</definedName>
    <definedName name="sh64__">#REF!</definedName>
    <definedName name="SH64_C">#REF!</definedName>
    <definedName name="SH64_COMP">#REF!</definedName>
    <definedName name="SH65_">#REF!</definedName>
    <definedName name="sh65__">#REF!</definedName>
    <definedName name="SH65_C">#REF!</definedName>
    <definedName name="SH65_COMP">#REF!</definedName>
    <definedName name="SH66_">#REF!</definedName>
    <definedName name="sh66__">#REF!</definedName>
    <definedName name="SH66_C">#REF!</definedName>
    <definedName name="SH66_COMP">#REF!</definedName>
    <definedName name="SH67_">#REF!</definedName>
    <definedName name="sh67__">#REF!</definedName>
    <definedName name="SH67_C">#REF!</definedName>
    <definedName name="SH67_comp">#REF!</definedName>
    <definedName name="SH68_">#REF!</definedName>
    <definedName name="sh68__">#REF!</definedName>
    <definedName name="SH68_C">#REF!</definedName>
    <definedName name="SH68_COMP">#REF!</definedName>
    <definedName name="SH69_">#REF!</definedName>
    <definedName name="sh69__">#REF!</definedName>
    <definedName name="SH69_C">#REF!</definedName>
    <definedName name="SH69_COMP">#REF!</definedName>
    <definedName name="SH70_">#REF!</definedName>
    <definedName name="sh70__">#REF!</definedName>
    <definedName name="SH70_C">#REF!</definedName>
    <definedName name="SH70_COMP">#REF!</definedName>
    <definedName name="SH71_">#REF!</definedName>
    <definedName name="sh71__">#REF!</definedName>
    <definedName name="SH71_C">#REF!</definedName>
    <definedName name="SH71_COMP">#REF!</definedName>
    <definedName name="SH72_">#REF!</definedName>
    <definedName name="sh72__">#REF!</definedName>
    <definedName name="SH72_C">#REF!</definedName>
    <definedName name="SH72_COMP">#REF!</definedName>
    <definedName name="SH73_">#REF!</definedName>
    <definedName name="sh73__">#REF!</definedName>
    <definedName name="SH73_C">#REF!</definedName>
    <definedName name="SH73_COMP">#REF!</definedName>
    <definedName name="SH74_">#REF!</definedName>
    <definedName name="sh74__">#REF!</definedName>
    <definedName name="SH74_C">#REF!</definedName>
    <definedName name="SH74_COMP">#REF!</definedName>
    <definedName name="SH75_">#REF!</definedName>
    <definedName name="sh75__">#REF!</definedName>
    <definedName name="SH75_C">#REF!</definedName>
    <definedName name="SH75_COMP">#REF!</definedName>
    <definedName name="SH76_">#REF!</definedName>
    <definedName name="sh76__">#REF!</definedName>
    <definedName name="SH76_C">#REF!</definedName>
    <definedName name="SH76_COMP">#REF!</definedName>
    <definedName name="SH77_">#REF!</definedName>
    <definedName name="sh77__">#REF!</definedName>
    <definedName name="SH77_C">#REF!</definedName>
    <definedName name="SH77_COMP">#REF!</definedName>
    <definedName name="SH78_">#REF!</definedName>
    <definedName name="sh78__">#REF!</definedName>
    <definedName name="SH78_C">#REF!</definedName>
    <definedName name="SH78_COMP">#REF!</definedName>
    <definedName name="SH79_">#REF!</definedName>
    <definedName name="sh79__">#REF!</definedName>
    <definedName name="SH79_C">#REF!</definedName>
    <definedName name="SH79_COMP">#REF!</definedName>
    <definedName name="SH80_">#REF!</definedName>
    <definedName name="sh80__">#REF!</definedName>
    <definedName name="SH80_C">#REF!</definedName>
    <definedName name="SH80_COMP">#REF!</definedName>
    <definedName name="SH81_">#REF!</definedName>
    <definedName name="sh81__">#REF!</definedName>
    <definedName name="SH81_C">#REF!</definedName>
    <definedName name="SH81_COMP">#REF!</definedName>
    <definedName name="SH82_">#REF!</definedName>
    <definedName name="sh82__">#REF!</definedName>
    <definedName name="SH82_COMP">#REF!</definedName>
    <definedName name="SH83_">#REF!</definedName>
    <definedName name="sh83__">#REF!</definedName>
    <definedName name="SH83_COMP">#REF!</definedName>
    <definedName name="SH84_">#REF!</definedName>
    <definedName name="sh84__">#REF!</definedName>
    <definedName name="SH84_COMP">#REF!</definedName>
    <definedName name="SH85_">#REF!</definedName>
    <definedName name="SH86_">#REF!</definedName>
    <definedName name="sh86_C">#REF!</definedName>
    <definedName name="sh87_c">#REF!</definedName>
    <definedName name="SH88_">#REF!</definedName>
    <definedName name="SH88_C">#REF!</definedName>
    <definedName name="SH89_">#REF!</definedName>
    <definedName name="SH89_C">#REF!</definedName>
    <definedName name="SH90_">#REF!</definedName>
    <definedName name="SH90_C">#REF!</definedName>
    <definedName name="SH91_">#REF!</definedName>
    <definedName name="Sim">[4]Efetivo!#REF!</definedName>
    <definedName name="SP_23">#REF!</definedName>
    <definedName name="SP_24">#REF!</definedName>
    <definedName name="SP_25">#REF!</definedName>
    <definedName name="SP_26">#REF!</definedName>
    <definedName name="SP_27">#REF!</definedName>
    <definedName name="SP_28">#REF!</definedName>
    <definedName name="SP_30">#REF!</definedName>
    <definedName name="SP_31">#REF!</definedName>
    <definedName name="SP_32">#REF!</definedName>
    <definedName name="SP_33">#REF!</definedName>
    <definedName name="SP_34">#REF!</definedName>
    <definedName name="SP_35">#REF!</definedName>
    <definedName name="SP_36">#REF!</definedName>
    <definedName name="SP_37">#REF!</definedName>
    <definedName name="SP_38">#REF!</definedName>
    <definedName name="SP_39">#REF!</definedName>
    <definedName name="SP_40">#REF!</definedName>
    <definedName name="SP_41">#REF!</definedName>
    <definedName name="SP_42">#REF!</definedName>
    <definedName name="SP_43">#REF!</definedName>
    <definedName name="SP_44">#REF!</definedName>
    <definedName name="SP_45a47">#REF!</definedName>
    <definedName name="SP_48">#REF!</definedName>
    <definedName name="SP_49">#REF!</definedName>
    <definedName name="SP01_">#REF!</definedName>
    <definedName name="SP02_">#REF!</definedName>
    <definedName name="SP03_">#REF!</definedName>
    <definedName name="SP04_">#REF!</definedName>
    <definedName name="SP05_">#REF!</definedName>
    <definedName name="SP06_">#REF!</definedName>
    <definedName name="SP06_C">#REF!</definedName>
    <definedName name="SP06_COMP">#REF!</definedName>
    <definedName name="SP07_">#REF!</definedName>
    <definedName name="SP07_C">#REF!</definedName>
    <definedName name="SP07_COMP">#REF!</definedName>
    <definedName name="SP08_">#REF!</definedName>
    <definedName name="SP08_C">#REF!</definedName>
    <definedName name="SP08_COMP">#REF!</definedName>
    <definedName name="SP09_">#REF!</definedName>
    <definedName name="SP10_">#REF!</definedName>
    <definedName name="SP11_">#REF!</definedName>
    <definedName name="SP11_C">#REF!</definedName>
    <definedName name="SP11_COMP">#REF!</definedName>
    <definedName name="SP12_">#REF!</definedName>
    <definedName name="SP12_C">#REF!</definedName>
    <definedName name="SP12_COMP">#REF!</definedName>
    <definedName name="SP13_">#REF!</definedName>
    <definedName name="SP13_C">#REF!</definedName>
    <definedName name="SP13_COMP">#REF!</definedName>
    <definedName name="SP14_">#REF!</definedName>
    <definedName name="SP15_">#REF!</definedName>
    <definedName name="SP16_">#REF!</definedName>
    <definedName name="SP17_">#REF!</definedName>
    <definedName name="SP18_">#REF!</definedName>
    <definedName name="SP19_">#REF!</definedName>
    <definedName name="SP20_">#REF!</definedName>
    <definedName name="SP21_">#REF!</definedName>
    <definedName name="SP22_">#REF!</definedName>
    <definedName name="SP27_C">#REF!</definedName>
    <definedName name="SP27_COMP">#REF!</definedName>
    <definedName name="SP28_C">#REF!</definedName>
    <definedName name="SP28_COMP">#REF!</definedName>
    <definedName name="SP29_">#REF!</definedName>
    <definedName name="SP31_C">#REF!</definedName>
    <definedName name="SP31_COMP">#REF!</definedName>
    <definedName name="SP32_C">#REF!</definedName>
    <definedName name="SP32_COMP">#REF!</definedName>
    <definedName name="SP35_C">#REF!</definedName>
    <definedName name="SP35_COMP">#REF!</definedName>
    <definedName name="SP36_C">#REF!</definedName>
    <definedName name="SP36_COMP">#REF!</definedName>
    <definedName name="SP37_C">#REF!</definedName>
    <definedName name="SP37_COMP">#REF!</definedName>
    <definedName name="SP42_C">#REF!</definedName>
    <definedName name="SP42_COMP">#REF!</definedName>
    <definedName name="SP43_C">#REF!</definedName>
    <definedName name="SP43_COMP">#REF!</definedName>
    <definedName name="SP44_C">#REF!</definedName>
    <definedName name="SP44_COMP">#REF!</definedName>
    <definedName name="SP50_">#REF!</definedName>
    <definedName name="SP51_">#REF!</definedName>
    <definedName name="SP51_C">#REF!</definedName>
    <definedName name="ssss">#REF!</definedName>
    <definedName name="ST01_05">#REF!</definedName>
    <definedName name="ST01_C">#REF!</definedName>
    <definedName name="ST01_COMP">#REF!</definedName>
    <definedName name="ST02_C">#REF!</definedName>
    <definedName name="ST02_COMP">#REF!</definedName>
    <definedName name="ST03_C">#REF!</definedName>
    <definedName name="ST03_COMP">#REF!</definedName>
    <definedName name="ST04_C">#REF!</definedName>
    <definedName name="ST04_COMP">#REF!</definedName>
    <definedName name="ST05_COMP">#REF!</definedName>
    <definedName name="ST06_">#REF!</definedName>
    <definedName name="ST06_COMP">#REF!</definedName>
    <definedName name="ST07_">#REF!</definedName>
    <definedName name="ST07_COMP">#REF!</definedName>
    <definedName name="ST08_">#REF!</definedName>
    <definedName name="ST08_COMP">#REF!</definedName>
    <definedName name="Tabela_Inpc">#REF!</definedName>
    <definedName name="taxaAdm">#REF!</definedName>
    <definedName name="taxaLucro">#REF!</definedName>
    <definedName name="Telefonista_VAZIA">#REF!</definedName>
    <definedName name="TEMPO_INTERVALO_REFEICAO">"""""""inserção-de-#REF!"""""""</definedName>
    <definedName name="Teste">#REF!</definedName>
    <definedName name="Tipo_de_Joranda_de_Trabalho" localSheetId="0">OFFSET([12]Apoio!$A$1,1,0,COUNTA([12]Apoio!$A:$A)-1,1)</definedName>
    <definedName name="Tipo_de_Joranda_de_Trabalho">OFFSET([13]Apoio!$A$1,1,0,COUNTA([13]Apoio!$A:$A)-1,1)</definedName>
    <definedName name="TIPO_DE_SERVICO">"""""""inserção-de-#REF!"""""""</definedName>
    <definedName name="To">#REF!</definedName>
    <definedName name="TRANSPORTE_POR_DIA">"""""""inserção-de-#REF!"""""""</definedName>
    <definedName name="UF">#REF!</definedName>
    <definedName name="UG">"""""""inserção-de-#REF!"""""""</definedName>
    <definedName name="um">#REF!</definedName>
    <definedName name="UN" localSheetId="0">#REF!</definedName>
    <definedName name="UN">#REF!</definedName>
    <definedName name="unidade">#REF!</definedName>
    <definedName name="UniformeMensageiro">#REF!</definedName>
    <definedName name="UniformeMensageiros">#REF!</definedName>
    <definedName name="UniformeRecepcionista">#REF!</definedName>
    <definedName name="UNIFORMES">"""""""inserção-de-#REF!"""""""</definedName>
    <definedName name="v">#REF!</definedName>
    <definedName name="VALOR_TOTAL_SERV">#REF!</definedName>
    <definedName name="VALOR_TOTAL_SERV_HOSP">#REF!</definedName>
    <definedName name="VC01_">#REF!</definedName>
    <definedName name="VC01__">#REF!</definedName>
    <definedName name="VC02_">#REF!</definedName>
    <definedName name="VC02__">#REF!</definedName>
    <definedName name="VC03_">#REF!</definedName>
    <definedName name="VC04_">#REF!</definedName>
    <definedName name="VC05_">#REF!</definedName>
    <definedName name="VC05_C">#REF!</definedName>
    <definedName name="VC05_COMP">#REF!</definedName>
    <definedName name="VC06_">#REF!</definedName>
    <definedName name="VC06_C">#REF!</definedName>
    <definedName name="VD01_">#REF!</definedName>
    <definedName name="VD02_">#REF!</definedName>
    <definedName name="VD03_">#REF!</definedName>
    <definedName name="vd03__">#REF!</definedName>
    <definedName name="VD04_">#REF!</definedName>
    <definedName name="VD04_C">#REF!</definedName>
    <definedName name="VD04_COMP">#REF!</definedName>
    <definedName name="vt">#REF!</definedName>
    <definedName name="VT01_">#REF!</definedName>
    <definedName name="VT01_C">#REF!</definedName>
    <definedName name="VT01_COMP">#REF!</definedName>
    <definedName name="VT02_">#REF!</definedName>
    <definedName name="VT02__">#REF!</definedName>
    <definedName name="VT02_C">#REF!</definedName>
    <definedName name="VT02_COMP">#REF!</definedName>
    <definedName name="VT03_">#REF!</definedName>
    <definedName name="VT03__">#REF!</definedName>
    <definedName name="VT03_C">#REF!</definedName>
    <definedName name="VT03_COMP">#REF!</definedName>
    <definedName name="VT04_">#REF!</definedName>
    <definedName name="vt04__">#REF!</definedName>
    <definedName name="VT04_C">#REF!</definedName>
    <definedName name="VT04_COMP">#REF!</definedName>
    <definedName name="vvvv">#REF!</definedName>
    <definedName name="x">#REF!</definedName>
    <definedName name="xwswsxasx">#REF!</definedName>
    <definedName name="ZELADOR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3" i="41" l="1"/>
  <c r="C63" i="44"/>
  <c r="A23" i="46"/>
  <c r="A25" i="46"/>
  <c r="F4" i="39" l="1"/>
  <c r="G3" i="45" l="1"/>
  <c r="G11" i="45" l="1"/>
  <c r="G12" i="45"/>
  <c r="G13" i="45"/>
  <c r="G14" i="45"/>
  <c r="G15" i="45"/>
  <c r="G16" i="45"/>
  <c r="G8" i="45"/>
  <c r="G4" i="45"/>
  <c r="G5" i="45"/>
  <c r="G6" i="45"/>
  <c r="G7" i="45"/>
  <c r="G9" i="45" l="1"/>
  <c r="G17" i="45"/>
  <c r="D22" i="41"/>
  <c r="G19" i="45" l="1"/>
  <c r="G20" i="45" s="1"/>
  <c r="G21" i="45" s="1"/>
  <c r="D111" i="44" s="1"/>
  <c r="E4" i="37"/>
  <c r="E5" i="37" l="1"/>
  <c r="E6" i="37"/>
  <c r="E7" i="37"/>
  <c r="E10" i="37"/>
  <c r="E11" i="37"/>
  <c r="C121" i="44" l="1"/>
  <c r="C121" i="41"/>
  <c r="D115" i="44" l="1"/>
  <c r="D134" i="44" s="1"/>
  <c r="C106" i="44"/>
  <c r="C90" i="44"/>
  <c r="C61" i="44"/>
  <c r="C57" i="44"/>
  <c r="C83" i="44" s="1"/>
  <c r="C41" i="44"/>
  <c r="C43" i="44" s="1"/>
  <c r="D30" i="44"/>
  <c r="C62" i="44" s="1"/>
  <c r="C68" i="44" s="1"/>
  <c r="C74" i="44" s="1"/>
  <c r="D24" i="44"/>
  <c r="D22" i="44"/>
  <c r="D37" i="44" l="1"/>
  <c r="D130" i="44" s="1"/>
  <c r="C80" i="44"/>
  <c r="C85" i="44" s="1"/>
  <c r="C96" i="44"/>
  <c r="D41" i="44" l="1"/>
  <c r="D42" i="44"/>
  <c r="D43" i="44" l="1"/>
  <c r="C72" i="44" s="1"/>
  <c r="D52" i="44"/>
  <c r="D45" i="44"/>
  <c r="D56" i="44"/>
  <c r="D50" i="44"/>
  <c r="D53" i="44" l="1"/>
  <c r="D54" i="44"/>
  <c r="D55" i="44"/>
  <c r="D49" i="44"/>
  <c r="D51" i="44"/>
  <c r="D57" i="44" l="1"/>
  <c r="C73" i="44" s="1"/>
  <c r="C75" i="44" s="1"/>
  <c r="D131" i="44" s="1"/>
  <c r="D80" i="44"/>
  <c r="D81" i="44"/>
  <c r="D84" i="44"/>
  <c r="D79" i="44"/>
  <c r="D82" i="44" l="1"/>
  <c r="D83" i="44"/>
  <c r="D85" i="44" s="1"/>
  <c r="D94" i="44" s="1"/>
  <c r="D95" i="44" l="1"/>
  <c r="D92" i="44"/>
  <c r="D90" i="44"/>
  <c r="D132" i="44"/>
  <c r="D91" i="44"/>
  <c r="D93" i="44"/>
  <c r="D96" i="44" l="1"/>
  <c r="C105" i="44" s="1"/>
  <c r="C107" i="44" s="1"/>
  <c r="D133" i="44" s="1"/>
  <c r="D135" i="44" s="1"/>
  <c r="D119" i="44" s="1"/>
  <c r="D120" i="44" l="1"/>
  <c r="D124" i="44" s="1"/>
  <c r="D125" i="44" l="1"/>
  <c r="D123" i="44"/>
  <c r="D126" i="44" l="1"/>
  <c r="D136" i="44" s="1"/>
  <c r="D137" i="44" s="1"/>
  <c r="D138" i="44" l="1"/>
  <c r="D115" i="41" l="1"/>
  <c r="D134" i="41" s="1"/>
  <c r="C106" i="41"/>
  <c r="C96" i="41"/>
  <c r="C80" i="41"/>
  <c r="C57" i="41"/>
  <c r="C83" i="41" s="1"/>
  <c r="C41" i="41"/>
  <c r="C43" i="41" s="1"/>
  <c r="D24" i="41"/>
  <c r="D30" i="41"/>
  <c r="D37" i="41" s="1"/>
  <c r="C85" i="41" l="1"/>
  <c r="C68" i="41"/>
  <c r="C74" i="41" s="1"/>
  <c r="D42" i="41"/>
  <c r="D130" i="41"/>
  <c r="D41" i="41"/>
  <c r="D43" i="41" l="1"/>
  <c r="C72" i="41" l="1"/>
  <c r="D53" i="41"/>
  <c r="D45" i="41"/>
  <c r="D55" i="41"/>
  <c r="D51" i="41"/>
  <c r="D54" i="41"/>
  <c r="D49" i="41"/>
  <c r="D56" i="41"/>
  <c r="D50" i="41"/>
  <c r="D52" i="41"/>
  <c r="D57" i="41" l="1"/>
  <c r="C73" i="41" s="1"/>
  <c r="C75" i="41" s="1"/>
  <c r="D79" i="41" s="1"/>
  <c r="D131" i="41" l="1"/>
  <c r="D84" i="41"/>
  <c r="D81" i="41"/>
  <c r="D82" i="41"/>
  <c r="D83" i="41"/>
  <c r="D80" i="41"/>
  <c r="D85" i="41" l="1"/>
  <c r="D132" i="41" l="1"/>
  <c r="D95" i="41"/>
  <c r="D90" i="41"/>
  <c r="D93" i="41"/>
  <c r="D94" i="41"/>
  <c r="D92" i="41"/>
  <c r="D91" i="41"/>
  <c r="D96" i="41" l="1"/>
  <c r="C105" i="41" s="1"/>
  <c r="C107" i="41" s="1"/>
  <c r="D133" i="41" s="1"/>
  <c r="D135" i="41" s="1"/>
  <c r="D119" i="41" l="1"/>
  <c r="D120" i="41" l="1"/>
  <c r="D124" i="41" s="1"/>
  <c r="D125" i="41" l="1"/>
  <c r="D123" i="41"/>
  <c r="D126" i="41" l="1"/>
  <c r="D136" i="41" s="1"/>
  <c r="D137" i="41" s="1"/>
  <c r="D138" i="41" l="1"/>
  <c r="G4" i="39" s="1"/>
  <c r="H4" i="39" l="1"/>
  <c r="I4" i="39"/>
  <c r="J4" i="39" s="1"/>
  <c r="K4" i="39" s="1"/>
  <c r="K5" i="39" s="1"/>
  <c r="L5" i="39" l="1"/>
  <c r="C24" i="46"/>
  <c r="C22" i="46" s="1"/>
  <c r="J5" i="39"/>
  <c r="H11" i="45" l="1"/>
</calcChain>
</file>

<file path=xl/sharedStrings.xml><?xml version="1.0" encoding="utf-8"?>
<sst xmlns="http://schemas.openxmlformats.org/spreadsheetml/2006/main" count="531" uniqueCount="217">
  <si>
    <t>Dados complementares para composição dos custos referente à mão-de-obra</t>
  </si>
  <si>
    <t>Tipo de serviço (mesmo serviço com características distintas)</t>
  </si>
  <si>
    <t>Data base da categoria (dia/mês/ano)</t>
  </si>
  <si>
    <t>MÓDULO 1 - COMPOSIÇÃO DA REMUNERAÇÃO</t>
  </si>
  <si>
    <t>I</t>
  </si>
  <si>
    <t>Composição da Remuneração</t>
  </si>
  <si>
    <t>Valor (R$)</t>
  </si>
  <si>
    <t>A</t>
  </si>
  <si>
    <t>Salário Base</t>
  </si>
  <si>
    <t>B</t>
  </si>
  <si>
    <t>Adicional de periculosidade</t>
  </si>
  <si>
    <t>C</t>
  </si>
  <si>
    <t>Adicional de insalubridade</t>
  </si>
  <si>
    <t>D</t>
  </si>
  <si>
    <t>E</t>
  </si>
  <si>
    <t>Hora noturna adicional</t>
  </si>
  <si>
    <t>F</t>
  </si>
  <si>
    <t>G</t>
  </si>
  <si>
    <t>H</t>
  </si>
  <si>
    <t>Outros (especificar)</t>
  </si>
  <si>
    <t>Total da Remuneração</t>
  </si>
  <si>
    <t>MÓDULO 2 - BENEFÍCIOS MENSAIS E DIÁRIOS</t>
  </si>
  <si>
    <t>Benefícios Mensais e Diários</t>
  </si>
  <si>
    <t>Transporte</t>
  </si>
  <si>
    <t>Total de benefícios mensais e diários</t>
  </si>
  <si>
    <t>Insumos diversos</t>
  </si>
  <si>
    <t>4.1</t>
  </si>
  <si>
    <t>Encargos previdenciários e FGTS</t>
  </si>
  <si>
    <t>%</t>
  </si>
  <si>
    <t>INSS</t>
  </si>
  <si>
    <t>SESI OU SESC</t>
  </si>
  <si>
    <t>SENAI OU SENAC</t>
  </si>
  <si>
    <t>INCRA</t>
  </si>
  <si>
    <t>Salário Educação</t>
  </si>
  <si>
    <t>FGTS</t>
  </si>
  <si>
    <t>SEBRAE</t>
  </si>
  <si>
    <t>Total</t>
  </si>
  <si>
    <t>4.2</t>
  </si>
  <si>
    <t>13º Salário</t>
  </si>
  <si>
    <t>Provisão para Rescisão</t>
  </si>
  <si>
    <t>Custo de Reposição do Profissional Ausente</t>
  </si>
  <si>
    <t>Custos Indiretos, Tributos e Lucro</t>
  </si>
  <si>
    <t>Custos Indiretos</t>
  </si>
  <si>
    <t>Tributos</t>
  </si>
  <si>
    <t>Tributos Federais (especificar)</t>
  </si>
  <si>
    <t>Lucro</t>
  </si>
  <si>
    <t>Mão-de-Obra vinculada à execução contratual (valor por empregado)</t>
  </si>
  <si>
    <t>(R$)</t>
  </si>
  <si>
    <t>Módulo 1 - Composição da Remuneração</t>
  </si>
  <si>
    <t>A.1</t>
  </si>
  <si>
    <t>Desconto Transporte</t>
  </si>
  <si>
    <t>PIS</t>
  </si>
  <si>
    <t>COFINS</t>
  </si>
  <si>
    <t>MODELO DE PLANILHA DE COMPOSIÇÃO DE CUSTOS E FORMAÇÃO DE PREÇOS</t>
  </si>
  <si>
    <t>Discriminação dos Serviços (dados referentes à contratação)</t>
  </si>
  <si>
    <t>Data de apresentação da proposta (dia/mês/ano)</t>
  </si>
  <si>
    <t>Município/UF</t>
  </si>
  <si>
    <t>Brasília/DF</t>
  </si>
  <si>
    <t>Ano, Acordo, Convenção ou Sentença Normativa em Dissídio Coletivo</t>
  </si>
  <si>
    <t>Nº de meses de execução contratual</t>
  </si>
  <si>
    <t>Identificação do Serviço</t>
  </si>
  <si>
    <t>C.1</t>
  </si>
  <si>
    <t>C.1.1</t>
  </si>
  <si>
    <t>C.1.2</t>
  </si>
  <si>
    <t>Materiais</t>
  </si>
  <si>
    <t>Equipamentos</t>
  </si>
  <si>
    <t>CCT (REFERÊNCIA)</t>
  </si>
  <si>
    <t>Total de Insumos Diversos</t>
  </si>
  <si>
    <t>Nº da Licitação</t>
  </si>
  <si>
    <t>Nº do Processo</t>
  </si>
  <si>
    <t>Empresa</t>
  </si>
  <si>
    <t>TIPO DE SERVIÇO</t>
  </si>
  <si>
    <t>UNIDADE DE MEDIDA</t>
  </si>
  <si>
    <t>QUANTIDADE MENSAL A CONTRATAR</t>
  </si>
  <si>
    <t>Posto</t>
  </si>
  <si>
    <t>Quantidade (nº de trabalhadores)</t>
  </si>
  <si>
    <t>Adicional Noturno + Prorrogação Jornada Noturna</t>
  </si>
  <si>
    <t>Assistência Odontológica</t>
  </si>
  <si>
    <t>Uniformes/EPIs</t>
  </si>
  <si>
    <t>Incidência do FGTS sobre o Aviso Prévio Indenizado</t>
  </si>
  <si>
    <t>Aviso Prévio Indenizado</t>
  </si>
  <si>
    <t>Aviso Prévio Trabalhado</t>
  </si>
  <si>
    <t>Feriado Trabalhado (Súmula 444 TST)</t>
  </si>
  <si>
    <t>Adicional de Férias</t>
  </si>
  <si>
    <t>Assistência médica e familiar</t>
  </si>
  <si>
    <t>Auxílio-Refeição/Alimentação</t>
  </si>
  <si>
    <t>13º (décimo terceiro) Salário, Férias e Adicional de Férias</t>
  </si>
  <si>
    <t>2.1</t>
  </si>
  <si>
    <t>Submódulo 2.2 - Encargos Previdenciários (GPS), Fundo de Garantia por Tempo de Serviço (FGTS) e outras contribuições.</t>
  </si>
  <si>
    <t>2.2</t>
  </si>
  <si>
    <t xml:space="preserve">Seguro Acidente do Trabalho </t>
  </si>
  <si>
    <t>Submódulo 2.3 - Benefícios Mensais e Diários.</t>
  </si>
  <si>
    <t>2.3</t>
  </si>
  <si>
    <t>Encargos e Benefícios Anuais, Mensais e Diários</t>
  </si>
  <si>
    <t>GPS, FGTS e outras contribuições</t>
  </si>
  <si>
    <t>TOTAL</t>
  </si>
  <si>
    <t>MÓDULO 3 - PROVISÃO PARA RESCISÃO</t>
  </si>
  <si>
    <t>Incidência do submódulo 2.2 sobre o Aviso Prévio Trabalhado</t>
  </si>
  <si>
    <t>MÓDULO 4 - CUSTO DE REPOSIÇÃO DE PROFISSIONAL AUSENTE</t>
  </si>
  <si>
    <t>Quadro-Resumo do Módulo 2 - Encargos e Benefícios Anuais, Mensais e Diários</t>
  </si>
  <si>
    <t>Submódulo 4.1 - Ausências Legais</t>
  </si>
  <si>
    <t>Ausências Legais</t>
  </si>
  <si>
    <t>Ausência Legais</t>
  </si>
  <si>
    <t>Licença Paternidade</t>
  </si>
  <si>
    <t>Submódulo 4.2 - Intrajornada</t>
  </si>
  <si>
    <t>Intrajornada</t>
  </si>
  <si>
    <t>Intervalo para repouso e alimentação</t>
  </si>
  <si>
    <t>Quadro-Resumo do Módulo 4 - Custo de Reposição de Profissional Ausente</t>
  </si>
  <si>
    <t>MÓDULO 5 - INSUMOS DIVERSOS</t>
  </si>
  <si>
    <t>MÓDULO 6 - CUSTOS INDIRETOS, TRIBUTOS E LUCRO</t>
  </si>
  <si>
    <t>C.1.3</t>
  </si>
  <si>
    <t>Módulo 2 - Encargos e Benefícios Anuais, Mensais e Diários</t>
  </si>
  <si>
    <t>Módulo 3 - Provisão para Rescisão</t>
  </si>
  <si>
    <t>Módulo 4 - Custo de Reposição do Profissional Ausente</t>
  </si>
  <si>
    <t>Módulo 5 - Insumos Diversos</t>
  </si>
  <si>
    <t>Subtotal (A + B + C + D + E):</t>
  </si>
  <si>
    <t>Módulo 6 - Custos Indiretos, Tributos e Lucro</t>
  </si>
  <si>
    <t>Quadro-Resumo do Custo por Empregados</t>
  </si>
  <si>
    <t>Multa FGTS  e Contribuições Sociais do Aviso Prévio Trabalhado</t>
  </si>
  <si>
    <t>Ausência por Acidente de trabalho</t>
  </si>
  <si>
    <t>ISS</t>
  </si>
  <si>
    <t xml:space="preserve">Ausências Maternidade </t>
  </si>
  <si>
    <r>
      <t>Seguro de vida, invalidez e funeral</t>
    </r>
    <r>
      <rPr>
        <sz val="11.5"/>
        <color rgb="FFFF0000"/>
        <rFont val="Calibri"/>
        <family val="2"/>
        <scheme val="minor"/>
      </rPr>
      <t xml:space="preserve"> </t>
    </r>
  </si>
  <si>
    <t>Categoria profissional (vinculada à execução contratual)</t>
  </si>
  <si>
    <t xml:space="preserve">Multa FGTS e contribuições sociais sobre o Aviso Prévio Indenizado </t>
  </si>
  <si>
    <t>Férias</t>
  </si>
  <si>
    <t>Valor Total Mensal do Empregado</t>
  </si>
  <si>
    <t>Valor Total Mensal do Posto</t>
  </si>
  <si>
    <t>Total - Módulo 1 + 2.1</t>
  </si>
  <si>
    <t>Reembolso Creche</t>
  </si>
  <si>
    <t xml:space="preserve">Salário normativo da categoria profissional </t>
  </si>
  <si>
    <t>Outros - Auxílio Doença</t>
  </si>
  <si>
    <t>MÉDIA</t>
  </si>
  <si>
    <t>ITEM</t>
  </si>
  <si>
    <t>TOTAL ANUAL =</t>
  </si>
  <si>
    <t>POSTO</t>
  </si>
  <si>
    <t>QTD DE POSTOS</t>
  </si>
  <si>
    <t xml:space="preserve">Sindiserviços </t>
  </si>
  <si>
    <t>VALOR ANUAL DO POSTO</t>
  </si>
  <si>
    <r>
      <rPr>
        <b/>
        <sz val="11"/>
        <color theme="1"/>
        <rFont val="Calibri"/>
        <family val="2"/>
        <scheme val="minor"/>
      </rPr>
      <t>MINISTÉRIO DO DESENVOLVIMENTO E ASSISTÊNCIA SOCIAL, FAMÍLIA E COMBATE A FOME</t>
    </r>
    <r>
      <rPr>
        <sz val="11"/>
        <color theme="1"/>
        <rFont val="Calibri"/>
        <family val="2"/>
        <scheme val="minor"/>
      </rPr>
      <t xml:space="preserve">
Subsecretaria de Assuntos Administrativos
Coordenação Geral de Licitações e Contratos                                                                                                                                                                                             Coordenação de Compras e Licitações
Divisão de Compras Diretas </t>
    </r>
  </si>
  <si>
    <r>
      <rPr>
        <b/>
        <sz val="11"/>
        <color theme="1"/>
        <rFont val="Calibri"/>
        <family val="2"/>
        <scheme val="minor"/>
      </rPr>
      <t>MINISTÉRIO DO DESENVOLVIMENTO E ASSISTÊNCIA SOCIAL, FAMÍLIA E COMBATE A FOME</t>
    </r>
    <r>
      <rPr>
        <sz val="11"/>
        <color theme="1"/>
        <rFont val="Calibri"/>
        <family val="2"/>
        <scheme val="minor"/>
      </rPr>
      <t xml:space="preserve">
Subsecretaria de Assuntos Administrativos                          
Coordenação Geral de Licitações e Contratos                                                                                                                                                                                                                          Coordenação de Compras e Licitações
Divisão de Compras Diretas </t>
    </r>
  </si>
  <si>
    <t>Pregão 02.2023 - ANTT</t>
  </si>
  <si>
    <t>Pregão 04.2023 - MEC</t>
  </si>
  <si>
    <t>Pregão 25/2023 TCU</t>
  </si>
  <si>
    <t>Apoio Administrativo de Nível Superior</t>
  </si>
  <si>
    <t>Encarregado-Geral</t>
  </si>
  <si>
    <t>CATSER</t>
  </si>
  <si>
    <t>ENCARREGADO GERAL</t>
  </si>
  <si>
    <t>MASCULINO</t>
  </si>
  <si>
    <t>UNIDADE</t>
  </si>
  <si>
    <t>QTDE. DE PEÇAS</t>
  </si>
  <si>
    <t>Unidade</t>
  </si>
  <si>
    <t>Sapato em couro, na cor preta</t>
  </si>
  <si>
    <t>Par</t>
  </si>
  <si>
    <t>Meia, na cor preta</t>
  </si>
  <si>
    <t>FEMININO</t>
  </si>
  <si>
    <t>Lenço para pescoço</t>
  </si>
  <si>
    <t>Camisa social manga longa com logomarca da empresa bordado</t>
  </si>
  <si>
    <t>Calça social preta</t>
  </si>
  <si>
    <t>Cinto social em couro, na cor preta</t>
  </si>
  <si>
    <t>Gravata tradicional</t>
  </si>
  <si>
    <t>Camisa social manga 3/4 com logomarca da empresa bordada</t>
  </si>
  <si>
    <t>DESCRIÇÃO MASCULINO</t>
  </si>
  <si>
    <t>DESCRIÇÃO FEMININO</t>
  </si>
  <si>
    <t>MÉDIA (masculino e feminino) =</t>
  </si>
  <si>
    <t>variável até 6%.</t>
  </si>
  <si>
    <t>Valor mensal de 1 CONJUNTO =</t>
  </si>
  <si>
    <t>Valor mensal de 2 CONJUNTOS =</t>
  </si>
  <si>
    <t>Apoio Adm / Encarregado Geral</t>
  </si>
  <si>
    <t>CCT 2024</t>
  </si>
  <si>
    <t>2024</t>
  </si>
  <si>
    <t>VALOR TOTAL ANUAL ESTIMADO</t>
  </si>
  <si>
    <t>VALOR TOTAL BIANUAL ESTIMADO DA CONTRATAÇÃO</t>
  </si>
  <si>
    <t>Ao</t>
  </si>
  <si>
    <t>PROPOSTA DE PREÇOS</t>
  </si>
  <si>
    <t>Prezados Senhores,</t>
  </si>
  <si>
    <t xml:space="preserve">                  A SOLLO CONSTRUÇÕES E SERVIÇOS LTDA. estabelecida na Quadra 08, Conjunto 14, Lote 12, Brasília - DF, CEP: 71.250-740, telefone/fax: (61) 3361-6004, e-mail: comercialpublico@solloservicos.com, inscrita no CNPJ/MF sob o n.º 24.921.066/0001-82, inscrição estadual (GDF) nº 07.404.508/001-50, vem apresentar a Vossa Senhoria a nossa proposta de preços referente ao processo retromencionado:</t>
  </si>
  <si>
    <t>DO OBJETO</t>
  </si>
  <si>
    <t>DO PREÇO</t>
  </si>
  <si>
    <t xml:space="preserve">                        Para os serviços elencados nessa proposta ofertaremos o valor de R$:  (vide planilha anexa)</t>
  </si>
  <si>
    <t>VALOR TOTAL MENSAL</t>
  </si>
  <si>
    <t>DA VALIDADE</t>
  </si>
  <si>
    <t xml:space="preserve">                      A validade de nossa proposta é de 90 (noventa) dias, contados da data de envio da Proposta.</t>
  </si>
  <si>
    <t>REGIME FISCAL</t>
  </si>
  <si>
    <r>
      <t xml:space="preserve">                     Declaramos que o Regime Tributário da empresa é </t>
    </r>
    <r>
      <rPr>
        <b/>
        <i/>
        <u/>
        <sz val="12"/>
        <rFont val="Calibri"/>
        <family val="2"/>
      </rPr>
      <t>LUCRO REAL.</t>
    </r>
  </si>
  <si>
    <t>DAS DECLARAÇÕES</t>
  </si>
  <si>
    <t xml:space="preserve">                    1) Declaramos que a proposta de preços foi elaborada de acordo com a seguinte Convenção Coletiva de Trabalho (CCT):</t>
  </si>
  <si>
    <t xml:space="preserve">          CCT celebrada entre o SINDSERVIÇOS/DF  e o SEAC/DF com data-base em 01 de janeiro de cada ano.</t>
  </si>
  <si>
    <t xml:space="preserve">                   2) Declaramos que no preço final dos serviços propostos estão inclusos todos os impostos, todas as despesas com mão-de-obra, auxílio-alimentação ou refeição, vales-transportes e quaisquer outras vantagens pagas aos empregados, taxas, inclusive de administração, emolumentos e quaisquer despesas operacionais, bem como todos os encargos trabalhistas, previdenciários, fiscais, comerciais, despesas e obrigações financeiras de qualquer natureza e  outras despesas, diretas e indiretas, tributos, enfim, todos os componentes de custo dos serviços, inclusive o lucro, necessários à perfeita execução do objeto da licitação, vedada a inclusão a título de IRPJ e CSLL, não sendo considerados pleitos de acréscimos, a esse ou a qualquer título, devendo os serviços serem prestados sem ônus adicional.</t>
  </si>
  <si>
    <t xml:space="preserve">                  3) Declaramos pleno conhecimento das condições e peculiaridades inerentes à natureza do trabalho, assumindo total responsabilidade por este fato e não utilizaremos deste para quaisquer questionamentos futuros que ensejem desavenças técnicas ou financeiras com a contratante.</t>
  </si>
  <si>
    <t>DAS DISPOSIÇÕES FINAIS</t>
  </si>
  <si>
    <t xml:space="preserve"> </t>
  </si>
  <si>
    <t xml:space="preserve">                       Anexo a nossa proposta, planilhas com a composição do preço Mensal Global e Anual dos serviços.</t>
  </si>
  <si>
    <t>DOS DADOS BANCÁRIOS</t>
  </si>
  <si>
    <t xml:space="preserve">                      BANCO: 070 BRB</t>
  </si>
  <si>
    <t xml:space="preserve">                      AGÊNCIA: 0046</t>
  </si>
  <si>
    <t xml:space="preserve">                      CONTA Nº: 829-3</t>
  </si>
  <si>
    <t>DOS DADOS PARA ASSINATURA DO CONTRATO</t>
  </si>
  <si>
    <t xml:space="preserve">                      RESPONSÁVEL: Carlos Alexandre Martins Hoff</t>
  </si>
  <si>
    <t xml:space="preserve">                      CPF: 713.051.730-15</t>
  </si>
  <si>
    <t xml:space="preserve">                       CRA/DF: 28686</t>
  </si>
  <si>
    <t>Atenciosamente,</t>
  </si>
  <si>
    <t>MINISTÉRIO DO DESENVOLVIMENTO E ASSISTÊNCIA SOCIAL, FAMÍLIA E COMBATE À FOME</t>
  </si>
  <si>
    <t xml:space="preserve">  Contratação de serviços continuados de apoio administrativo de nível superior, a serem executados com regime de dedicação exclusiva de mão de obra, conforme condições e exigências estabelecidas no
Edital nº 90003/2024 e seus anexos.</t>
  </si>
  <si>
    <t>R$ unit.</t>
  </si>
  <si>
    <t xml:space="preserve">                                      Brasília-DF, 05 de março de 2024</t>
  </si>
  <si>
    <t>VALOR TOTAL GLOBAL (24 MESES)</t>
  </si>
  <si>
    <t>Subsecretaria de Assuntos Administrativos</t>
  </si>
  <si>
    <t>Coordenação-Geral de Logística e Administração</t>
  </si>
  <si>
    <t>Pregão Eletrônico 90003/2024</t>
  </si>
  <si>
    <t>Coordenação de Serviços de Terceirização</t>
  </si>
  <si>
    <t xml:space="preserve">                  4) Declaramos que a modalidade de garantia apresentada será o seguro garantia,  observando o disposto no § 1º do art. 96, da Lei n.º 14.133, de 2021.</t>
  </si>
  <si>
    <t>VALOR UNITÁRIO</t>
  </si>
  <si>
    <t xml:space="preserve">VALOR MENSAL </t>
  </si>
  <si>
    <t>CCT 2025</t>
  </si>
  <si>
    <t>2025</t>
  </si>
  <si>
    <t xml:space="preserve">PLANILHA RESUMO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</si>
</sst>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0.0000%"/>
    <numFmt numFmtId="166" formatCode="0.0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1.5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.5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sz val="8"/>
      <name val="Calibri"/>
      <family val="2"/>
      <scheme val="minor"/>
    </font>
    <font>
      <sz val="11"/>
      <name val="Arial"/>
      <family val="2"/>
    </font>
    <font>
      <b/>
      <sz val="12.5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b/>
      <i/>
      <u/>
      <sz val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47">
    <xf numFmtId="0" fontId="0" fillId="0" borderId="0" xfId="0"/>
    <xf numFmtId="0" fontId="0" fillId="0" borderId="0" xfId="0" applyAlignment="1">
      <alignment horizontal="center"/>
    </xf>
    <xf numFmtId="10" fontId="9" fillId="4" borderId="15" xfId="2" applyNumberFormat="1" applyFont="1" applyFill="1" applyBorder="1" applyAlignment="1">
      <alignment horizontal="center"/>
    </xf>
    <xf numFmtId="10" fontId="9" fillId="4" borderId="15" xfId="2" applyNumberFormat="1" applyFont="1" applyFill="1" applyBorder="1" applyAlignment="1">
      <alignment horizontal="center" vertical="center"/>
    </xf>
    <xf numFmtId="10" fontId="14" fillId="4" borderId="15" xfId="2" applyNumberFormat="1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4" fillId="4" borderId="39" xfId="0" applyFont="1" applyFill="1" applyBorder="1" applyAlignment="1">
      <alignment vertical="center" wrapText="1"/>
    </xf>
    <xf numFmtId="10" fontId="13" fillId="4" borderId="1" xfId="0" applyNumberFormat="1" applyFont="1" applyFill="1" applyBorder="1" applyAlignment="1">
      <alignment horizontal="center" vertical="center"/>
    </xf>
    <xf numFmtId="44" fontId="4" fillId="4" borderId="41" xfId="1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vertical="center" wrapText="1"/>
    </xf>
    <xf numFmtId="10" fontId="10" fillId="4" borderId="10" xfId="2" applyNumberFormat="1" applyFont="1" applyFill="1" applyBorder="1" applyAlignment="1">
      <alignment horizontal="center" vertical="center" wrapText="1"/>
    </xf>
    <xf numFmtId="10" fontId="3" fillId="4" borderId="40" xfId="2" applyNumberFormat="1" applyFont="1" applyFill="1" applyBorder="1" applyAlignment="1">
      <alignment horizontal="center" vertical="center" wrapText="1"/>
    </xf>
    <xf numFmtId="44" fontId="4" fillId="4" borderId="28" xfId="1" applyFont="1" applyFill="1" applyBorder="1" applyAlignment="1">
      <alignment horizontal="center" vertical="center" wrapText="1"/>
    </xf>
    <xf numFmtId="44" fontId="4" fillId="4" borderId="39" xfId="1" applyFont="1" applyFill="1" applyBorder="1" applyAlignment="1">
      <alignment horizontal="center" vertical="center" wrapText="1"/>
    </xf>
    <xf numFmtId="0" fontId="0" fillId="4" borderId="0" xfId="0" applyFill="1"/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3" fillId="4" borderId="19" xfId="0" applyFont="1" applyFill="1" applyBorder="1" applyAlignment="1">
      <alignment horizontal="left" vertical="center" wrapText="1"/>
    </xf>
    <xf numFmtId="0" fontId="3" fillId="4" borderId="32" xfId="0" applyFont="1" applyFill="1" applyBorder="1" applyAlignment="1">
      <alignment horizontal="left" vertical="center" wrapText="1"/>
    </xf>
    <xf numFmtId="0" fontId="3" fillId="4" borderId="20" xfId="0" applyFont="1" applyFill="1" applyBorder="1" applyAlignment="1">
      <alignment horizontal="left" vertical="center"/>
    </xf>
    <xf numFmtId="0" fontId="4" fillId="4" borderId="0" xfId="0" applyFont="1" applyFill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39" xfId="0" applyFont="1" applyFill="1" applyBorder="1" applyAlignment="1">
      <alignment horizontal="center" vertical="center" wrapText="1"/>
    </xf>
    <xf numFmtId="44" fontId="4" fillId="4" borderId="12" xfId="0" applyNumberFormat="1" applyFont="1" applyFill="1" applyBorder="1" applyAlignment="1">
      <alignment horizontal="center" vertical="center" wrapText="1"/>
    </xf>
    <xf numFmtId="49" fontId="4" fillId="4" borderId="12" xfId="0" applyNumberFormat="1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vertical="center" wrapText="1"/>
    </xf>
    <xf numFmtId="44" fontId="4" fillId="4" borderId="39" xfId="1" applyFont="1" applyFill="1" applyBorder="1" applyAlignment="1">
      <alignment vertical="center" wrapText="1"/>
    </xf>
    <xf numFmtId="44" fontId="4" fillId="4" borderId="12" xfId="1" applyFont="1" applyFill="1" applyBorder="1" applyAlignment="1">
      <alignment vertical="center" wrapText="1"/>
    </xf>
    <xf numFmtId="0" fontId="4" fillId="4" borderId="26" xfId="0" applyFont="1" applyFill="1" applyBorder="1" applyAlignment="1">
      <alignment horizontal="center" vertical="center" wrapText="1"/>
    </xf>
    <xf numFmtId="44" fontId="4" fillId="4" borderId="36" xfId="1" applyFont="1" applyFill="1" applyBorder="1" applyAlignment="1">
      <alignment vertical="center" wrapText="1"/>
    </xf>
    <xf numFmtId="44" fontId="4" fillId="4" borderId="28" xfId="1" applyFont="1" applyFill="1" applyBorder="1" applyAlignment="1">
      <alignment vertical="center" wrapText="1"/>
    </xf>
    <xf numFmtId="0" fontId="0" fillId="4" borderId="0" xfId="0" applyFill="1" applyAlignment="1">
      <alignment horizontal="center" vertical="center"/>
    </xf>
    <xf numFmtId="0" fontId="4" fillId="4" borderId="15" xfId="0" applyFont="1" applyFill="1" applyBorder="1" applyAlignment="1">
      <alignment vertical="center" wrapText="1"/>
    </xf>
    <xf numFmtId="10" fontId="3" fillId="4" borderId="21" xfId="2" applyNumberFormat="1" applyFont="1" applyFill="1" applyBorder="1" applyAlignment="1">
      <alignment horizontal="center" vertical="center" wrapText="1"/>
    </xf>
    <xf numFmtId="164" fontId="0" fillId="4" borderId="12" xfId="0" applyNumberFormat="1" applyFill="1" applyBorder="1" applyAlignment="1">
      <alignment horizontal="center"/>
    </xf>
    <xf numFmtId="0" fontId="4" fillId="4" borderId="1" xfId="0" applyFont="1" applyFill="1" applyBorder="1" applyAlignment="1">
      <alignment horizontal="justify" vertical="center" wrapText="1"/>
    </xf>
    <xf numFmtId="0" fontId="4" fillId="4" borderId="27" xfId="0" applyFont="1" applyFill="1" applyBorder="1" applyAlignment="1">
      <alignment vertical="center" wrapText="1"/>
    </xf>
    <xf numFmtId="44" fontId="3" fillId="4" borderId="28" xfId="1" applyFont="1" applyFill="1" applyBorder="1" applyAlignment="1">
      <alignment horizontal="center" vertical="center" wrapText="1"/>
    </xf>
    <xf numFmtId="0" fontId="6" fillId="4" borderId="0" xfId="0" applyFont="1" applyFill="1" applyAlignment="1">
      <alignment vertical="center"/>
    </xf>
    <xf numFmtId="44" fontId="4" fillId="4" borderId="1" xfId="1" applyFont="1" applyFill="1" applyBorder="1" applyAlignment="1">
      <alignment vertical="center" wrapText="1"/>
    </xf>
    <xf numFmtId="44" fontId="3" fillId="4" borderId="8" xfId="1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left" vertical="center" wrapText="1"/>
    </xf>
    <xf numFmtId="0" fontId="3" fillId="4" borderId="38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4" fontId="4" fillId="4" borderId="15" xfId="1" applyFont="1" applyFill="1" applyBorder="1" applyAlignment="1">
      <alignment vertical="center" wrapText="1"/>
    </xf>
    <xf numFmtId="165" fontId="3" fillId="4" borderId="21" xfId="2" applyNumberFormat="1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vertical="center" wrapText="1"/>
    </xf>
    <xf numFmtId="44" fontId="3" fillId="4" borderId="21" xfId="1" applyFont="1" applyFill="1" applyBorder="1" applyAlignment="1">
      <alignment horizontal="center" vertical="center" wrapText="1"/>
    </xf>
    <xf numFmtId="44" fontId="4" fillId="4" borderId="41" xfId="0" applyNumberFormat="1" applyFont="1" applyFill="1" applyBorder="1" applyAlignment="1">
      <alignment horizontal="center" vertical="center" wrapText="1"/>
    </xf>
    <xf numFmtId="10" fontId="3" fillId="4" borderId="15" xfId="2" applyNumberFormat="1" applyFont="1" applyFill="1" applyBorder="1" applyAlignment="1">
      <alignment horizontal="center" vertical="center" wrapText="1"/>
    </xf>
    <xf numFmtId="44" fontId="4" fillId="4" borderId="39" xfId="0" applyNumberFormat="1" applyFont="1" applyFill="1" applyBorder="1" applyAlignment="1">
      <alignment horizontal="center" vertical="center" wrapText="1"/>
    </xf>
    <xf numFmtId="10" fontId="4" fillId="4" borderId="1" xfId="2" applyNumberFormat="1" applyFont="1" applyFill="1" applyBorder="1" applyAlignment="1">
      <alignment horizontal="center" vertical="center" wrapText="1"/>
    </xf>
    <xf numFmtId="44" fontId="4" fillId="4" borderId="28" xfId="0" applyNumberFormat="1" applyFont="1" applyFill="1" applyBorder="1" applyAlignment="1">
      <alignment horizontal="center" vertical="center" wrapText="1"/>
    </xf>
    <xf numFmtId="44" fontId="4" fillId="4" borderId="39" xfId="0" applyNumberFormat="1" applyFont="1" applyFill="1" applyBorder="1" applyAlignment="1">
      <alignment vertical="center" wrapText="1"/>
    </xf>
    <xf numFmtId="44" fontId="4" fillId="4" borderId="12" xfId="0" applyNumberFormat="1" applyFont="1" applyFill="1" applyBorder="1" applyAlignment="1">
      <alignment vertical="center" wrapText="1"/>
    </xf>
    <xf numFmtId="44" fontId="4" fillId="4" borderId="36" xfId="0" applyNumberFormat="1" applyFont="1" applyFill="1" applyBorder="1" applyAlignment="1">
      <alignment vertical="center" wrapText="1"/>
    </xf>
    <xf numFmtId="44" fontId="3" fillId="4" borderId="12" xfId="0" applyNumberFormat="1" applyFont="1" applyFill="1" applyBorder="1" applyAlignment="1">
      <alignment vertical="center" wrapText="1"/>
    </xf>
    <xf numFmtId="44" fontId="3" fillId="4" borderId="42" xfId="0" applyNumberFormat="1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left" vertical="center" wrapText="1"/>
    </xf>
    <xf numFmtId="0" fontId="4" fillId="4" borderId="14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left" vertical="center" wrapText="1"/>
    </xf>
    <xf numFmtId="10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10" fontId="0" fillId="0" borderId="1" xfId="2" applyNumberFormat="1" applyFont="1" applyBorder="1" applyAlignment="1">
      <alignment horizontal="center" vertical="center" wrapText="1"/>
    </xf>
    <xf numFmtId="10" fontId="11" fillId="2" borderId="1" xfId="0" applyNumberFormat="1" applyFont="1" applyFill="1" applyBorder="1" applyAlignment="1">
      <alignment horizontal="center" vertical="center" wrapText="1"/>
    </xf>
    <xf numFmtId="44" fontId="0" fillId="0" borderId="0" xfId="0" applyNumberFormat="1"/>
    <xf numFmtId="0" fontId="3" fillId="4" borderId="1" xfId="0" applyFont="1" applyFill="1" applyBorder="1" applyAlignment="1">
      <alignment horizontal="center" vertical="center" wrapText="1"/>
    </xf>
    <xf numFmtId="44" fontId="4" fillId="4" borderId="1" xfId="0" applyNumberFormat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center"/>
    </xf>
    <xf numFmtId="44" fontId="4" fillId="4" borderId="1" xfId="0" applyNumberFormat="1" applyFont="1" applyFill="1" applyBorder="1" applyAlignment="1">
      <alignment vertical="center" wrapText="1"/>
    </xf>
    <xf numFmtId="44" fontId="3" fillId="4" borderId="1" xfId="0" applyNumberFormat="1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vertical="center" wrapText="1"/>
    </xf>
    <xf numFmtId="44" fontId="4" fillId="4" borderId="1" xfId="1" applyFont="1" applyFill="1" applyBorder="1" applyAlignment="1">
      <alignment horizontal="center" vertical="center" wrapText="1"/>
    </xf>
    <xf numFmtId="10" fontId="3" fillId="4" borderId="1" xfId="2" applyNumberFormat="1" applyFont="1" applyFill="1" applyBorder="1" applyAlignment="1">
      <alignment horizontal="center" vertical="center" wrapText="1"/>
    </xf>
    <xf numFmtId="10" fontId="9" fillId="4" borderId="1" xfId="2" applyNumberFormat="1" applyFont="1" applyFill="1" applyBorder="1" applyAlignment="1">
      <alignment horizontal="center"/>
    </xf>
    <xf numFmtId="44" fontId="3" fillId="4" borderId="1" xfId="1" applyFont="1" applyFill="1" applyBorder="1" applyAlignment="1">
      <alignment horizontal="center" vertical="center" wrapText="1"/>
    </xf>
    <xf numFmtId="10" fontId="9" fillId="4" borderId="1" xfId="2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10" fontId="14" fillId="4" borderId="1" xfId="2" applyNumberFormat="1" applyFont="1" applyFill="1" applyBorder="1" applyAlignment="1">
      <alignment horizontal="center" vertical="center"/>
    </xf>
    <xf numFmtId="0" fontId="5" fillId="4" borderId="0" xfId="0" applyFont="1" applyFill="1"/>
    <xf numFmtId="165" fontId="3" fillId="4" borderId="1" xfId="2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0" fontId="0" fillId="0" borderId="0" xfId="0" applyNumberForma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0" fontId="0" fillId="0" borderId="0" xfId="0" applyNumberFormat="1" applyAlignment="1">
      <alignment wrapText="1"/>
    </xf>
    <xf numFmtId="166" fontId="0" fillId="0" borderId="1" xfId="2" applyNumberFormat="1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0" fontId="0" fillId="0" borderId="1" xfId="2" applyNumberFormat="1" applyFont="1" applyFill="1" applyBorder="1" applyAlignment="1">
      <alignment horizontal="center" vertical="center" wrapText="1"/>
    </xf>
    <xf numFmtId="166" fontId="0" fillId="0" borderId="1" xfId="2" applyNumberFormat="1" applyFont="1" applyFill="1" applyBorder="1" applyAlignment="1">
      <alignment horizontal="center" vertical="center" wrapText="1"/>
    </xf>
    <xf numFmtId="10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9" fontId="11" fillId="0" borderId="1" xfId="2" applyFont="1" applyFill="1" applyBorder="1" applyAlignment="1">
      <alignment horizontal="center" vertical="center" wrapText="1"/>
    </xf>
    <xf numFmtId="0" fontId="0" fillId="0" borderId="1" xfId="0" applyBorder="1"/>
    <xf numFmtId="0" fontId="11" fillId="0" borderId="1" xfId="0" applyFont="1" applyBorder="1"/>
    <xf numFmtId="0" fontId="11" fillId="0" borderId="14" xfId="0" applyFont="1" applyBorder="1" applyAlignment="1">
      <alignment horizontal="center"/>
    </xf>
    <xf numFmtId="0" fontId="0" fillId="0" borderId="14" xfId="0" applyBorder="1"/>
    <xf numFmtId="0" fontId="11" fillId="0" borderId="12" xfId="0" applyFont="1" applyBorder="1"/>
    <xf numFmtId="0" fontId="0" fillId="0" borderId="12" xfId="0" applyBorder="1"/>
    <xf numFmtId="44" fontId="0" fillId="0" borderId="1" xfId="1" applyFont="1" applyBorder="1"/>
    <xf numFmtId="44" fontId="0" fillId="0" borderId="1" xfId="0" applyNumberFormat="1" applyBorder="1"/>
    <xf numFmtId="164" fontId="0" fillId="0" borderId="1" xfId="0" applyNumberFormat="1" applyBorder="1"/>
    <xf numFmtId="164" fontId="11" fillId="0" borderId="1" xfId="0" applyNumberFormat="1" applyFont="1" applyBorder="1"/>
    <xf numFmtId="164" fontId="0" fillId="0" borderId="0" xfId="0" applyNumberFormat="1"/>
    <xf numFmtId="0" fontId="20" fillId="4" borderId="0" xfId="5" applyFont="1" applyFill="1" applyAlignment="1">
      <alignment horizontal="justify" vertical="center" wrapText="1"/>
    </xf>
    <xf numFmtId="0" fontId="1" fillId="0" borderId="0" xfId="5"/>
    <xf numFmtId="0" fontId="6" fillId="4" borderId="0" xfId="5" applyFont="1" applyFill="1"/>
    <xf numFmtId="0" fontId="6" fillId="4" borderId="0" xfId="5" applyFont="1" applyFill="1" applyAlignment="1">
      <alignment wrapText="1"/>
    </xf>
    <xf numFmtId="0" fontId="21" fillId="4" borderId="0" xfId="5" applyFont="1" applyFill="1" applyAlignment="1">
      <alignment horizontal="justify" vertical="center" wrapText="1"/>
    </xf>
    <xf numFmtId="0" fontId="20" fillId="4" borderId="0" xfId="5" applyFont="1" applyFill="1" applyAlignment="1">
      <alignment horizontal="left" vertical="center" wrapText="1"/>
    </xf>
    <xf numFmtId="44" fontId="21" fillId="4" borderId="1" xfId="5" applyNumberFormat="1" applyFont="1" applyFill="1" applyBorder="1" applyAlignment="1">
      <alignment vertical="center" wrapText="1"/>
    </xf>
    <xf numFmtId="44" fontId="0" fillId="4" borderId="0" xfId="0" applyNumberFormat="1" applyFill="1"/>
    <xf numFmtId="0" fontId="15" fillId="4" borderId="1" xfId="4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/>
    </xf>
    <xf numFmtId="44" fontId="18" fillId="4" borderId="1" xfId="0" applyNumberFormat="1" applyFont="1" applyFill="1" applyBorder="1" applyAlignment="1">
      <alignment vertical="center"/>
    </xf>
    <xf numFmtId="44" fontId="7" fillId="4" borderId="1" xfId="0" applyNumberFormat="1" applyFont="1" applyFill="1" applyBorder="1" applyAlignment="1">
      <alignment vertical="center"/>
    </xf>
    <xf numFmtId="0" fontId="0" fillId="5" borderId="0" xfId="0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/>
    </xf>
    <xf numFmtId="8" fontId="0" fillId="5" borderId="0" xfId="0" applyNumberFormat="1" applyFill="1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wrapText="1"/>
    </xf>
    <xf numFmtId="0" fontId="20" fillId="4" borderId="0" xfId="5" applyFont="1" applyFill="1" applyAlignment="1">
      <alignment horizontal="left" vertical="center" wrapText="1"/>
    </xf>
    <xf numFmtId="0" fontId="20" fillId="4" borderId="0" xfId="5" applyFont="1" applyFill="1" applyAlignment="1">
      <alignment horizontal="right" vertical="center"/>
    </xf>
    <xf numFmtId="0" fontId="20" fillId="4" borderId="0" xfId="5" applyFont="1" applyFill="1" applyAlignment="1">
      <alignment horizontal="justify" vertical="center" wrapText="1"/>
    </xf>
    <xf numFmtId="0" fontId="21" fillId="4" borderId="0" xfId="5" applyFont="1" applyFill="1" applyAlignment="1">
      <alignment horizontal="center" vertical="center" wrapText="1"/>
    </xf>
    <xf numFmtId="0" fontId="20" fillId="4" borderId="0" xfId="5" applyFont="1" applyFill="1" applyAlignment="1">
      <alignment horizontal="justify" vertical="top" wrapText="1"/>
    </xf>
    <xf numFmtId="0" fontId="21" fillId="4" borderId="0" xfId="5" applyFont="1" applyFill="1" applyAlignment="1">
      <alignment horizontal="left" vertical="center" wrapText="1"/>
    </xf>
    <xf numFmtId="0" fontId="21" fillId="4" borderId="1" xfId="5" applyFont="1" applyFill="1" applyBorder="1" applyAlignment="1">
      <alignment horizontal="left" vertical="center" wrapText="1"/>
    </xf>
    <xf numFmtId="0" fontId="22" fillId="4" borderId="1" xfId="5" applyFont="1" applyFill="1" applyBorder="1" applyAlignment="1">
      <alignment horizontal="right" vertical="center" wrapText="1"/>
    </xf>
    <xf numFmtId="0" fontId="20" fillId="4" borderId="0" xfId="5" applyFont="1" applyFill="1" applyAlignment="1">
      <alignment horizontal="justify" vertical="justify" wrapText="1"/>
    </xf>
    <xf numFmtId="0" fontId="20" fillId="4" borderId="0" xfId="5" applyFont="1" applyFill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/>
    </xf>
    <xf numFmtId="0" fontId="0" fillId="5" borderId="0" xfId="0" applyFill="1" applyBorder="1" applyAlignment="1">
      <alignment horizontal="right" vertical="center" wrapText="1"/>
    </xf>
    <xf numFmtId="0" fontId="19" fillId="0" borderId="44" xfId="0" applyFont="1" applyBorder="1" applyAlignment="1">
      <alignment horizontal="center" wrapText="1"/>
    </xf>
    <xf numFmtId="0" fontId="19" fillId="0" borderId="0" xfId="0" applyFont="1" applyAlignment="1">
      <alignment horizontal="center" wrapText="1"/>
    </xf>
    <xf numFmtId="0" fontId="0" fillId="0" borderId="36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4" borderId="1" xfId="4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right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0" fillId="4" borderId="0" xfId="0" applyFill="1" applyAlignment="1">
      <alignment horizontal="center" wrapText="1"/>
    </xf>
    <xf numFmtId="0" fontId="0" fillId="4" borderId="0" xfId="0" applyFill="1" applyAlignment="1">
      <alignment horizontal="center"/>
    </xf>
    <xf numFmtId="0" fontId="0" fillId="4" borderId="4" xfId="0" applyFill="1" applyBorder="1" applyAlignment="1">
      <alignment horizontal="center"/>
    </xf>
    <xf numFmtId="0" fontId="7" fillId="4" borderId="2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left" vertical="center" wrapText="1"/>
    </xf>
    <xf numFmtId="17" fontId="4" fillId="4" borderId="13" xfId="0" applyNumberFormat="1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left" vertical="center" wrapText="1"/>
    </xf>
    <xf numFmtId="0" fontId="4" fillId="4" borderId="30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horizontal="left" vertical="center" wrapText="1"/>
    </xf>
    <xf numFmtId="0" fontId="4" fillId="4" borderId="14" xfId="0" applyFont="1" applyFill="1" applyBorder="1" applyAlignment="1">
      <alignment horizontal="left" vertical="center" wrapText="1"/>
    </xf>
    <xf numFmtId="0" fontId="4" fillId="4" borderId="29" xfId="0" applyFont="1" applyFill="1" applyBorder="1" applyAlignment="1">
      <alignment horizontal="left" vertical="center" wrapText="1"/>
    </xf>
    <xf numFmtId="0" fontId="4" fillId="4" borderId="18" xfId="0" applyFont="1" applyFill="1" applyBorder="1" applyAlignment="1">
      <alignment horizontal="left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left" vertical="center" wrapText="1"/>
    </xf>
    <xf numFmtId="0" fontId="10" fillId="4" borderId="14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center" vertical="center"/>
    </xf>
    <xf numFmtId="0" fontId="3" fillId="4" borderId="3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44" fontId="4" fillId="4" borderId="16" xfId="1" applyFont="1" applyFill="1" applyBorder="1" applyAlignment="1">
      <alignment horizontal="center" vertical="center" wrapText="1"/>
    </xf>
    <xf numFmtId="44" fontId="4" fillId="4" borderId="17" xfId="1" applyFont="1" applyFill="1" applyBorder="1" applyAlignment="1">
      <alignment horizontal="center" vertical="center" wrapText="1"/>
    </xf>
    <xf numFmtId="44" fontId="4" fillId="4" borderId="12" xfId="1" applyFont="1" applyFill="1" applyBorder="1" applyAlignment="1">
      <alignment horizontal="center" vertical="center" wrapText="1"/>
    </xf>
    <xf numFmtId="44" fontId="4" fillId="4" borderId="13" xfId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49" fontId="4" fillId="4" borderId="29" xfId="1" applyNumberFormat="1" applyFont="1" applyFill="1" applyBorder="1" applyAlignment="1">
      <alignment horizontal="center" vertical="center" wrapText="1"/>
    </xf>
    <xf numFmtId="49" fontId="4" fillId="4" borderId="31" xfId="1" applyNumberFormat="1" applyFont="1" applyFill="1" applyBorder="1" applyAlignment="1">
      <alignment horizontal="center" vertical="center" wrapText="1"/>
    </xf>
    <xf numFmtId="44" fontId="3" fillId="4" borderId="3" xfId="1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left" vertical="center" wrapText="1"/>
    </xf>
    <xf numFmtId="0" fontId="5" fillId="4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3" fillId="4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0" fontId="3" fillId="4" borderId="34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4" fillId="4" borderId="36" xfId="0" applyFont="1" applyFill="1" applyBorder="1" applyAlignment="1">
      <alignment horizontal="left" vertical="center" wrapText="1"/>
    </xf>
    <xf numFmtId="0" fontId="4" fillId="4" borderId="35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17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44" fontId="4" fillId="4" borderId="1" xfId="1" applyFont="1" applyFill="1" applyBorder="1" applyAlignment="1">
      <alignment horizontal="center" vertical="center" wrapText="1"/>
    </xf>
    <xf numFmtId="49" fontId="4" fillId="4" borderId="1" xfId="1" applyNumberFormat="1" applyFont="1" applyFill="1" applyBorder="1" applyAlignment="1">
      <alignment horizontal="center" vertical="center" wrapText="1"/>
    </xf>
    <xf numFmtId="44" fontId="3" fillId="4" borderId="1" xfId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11" fillId="0" borderId="1" xfId="0" applyFont="1" applyBorder="1" applyAlignment="1">
      <alignment horizontal="center" vertical="center"/>
    </xf>
  </cellXfs>
  <cellStyles count="6">
    <cellStyle name="Moeda" xfId="1" builtinId="4"/>
    <cellStyle name="Normal" xfId="0" builtinId="0"/>
    <cellStyle name="Normal 18 2" xfId="4" xr:uid="{00000000-0005-0000-0000-000002000000}"/>
    <cellStyle name="Normal 2" xfId="3" xr:uid="{00000000-0005-0000-0000-000003000000}"/>
    <cellStyle name="Normal 3" xfId="5" xr:uid="{05D4A918-3BFA-4F13-8CBB-AFB698276E14}"/>
    <cellStyle name="Porcentagem" xfId="2" builtinId="5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2009775</xdr:colOff>
      <xdr:row>59</xdr:row>
      <xdr:rowOff>28575</xdr:rowOff>
    </xdr:from>
    <xdr:to>
      <xdr:col>1</xdr:col>
      <xdr:colOff>876300</xdr:colOff>
      <xdr:row>69</xdr:row>
      <xdr:rowOff>180975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83ED8715-0637-40A9-BC7B-54A38882A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15030450"/>
          <a:ext cx="2647950" cy="2152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3190731</xdr:colOff>
      <xdr:row>0</xdr:row>
      <xdr:rowOff>193290</xdr:rowOff>
    </xdr:from>
    <xdr:to>
      <xdr:col>1</xdr:col>
      <xdr:colOff>3778251</xdr:colOff>
      <xdr:row>1</xdr:row>
      <xdr:rowOff>456526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64398" y="193290"/>
          <a:ext cx="587520" cy="60190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3203430</xdr:colOff>
      <xdr:row>0</xdr:row>
      <xdr:rowOff>192232</xdr:rowOff>
    </xdr:from>
    <xdr:to>
      <xdr:col>1</xdr:col>
      <xdr:colOff>3790950</xdr:colOff>
      <xdr:row>1</xdr:row>
      <xdr:rowOff>474518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578527D-63FF-4C79-90B2-E3CE3CEBF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74980" y="192232"/>
          <a:ext cx="587520" cy="6251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sandra.NAVELE.000\Desktop\JAN%2019\Prova%20de%20Mat&#233;matica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medi\Desktop\REPAC%202018\CONTRATOS%20ATIVOS\vanderlei\CONTRATOS%20ATIVOS\ELETRONORTE%20(PA)\planilha%20in&#237;cia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ANEEL/TR/APOIO%20LOG&#205;STICO/3.%20EDITAIS%20OUTROS%20&#211;RG&#195;OS/TCU/PLANILHA%20DE%20CUSTOS%20TCU%20-%20DF%20PE%2052-2019%20%20-%20%20APOIO2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Comercial\Licita&#231;&#245;es\Comercial%20SOLLO\2024\01.%20JANEIRO\24.01.2024%20PE%2090014.2024%20TST%20(Brigada)\Planilha%20Cadastro%20TST.xlsx" TargetMode="External"/><Relationship Id="rId1" Type="http://schemas.openxmlformats.org/officeDocument/2006/relationships/externalLinkPath" Target="file:///Z:\Comercial\Licita&#231;&#245;es\Comercial%20SOLLO\2024\01.%20JANEIRO\24.01.2024%20PE%2090014.2024%20TST%20(Brigada)\Planilha%20Cadastro%20TST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corpiao\sgq\COMERCIAL\2022\02%20-%20Servi&#231;os%20Gerais\09%20-%20Licita&#231;&#245;es\11%20-%20Novembro\3%20-%20TST%20-%2003.11.2022%20&#224;s%2014hrs\1%20-%20Edital%20e%20Anexos\2022PE079%20-%20Planilha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uliana\AppData\Roaming\Microsoft\AddIns\VExtensoFree.xla" TargetMode="External"/><Relationship Id="rId1" Type="http://schemas.openxmlformats.org/officeDocument/2006/relationships/externalLinkPath" Target="/Users/Juliana/AppData/Roaming/Microsoft/AddIns/VExtensoFree.xla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&#193;lvaro\Projetos\Em%20execu&#231;&#227;o\Log&#237;stica%20e%20apoio%20operacional\Projeto%20de%20transporte%20-%20Vers&#227;o%20atualizada\Anexos\COMPOSI&#199;&#195;O%20DE%20PRE&#199;OS%20-%20VE&#205;CULOS%20E%20INSUMO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dcreal\Dpto%20Comercial\REAL%20JG%20SERVI&#199;OS\@Licita&#231;&#227;o\COMERCIAL%202022\07-JULHO\PE\22-07-2022%20-%20AGU\CUSTO\CUSTO%20-%20AGU.P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112\licitacoes$\INFRAERO\PE%20-%20108-ADRJ-SBCP-2011\PLANILHAS\LOCANTY%20SEGURAN&#199;A\ANTES%20PREG&#195;O\CUSTOS_INFRAERO_PE108ADRJSBCP2011_01062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sandra.NAVELE.000\Desktop\Prova%20de%20Mat&#233;matica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thauler\AppData\Local\Microsoft\Windows\INetCache\Content.Outlook\KJ6MZLEI\Mapa%20-%20Vesti&#225;rios%20Ciclistas%20(revisada%20_%20002)%20(002)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ANEEL/TR/APOIO%20LOG&#205;STICO/3.%20EDITAIS%20OUTROS%20&#211;RG&#195;OS/MS/PLANILHA%20RCS_04.29%20-MINIST&#201;RIO%20DA%20SA&#218;DE%20-%20PE%2008-2019%201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20.27\Financeira\DCPO\DCFCC\2021\Repactua&#231;&#245;es\Lideran&#231;a\054.2020\Lote%2007\202103000265900%20-%20Repactua&#231;&#227;o%202021-%20Lote%2007%20-%20Lideran&#231;a%20054.202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dcreal\Dpto%20Comercial\Servidor\comercial\Meus%20documentos\Licita&#231;&#245;es\04-06-23%20-%20Supremo%20Tribunal%20Federal%20-%20CV%2004-2004\Planilhas%20Propostas%20-%20STF%2004-2004%20zerad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posta"/>
      <sheetName val="Geral VERIFICAÇÃO"/>
      <sheetName val="ferramentas "/>
      <sheetName val="Pl Dimensionamento"/>
      <sheetName val="Adicional Noturno"/>
      <sheetName val="Salario Base"/>
      <sheetName val="Insalubridade E Periculosidade"/>
      <sheetName val="VT"/>
      <sheetName val="VA"/>
      <sheetName val="Súmua 444 TST"/>
      <sheetName val="Uniformes e EPI´s"/>
      <sheetName val="Validação - MO"/>
      <sheetName val="Coord"/>
      <sheetName val="Eng Elet"/>
      <sheetName val="Té Edif"/>
      <sheetName val="Téc Seg"/>
      <sheetName val="Téc em Eletrônica"/>
      <sheetName val="Téc Eletrot"/>
      <sheetName val="Téc Mec"/>
      <sheetName val="Téc Telef"/>
      <sheetName val="Enc"/>
      <sheetName val="Aux Téc "/>
      <sheetName val="Aux Adm"/>
      <sheetName val="Alm"/>
      <sheetName val="Bomb Hid"/>
      <sheetName val="Bomb Gases"/>
      <sheetName val="Marc"/>
      <sheetName val="Ped"/>
      <sheetName val="Pint"/>
      <sheetName val="Serra"/>
      <sheetName val="Estof"/>
      <sheetName val="Serv"/>
      <sheetName val="Elet"/>
      <sheetName val="Enc Dia "/>
      <sheetName val="Enc Not "/>
      <sheetName val="Bomb Hid Dia"/>
      <sheetName val="Bomb Hid Not"/>
      <sheetName val="Bomb Gas Dia"/>
      <sheetName val="Bomb Gas Not"/>
      <sheetName val="Elet Dia"/>
      <sheetName val="Elet Not"/>
      <sheetName val="Serv Dia"/>
      <sheetName val="Serv Not"/>
      <sheetName val="Op Sub Dia"/>
      <sheetName val="Ope Sub Not"/>
      <sheetName val="Geral 2"/>
      <sheetName val="Verva Aquisição Materiais"/>
      <sheetName val="Verba Serviços Corretiva"/>
      <sheetName val="Mat Consumo"/>
      <sheetName val="Plan1"/>
      <sheetName val="P TRAB"/>
    </sheetNames>
    <sheetDataSet>
      <sheetData sheetId="0"/>
      <sheetData sheetId="1"/>
      <sheetData sheetId="2"/>
      <sheetData sheetId="3"/>
      <sheetData sheetId="4"/>
      <sheetData sheetId="5">
        <row r="11">
          <cell r="A11" t="str">
            <v>COORDENADOR DE CONTRATO (ENGENHEIRO CIVIL ou ARQUITETO )</v>
          </cell>
        </row>
      </sheetData>
      <sheetData sheetId="6"/>
      <sheetData sheetId="7"/>
      <sheetData sheetId="8"/>
      <sheetData sheetId="9"/>
      <sheetData sheetId="10"/>
      <sheetData sheetId="11"/>
      <sheetData sheetId="12">
        <row r="19">
          <cell r="K19">
            <v>954</v>
          </cell>
        </row>
      </sheetData>
      <sheetData sheetId="13">
        <row r="28">
          <cell r="H28">
            <v>2575.7999999999997</v>
          </cell>
        </row>
      </sheetData>
      <sheetData sheetId="14"/>
      <sheetData sheetId="15"/>
      <sheetData sheetId="16"/>
      <sheetData sheetId="17">
        <row r="27">
          <cell r="H27">
            <v>693.59099999999989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6">
          <cell r="H26">
            <v>2932.54</v>
          </cell>
        </row>
      </sheetData>
      <sheetData sheetId="35">
        <row r="26">
          <cell r="H26">
            <v>1730.94</v>
          </cell>
        </row>
      </sheetData>
      <sheetData sheetId="36">
        <row r="26">
          <cell r="H26">
            <v>1730.94</v>
          </cell>
        </row>
      </sheetData>
      <sheetData sheetId="37">
        <row r="26">
          <cell r="H26">
            <v>1730.94</v>
          </cell>
        </row>
      </sheetData>
      <sheetData sheetId="38">
        <row r="26">
          <cell r="H26">
            <v>1730.94</v>
          </cell>
        </row>
      </sheetData>
      <sheetData sheetId="39">
        <row r="26">
          <cell r="H26">
            <v>1730.94</v>
          </cell>
        </row>
      </sheetData>
      <sheetData sheetId="40">
        <row r="26">
          <cell r="H26">
            <v>1730.94</v>
          </cell>
        </row>
      </sheetData>
      <sheetData sheetId="41"/>
      <sheetData sheetId="42">
        <row r="26">
          <cell r="H26">
            <v>1174.22</v>
          </cell>
        </row>
      </sheetData>
      <sheetData sheetId="43">
        <row r="26">
          <cell r="H26">
            <v>2311.9699999999998</v>
          </cell>
        </row>
      </sheetData>
      <sheetData sheetId="44">
        <row r="26">
          <cell r="H26">
            <v>2311.9699999999998</v>
          </cell>
        </row>
      </sheetData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P19"/>
      <sheetName val="P20"/>
      <sheetName val="HE DIÁRIA"/>
      <sheetName val="UNIF E EPI'S"/>
      <sheetName val="RESUM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carregado"/>
      <sheetName val="Supervisor"/>
      <sheetName val="Recepção I"/>
      <sheetName val="Recepção II"/>
      <sheetName val="Recepção12x36 Diurno"/>
      <sheetName val="Recepção 12x36 Noturno"/>
      <sheetName val="Recepção Insal."/>
      <sheetName val="Garçom"/>
      <sheetName val="Telefonista"/>
      <sheetName val="Ascensorista"/>
      <sheetName val="Motorista"/>
      <sheetName val="Recepçao(Diária)"/>
      <sheetName val="Garçom (Diária) "/>
      <sheetName val="Uniformes "/>
      <sheetName val="Insumos Garçom"/>
      <sheetName val="Mat. Garçom"/>
      <sheetName val="Utensílios Garçom"/>
      <sheetName val="Materiais Recep."/>
      <sheetName val="Outros Órgãos"/>
      <sheetName val="Resumo de Custos"/>
      <sheetName val="PROPOSTA"/>
      <sheetName val="Dados - Não mex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0">
          <cell r="AE30">
            <v>136.48199999999997</v>
          </cell>
        </row>
      </sheetData>
      <sheetData sheetId="14"/>
      <sheetData sheetId="15"/>
      <sheetData sheetId="16">
        <row r="56">
          <cell r="EC56">
            <v>28.012950520833332</v>
          </cell>
        </row>
      </sheetData>
      <sheetData sheetId="17"/>
      <sheetData sheetId="18"/>
      <sheetData sheetId="19">
        <row r="49">
          <cell r="B49">
            <v>3.0001100712585913E-2</v>
          </cell>
        </row>
      </sheetData>
      <sheetData sheetId="20"/>
      <sheetData sheetId="21">
        <row r="1">
          <cell r="A1" t="str">
            <v>Serviços</v>
          </cell>
        </row>
        <row r="2">
          <cell r="A2" t="str">
            <v>Encarregado Geral</v>
          </cell>
        </row>
        <row r="3">
          <cell r="A3" t="str">
            <v>Técnico em Secretariado</v>
          </cell>
        </row>
        <row r="4">
          <cell r="A4" t="str">
            <v>Copeiragem</v>
          </cell>
        </row>
        <row r="5">
          <cell r="A5" t="str">
            <v>Recepção</v>
          </cell>
        </row>
        <row r="6">
          <cell r="A6" t="str">
            <v>Garçom</v>
          </cell>
        </row>
        <row r="7">
          <cell r="A7" t="str">
            <v>Atendente de Ouvidoria</v>
          </cell>
        </row>
        <row r="8">
          <cell r="A8" t="str">
            <v>Telefonista</v>
          </cell>
        </row>
        <row r="9">
          <cell r="A9" t="str">
            <v>Ascensorista</v>
          </cell>
        </row>
        <row r="10">
          <cell r="A10" t="str">
            <v>Supervisor</v>
          </cell>
        </row>
        <row r="11">
          <cell r="A11" t="str">
            <v>Motorista</v>
          </cell>
        </row>
        <row r="12">
          <cell r="A12" t="str">
            <v>Agente de Portaria - Diarista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poio"/>
      <sheetName val="AVISO"/>
      <sheetName val="Proposta"/>
      <sheetName val="Dados Contratação"/>
      <sheetName val="Dados Proponente"/>
      <sheetName val="Insumos"/>
      <sheetName val="Bombeiro Civil - Diurno"/>
      <sheetName val="Bombeiro Civil - Noturno"/>
      <sheetName val="Bombeiro Líder"/>
      <sheetName val="Aviso Prévio Trab"/>
      <sheetName val="Valor Total"/>
    </sheetNames>
    <sheetDataSet>
      <sheetData sheetId="0">
        <row r="1">
          <cell r="A1" t="str">
            <v>Tipo de Joranda de Trabalho</v>
          </cell>
        </row>
        <row r="2">
          <cell r="A2" t="str">
            <v>Escala 12x36 horas</v>
          </cell>
        </row>
        <row r="3">
          <cell r="A3" t="str">
            <v>44 horas semanais</v>
          </cell>
        </row>
        <row r="4">
          <cell r="A4" t="str">
            <v>40 horas semanais</v>
          </cell>
        </row>
        <row r="5">
          <cell r="A5" t="str">
            <v>36 horas semanais</v>
          </cell>
        </row>
        <row r="6">
          <cell r="A6" t="str">
            <v>35 horas semanais</v>
          </cell>
        </row>
        <row r="7">
          <cell r="A7" t="str">
            <v>30 horas semanais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G9">
            <v>268038.48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oio"/>
      <sheetName val="AVISO"/>
      <sheetName val="Dados Contratação"/>
      <sheetName val="Dados Proponente"/>
      <sheetName val="Insumos"/>
      <sheetName val="Mensageiro"/>
      <sheetName val="Supervisor Administrativo"/>
      <sheetName val="Aviso Prévio Trab"/>
      <sheetName val="Máscaras "/>
      <sheetName val="Valor Total"/>
    </sheetNames>
    <sheetDataSet>
      <sheetData sheetId="0">
        <row r="1">
          <cell r="A1" t="str">
            <v>Tipo de Joranda de Trabalho</v>
          </cell>
        </row>
        <row r="2">
          <cell r="A2" t="str">
            <v>Escala 12x36 horas</v>
          </cell>
        </row>
        <row r="3">
          <cell r="A3" t="str">
            <v>44 horas semanais</v>
          </cell>
        </row>
        <row r="4">
          <cell r="A4" t="str">
            <v>40 horas semanais</v>
          </cell>
        </row>
        <row r="5">
          <cell r="A5" t="str">
            <v>36 horas semanais</v>
          </cell>
        </row>
        <row r="6">
          <cell r="A6" t="str">
            <v>35 horas semanais</v>
          </cell>
        </row>
        <row r="7">
          <cell r="A7" t="str">
            <v>30 horas semanais</v>
          </cell>
        </row>
      </sheetData>
      <sheetData sheetId="1"/>
      <sheetData sheetId="2">
        <row r="20">
          <cell r="B20">
            <v>1</v>
          </cell>
        </row>
      </sheetData>
      <sheetData sheetId="3"/>
      <sheetData sheetId="4"/>
      <sheetData sheetId="5">
        <row r="64">
          <cell r="E64">
            <v>0.33800000000000008</v>
          </cell>
        </row>
      </sheetData>
      <sheetData sheetId="6">
        <row r="64">
          <cell r="E64">
            <v>0.33800000000000008</v>
          </cell>
        </row>
      </sheetData>
      <sheetData sheetId="7"/>
      <sheetData sheetId="8"/>
      <sheetData sheetId="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1"/>
      <sheetName val="VExtensoFree"/>
    </sheetNames>
    <definedNames>
      <definedName name="VExtensoFree"/>
    </defined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osição de custos"/>
      <sheetName val="Preços - Veículos e implementos"/>
      <sheetName val="Depreciação contábil - RFB"/>
      <sheetName val="Custo combustível"/>
      <sheetName val="Dados veículos e constantes"/>
      <sheetName val="Preços - Combustível"/>
      <sheetName val="Veículos sob demanda"/>
      <sheetName val="Custo veículos - TJDFT"/>
      <sheetName val="Distância veículos - TJDFT"/>
      <sheetName val="Custo veículos - Planilhado"/>
      <sheetName val="Custo caminhão - Aquisição"/>
      <sheetName val="Equipamentos"/>
      <sheetName val="Embalagens"/>
    </sheetNames>
    <sheetDataSet>
      <sheetData sheetId="0" refreshError="1"/>
      <sheetData sheetId="1">
        <row r="5">
          <cell r="B5">
            <v>21300</v>
          </cell>
        </row>
        <row r="12">
          <cell r="B12">
            <v>14629</v>
          </cell>
        </row>
        <row r="16">
          <cell r="C16">
            <v>128771</v>
          </cell>
        </row>
        <row r="17">
          <cell r="C17">
            <v>138449</v>
          </cell>
        </row>
        <row r="18">
          <cell r="C18">
            <v>39654</v>
          </cell>
        </row>
      </sheetData>
      <sheetData sheetId="2" refreshError="1"/>
      <sheetData sheetId="3" refreshError="1"/>
      <sheetData sheetId="4" refreshError="1"/>
      <sheetData sheetId="5">
        <row r="11">
          <cell r="B11">
            <v>4.4256666666666673</v>
          </cell>
        </row>
        <row r="12">
          <cell r="B12">
            <v>3.8103333333333338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-ESTATISTICOS"/>
      <sheetName val="ENCARGOS-SOCIAIS-E-TRABALHISTAS"/>
      <sheetName val="Informações Adicionais"/>
      <sheetName val="FOLHA"/>
      <sheetName val="CUSTO"/>
      <sheetName val="UNIFORMES"/>
      <sheetName val="Produtividade-Efetivo"/>
      <sheetName val="Custos por m²"/>
      <sheetName val="Material - Mensal"/>
      <sheetName val="Equip. Utensilios Anual"/>
      <sheetName val="Mat. Higiene"/>
      <sheetName val="INSUMOS - JARDINAGEM"/>
      <sheetName val="MATERIAIS - COMODATO - COPEIRA"/>
      <sheetName val="Máquinas e equipamentos"/>
      <sheetName val="Material de Consumo - Grupo 1"/>
      <sheetName val="RELOGIO DE PONTO + BOBINA"/>
      <sheetName val="KIT SOS"/>
      <sheetName val="EPI - Grupo 1"/>
      <sheetName val="UNIFORME  + CRACHA"/>
      <sheetName val="EQUIPAMENTOS+UTENSILIOS"/>
      <sheetName val="EPI'S"/>
      <sheetName val="AREA LFDA CONVERTIDA"/>
      <sheetName val="RESUMO TOTAL AREA CONVERTIDA "/>
      <sheetName val="AREA LFDA NÃO CONVERTIDA"/>
      <sheetName val="CONVERSÃO PARA 1000m²"/>
      <sheetName val="TOTAL AREA "/>
      <sheetName val="SERV. GERAL"/>
      <sheetName val="ENCARREGADO"/>
      <sheetName val="SERV. caruaru"/>
      <sheetName val="SERV. petrolina"/>
      <sheetName val="SERV. prf"/>
      <sheetName val="SERV. sad"/>
      <sheetName val="FISCAL"/>
      <sheetName val="Levantamento preço global"/>
    </sheetNames>
    <sheetDataSet>
      <sheetData sheetId="0">
        <row r="8">
          <cell r="F8">
            <v>12</v>
          </cell>
        </row>
      </sheetData>
      <sheetData sheetId="1">
        <row r="17">
          <cell r="E17">
            <v>36.799999999999997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IZADORA"/>
      <sheetName val="Dados"/>
      <sheetName val="Efetivo"/>
      <sheetName val="PF"/>
      <sheetName val="Benefícios"/>
      <sheetName val="Uniforme e EPI"/>
      <sheetName val="Material"/>
      <sheetName val="DE"/>
      <sheetName val="DOV"/>
      <sheetName val="DV"/>
      <sheetName val="DOE_h"/>
      <sheetName val="DG"/>
      <sheetName val="E S"/>
      <sheetName val="MC"/>
      <sheetName val="ADII"/>
      <sheetName val="Resumo"/>
      <sheetName val="Consolidado_A"/>
      <sheetName val="Simulad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posta"/>
      <sheetName val="Geral VERIFICAÇÃO"/>
      <sheetName val="ferramentas "/>
      <sheetName val="Pl Dimensionamento"/>
      <sheetName val="Adicional Noturno"/>
      <sheetName val="Salario Base"/>
      <sheetName val="Insalubridade E Periculosidade"/>
      <sheetName val="VT"/>
      <sheetName val="VA"/>
      <sheetName val="Súmua 444 TST"/>
      <sheetName val="Uniformes e EPI´s"/>
      <sheetName val="Validação - MO"/>
      <sheetName val="Coord"/>
      <sheetName val="Eng Elet"/>
      <sheetName val="Té Edif"/>
      <sheetName val="Téc Seg"/>
      <sheetName val="Téc em Eletrônica"/>
      <sheetName val="Téc Eletrot"/>
      <sheetName val="Téc Mec"/>
      <sheetName val="Téc Telef"/>
      <sheetName val="Enc"/>
      <sheetName val="Aux Téc "/>
      <sheetName val="Aux Adm"/>
      <sheetName val="Alm"/>
      <sheetName val="Bomb Hid"/>
      <sheetName val="Bomb Gases"/>
      <sheetName val="Marc"/>
      <sheetName val="Ped"/>
      <sheetName val="Pint"/>
      <sheetName val="Serra"/>
      <sheetName val="Estof"/>
      <sheetName val="Serv"/>
      <sheetName val="Elet"/>
      <sheetName val="Enc Dia "/>
      <sheetName val="Enc Not "/>
      <sheetName val="Bomb Hid Dia"/>
      <sheetName val="Bomb Hid Not"/>
      <sheetName val="Bomb Gas Dia"/>
      <sheetName val="Bomb Gas Not"/>
      <sheetName val="Elet Dia"/>
      <sheetName val="Elet Not"/>
      <sheetName val="Serv Dia"/>
      <sheetName val="Serv Not"/>
      <sheetName val="Op Sub Dia"/>
      <sheetName val="Ope Sub Not"/>
      <sheetName val="Geral 2"/>
      <sheetName val="Verva Aquisição Materiais"/>
      <sheetName val="Verba Serviços Corretiva"/>
      <sheetName val="Mat Consumo"/>
      <sheetName val="Plan1"/>
      <sheetName val="P TRAB"/>
    </sheetNames>
    <sheetDataSet>
      <sheetData sheetId="0"/>
      <sheetData sheetId="1"/>
      <sheetData sheetId="2"/>
      <sheetData sheetId="3"/>
      <sheetData sheetId="4"/>
      <sheetData sheetId="5">
        <row r="11">
          <cell r="A11" t="str">
            <v>COORDENADOR DE CONTRATO (ENGENHEIRO CIVIL ou ARQUITETO )</v>
          </cell>
        </row>
      </sheetData>
      <sheetData sheetId="6"/>
      <sheetData sheetId="7"/>
      <sheetData sheetId="8"/>
      <sheetData sheetId="9"/>
      <sheetData sheetId="10"/>
      <sheetData sheetId="11"/>
      <sheetData sheetId="12">
        <row r="19">
          <cell r="K19">
            <v>954</v>
          </cell>
        </row>
      </sheetData>
      <sheetData sheetId="13">
        <row r="28">
          <cell r="H28">
            <v>2575.7999999999997</v>
          </cell>
        </row>
      </sheetData>
      <sheetData sheetId="14"/>
      <sheetData sheetId="15"/>
      <sheetData sheetId="16"/>
      <sheetData sheetId="17">
        <row r="27">
          <cell r="H27">
            <v>693.59099999999989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6">
          <cell r="H26">
            <v>2932.54</v>
          </cell>
        </row>
      </sheetData>
      <sheetData sheetId="35">
        <row r="26">
          <cell r="H26">
            <v>1730.94</v>
          </cell>
        </row>
      </sheetData>
      <sheetData sheetId="36">
        <row r="26">
          <cell r="H26">
            <v>1730.94</v>
          </cell>
        </row>
      </sheetData>
      <sheetData sheetId="37">
        <row r="26">
          <cell r="H26">
            <v>1730.94</v>
          </cell>
        </row>
      </sheetData>
      <sheetData sheetId="38">
        <row r="26">
          <cell r="H26">
            <v>1730.94</v>
          </cell>
        </row>
      </sheetData>
      <sheetData sheetId="39">
        <row r="26">
          <cell r="H26">
            <v>1730.94</v>
          </cell>
        </row>
      </sheetData>
      <sheetData sheetId="40">
        <row r="26">
          <cell r="H26">
            <v>1730.94</v>
          </cell>
        </row>
      </sheetData>
      <sheetData sheetId="41"/>
      <sheetData sheetId="42">
        <row r="26">
          <cell r="H26">
            <v>1174.22</v>
          </cell>
        </row>
      </sheetData>
      <sheetData sheetId="43">
        <row r="26">
          <cell r="H26">
            <v>2311.9699999999998</v>
          </cell>
        </row>
      </sheetData>
      <sheetData sheetId="44">
        <row r="26">
          <cell r="H26">
            <v>2311.9699999999998</v>
          </cell>
        </row>
      </sheetData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tes de Pesquisa"/>
      <sheetName val="Insumos"/>
      <sheetName val="Mapa de Cotações"/>
      <sheetName val="Composições"/>
      <sheetName val="Ref"/>
      <sheetName val="Composições Auxiliares"/>
      <sheetName val="Custos Unitários"/>
      <sheetName val="Orçamentária"/>
      <sheetName val="ABC - Serviços"/>
      <sheetName val="ABC - Insumos"/>
      <sheetName val="BDI"/>
      <sheetName val="Serviços Sinapi"/>
      <sheetName val="Insumos Sinapi"/>
      <sheetName val="Outras Tab"/>
      <sheetName val="planilha auxiliar"/>
    </sheetNames>
    <sheetDataSet>
      <sheetData sheetId="0"/>
      <sheetData sheetId="1"/>
      <sheetData sheetId="2"/>
      <sheetData sheetId="3">
        <row r="1">
          <cell r="F1">
            <v>0</v>
          </cell>
        </row>
        <row r="2">
          <cell r="F2">
            <v>0</v>
          </cell>
        </row>
        <row r="3">
          <cell r="F3">
            <v>0</v>
          </cell>
        </row>
        <row r="4">
          <cell r="F4">
            <v>0</v>
          </cell>
        </row>
        <row r="5">
          <cell r="F5" t="str">
            <v>DESCONTO APLICADO (recomendação MPF)</v>
          </cell>
        </row>
        <row r="6">
          <cell r="F6" t="str">
            <v>Especificação do Serviço</v>
          </cell>
        </row>
        <row r="7">
          <cell r="F7">
            <v>0</v>
          </cell>
        </row>
        <row r="8">
          <cell r="F8">
            <v>0</v>
          </cell>
        </row>
        <row r="9">
          <cell r="F9" t="str">
            <v>Engenheiro civil de obra junior com encargos complementares</v>
          </cell>
        </row>
        <row r="10">
          <cell r="F10">
            <v>0</v>
          </cell>
        </row>
        <row r="11">
          <cell r="F11">
            <v>0</v>
          </cell>
        </row>
        <row r="12">
          <cell r="F12">
            <v>0</v>
          </cell>
        </row>
        <row r="13">
          <cell r="F13" t="str">
            <v>Mestre de obras com encargos complementares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 t="str">
            <v>Engenheiro Civil de Obra Pleno com encargos complementares</v>
          </cell>
        </row>
        <row r="18">
          <cell r="F18">
            <v>0</v>
          </cell>
        </row>
        <row r="19">
          <cell r="F19">
            <v>0</v>
          </cell>
        </row>
        <row r="20">
          <cell r="F20">
            <v>0</v>
          </cell>
        </row>
        <row r="21">
          <cell r="F21" t="str">
            <v>Engenheiro Civil de Obra Pleno com encargos complementares</v>
          </cell>
        </row>
        <row r="22">
          <cell r="F22" t="str">
            <v>Anotação de Responsabilidade Técnica</v>
          </cell>
        </row>
        <row r="23"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 t="str">
            <v>Servente com Encargos Complementares</v>
          </cell>
        </row>
        <row r="27">
          <cell r="F27">
            <v>0</v>
          </cell>
        </row>
        <row r="28">
          <cell r="F28">
            <v>0</v>
          </cell>
        </row>
        <row r="29">
          <cell r="F29">
            <v>0</v>
          </cell>
        </row>
        <row r="30">
          <cell r="F30" t="str">
            <v>Eletricista com encargos complementares</v>
          </cell>
        </row>
        <row r="31">
          <cell r="F31" t="str">
            <v>Servente com Encargos Complementares</v>
          </cell>
        </row>
        <row r="32">
          <cell r="F32">
            <v>0</v>
          </cell>
        </row>
        <row r="33">
          <cell r="F33">
            <v>0</v>
          </cell>
        </row>
        <row r="34">
          <cell r="F34">
            <v>0</v>
          </cell>
        </row>
        <row r="35">
          <cell r="F35" t="str">
            <v>Encanador ou Bombeiro Hidráulico com Encargos Complementares</v>
          </cell>
        </row>
        <row r="36">
          <cell r="F36" t="str">
            <v>Servente com Encargos Complementares</v>
          </cell>
        </row>
        <row r="37"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 t="str">
            <v>Pedreiro com Encargos Complementares</v>
          </cell>
        </row>
        <row r="41">
          <cell r="F41" t="str">
            <v>Servente com Encargos Complementares</v>
          </cell>
        </row>
        <row r="42">
          <cell r="F42">
            <v>0</v>
          </cell>
        </row>
        <row r="43">
          <cell r="F43">
            <v>0</v>
          </cell>
        </row>
        <row r="44">
          <cell r="F44">
            <v>0</v>
          </cell>
        </row>
        <row r="45">
          <cell r="F45" t="str">
            <v>Eletricista com encargos complementares</v>
          </cell>
        </row>
        <row r="46">
          <cell r="F46" t="str">
            <v>Servente com Encargos Complementares</v>
          </cell>
        </row>
        <row r="47">
          <cell r="F47">
            <v>0</v>
          </cell>
        </row>
        <row r="48">
          <cell r="F48" t="str">
            <v>Obs.: Remoção com reaproveitamento</v>
          </cell>
        </row>
        <row r="49">
          <cell r="F49">
            <v>0</v>
          </cell>
        </row>
        <row r="50">
          <cell r="F50">
            <v>0</v>
          </cell>
        </row>
        <row r="51">
          <cell r="F51">
            <v>0</v>
          </cell>
        </row>
        <row r="52">
          <cell r="F52" t="str">
            <v>Servente com Encargos Complementares</v>
          </cell>
        </row>
        <row r="53">
          <cell r="F53">
            <v>0</v>
          </cell>
        </row>
        <row r="54">
          <cell r="F54">
            <v>0</v>
          </cell>
        </row>
        <row r="55">
          <cell r="F55">
            <v>0</v>
          </cell>
        </row>
        <row r="56">
          <cell r="F56" t="str">
            <v>Servente com Encargos Complementares</v>
          </cell>
        </row>
        <row r="57">
          <cell r="F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F60" t="str">
            <v>Ajudante de carpinteiro com encargos complementares</v>
          </cell>
        </row>
        <row r="61">
          <cell r="F61" t="str">
            <v>Carpinteiro de formas com encargos complementares</v>
          </cell>
        </row>
        <row r="62">
          <cell r="F62" t="str">
            <v>PONTALETE DE MADEIRA NAO APARELHADA *7,5 X 7,5* CM (3 X 3 ") PINUS, MISTA OU EQUIVALENTE DA REGIAO</v>
          </cell>
        </row>
        <row r="63">
          <cell r="F63" t="str">
            <v>TABUA DE MADEIRA NAO APARELHADA *2,5 X 10 CM (1 X 4 ") PINUS, MISTA OU EQUIVALENTE DA REGIAO</v>
          </cell>
        </row>
        <row r="64">
          <cell r="F64" t="str">
            <v>Prego de aco polido com cabeca 18 x 27 (2 1/2 x 10)</v>
          </cell>
        </row>
        <row r="65">
          <cell r="F65" t="str">
            <v>Tela fachadeira em polietileno, rolo de 3 x 100 m (L x C), cor branca, sem logomarca - para protecao de obras</v>
          </cell>
        </row>
        <row r="66">
          <cell r="F66">
            <v>0</v>
          </cell>
        </row>
        <row r="67">
          <cell r="F67">
            <v>0</v>
          </cell>
        </row>
        <row r="68">
          <cell r="F68">
            <v>0</v>
          </cell>
        </row>
        <row r="69">
          <cell r="F69" t="str">
            <v>Carpinteiro de formas com encargos complementares</v>
          </cell>
        </row>
        <row r="70">
          <cell r="F70" t="str">
            <v>Pintor com encargos complementares</v>
          </cell>
        </row>
        <row r="71">
          <cell r="F71" t="str">
            <v>Servente com Encargos Complementares</v>
          </cell>
        </row>
        <row r="72">
          <cell r="F72" t="str">
            <v>Cal hidratada CH-I para argamassas</v>
          </cell>
        </row>
        <row r="73">
          <cell r="F73" t="str">
            <v>Chapa de madeira compensada resinada para forma de concreto, de *2,2 x 1,1* m, E = 6 mm</v>
          </cell>
        </row>
        <row r="74">
          <cell r="F74" t="str">
            <v>PONTALETE DE MADEIRA NAO APARELHADA *7,5 X 7,5* CM (3 X 3 ") PINUS, MISTA OU EQUIVALENTE DA REGIAO</v>
          </cell>
        </row>
        <row r="75">
          <cell r="F75" t="str">
            <v>Prego de aco polido com cabeca 18 x 27 (2 1/2 x 10)</v>
          </cell>
        </row>
        <row r="76">
          <cell r="F76" t="str">
            <v>Oleo de linhaca</v>
          </cell>
        </row>
        <row r="77">
          <cell r="F77">
            <v>0</v>
          </cell>
        </row>
        <row r="78">
          <cell r="F78">
            <v>0</v>
          </cell>
        </row>
        <row r="79">
          <cell r="F79">
            <v>0</v>
          </cell>
        </row>
        <row r="80">
          <cell r="F80" t="str">
            <v>Servente com Encargos Complementares</v>
          </cell>
        </row>
        <row r="81">
          <cell r="F81" t="str">
            <v>Sabao em po</v>
          </cell>
        </row>
        <row r="82">
          <cell r="F82" t="str">
            <v>Vassoura 40 cm com cabo</v>
          </cell>
        </row>
        <row r="83">
          <cell r="F83">
            <v>0</v>
          </cell>
        </row>
        <row r="84">
          <cell r="F84">
            <v>0</v>
          </cell>
        </row>
        <row r="85">
          <cell r="F85">
            <v>0</v>
          </cell>
        </row>
        <row r="86">
          <cell r="F86" t="str">
            <v>Auxiliar de eletricista com encargos complementares</v>
          </cell>
        </row>
        <row r="87">
          <cell r="F87" t="str">
            <v>Eletricista com encargos complementares</v>
          </cell>
        </row>
        <row r="88">
          <cell r="F88" t="str">
            <v>Auxiliar de encanador ou bombeiro hidráulico com encargos complementares</v>
          </cell>
        </row>
        <row r="89">
          <cell r="F89" t="str">
            <v>Encanador ou Bombeiro Hidráulico com Encargos Complementares</v>
          </cell>
        </row>
        <row r="90">
          <cell r="F90" t="str">
            <v>Argamassa traço 1:3 (cimento e areia média), preparo manual. AF_08/2014</v>
          </cell>
        </row>
        <row r="91">
          <cell r="F91">
            <v>0</v>
          </cell>
        </row>
        <row r="92">
          <cell r="F92">
            <v>0</v>
          </cell>
        </row>
        <row r="93">
          <cell r="F93">
            <v>0</v>
          </cell>
        </row>
        <row r="94">
          <cell r="F94" t="str">
            <v>Martelete ou rompedor pneumático manual, 28 kg, com silenciador - CHP diurno. AF_07/2016</v>
          </cell>
        </row>
        <row r="95">
          <cell r="F95" t="str">
            <v>Martelete ou rompedor pneumático manual, 28 kg, com silenciador - CHI diurno. AF_07/2016</v>
          </cell>
        </row>
        <row r="96">
          <cell r="F96" t="str">
            <v>Auxiliar de encanador ou bombeiro hidráulico com encargos complementares</v>
          </cell>
        </row>
        <row r="97">
          <cell r="F97" t="str">
            <v>Encanador ou Bombeiro Hidráulico com Encargos Complementares</v>
          </cell>
        </row>
        <row r="98">
          <cell r="F98">
            <v>0</v>
          </cell>
        </row>
        <row r="99">
          <cell r="F99">
            <v>0</v>
          </cell>
        </row>
        <row r="100">
          <cell r="F100">
            <v>0</v>
          </cell>
        </row>
        <row r="101">
          <cell r="F101" t="str">
            <v>LANÇAMENTO COM USO DE BALDES, ADENSAMENTO E ACABAMENTO DE CONCRETO EM ESTRUTURAS. AF_12/2015</v>
          </cell>
        </row>
        <row r="102">
          <cell r="F102" t="str">
            <v>Areia media - posto jazida/fornecedor (retirado na jazida, sem transporte)</v>
          </cell>
        </row>
        <row r="103">
          <cell r="F103" t="str">
            <v>Cimento Portland composto CP II-32</v>
          </cell>
        </row>
        <row r="104">
          <cell r="F104" t="str">
            <v>Pedra britada n. 1 (9,5 a 19 mm) posto pedreira/fornecedor, sem frete</v>
          </cell>
        </row>
        <row r="105">
          <cell r="F105" t="str">
            <v>Servente com Encargos Complementares</v>
          </cell>
        </row>
        <row r="106">
          <cell r="F106" t="str">
            <v>Operador de betoneira estacionária/misturador com encargos complementares</v>
          </cell>
        </row>
        <row r="107">
          <cell r="F107" t="str">
            <v>BETONEIRA CAPACIDADE NOMINAL DE 400 L, CAPACIDADE DE MISTURA 280 L, MOTOR ELÉTRICO TRIFÁSICO POTÊNCIA DE 2 CV, SEM CARREGADOR - CHP DIURNO. AF_10/2014</v>
          </cell>
        </row>
        <row r="108">
          <cell r="F108" t="str">
            <v>BETONEIRA CAPACIDADE NOMINAL DE 400 L, CAPACIDADE DE MISTURA 280 L, MOTOR ELÉTRICO TRIFÁSICO POTÊNCIA DE 2 CV, SEM CARREGADOR - CHI DIURNO. AF_10/2014</v>
          </cell>
        </row>
        <row r="109">
          <cell r="F109">
            <v>0</v>
          </cell>
        </row>
        <row r="110">
          <cell r="F110">
            <v>0</v>
          </cell>
        </row>
        <row r="111">
          <cell r="F111">
            <v>0</v>
          </cell>
        </row>
        <row r="112">
          <cell r="F112" t="str">
            <v>Desmoldante protetor para formas de madeira, de base oleosa emulsionada em agua</v>
          </cell>
        </row>
        <row r="113">
          <cell r="F113" t="str">
            <v>TABUA DE MADEIRA NAO APARELHADA *2,5 X 20* CM, CEDRINHO OU EQUIVALENTE DA REGIAO</v>
          </cell>
        </row>
        <row r="114">
          <cell r="F114" t="str">
            <v>Prego de aco polido com cabeca dupla 17 x 27 (2 1/2 x 11)</v>
          </cell>
        </row>
        <row r="115">
          <cell r="F115" t="str">
            <v>Ajudante de carpinteiro com encargos complementares</v>
          </cell>
        </row>
        <row r="116">
          <cell r="F116" t="str">
            <v>Carpinteiro de formas com encargos complementares</v>
          </cell>
        </row>
        <row r="117">
          <cell r="F117" t="str">
            <v>Fabricação de fôrma para vigas, em chapa de madeira compensada resinada, E = 17 mm. AF_12/2015</v>
          </cell>
        </row>
        <row r="118">
          <cell r="F118" t="str">
            <v>Fabricação de escoras de viga do tipo garfo, em madeira. af_12/2015</v>
          </cell>
        </row>
        <row r="119">
          <cell r="F119">
            <v>0</v>
          </cell>
        </row>
        <row r="120">
          <cell r="F120">
            <v>0</v>
          </cell>
        </row>
        <row r="121">
          <cell r="F121">
            <v>0</v>
          </cell>
        </row>
        <row r="122">
          <cell r="F122" t="str">
            <v>Servente com Encargos Complementares</v>
          </cell>
        </row>
        <row r="123">
          <cell r="F123" t="str">
            <v>Pedreiro Com Encargos Complementares</v>
          </cell>
        </row>
        <row r="124">
          <cell r="F124" t="str">
            <v>Areia media - posto jazida/fornecedor (retirado na jazida, sem transporte)</v>
          </cell>
        </row>
        <row r="125">
          <cell r="F125" t="str">
            <v>Pedra britada n. 2 (19 a 38 mm) posto pedreira/fornecedor, sem frete</v>
          </cell>
        </row>
        <row r="126">
          <cell r="F126" t="str">
            <v>Cimento Portland composto CP II-32</v>
          </cell>
        </row>
        <row r="127">
          <cell r="F127" t="str">
            <v>Bloco de concreto tipo canaleta 11,5 x 19 x 39 cm</v>
          </cell>
        </row>
        <row r="128">
          <cell r="F128" t="str">
            <v>Aco CA-50, 10,0 mm, vergalhao</v>
          </cell>
        </row>
        <row r="129">
          <cell r="F129" t="str">
            <v>TRANSPORTE COM CAMINHÃO BASCULANTE DE 6 M3, EM VIA URBANA PAVIMENTADA, DMT ATÉ 30 KM (UNIDADE: M3XKM). AF_01/2018</v>
          </cell>
        </row>
        <row r="130">
          <cell r="F130">
            <v>0</v>
          </cell>
        </row>
        <row r="131">
          <cell r="F131" t="str">
            <v>Obs.: Considerando fornecedor de areia e brita a 20 km do Senado Federal.</v>
          </cell>
        </row>
        <row r="132">
          <cell r="F132">
            <v>0</v>
          </cell>
        </row>
        <row r="133">
          <cell r="F133">
            <v>0</v>
          </cell>
        </row>
        <row r="134">
          <cell r="F134">
            <v>0</v>
          </cell>
        </row>
        <row r="135">
          <cell r="F135" t="str">
            <v>Argamassa polimerica impermeabilizante semiflexivel, bicomponente (membrana impermeabilizante acrilica)</v>
          </cell>
        </row>
        <row r="136">
          <cell r="F136" t="str">
            <v>Ajudante especializado com encargos complementares</v>
          </cell>
        </row>
        <row r="137">
          <cell r="F137" t="str">
            <v>Impermeabilizador com encargos complementares</v>
          </cell>
        </row>
        <row r="138">
          <cell r="F138">
            <v>0</v>
          </cell>
        </row>
        <row r="139">
          <cell r="F139">
            <v>0</v>
          </cell>
        </row>
        <row r="140">
          <cell r="F140">
            <v>0</v>
          </cell>
        </row>
        <row r="141">
          <cell r="F141" t="str">
            <v>Bloco ceramico (alvenaria de vedacao), de 9 x 19 x 19 cm</v>
          </cell>
        </row>
        <row r="142">
          <cell r="F142" t="str">
            <v>Tela de aco soldada galvanizada/zincada para alvenaria, fio D = *1,20 a 1,70* mm, malha 15 x 15 mm, (C x L) *50 x 7,5* cm</v>
          </cell>
        </row>
        <row r="143">
          <cell r="F143" t="str">
            <v>Pino de aco com furo, haste = 27 mm (acao direta)</v>
          </cell>
        </row>
        <row r="144">
          <cell r="F144" t="str">
            <v>Argamassa Traço 1:2:8 (Cimento, Cal E Areia Média) Para Emboço/Massa Única/Assentamento De Alvenaria De Vedação, Preparo Mecânico Com Betoneira 400 L. Af_06/2014</v>
          </cell>
        </row>
        <row r="145">
          <cell r="F145" t="str">
            <v>Pedreiro com Encargos Complementares</v>
          </cell>
        </row>
        <row r="146">
          <cell r="F146" t="str">
            <v>Servente com Encargos Complementares</v>
          </cell>
        </row>
        <row r="147">
          <cell r="F147">
            <v>0</v>
          </cell>
        </row>
        <row r="148">
          <cell r="F148">
            <v>0</v>
          </cell>
        </row>
        <row r="149">
          <cell r="F149">
            <v>0</v>
          </cell>
        </row>
        <row r="150">
          <cell r="F150" t="str">
            <v>Tijolo ceramico macico *5 x 10 x 20* cm</v>
          </cell>
        </row>
        <row r="151">
          <cell r="F151" t="str">
            <v>Argamassa traço 1:2:9 (cimento, cal e areia média) para emboço/massa única/assentamento de alvenaria de vedação, preparo mecânico com betoneira 600 L. af_06/2014</v>
          </cell>
        </row>
        <row r="152">
          <cell r="F152" t="str">
            <v>Pedreiro com Encargos Complementares</v>
          </cell>
        </row>
        <row r="153">
          <cell r="F153" t="str">
            <v>Servente com Encargos Complementares</v>
          </cell>
        </row>
        <row r="154">
          <cell r="F154">
            <v>0</v>
          </cell>
        </row>
        <row r="155">
          <cell r="F155">
            <v>0</v>
          </cell>
        </row>
        <row r="156">
          <cell r="F156">
            <v>0</v>
          </cell>
        </row>
        <row r="157">
          <cell r="F157" t="str">
            <v>Tela de aco soldada galvanizada/zincada para alvenaria, fio D = *1,20 a 1,70* mm, malha 15 x 15 mm, (C x L) *50 x 7,5* cm</v>
          </cell>
        </row>
        <row r="158">
          <cell r="F158" t="str">
            <v>Pino de aco com furo, haste = 27 mm (acao direta)</v>
          </cell>
        </row>
        <row r="159">
          <cell r="F159" t="str">
            <v>Bloco ceramico de vedacao com furos na vertical, 9 x 19 x 39 cm - 4,5 MPa (NBR 15270)</v>
          </cell>
        </row>
        <row r="160">
          <cell r="F160" t="str">
            <v>Argamassa traço 1:2:8 (cimento, cal e areia média) para emboço/massa única/assentamento de alvenaria de vedação, preparo mecânico com betoneira 400 L. af_06/2014</v>
          </cell>
        </row>
        <row r="161">
          <cell r="F161" t="str">
            <v>Pedreiro com Encargos Complementares</v>
          </cell>
        </row>
        <row r="162">
          <cell r="F162" t="str">
            <v>Servente com Encargos Complementares</v>
          </cell>
        </row>
        <row r="163">
          <cell r="F163" t="str">
            <v>Argamassa traço 1:2:8 (cimento, cal e areia média) para emboço/massa única/assentamento de alvenaria de vedação, preparo mecânico com betoneira 400 L. af_06/2014</v>
          </cell>
        </row>
        <row r="164">
          <cell r="F164" t="str">
            <v>Pedreiro com Encargos Complementares</v>
          </cell>
        </row>
        <row r="165">
          <cell r="F165" t="str">
            <v>Servente com Encargos Complementares</v>
          </cell>
        </row>
        <row r="166">
          <cell r="F166">
            <v>0</v>
          </cell>
        </row>
        <row r="167">
          <cell r="F167">
            <v>0</v>
          </cell>
        </row>
        <row r="168">
          <cell r="F168">
            <v>0</v>
          </cell>
        </row>
        <row r="169">
          <cell r="F169" t="str">
            <v>Argamassa industrializada para chapisco colante, preparo com misturador de eixo horizontal de 300 kg. AF_06/2014</v>
          </cell>
        </row>
        <row r="170">
          <cell r="F170" t="str">
            <v>Pedreiro com Encargos Complementares</v>
          </cell>
        </row>
        <row r="171">
          <cell r="F171" t="str">
            <v>Servente com Encargos Complementares</v>
          </cell>
        </row>
        <row r="172">
          <cell r="F172">
            <v>0</v>
          </cell>
        </row>
        <row r="173">
          <cell r="F173">
            <v>0</v>
          </cell>
        </row>
        <row r="174">
          <cell r="F174">
            <v>0</v>
          </cell>
        </row>
        <row r="175">
          <cell r="F175" t="str">
            <v>Argamassa traço 1:3 (cimento e areia grossa) para chapisco convencional, preparo manual. AF_06/2014</v>
          </cell>
        </row>
        <row r="176">
          <cell r="F176" t="str">
            <v>Pedreiro com Encargos Complementares</v>
          </cell>
        </row>
        <row r="177">
          <cell r="F177" t="str">
            <v>Servente com Encargos Complementares</v>
          </cell>
        </row>
        <row r="178">
          <cell r="F178">
            <v>0</v>
          </cell>
        </row>
        <row r="179">
          <cell r="F179">
            <v>0</v>
          </cell>
        </row>
        <row r="180">
          <cell r="F180">
            <v>0</v>
          </cell>
        </row>
        <row r="181">
          <cell r="F181" t="str">
            <v>Argamassa industrializada multiuso, para revestimento interno e externo e assentamento de blocos diversos</v>
          </cell>
        </row>
        <row r="182">
          <cell r="F182" t="str">
            <v>Servente com Encargos Complementares</v>
          </cell>
        </row>
        <row r="183">
          <cell r="F183" t="str">
            <v>Pedreiro com Encargos Complementares</v>
          </cell>
        </row>
        <row r="184">
          <cell r="F184" t="str">
            <v>Servente com Encargos Complementares</v>
          </cell>
        </row>
        <row r="185">
          <cell r="F185">
            <v>0</v>
          </cell>
        </row>
        <row r="186">
          <cell r="F186" t="str">
            <v>Obs.: Rendimento de argamassa obtido como referência no SINAPI e no link abaixo. Extrato: "Revestimento: Em média 17,0 a 19,5 Kg/m2  para cada 1,0 cm de espessura, variando em função da aplicação".</v>
          </cell>
        </row>
        <row r="187">
          <cell r="F187" t="str">
            <v>https://s3.amazonaws.com/mapa-da-obra-producao/wp-content/uploads/2015/12/2101-matrix-revestimento-interno.pdf</v>
          </cell>
        </row>
        <row r="188">
          <cell r="F188">
            <v>0</v>
          </cell>
        </row>
        <row r="189">
          <cell r="F189">
            <v>0</v>
          </cell>
        </row>
        <row r="190">
          <cell r="F190">
            <v>0</v>
          </cell>
        </row>
        <row r="191">
          <cell r="F191" t="str">
            <v>Argamassa industrializada multiuso, para revestimento interno e externo e assentamento de blocos diversos</v>
          </cell>
        </row>
        <row r="192">
          <cell r="F192" t="str">
            <v>Servente com Encargos Complementares</v>
          </cell>
        </row>
        <row r="193">
          <cell r="F193" t="str">
            <v>Pedreiro com Encargos Complementares</v>
          </cell>
        </row>
        <row r="194">
          <cell r="F194" t="str">
            <v>Servente com Encargos Complementares</v>
          </cell>
        </row>
        <row r="195">
          <cell r="F195">
            <v>0</v>
          </cell>
        </row>
        <row r="196">
          <cell r="F196">
            <v>0</v>
          </cell>
        </row>
        <row r="197">
          <cell r="F197">
            <v>0</v>
          </cell>
        </row>
        <row r="198">
          <cell r="F198" t="str">
            <v>Servente com Encargos Complementares</v>
          </cell>
        </row>
        <row r="199">
          <cell r="F199" t="str">
            <v>Pedreiro com Encargos Complementares</v>
          </cell>
        </row>
        <row r="200">
          <cell r="F200" t="str">
            <v>Tela de poliéster adesiva largura 150mm e reforço central de 50mm</v>
          </cell>
        </row>
        <row r="201">
          <cell r="F201" t="str">
            <v>Primer a base de poliuretano</v>
          </cell>
        </row>
        <row r="202">
          <cell r="F202">
            <v>0</v>
          </cell>
        </row>
        <row r="203">
          <cell r="F203" t="str">
            <v xml:space="preserve">Obs.: Rendimento do primer obtido de acordo com recomendação do fabricante. Consumo médio. </v>
          </cell>
        </row>
        <row r="204">
          <cell r="F204" t="str">
            <v>https://www.reisereis.com.br/produto/rrprimer-primer-pu-para-concreto</v>
          </cell>
        </row>
        <row r="205">
          <cell r="F205" t="str">
            <v>http://www.viapol.com.br/produtos/viapol/selantes/primers/viapol-primer-pu/</v>
          </cell>
        </row>
        <row r="206">
          <cell r="F206">
            <v>0</v>
          </cell>
        </row>
        <row r="207">
          <cell r="F207">
            <v>0</v>
          </cell>
        </row>
        <row r="208">
          <cell r="F208">
            <v>0</v>
          </cell>
        </row>
        <row r="209">
          <cell r="F209" t="str">
            <v>Pintor com encargos complementares</v>
          </cell>
        </row>
        <row r="210">
          <cell r="F210" t="str">
            <v>Servente com Encargos Complementares</v>
          </cell>
        </row>
        <row r="211">
          <cell r="F211" t="str">
            <v>Fundo selador a base d'água</v>
          </cell>
        </row>
        <row r="212">
          <cell r="F212">
            <v>0</v>
          </cell>
        </row>
        <row r="213">
          <cell r="F213">
            <v>0</v>
          </cell>
        </row>
        <row r="214">
          <cell r="F214">
            <v>0</v>
          </cell>
        </row>
        <row r="215">
          <cell r="F215" t="str">
            <v>Pintor com encargos complementares</v>
          </cell>
        </row>
        <row r="216">
          <cell r="F216" t="str">
            <v>Servente com Encargos Complementares</v>
          </cell>
        </row>
        <row r="217">
          <cell r="F217" t="str">
            <v>Fundo anticorrosivo e de aderência a base de água</v>
          </cell>
        </row>
        <row r="218">
          <cell r="F218">
            <v>0</v>
          </cell>
        </row>
        <row r="219">
          <cell r="F219">
            <v>0</v>
          </cell>
        </row>
        <row r="220">
          <cell r="F220">
            <v>0</v>
          </cell>
        </row>
        <row r="221">
          <cell r="F221" t="str">
            <v>Lixa em folha para parede ou madeira, numero 120 (cor vermelha)</v>
          </cell>
        </row>
        <row r="222">
          <cell r="F222" t="str">
            <v>Massa acrilica para paredes interior/exterior</v>
          </cell>
        </row>
        <row r="223">
          <cell r="F223" t="str">
            <v>Pintor com encargos complementares</v>
          </cell>
        </row>
        <row r="224">
          <cell r="F224" t="str">
            <v>Servente com Encargos Complementares</v>
          </cell>
        </row>
        <row r="225">
          <cell r="F225">
            <v>0</v>
          </cell>
        </row>
        <row r="226">
          <cell r="F226">
            <v>0</v>
          </cell>
        </row>
        <row r="227">
          <cell r="F227">
            <v>0</v>
          </cell>
        </row>
        <row r="228">
          <cell r="F228" t="str">
            <v>Lixa em folha para parede ou madeira, numero 120 (cor vermelha)</v>
          </cell>
        </row>
        <row r="229">
          <cell r="F229" t="str">
            <v>Massa corrida PVA para paredes internas</v>
          </cell>
        </row>
        <row r="230">
          <cell r="F230" t="str">
            <v>Pintor com encargos complementares</v>
          </cell>
        </row>
        <row r="231">
          <cell r="F231" t="str">
            <v>Servente com Encargos Complementares</v>
          </cell>
        </row>
        <row r="232">
          <cell r="F232">
            <v>0</v>
          </cell>
        </row>
        <row r="233">
          <cell r="F233">
            <v>0</v>
          </cell>
        </row>
        <row r="234">
          <cell r="F234">
            <v>0</v>
          </cell>
        </row>
        <row r="235">
          <cell r="F235" t="str">
            <v>Pintor com encargos complementares</v>
          </cell>
        </row>
        <row r="236">
          <cell r="F236" t="str">
            <v>Servente com Encargos Complementares</v>
          </cell>
        </row>
        <row r="237">
          <cell r="F237" t="str">
            <v>Tinta acrilica premium, cor branco fosco</v>
          </cell>
        </row>
        <row r="238">
          <cell r="F238">
            <v>0</v>
          </cell>
        </row>
        <row r="239">
          <cell r="F239">
            <v>0</v>
          </cell>
        </row>
        <row r="240">
          <cell r="F240">
            <v>0</v>
          </cell>
        </row>
        <row r="241">
          <cell r="F241" t="str">
            <v>Lixa em folha para parede ou madeira, numero 120 (cor vermelha)</v>
          </cell>
        </row>
        <row r="242">
          <cell r="F242" t="str">
            <v>Verniz a base de água para madeira</v>
          </cell>
        </row>
        <row r="243">
          <cell r="F243" t="str">
            <v>Pintor com encargos complementares</v>
          </cell>
        </row>
        <row r="244">
          <cell r="F244" t="str">
            <v>Servente com Encargos Complementares</v>
          </cell>
        </row>
        <row r="245">
          <cell r="F245">
            <v>0</v>
          </cell>
        </row>
        <row r="246">
          <cell r="F246">
            <v>0</v>
          </cell>
        </row>
        <row r="247">
          <cell r="F247">
            <v>0</v>
          </cell>
        </row>
        <row r="248">
          <cell r="F248" t="str">
            <v>Pintor com encargos complementares</v>
          </cell>
        </row>
        <row r="249">
          <cell r="F249" t="str">
            <v>Servente com Encargos Complementares</v>
          </cell>
        </row>
        <row r="250">
          <cell r="F250" t="str">
            <v>Lixa em folha para ferro, numero 150</v>
          </cell>
        </row>
        <row r="251">
          <cell r="F251" t="str">
            <v>Tinta esmalte sintetico a base de água</v>
          </cell>
        </row>
        <row r="252">
          <cell r="F252">
            <v>0</v>
          </cell>
        </row>
        <row r="253">
          <cell r="F253">
            <v>0</v>
          </cell>
        </row>
        <row r="254">
          <cell r="F254">
            <v>0</v>
          </cell>
        </row>
        <row r="255">
          <cell r="F255" t="str">
            <v>Pintor com encargos complementares</v>
          </cell>
        </row>
        <row r="256">
          <cell r="F256" t="str">
            <v>Servente com Encargos Complementares</v>
          </cell>
        </row>
        <row r="257">
          <cell r="F257" t="str">
            <v>Tinta acrilica premium, cor branco fosco</v>
          </cell>
        </row>
        <row r="258">
          <cell r="F258">
            <v>0</v>
          </cell>
        </row>
        <row r="259">
          <cell r="F259">
            <v>0</v>
          </cell>
        </row>
        <row r="260">
          <cell r="F260">
            <v>0</v>
          </cell>
        </row>
        <row r="261">
          <cell r="F261" t="str">
            <v>REVESTIMENTO EM CERAMICA ESMALTADA EXTRA, PEI MAIOR OU IGUAL 4, FORMATO MAIOR A 2025 CM2</v>
          </cell>
        </row>
        <row r="262">
          <cell r="F262" t="str">
            <v>Argamassa colante AC-II</v>
          </cell>
        </row>
        <row r="263">
          <cell r="F263" t="str">
            <v>Rejunte colorido, cimenticio</v>
          </cell>
        </row>
        <row r="264">
          <cell r="F264" t="str">
            <v>Azulejista ou ladrilhista com encargos complementares</v>
          </cell>
        </row>
        <row r="265">
          <cell r="F265" t="str">
            <v>Servente com Encargos Complementares</v>
          </cell>
        </row>
        <row r="266">
          <cell r="F266">
            <v>0</v>
          </cell>
        </row>
        <row r="267">
          <cell r="F267">
            <v>0</v>
          </cell>
        </row>
        <row r="268">
          <cell r="F268">
            <v>0</v>
          </cell>
        </row>
        <row r="269">
          <cell r="F269" t="str">
            <v>Argamassa traço 1:4 (cimento e areia média) para contrapiso, preparo manual. AF_06/2014</v>
          </cell>
        </row>
        <row r="270">
          <cell r="F270" t="str">
            <v>Pedreiro com Encargos Complementares</v>
          </cell>
        </row>
        <row r="271">
          <cell r="F271" t="str">
            <v>Servente com Encargos Complementares</v>
          </cell>
        </row>
        <row r="272">
          <cell r="F272" t="str">
            <v>Cimento Portland composto CP II-32</v>
          </cell>
        </row>
        <row r="273">
          <cell r="F273" t="str">
            <v>Aditivo adesivo liquido para argamassas de revestimentos cimenticios</v>
          </cell>
        </row>
        <row r="274">
          <cell r="F274">
            <v>0</v>
          </cell>
        </row>
        <row r="275">
          <cell r="F275">
            <v>0</v>
          </cell>
        </row>
        <row r="276">
          <cell r="F276">
            <v>0</v>
          </cell>
        </row>
        <row r="277">
          <cell r="F277" t="str">
            <v>Cimento Portland composto CP II-32</v>
          </cell>
        </row>
        <row r="278">
          <cell r="F278" t="str">
            <v>Aditivo adesivo liquido para argamassas de revestimentos cimenticios</v>
          </cell>
        </row>
        <row r="279">
          <cell r="F279" t="str">
            <v>Argamassa traço 1:4 (cimento e areia média) para contrapiso, preparo manual. AF_06/2014</v>
          </cell>
        </row>
        <row r="280">
          <cell r="F280" t="str">
            <v>Pedreiro com Encargos Complementares</v>
          </cell>
        </row>
        <row r="281">
          <cell r="F281" t="str">
            <v>Servente com Encargos Complementares</v>
          </cell>
        </row>
        <row r="282">
          <cell r="F282">
            <v>0</v>
          </cell>
        </row>
        <row r="283">
          <cell r="F283">
            <v>0</v>
          </cell>
        </row>
        <row r="284">
          <cell r="F284">
            <v>0</v>
          </cell>
        </row>
        <row r="285">
          <cell r="F285" t="str">
            <v>Argamassa colante tipo ACIII</v>
          </cell>
        </row>
        <row r="286">
          <cell r="F286" t="str">
            <v>Marmorista/graniteiro com encargos complementares</v>
          </cell>
        </row>
        <row r="287">
          <cell r="F287" t="str">
            <v>Servente com Encargos Complementares</v>
          </cell>
        </row>
        <row r="288">
          <cell r="F288" t="str">
            <v>Rejunte branco, cimenticio</v>
          </cell>
        </row>
        <row r="289">
          <cell r="F289" t="str">
            <v>Granito Cinza Andorinha, com 20 mm de espessura, para piso</v>
          </cell>
        </row>
        <row r="290">
          <cell r="F290">
            <v>0</v>
          </cell>
        </row>
        <row r="291">
          <cell r="F291">
            <v>0</v>
          </cell>
        </row>
        <row r="292">
          <cell r="F292">
            <v>0</v>
          </cell>
        </row>
        <row r="293">
          <cell r="F293" t="str">
            <v>Granito Cinza Andorinha, com 20 mm de espessura e 70 mm de altura, para rodapé</v>
          </cell>
        </row>
        <row r="294">
          <cell r="F294" t="str">
            <v>Argamassa colante tipo ACIII</v>
          </cell>
        </row>
        <row r="295">
          <cell r="F295" t="str">
            <v>Marmorista/graniteiro com encargos complementares</v>
          </cell>
        </row>
        <row r="296">
          <cell r="F296" t="str">
            <v>Servente com Encargos Complementares</v>
          </cell>
        </row>
        <row r="297">
          <cell r="F297" t="str">
            <v>Rejunte branco, cimenticio</v>
          </cell>
        </row>
        <row r="298">
          <cell r="F298">
            <v>0</v>
          </cell>
        </row>
        <row r="299">
          <cell r="F299">
            <v>0</v>
          </cell>
        </row>
        <row r="300">
          <cell r="F300">
            <v>0</v>
          </cell>
        </row>
        <row r="301">
          <cell r="F301" t="str">
            <v>Granito Cinza Andorinha, com 20 mm de espessura e 150 mm de altura, para soleira e peitoril</v>
          </cell>
        </row>
        <row r="302">
          <cell r="F302" t="str">
            <v>Argamassa colante tipo ACIII</v>
          </cell>
        </row>
        <row r="303">
          <cell r="F303" t="str">
            <v>Marmorista/graniteiro com encargos complementares</v>
          </cell>
        </row>
        <row r="304">
          <cell r="F304" t="str">
            <v>Servente com Encargos Complementares</v>
          </cell>
        </row>
        <row r="305">
          <cell r="F305">
            <v>0</v>
          </cell>
        </row>
        <row r="306">
          <cell r="F306">
            <v>0</v>
          </cell>
        </row>
        <row r="307">
          <cell r="F307">
            <v>0</v>
          </cell>
        </row>
        <row r="308">
          <cell r="F308" t="str">
            <v>Argamassa colante tipo ACIII</v>
          </cell>
        </row>
        <row r="309">
          <cell r="F309" t="str">
            <v>Marmorista/graniteiro com encargos complementares</v>
          </cell>
        </row>
        <row r="310">
          <cell r="F310" t="str">
            <v>Servente com Encargos Complementares</v>
          </cell>
        </row>
        <row r="311">
          <cell r="F311" t="str">
            <v>Rejunte branco, cimenticio</v>
          </cell>
        </row>
        <row r="312">
          <cell r="F312" t="str">
            <v>Granito Cinza Andorinha, com 20 mm de espessura, para banco, inclusive acabamentos, conforme projeto</v>
          </cell>
        </row>
        <row r="313">
          <cell r="F313">
            <v>0</v>
          </cell>
        </row>
        <row r="314">
          <cell r="F314">
            <v>0</v>
          </cell>
        </row>
        <row r="315">
          <cell r="F315">
            <v>0</v>
          </cell>
        </row>
        <row r="316">
          <cell r="F316" t="str">
            <v>MASSA PLASTICA PARA MARMORE/GRANITO</v>
          </cell>
        </row>
        <row r="317">
          <cell r="F317" t="str">
            <v>BUCHA DE NYLON SEM ABA S10, COM PARAFUSO DE 6,10 X 65 MM EM ACO ZINCADO COM ROSCA SOBERBA, CABECA CHATA E FENDA PHILLIPS</v>
          </cell>
        </row>
        <row r="318">
          <cell r="F318" t="str">
            <v>Bancada em granito cinza andorinha polido, espessura 2 cm, incluindo furos, rodabancada, saia, acabamentos, etc, conforme projeto, medidas 2,40 m x 0,60 m</v>
          </cell>
        </row>
        <row r="319">
          <cell r="F319" t="str">
            <v>REJUNTE EPOXI BRANCO</v>
          </cell>
        </row>
        <row r="320">
          <cell r="F320" t="str">
            <v>SUPORTE MAO-FRANCESA EM ACO, ABAS IGUAIS 40 CM, CAPACIDADE MINIMA 70 KG, BRANCO</v>
          </cell>
        </row>
        <row r="321">
          <cell r="F321" t="str">
            <v>Marmorista/graniteiro com encargos complementares</v>
          </cell>
        </row>
        <row r="322">
          <cell r="F322" t="str">
            <v>Servente com Encargos Complementares</v>
          </cell>
        </row>
        <row r="323">
          <cell r="F323">
            <v>0</v>
          </cell>
        </row>
        <row r="324">
          <cell r="F324">
            <v>0</v>
          </cell>
        </row>
        <row r="325">
          <cell r="F325">
            <v>0</v>
          </cell>
        </row>
        <row r="326">
          <cell r="F326" t="str">
            <v>MASSA PLASTICA PARA MARMORE/GRANITO</v>
          </cell>
        </row>
        <row r="327">
          <cell r="F327" t="str">
            <v>BUCHA DE NYLON SEM ABA S10, COM PARAFUSO DE 6,10 X 65 MM EM ACO ZINCADO COM ROSCA SOBERBA, CABECA CHATA E FENDA PHILLIPS</v>
          </cell>
        </row>
        <row r="328">
          <cell r="F328" t="str">
            <v>Bancada em granito cinza andorinha polido, espessura 2 cm, incluindo furos, rodabancada, saia, acabamentos, etc, conforme projeto, medidas 2,50 m x 0,60 m</v>
          </cell>
        </row>
        <row r="329">
          <cell r="F329" t="str">
            <v>REJUNTE EPOXI BRANCO</v>
          </cell>
        </row>
        <row r="330">
          <cell r="F330" t="str">
            <v>SUPORTE MAO-FRANCESA EM ACO, ABAS IGUAIS 40 CM, CAPACIDADE MINIMA 70 KG, BRANCO</v>
          </cell>
        </row>
        <row r="331">
          <cell r="F331" t="str">
            <v>Marmorista/graniteiro com encargos complementares</v>
          </cell>
        </row>
        <row r="332">
          <cell r="F332" t="str">
            <v>Servente com Encargos Complementares</v>
          </cell>
        </row>
        <row r="333">
          <cell r="F333">
            <v>0</v>
          </cell>
        </row>
        <row r="334">
          <cell r="F334">
            <v>0</v>
          </cell>
        </row>
        <row r="335">
          <cell r="F335">
            <v>0</v>
          </cell>
        </row>
        <row r="336">
          <cell r="F336" t="str">
            <v>Cimento branco</v>
          </cell>
        </row>
        <row r="337">
          <cell r="F337" t="str">
            <v>Granito Cinza Andorinha ou equivalente, com 30 mm de espessura, polido em todas as faces aparentes, para divisórias</v>
          </cell>
        </row>
        <row r="338">
          <cell r="F338" t="str">
            <v>Marmorista/graniteiro com encargos complementares</v>
          </cell>
        </row>
        <row r="339">
          <cell r="F339" t="str">
            <v>Servente com Encargos Complementares</v>
          </cell>
        </row>
        <row r="340">
          <cell r="F340" t="str">
            <v>Argamassa traço 1:4 (cimento e areia média), preparo manual. AF_08/2014</v>
          </cell>
        </row>
        <row r="341">
          <cell r="F341">
            <v>0</v>
          </cell>
        </row>
        <row r="342">
          <cell r="F342">
            <v>0</v>
          </cell>
        </row>
        <row r="343">
          <cell r="F343">
            <v>0</v>
          </cell>
        </row>
        <row r="344">
          <cell r="F344" t="str">
            <v>Parafuso frances M16 em aco galvanizado, comprimento = 45 mm, diametro = 16 mm, cabeca abaulada</v>
          </cell>
        </row>
        <row r="345">
          <cell r="F345" t="str">
            <v>Espelho cristal comum #5mm</v>
          </cell>
        </row>
        <row r="346">
          <cell r="F346" t="str">
            <v>Servente com Encargos Complementares</v>
          </cell>
        </row>
        <row r="347">
          <cell r="F347" t="str">
            <v>Vidraceiro com encargos complementares</v>
          </cell>
        </row>
        <row r="348">
          <cell r="F348">
            <v>0</v>
          </cell>
        </row>
        <row r="349">
          <cell r="F349">
            <v>0</v>
          </cell>
        </row>
        <row r="350">
          <cell r="F350">
            <v>0</v>
          </cell>
        </row>
        <row r="351">
          <cell r="F351" t="str">
            <v>Vidraceiro com encargos complementares</v>
          </cell>
        </row>
        <row r="352">
          <cell r="F352" t="str">
            <v>Servente com Encargos Complementares</v>
          </cell>
        </row>
        <row r="353">
          <cell r="F353" t="str">
            <v>Silicone acetico uso geral incolor 280 g</v>
          </cell>
        </row>
        <row r="354">
          <cell r="F354">
            <v>0</v>
          </cell>
        </row>
        <row r="355">
          <cell r="F355" t="str">
            <v>Obs.: considerando que cada bisnaga rende no mínimo 3m de aplicação.</v>
          </cell>
        </row>
        <row r="356">
          <cell r="F356">
            <v>0</v>
          </cell>
        </row>
        <row r="357">
          <cell r="F357">
            <v>0</v>
          </cell>
        </row>
        <row r="358">
          <cell r="F358">
            <v>0</v>
          </cell>
        </row>
        <row r="359">
          <cell r="F359" t="str">
            <v>Servente com Encargos Complementares</v>
          </cell>
        </row>
        <row r="360">
          <cell r="F360" t="str">
            <v>Vidraceiro com encargos complementares</v>
          </cell>
        </row>
        <row r="361">
          <cell r="F361" t="str">
            <v>VIDRO LISO INCOLOR 6 MM - SEM COLOCACAO</v>
          </cell>
        </row>
        <row r="362">
          <cell r="F362" t="str">
            <v>Massa para vidro</v>
          </cell>
        </row>
        <row r="363">
          <cell r="F363">
            <v>0</v>
          </cell>
        </row>
        <row r="364">
          <cell r="F364">
            <v>0</v>
          </cell>
        </row>
        <row r="365">
          <cell r="F365">
            <v>0</v>
          </cell>
        </row>
        <row r="366">
          <cell r="F366" t="str">
            <v>Encanador ou Bombeiro Hidráulico com Encargos Complementares</v>
          </cell>
        </row>
        <row r="367">
          <cell r="F367" t="str">
            <v>Vedacao PVC, 100 mm, para saida vaso sanitario</v>
          </cell>
        </row>
        <row r="368">
          <cell r="F368" t="str">
            <v>Tubo de ligação para bacia sanitária em PVC, com acabamento cromado, ajustável ou não. Ref.: DECA 1968C ou equivalente</v>
          </cell>
        </row>
        <row r="369">
          <cell r="F369">
            <v>0</v>
          </cell>
        </row>
        <row r="370">
          <cell r="F370">
            <v>0</v>
          </cell>
        </row>
        <row r="371">
          <cell r="F371">
            <v>0</v>
          </cell>
        </row>
        <row r="372">
          <cell r="F372" t="str">
            <v>Adesivo plastico para PVC, frasco com 850 gr</v>
          </cell>
        </row>
        <row r="373">
          <cell r="F373" t="str">
            <v>Tubo PVC, serie R, DN 100 mm, para esgoto ou aguas pluviais predial (NBR 5688)</v>
          </cell>
        </row>
        <row r="374">
          <cell r="F374" t="str">
            <v>Solucao limpadora para PVC, frasco com 1000 cm3</v>
          </cell>
        </row>
        <row r="375">
          <cell r="F375" t="str">
            <v>Lixa d'agua em folha, grao 100</v>
          </cell>
        </row>
        <row r="376">
          <cell r="F376" t="str">
            <v>Auxiliar de encanador ou bombeiro hidráulico com encargos complementares</v>
          </cell>
        </row>
        <row r="377">
          <cell r="F377" t="str">
            <v>Encanador ou Bombeiro Hidráulico com Encargos Complementares</v>
          </cell>
        </row>
        <row r="378">
          <cell r="F378">
            <v>0</v>
          </cell>
        </row>
        <row r="379">
          <cell r="F379">
            <v>0</v>
          </cell>
        </row>
        <row r="380">
          <cell r="F380">
            <v>0</v>
          </cell>
        </row>
        <row r="381">
          <cell r="F381" t="str">
            <v>Tubo PVC, serie R, DN 40 mm, para esgoto ou aguas pluviais predial (NBR 5688)</v>
          </cell>
        </row>
        <row r="382">
          <cell r="F382" t="str">
            <v>Lixa d'agua em folha, grao 100</v>
          </cell>
        </row>
        <row r="383">
          <cell r="F383" t="str">
            <v>Auxiliar de encanador ou bombeiro hidráulico com encargos complementares</v>
          </cell>
        </row>
        <row r="384">
          <cell r="F384" t="str">
            <v>Encanador ou Bombeiro Hidráulico com Encargos Complementares</v>
          </cell>
        </row>
        <row r="385">
          <cell r="F385">
            <v>0</v>
          </cell>
        </row>
        <row r="386">
          <cell r="F386">
            <v>0</v>
          </cell>
        </row>
        <row r="387">
          <cell r="F387">
            <v>0</v>
          </cell>
        </row>
        <row r="388">
          <cell r="F388" t="str">
            <v>Adesivo plastico para PVC, frasco com 850 gr</v>
          </cell>
        </row>
        <row r="389">
          <cell r="F389" t="str">
            <v>Tubo PVC, serie R, DN 50 mm, para esgoto ou aguas pluviais predial (NBR 5688)</v>
          </cell>
        </row>
        <row r="390">
          <cell r="F390" t="str">
            <v>Solucao limpadora para PVC, frasco com 1000 cm3</v>
          </cell>
        </row>
        <row r="391">
          <cell r="F391" t="str">
            <v>Lixa d'agua em folha, grao 100</v>
          </cell>
        </row>
        <row r="392">
          <cell r="F392" t="str">
            <v>Auxiliar de encanador ou bombeiro hidráulico com encargos complementares</v>
          </cell>
        </row>
        <row r="393">
          <cell r="F393" t="str">
            <v>Encanador ou Bombeiro Hidráulico com Encargos Complementares</v>
          </cell>
        </row>
        <row r="394">
          <cell r="F394">
            <v>0</v>
          </cell>
        </row>
        <row r="395">
          <cell r="F395">
            <v>0</v>
          </cell>
        </row>
        <row r="396">
          <cell r="F396">
            <v>0</v>
          </cell>
        </row>
        <row r="397">
          <cell r="F397" t="str">
            <v>Adesivo plastico para PVC, frasco com 850 gr</v>
          </cell>
        </row>
        <row r="398">
          <cell r="F398" t="str">
            <v>Tubo PVC, serie R, DN 75 mm, para esgoto ou aguas pluviais predial (NBR 5688)</v>
          </cell>
        </row>
        <row r="399">
          <cell r="F399" t="str">
            <v>Solucao limpadora para PVC, frasco com 1000 cm3</v>
          </cell>
        </row>
        <row r="400">
          <cell r="F400" t="str">
            <v>Lixa d'agua em folha, grao 100</v>
          </cell>
        </row>
        <row r="401">
          <cell r="F401" t="str">
            <v>Auxiliar de encanador ou bombeiro hidráulico com encargos complementares</v>
          </cell>
        </row>
        <row r="402">
          <cell r="F402" t="str">
            <v>Encanador ou Bombeiro Hidráulico com Encargos Complementares</v>
          </cell>
        </row>
        <row r="403">
          <cell r="F403">
            <v>0</v>
          </cell>
        </row>
        <row r="404">
          <cell r="F404">
            <v>0</v>
          </cell>
        </row>
        <row r="405">
          <cell r="F405">
            <v>0</v>
          </cell>
        </row>
        <row r="406">
          <cell r="F406" t="str">
            <v>Tubo PVC, soldavel, DN 25 mm, agua fria (NBR-5648)</v>
          </cell>
        </row>
        <row r="407">
          <cell r="F407" t="str">
            <v>Auxiliar de encanador ou bombeiro hidráulico com encargos complementares</v>
          </cell>
        </row>
        <row r="408">
          <cell r="F408" t="str">
            <v>Encanador ou Bombeiro Hidráulico com Encargos Complementares</v>
          </cell>
        </row>
        <row r="409">
          <cell r="F409">
            <v>0</v>
          </cell>
        </row>
        <row r="410">
          <cell r="F410">
            <v>0</v>
          </cell>
        </row>
        <row r="411">
          <cell r="F411">
            <v>0</v>
          </cell>
        </row>
        <row r="412">
          <cell r="F412" t="str">
            <v>Tubo PVC, soldavel, DN 32 mm, agua fria (NBR-5648)</v>
          </cell>
        </row>
        <row r="413">
          <cell r="F413" t="str">
            <v>Auxiliar de encanador ou bombeiro hidráulico com encargos complementares</v>
          </cell>
        </row>
        <row r="414">
          <cell r="F414" t="str">
            <v>Encanador ou Bombeiro Hidráulico com Encargos Complementares</v>
          </cell>
        </row>
        <row r="415">
          <cell r="F415">
            <v>0</v>
          </cell>
        </row>
        <row r="416">
          <cell r="F416">
            <v>0</v>
          </cell>
        </row>
        <row r="417">
          <cell r="F417">
            <v>0</v>
          </cell>
        </row>
        <row r="418">
          <cell r="F418" t="str">
            <v>Tubo PVC, soldavel, DN 40 mm, agua fria (NBR-5648)</v>
          </cell>
        </row>
        <row r="419">
          <cell r="F419" t="str">
            <v>Lixa d'agua em folha, grao 100</v>
          </cell>
        </row>
        <row r="420">
          <cell r="F420" t="str">
            <v>Auxiliar de encanador ou bombeiro hidráulico com encargos complementares</v>
          </cell>
        </row>
        <row r="421">
          <cell r="F421" t="str">
            <v>Encanador ou Bombeiro Hidráulico com Encargos Complementares</v>
          </cell>
        </row>
        <row r="422">
          <cell r="F422">
            <v>0</v>
          </cell>
        </row>
        <row r="423">
          <cell r="F423">
            <v>0</v>
          </cell>
        </row>
        <row r="424">
          <cell r="F424">
            <v>0</v>
          </cell>
        </row>
        <row r="425">
          <cell r="F425" t="str">
            <v>TUBO PVC, SOLDAVEL, DN 50 MM, PARA AGUA FRIA (NBR-5648)</v>
          </cell>
        </row>
        <row r="426">
          <cell r="F426" t="str">
            <v>Lixa d'agua em folha, grao 100</v>
          </cell>
        </row>
        <row r="427">
          <cell r="F427" t="str">
            <v>Auxiliar de encanador ou bombeiro hidráulico com encargos complementares</v>
          </cell>
        </row>
        <row r="428">
          <cell r="F428" t="str">
            <v>Encanador ou Bombeiro Hidráulico com Encargos Complementares</v>
          </cell>
        </row>
        <row r="429">
          <cell r="F429">
            <v>0</v>
          </cell>
        </row>
        <row r="430">
          <cell r="F430">
            <v>0</v>
          </cell>
        </row>
        <row r="431">
          <cell r="F431">
            <v>0</v>
          </cell>
        </row>
        <row r="432">
          <cell r="F432" t="str">
            <v>Base registro gaveta 3/4" em liga de cobre, mod 4509.202 ref: DECA ou equivalente</v>
          </cell>
        </row>
        <row r="433">
          <cell r="F433" t="str">
            <v>FITA VEDA ROSCA EM ROLOS DE 18 MM X 50 M (L X C)</v>
          </cell>
        </row>
        <row r="434">
          <cell r="F434" t="str">
            <v>Encanador ou Bombeiro Hidráulico com Encargos Complementares</v>
          </cell>
        </row>
        <row r="435">
          <cell r="F435" t="str">
            <v>Auxiliar de encanador ou bombeiro hidráulico com encargos complementares</v>
          </cell>
        </row>
        <row r="436">
          <cell r="F436">
            <v>0</v>
          </cell>
        </row>
        <row r="437">
          <cell r="F437">
            <v>0</v>
          </cell>
        </row>
        <row r="438">
          <cell r="F438">
            <v>0</v>
          </cell>
        </row>
        <row r="439">
          <cell r="F439" t="str">
            <v>Auxiliar de encanador ou bombeiro hidráulico com encargos complementares</v>
          </cell>
        </row>
        <row r="440">
          <cell r="F440" t="str">
            <v>Encanador ou Bombeiro Hidráulico com Encargos Complementares</v>
          </cell>
        </row>
        <row r="441">
          <cell r="F441" t="str">
            <v>Adesivo plastico para PVC, frasco com 850 gr</v>
          </cell>
        </row>
        <row r="442">
          <cell r="F442" t="str">
            <v>Anel borracha para tubo esgoto predial DN 75 mm (NBR 5688)</v>
          </cell>
        </row>
        <row r="443">
          <cell r="F443" t="str">
            <v>Lixa d'agua em folha, grao 100</v>
          </cell>
        </row>
        <row r="444">
          <cell r="F444" t="str">
            <v>Caixa sifonada PVC, 150 x 185 x 75 mm, com grelha quadrada branca</v>
          </cell>
        </row>
        <row r="445">
          <cell r="F445" t="str">
            <v>Pasta lubrificante para tubos e conexoes com junta elastica (uso em PVC, aco, polietileno e outros) ( de *400* g)</v>
          </cell>
        </row>
        <row r="446">
          <cell r="F446" t="str">
            <v>Solucao limpadora para PVC, frasco com 1000 cm3</v>
          </cell>
        </row>
        <row r="447">
          <cell r="F447">
            <v>0</v>
          </cell>
        </row>
        <row r="448">
          <cell r="F448">
            <v>0</v>
          </cell>
        </row>
        <row r="449">
          <cell r="F449">
            <v>0</v>
          </cell>
        </row>
        <row r="450">
          <cell r="F450" t="str">
            <v>Grelha quadrada para ralo, com caixilho, dimensões 10x10cm, em Aço polido, ref.: Moldenox ou equivalente</v>
          </cell>
        </row>
        <row r="451">
          <cell r="F451" t="str">
            <v>Servente com Encargos Complementares</v>
          </cell>
        </row>
        <row r="452">
          <cell r="F452">
            <v>0</v>
          </cell>
        </row>
        <row r="453">
          <cell r="F453">
            <v>0</v>
          </cell>
        </row>
        <row r="454">
          <cell r="F454">
            <v>0</v>
          </cell>
        </row>
        <row r="455">
          <cell r="F455" t="str">
            <v>Grelha quadrada para ralo, com caixilho, dimensões 15x15cm, em Aço polido, ref.: Moldenox ou equivalente</v>
          </cell>
        </row>
        <row r="456">
          <cell r="F456" t="str">
            <v>Servente com Encargos Complementares</v>
          </cell>
        </row>
        <row r="457">
          <cell r="F457">
            <v>0</v>
          </cell>
        </row>
        <row r="458">
          <cell r="F458">
            <v>0</v>
          </cell>
        </row>
        <row r="459">
          <cell r="F459">
            <v>0</v>
          </cell>
        </row>
        <row r="460">
          <cell r="F460" t="str">
            <v>Auxiliar de encanador ou bombeiro hidráulico com encargos complementares</v>
          </cell>
        </row>
        <row r="461">
          <cell r="F461" t="str">
            <v>Encanador ou Bombeiro Hidráulico com Encargos Complementares</v>
          </cell>
        </row>
        <row r="462">
          <cell r="F462" t="str">
            <v>Adesivo plastico para PVC, frasco com 850 gr</v>
          </cell>
        </row>
        <row r="463">
          <cell r="F463" t="str">
            <v>Lixa d'agua em folha, grao 100</v>
          </cell>
        </row>
        <row r="464">
          <cell r="F464" t="str">
            <v>Ralo seco PVC conico, 100 x 40 mm,  com grelha redonda branca</v>
          </cell>
        </row>
        <row r="465">
          <cell r="F465" t="str">
            <v>Solucao limpadora para PVC, frasco com 1000 cm3</v>
          </cell>
        </row>
        <row r="466">
          <cell r="F466">
            <v>0</v>
          </cell>
        </row>
        <row r="467">
          <cell r="F467">
            <v>0</v>
          </cell>
        </row>
        <row r="468">
          <cell r="F468">
            <v>0</v>
          </cell>
        </row>
        <row r="469">
          <cell r="F469" t="str">
            <v>Assento poliéster com fixação cromada na cor branco gelo, ref: AP.75.17 – Linha Fast/Aspen – Deca ou equivalente</v>
          </cell>
        </row>
        <row r="470">
          <cell r="F470" t="str">
            <v>Servente com Encargos Complementares</v>
          </cell>
        </row>
        <row r="471">
          <cell r="F471">
            <v>0</v>
          </cell>
        </row>
        <row r="472">
          <cell r="F472">
            <v>0</v>
          </cell>
        </row>
        <row r="473">
          <cell r="F473">
            <v>0</v>
          </cell>
        </row>
        <row r="474">
          <cell r="F474" t="str">
            <v>Bacia sanitaria (vaso) convencional de louca branca</v>
          </cell>
        </row>
        <row r="475">
          <cell r="F475" t="str">
            <v>Tubo de ligação para bacia sanitária em PVC, com acabamento cromado, ajustável ou não. Ref.: DECA 1968C ou equivalente</v>
          </cell>
        </row>
        <row r="476">
          <cell r="F476" t="str">
            <v>Parafuso niquelado com acabamento cromado para fixar peca sanitaria, inclui porca cega, arruela e bucha de nylon tamanho S-10</v>
          </cell>
        </row>
        <row r="477">
          <cell r="F477" t="str">
            <v>Vedacao PVC, 100 mm, para saida vaso sanitario</v>
          </cell>
        </row>
        <row r="478">
          <cell r="F478" t="str">
            <v>Rejunte epoxi branco</v>
          </cell>
        </row>
        <row r="479">
          <cell r="F479" t="str">
            <v>Encanador ou Bombeiro Hidráulico com Encargos Complementares</v>
          </cell>
        </row>
        <row r="480">
          <cell r="F480" t="str">
            <v>Servente com Encargos Complementares</v>
          </cell>
        </row>
        <row r="481">
          <cell r="F481">
            <v>0</v>
          </cell>
        </row>
        <row r="482">
          <cell r="F482">
            <v>0</v>
          </cell>
        </row>
        <row r="483">
          <cell r="F483">
            <v>0</v>
          </cell>
        </row>
        <row r="484">
          <cell r="F484" t="str">
            <v>Cuba oval de embutir, mod.: L37, cor branca ref: DECA ou equivalente</v>
          </cell>
        </row>
        <row r="485">
          <cell r="F485" t="str">
            <v>Massa plastica para marmore/granito</v>
          </cell>
        </row>
        <row r="486">
          <cell r="F486" t="str">
            <v>Servente com Encargos Complementares</v>
          </cell>
        </row>
        <row r="487">
          <cell r="F487" t="str">
            <v>Marmorista/graniteiro com encargos complementares</v>
          </cell>
        </row>
        <row r="488">
          <cell r="F488">
            <v>0</v>
          </cell>
        </row>
        <row r="489">
          <cell r="F489">
            <v>0</v>
          </cell>
        </row>
        <row r="490">
          <cell r="F490">
            <v>0</v>
          </cell>
        </row>
        <row r="491">
          <cell r="F491" t="str">
            <v>Mictorio sifonado louca branca sem complementos</v>
          </cell>
        </row>
        <row r="492">
          <cell r="F492" t="str">
            <v>Parafuso niquelado 3 1/2" com acabamento cromado para fixar peca sanitaria, inclui porca cega, arruela e bucha de nylon tamanho S-8</v>
          </cell>
        </row>
        <row r="493">
          <cell r="F493" t="str">
            <v>Fita veda rosca em rolos de 18 mm x 10 m (L x C)</v>
          </cell>
        </row>
        <row r="494">
          <cell r="F494" t="str">
            <v>Auxiliar de encanador ou bombeiro hidráulico com encargos complementares</v>
          </cell>
        </row>
        <row r="495">
          <cell r="F495" t="str">
            <v>Encanador ou Bombeiro Hidráulico com Encargos Complementares</v>
          </cell>
        </row>
        <row r="496">
          <cell r="F496">
            <v>0</v>
          </cell>
        </row>
        <row r="497">
          <cell r="F497" t="str">
            <v>Obs.: Considerando a redução de MO indicada nas composições SINAPI 86887 e SINAPI 89985, já que não consta engate flexível e registro de pressão.</v>
          </cell>
        </row>
        <row r="498">
          <cell r="F498">
            <v>0</v>
          </cell>
        </row>
        <row r="499">
          <cell r="F499">
            <v>0</v>
          </cell>
        </row>
        <row r="500">
          <cell r="F500">
            <v>0</v>
          </cell>
        </row>
        <row r="501">
          <cell r="F501" t="str">
            <v>Acabamento para registro de gaveta de 1 ¼” a 1 ½” (GD), cromado. Ref.: Modelo 4900.C35.GD – Linha Aspen – Deca</v>
          </cell>
        </row>
        <row r="502">
          <cell r="F502" t="str">
            <v>Encanador ou Bombeiro Hidráulico com Encargos Complementares</v>
          </cell>
        </row>
        <row r="503">
          <cell r="F503">
            <v>0</v>
          </cell>
        </row>
        <row r="504">
          <cell r="F504">
            <v>0</v>
          </cell>
        </row>
        <row r="505">
          <cell r="F505">
            <v>0</v>
          </cell>
        </row>
        <row r="506">
          <cell r="F506" t="str">
            <v>Acabamento para registro de gaveta e pressão até 1” (PQ), cromado. Ref.: Modelo, 4900.C35.PQ – Linha Aspen – Deca</v>
          </cell>
        </row>
        <row r="507">
          <cell r="F507" t="str">
            <v>Encanador ou Bombeiro Hidráulico com Encargos Complementares</v>
          </cell>
        </row>
        <row r="508">
          <cell r="F508">
            <v>0</v>
          </cell>
        </row>
        <row r="509">
          <cell r="F509">
            <v>0</v>
          </cell>
        </row>
        <row r="510">
          <cell r="F510">
            <v>0</v>
          </cell>
        </row>
        <row r="511">
          <cell r="F511" t="str">
            <v>Ducha higiênica com registro e derivação, com gatilho branco e flexível de 1,2m. Ref.: Modelo 1984.C35.ACT – Linha Aspen – Deca</v>
          </cell>
        </row>
        <row r="512">
          <cell r="F512" t="str">
            <v>Encanador ou Bombeiro Hidráulico com Encargos Complementares</v>
          </cell>
        </row>
        <row r="513">
          <cell r="F513" t="str">
            <v>Auxiliar de encanador ou bombeiro hidráulico com encargos complementares</v>
          </cell>
        </row>
        <row r="514">
          <cell r="F514">
            <v>0</v>
          </cell>
        </row>
        <row r="515">
          <cell r="F515">
            <v>0</v>
          </cell>
        </row>
        <row r="516">
          <cell r="F516">
            <v>0</v>
          </cell>
        </row>
        <row r="517">
          <cell r="F517" t="str">
            <v>Engate / rabicho flexivel inox 1/2 " x 40 cm</v>
          </cell>
        </row>
        <row r="518">
          <cell r="F518" t="str">
            <v>Fita veda rosca em rolos de 18 mm x 10 m (L x C)</v>
          </cell>
        </row>
        <row r="519">
          <cell r="F519" t="str">
            <v>Encanador ou Bombeiro Hidráulico com Encargos Complementares</v>
          </cell>
        </row>
        <row r="520">
          <cell r="F520" t="str">
            <v>Servente com Encargos Complementares</v>
          </cell>
        </row>
        <row r="521">
          <cell r="F521">
            <v>0</v>
          </cell>
        </row>
        <row r="522">
          <cell r="F522">
            <v>0</v>
          </cell>
        </row>
        <row r="523">
          <cell r="F523">
            <v>0</v>
          </cell>
        </row>
        <row r="524">
          <cell r="F524" t="str">
            <v>Sifao em metal cromado para pia ou lavatorio, 1 x 1.1/2 "</v>
          </cell>
        </row>
        <row r="525">
          <cell r="F525" t="str">
            <v>Fita veda rosca em rolos de 18 mm x 10 m (L x C)</v>
          </cell>
        </row>
        <row r="526">
          <cell r="F526" t="str">
            <v>Encanador ou Bombeiro Hidráulico com Encargos Complementares</v>
          </cell>
        </row>
        <row r="527">
          <cell r="F527" t="str">
            <v>Servente com Encargos Complementares</v>
          </cell>
        </row>
        <row r="528">
          <cell r="F528">
            <v>0</v>
          </cell>
        </row>
        <row r="529">
          <cell r="F529">
            <v>0</v>
          </cell>
        </row>
        <row r="530">
          <cell r="F530">
            <v>0</v>
          </cell>
        </row>
        <row r="531">
          <cell r="F531" t="str">
            <v>Torneira de mesa para lavatório, para uso clínico e apoio à pessoa. Ref.: Deca Link 1196.CLNK</v>
          </cell>
        </row>
        <row r="532">
          <cell r="F532" t="str">
            <v>Fita veda rosca em rolos de 18 mm x 10 m (L x C)</v>
          </cell>
        </row>
        <row r="533">
          <cell r="F533" t="str">
            <v>Encanador ou Bombeiro Hidráulico com Encargos Complementares</v>
          </cell>
        </row>
        <row r="534">
          <cell r="F534" t="str">
            <v>Servente com Encargos Complementares</v>
          </cell>
        </row>
        <row r="535">
          <cell r="F535">
            <v>0</v>
          </cell>
        </row>
        <row r="536">
          <cell r="F536">
            <v>0</v>
          </cell>
        </row>
        <row r="537">
          <cell r="F537">
            <v>0</v>
          </cell>
        </row>
        <row r="538">
          <cell r="F538" t="str">
            <v>TORNEIRA CROMADA DE MESA PARA LAVATORIO TEMPORIZADA PRESSAO BICA BAIXA</v>
          </cell>
        </row>
        <row r="539">
          <cell r="F539" t="str">
            <v>Fita veda rosca em rolos de 18 mm x 10 m (L x C)</v>
          </cell>
        </row>
        <row r="540">
          <cell r="F540" t="str">
            <v>Encanador ou Bombeiro Hidráulico com Encargos Complementares</v>
          </cell>
        </row>
        <row r="541">
          <cell r="F541" t="str">
            <v>Servente com Encargos Complementares</v>
          </cell>
        </row>
        <row r="542">
          <cell r="F542">
            <v>0</v>
          </cell>
        </row>
        <row r="543">
          <cell r="F543">
            <v>0</v>
          </cell>
        </row>
        <row r="544">
          <cell r="F544">
            <v>0</v>
          </cell>
        </row>
        <row r="545">
          <cell r="F545" t="str">
            <v xml:space="preserve">Válvula de descarga 1 1/2" cromada. ref.: modelo 2565.C.112.CONF – linha Hydra Eco Conforto – Deca </v>
          </cell>
        </row>
        <row r="546">
          <cell r="F546" t="str">
            <v>Fita veda rosca em rolos de 18 mm x 50 m (L x C)</v>
          </cell>
        </row>
        <row r="547">
          <cell r="F547" t="str">
            <v>Auxiliar de encanador ou bombeiro hidráulico com encargos complementares</v>
          </cell>
        </row>
        <row r="548">
          <cell r="F548" t="str">
            <v>Encanador ou Bombeiro Hidráulico com Encargos Complementares</v>
          </cell>
        </row>
        <row r="549">
          <cell r="F549">
            <v>0</v>
          </cell>
        </row>
        <row r="550">
          <cell r="F550">
            <v>0</v>
          </cell>
        </row>
        <row r="551">
          <cell r="F551">
            <v>0</v>
          </cell>
        </row>
        <row r="552">
          <cell r="F552" t="str">
            <v>Valvula de descarga metalica, base 1 1/2 " e acabamento metalico cromado</v>
          </cell>
        </row>
        <row r="553">
          <cell r="F553" t="str">
            <v>Fita veda rosca em rolos de 18 mm x 50 m (L x C)</v>
          </cell>
        </row>
        <row r="554">
          <cell r="F554" t="str">
            <v>Auxiliar de encanador ou bombeiro hidráulico com encargos complementares</v>
          </cell>
        </row>
        <row r="555">
          <cell r="F555" t="str">
            <v>Encanador ou Bombeiro Hidráulico com Encargos Complementares</v>
          </cell>
        </row>
        <row r="556">
          <cell r="F556">
            <v>0</v>
          </cell>
        </row>
        <row r="557">
          <cell r="F557">
            <v>0</v>
          </cell>
        </row>
        <row r="558">
          <cell r="F558">
            <v>0</v>
          </cell>
        </row>
        <row r="559">
          <cell r="F559" t="str">
            <v>Valvula em metal cromado para lavatorio, 1 " sem ladrao</v>
          </cell>
        </row>
        <row r="560">
          <cell r="F560" t="str">
            <v>Fita veda rosca em rolos de 18 mm x 10 m (L x C)</v>
          </cell>
        </row>
        <row r="561">
          <cell r="F561" t="str">
            <v>Encanador ou Bombeiro Hidráulico com Encargos Complementares</v>
          </cell>
        </row>
        <row r="562">
          <cell r="F562" t="str">
            <v>Servente com Encargos Complementares</v>
          </cell>
        </row>
        <row r="563">
          <cell r="F563">
            <v>0</v>
          </cell>
        </row>
        <row r="564">
          <cell r="F564">
            <v>0</v>
          </cell>
        </row>
        <row r="565">
          <cell r="F565">
            <v>0</v>
          </cell>
        </row>
        <row r="566">
          <cell r="F566" t="str">
            <v>Valvula de descarga em metal cromado para mictorio com acionamento por pressao e fechamento automatico</v>
          </cell>
        </row>
        <row r="567">
          <cell r="F567" t="str">
            <v>Fita veda rosca em rolos de 18 mm x 50 m (L x C)</v>
          </cell>
        </row>
        <row r="568">
          <cell r="F568" t="str">
            <v>Auxiliar de encanador ou bombeiro hidráulico com encargos complementares</v>
          </cell>
        </row>
        <row r="569">
          <cell r="F569" t="str">
            <v>Encanador ou Bombeiro Hidráulico com Encargos Complementares</v>
          </cell>
        </row>
        <row r="570">
          <cell r="F570">
            <v>0</v>
          </cell>
        </row>
        <row r="571">
          <cell r="F571">
            <v>0</v>
          </cell>
        </row>
        <row r="572">
          <cell r="F572">
            <v>0</v>
          </cell>
        </row>
        <row r="573">
          <cell r="F573" t="str">
            <v>CHUVEIRO COMUM EM PLASTICO BRANCO, COM CANO, 3 TEMPERATURAS, 5500 W (110/220 V)</v>
          </cell>
        </row>
        <row r="574">
          <cell r="F574" t="str">
            <v>FITA VEDA ROSCA EM ROLOS DE 18 MM X 50 M (L X C)</v>
          </cell>
        </row>
        <row r="575">
          <cell r="F575" t="str">
            <v>Eletricista com encargos complementares</v>
          </cell>
        </row>
        <row r="576">
          <cell r="F576" t="str">
            <v>Servente com Encargos Complementares</v>
          </cell>
        </row>
        <row r="577">
          <cell r="F577">
            <v>0</v>
          </cell>
        </row>
        <row r="578">
          <cell r="F578">
            <v>0</v>
          </cell>
        </row>
        <row r="579">
          <cell r="F579">
            <v>0</v>
          </cell>
        </row>
        <row r="580">
          <cell r="F580" t="str">
            <v>Eletricista com encargos complementares</v>
          </cell>
        </row>
        <row r="581">
          <cell r="F581" t="str">
            <v>Auxiliar de eletricista com encargos complementares</v>
          </cell>
        </row>
        <row r="582">
          <cell r="F582" t="str">
            <v xml:space="preserve">Alarme de emergência audiovisual intermitente com fio. Ref. Planeta Acessível Alarme PCD ou AbaFire AFSAVPNE + AbaFire AFAMPNE </v>
          </cell>
        </row>
        <row r="583">
          <cell r="F583">
            <v>0</v>
          </cell>
        </row>
        <row r="584">
          <cell r="F584">
            <v>0</v>
          </cell>
        </row>
        <row r="585">
          <cell r="F585">
            <v>0</v>
          </cell>
        </row>
        <row r="586">
          <cell r="F586" t="str">
            <v>Barra de apoio com comprimento de 405mm e espaçamento de 66mm da parede, barra com bitola de 32m, em aço escovado</v>
          </cell>
        </row>
        <row r="587">
          <cell r="F587" t="str">
            <v>Bucha de nylon, diametro do furo 8 mm, comprimento 40 mm, com parafuso de rosca soberba, cabeca chata, fenda simples, 4,8 x 50 mm</v>
          </cell>
        </row>
        <row r="588">
          <cell r="F588" t="str">
            <v>Pedreiro com Encargos Complementares</v>
          </cell>
        </row>
        <row r="589">
          <cell r="F589" t="str">
            <v>Servente com Encargos Complementares</v>
          </cell>
        </row>
        <row r="590">
          <cell r="F590">
            <v>0</v>
          </cell>
        </row>
        <row r="591">
          <cell r="F591">
            <v>0</v>
          </cell>
        </row>
        <row r="592">
          <cell r="F592">
            <v>0</v>
          </cell>
        </row>
        <row r="593">
          <cell r="F593" t="str">
            <v>Barra de apoio com comprimento de 705mm e espaçamento de 66mm da parede, barra com bitola de 32mm em aço escovado</v>
          </cell>
        </row>
        <row r="594">
          <cell r="F594" t="str">
            <v>Bucha de nylon, diametro do furo 8 mm, comprimento 40 mm, com parafuso de rosca soberba, cabeca chata, fenda simples, 4,8 x 50 mm</v>
          </cell>
        </row>
        <row r="595">
          <cell r="F595" t="str">
            <v>Pedreiro com Encargos Complementares</v>
          </cell>
        </row>
        <row r="596">
          <cell r="F596" t="str">
            <v>Servente com Encargos Complementares</v>
          </cell>
        </row>
        <row r="597">
          <cell r="F597">
            <v>0</v>
          </cell>
        </row>
        <row r="598">
          <cell r="F598">
            <v>0</v>
          </cell>
        </row>
        <row r="599">
          <cell r="F599">
            <v>0</v>
          </cell>
        </row>
        <row r="600">
          <cell r="F600" t="str">
            <v>Barra de apoio linha conforto com comprimento de 805mm e espaçamento de 66mm da parede, barra com bitola de 32mm em aço escovado</v>
          </cell>
        </row>
        <row r="601">
          <cell r="F601" t="str">
            <v>Bucha de nylon, diametro do furo 8 mm, comprimento 40 mm, com parafuso de rosca soberba, cabeca chata, fenda simples, 4,8 x 50 mm</v>
          </cell>
        </row>
        <row r="602">
          <cell r="F602" t="str">
            <v>Pedreiro com Encargos Complementares</v>
          </cell>
        </row>
        <row r="603">
          <cell r="F603" t="str">
            <v>Servente com Encargos Complementares</v>
          </cell>
        </row>
        <row r="604">
          <cell r="F604">
            <v>0</v>
          </cell>
        </row>
        <row r="605">
          <cell r="F605">
            <v>0</v>
          </cell>
        </row>
        <row r="606">
          <cell r="F606">
            <v>0</v>
          </cell>
        </row>
        <row r="607">
          <cell r="F607" t="str">
            <v>Pedreiro com Encargos Complementares</v>
          </cell>
        </row>
        <row r="608">
          <cell r="F608" t="str">
            <v>Servente com Encargos Complementares</v>
          </cell>
        </row>
        <row r="609">
          <cell r="F609" t="str">
            <v>Barra de apoio lateral fixa, com 303mm de comprimento, com a bitola de 32mm e em aço escovado</v>
          </cell>
        </row>
        <row r="610">
          <cell r="F610" t="str">
            <v>Bucha de nylon, diametro do furo 8 mm, comprimento 40 mm, com parafuso de rosca soberba, cabeca chata, fenda simples, 4,8 x 50 mm</v>
          </cell>
        </row>
        <row r="611">
          <cell r="F611">
            <v>0</v>
          </cell>
        </row>
        <row r="612">
          <cell r="F612">
            <v>0</v>
          </cell>
        </row>
        <row r="613">
          <cell r="F613">
            <v>0</v>
          </cell>
        </row>
        <row r="614">
          <cell r="F614" t="str">
            <v>Lavatório para instalação com coluna suspensa, para apoio à pessoa com deficiência. Ref.: Modelo L.39.17 – Linha Spot – Deca</v>
          </cell>
        </row>
        <row r="615">
          <cell r="F615" t="str">
            <v>Parafuso niquelado 3 1/2" com acabamento cromado para fixar peca sanitaria, inclui porca cega, arruela e bucha de nylon tamanho S-8</v>
          </cell>
        </row>
        <row r="616">
          <cell r="F616" t="str">
            <v>Rejunte epoxi branco</v>
          </cell>
        </row>
        <row r="617">
          <cell r="F617" t="str">
            <v>Encanador ou Bombeiro Hidráulico com Encargos Complementares</v>
          </cell>
        </row>
        <row r="618">
          <cell r="F618" t="str">
            <v>Servente com Encargos Complementares</v>
          </cell>
        </row>
        <row r="619">
          <cell r="F619">
            <v>0</v>
          </cell>
        </row>
        <row r="620">
          <cell r="F620">
            <v>0</v>
          </cell>
        </row>
        <row r="621">
          <cell r="F621">
            <v>0</v>
          </cell>
        </row>
        <row r="622">
          <cell r="F622" t="str">
            <v>Cabide, cromado. Ref.: Modelo 2060.C.FLX – Linha Flex – Deca</v>
          </cell>
        </row>
        <row r="623">
          <cell r="F623" t="str">
            <v>Fixação utilizando parafuso e bucha de nylon, somente mão de obra. af_10/2016</v>
          </cell>
        </row>
        <row r="624">
          <cell r="F624">
            <v>0</v>
          </cell>
        </row>
        <row r="625">
          <cell r="F625">
            <v>0</v>
          </cell>
        </row>
        <row r="626">
          <cell r="F626">
            <v>0</v>
          </cell>
        </row>
        <row r="627">
          <cell r="F627" t="str">
            <v>Papeleira, cromada. Ref.: Modelo 2020.C.FLX – Linha Flex – Deca</v>
          </cell>
        </row>
        <row r="628">
          <cell r="F628" t="str">
            <v>Fixação utilizando parafuso e bucha de nylon, somente mão de obra. af_10/2016</v>
          </cell>
        </row>
        <row r="629">
          <cell r="F629">
            <v>0</v>
          </cell>
        </row>
        <row r="630">
          <cell r="F630">
            <v>0</v>
          </cell>
        </row>
        <row r="631">
          <cell r="F631">
            <v>0</v>
          </cell>
        </row>
        <row r="632">
          <cell r="F632" t="str">
            <v>Auxiliar de eletricista com encargos complementares</v>
          </cell>
        </row>
        <row r="633">
          <cell r="F633" t="str">
            <v>Eletricista com encargos complementares</v>
          </cell>
        </row>
        <row r="634">
          <cell r="F634" t="str">
            <v>Argamassa traço 1:3 (cimento e areia média), preparo manual. AF_08/2014</v>
          </cell>
        </row>
        <row r="635">
          <cell r="F635" t="str">
            <v>Caixa de passagem, em PVC, de 4" x 2", para eletroduto flexivel corrugado</v>
          </cell>
        </row>
        <row r="636">
          <cell r="F636">
            <v>0</v>
          </cell>
        </row>
        <row r="637">
          <cell r="F637">
            <v>0</v>
          </cell>
        </row>
        <row r="638">
          <cell r="F638">
            <v>0</v>
          </cell>
        </row>
        <row r="639">
          <cell r="F639" t="str">
            <v>Eletricista com encargos complementares</v>
          </cell>
        </row>
        <row r="640">
          <cell r="F640" t="str">
            <v>Auxiliar de eletricista com encargos complementares</v>
          </cell>
        </row>
        <row r="641">
          <cell r="F641" t="str">
            <v>Tiro com pistola para fixação de pino Ø 1/4" em concreto, inclusive cartucho e pino</v>
          </cell>
        </row>
        <row r="642">
          <cell r="F642" t="str">
            <v>Eletrocalha perfurada (cabos elétricos) ou lisa (dados), tipo "U", de aço galvanizado eletrolítico 100 x 50 mm, fabricado em chapa #20 (0,95 mm)</v>
          </cell>
        </row>
        <row r="643">
          <cell r="F643" t="str">
            <v>Barra roscada em aço Ø 1/4", comprimento 1 m, bicromatizada ou zincada</v>
          </cell>
        </row>
        <row r="644">
          <cell r="F644" t="str">
            <v>PORCA ZINCADA, SEXTAVADA, DIAMETRO 1/4"</v>
          </cell>
        </row>
        <row r="645">
          <cell r="F645" t="str">
            <v>Arruela em aço galvanizado Ø 1/4"</v>
          </cell>
        </row>
        <row r="646">
          <cell r="F646" t="str">
            <v>Suporte suspensão vertical para eletrocalha 100 x 50 mm largura x aba</v>
          </cell>
        </row>
        <row r="647">
          <cell r="F647" t="str">
            <v>Prolongador para tirante rosqueado de 1/4" x 50 mm</v>
          </cell>
        </row>
        <row r="648">
          <cell r="F648" t="str">
            <v>Parafuso lentilha 1/4 x 1/2"</v>
          </cell>
        </row>
        <row r="649">
          <cell r="F649" t="str">
            <v>Tala auto portante para emenda 50 mm</v>
          </cell>
        </row>
        <row r="650">
          <cell r="F650" t="str">
            <v>Tampa de encaixe para eletrocalha aço galvanizado perfurada ou lisa, 100 mm</v>
          </cell>
        </row>
        <row r="651">
          <cell r="F651">
            <v>0</v>
          </cell>
        </row>
        <row r="652">
          <cell r="F652">
            <v>0</v>
          </cell>
        </row>
        <row r="653">
          <cell r="F653">
            <v>0</v>
          </cell>
        </row>
        <row r="654">
          <cell r="F654" t="str">
            <v>Eletroduto de aço com costura galvanização eletrolítica Ø 3/4"</v>
          </cell>
        </row>
        <row r="655">
          <cell r="F655" t="str">
            <v>Eletricista com encargos complementares</v>
          </cell>
        </row>
        <row r="656">
          <cell r="F656" t="str">
            <v>Auxiliar de eletricista com encargos complementares</v>
          </cell>
        </row>
        <row r="657">
          <cell r="F657" t="str">
            <v>Fixação de tubos verticais de PPR diâmetros menores ou iguais a 40 mm com abraçadeira metálica rígida tipo D 1/2", fixada em perfilado em alvenaria. af_05/2015</v>
          </cell>
        </row>
        <row r="658">
          <cell r="F658" t="str">
            <v>Luva de emenda para eletroduto, aço galvanizado, DN 20 mm (3/4''), aparente, instalada em parede - fornecimento e instalação. af_11/2016_p</v>
          </cell>
        </row>
        <row r="659">
          <cell r="F659">
            <v>0</v>
          </cell>
        </row>
        <row r="660">
          <cell r="F660">
            <v>0</v>
          </cell>
        </row>
        <row r="661">
          <cell r="F661">
            <v>0</v>
          </cell>
        </row>
        <row r="662">
          <cell r="F662" t="str">
            <v>Perfilado perfurado em aço galvanizado # 18, 38 x 38 mm</v>
          </cell>
        </row>
        <row r="663">
          <cell r="F663" t="str">
            <v>Auxiliar de eletricista com encargos complementares</v>
          </cell>
        </row>
        <row r="664">
          <cell r="F664" t="str">
            <v>Eletricista com encargos complementares</v>
          </cell>
        </row>
        <row r="665">
          <cell r="F665" t="str">
            <v>Tiro com pistola para fixação de pino Ø 1/4" em concreto, inclusive cartucho e pino</v>
          </cell>
        </row>
        <row r="666">
          <cell r="F666" t="str">
            <v>Suporte curto para perfilado em aço galvanizado # 22, 38 mm x 100 mm</v>
          </cell>
        </row>
        <row r="667">
          <cell r="F667" t="str">
            <v>Barra roscada em aço Ø 1/4", comprimento 1 m, bicromatizada ou zincada</v>
          </cell>
        </row>
        <row r="668">
          <cell r="F668" t="str">
            <v>PORCA ZINCADA, SEXTAVADA, DIAMETRO 1/4"</v>
          </cell>
        </row>
        <row r="669">
          <cell r="F669" t="str">
            <v>Arruela em aço galvanizado Ø 1/4"</v>
          </cell>
        </row>
        <row r="670">
          <cell r="F670" t="str">
            <v>Prolongador para tirante rosqueado de 1/4" x 50 mm</v>
          </cell>
        </row>
        <row r="671">
          <cell r="F671" t="str">
            <v>Parafuso lentilha 1/4 x 1/2"</v>
          </cell>
        </row>
        <row r="672">
          <cell r="F672" t="str">
            <v>Tala 4 furos para emenda 38 mm</v>
          </cell>
        </row>
        <row r="673">
          <cell r="F673" t="str">
            <v>Tampa de encaixe para perfilado em aço galvanizado 38 mm</v>
          </cell>
        </row>
        <row r="674">
          <cell r="F674">
            <v>0</v>
          </cell>
        </row>
        <row r="675">
          <cell r="F675">
            <v>0</v>
          </cell>
        </row>
        <row r="676">
          <cell r="F676">
            <v>0</v>
          </cell>
        </row>
        <row r="677">
          <cell r="F677" t="str">
            <v>Espelho / placa de 3 postos 4" x 2", para instalacao de tomadas e interruptores</v>
          </cell>
        </row>
        <row r="678">
          <cell r="F678" t="str">
            <v>Suporte de fixacao para espelho / placa 4" x 2", para 3 modulos, para instalacao de tomadas e interruptores (somente suporte)</v>
          </cell>
        </row>
        <row r="679">
          <cell r="F679" t="str">
            <v>Eletricista com encargos complementares</v>
          </cell>
        </row>
        <row r="680">
          <cell r="F680">
            <v>0</v>
          </cell>
        </row>
        <row r="681">
          <cell r="F681">
            <v>0</v>
          </cell>
        </row>
        <row r="682">
          <cell r="F682">
            <v>0</v>
          </cell>
        </row>
        <row r="683">
          <cell r="F683" t="str">
            <v>Interruptor simples 10A, 250V (apenas modulo)</v>
          </cell>
        </row>
        <row r="684">
          <cell r="F684" t="str">
            <v>Auxiliar de eletricista com encargos complementares</v>
          </cell>
        </row>
        <row r="685">
          <cell r="F685" t="str">
            <v>Eletricista com encargos complementares</v>
          </cell>
        </row>
        <row r="686">
          <cell r="F686">
            <v>0</v>
          </cell>
        </row>
        <row r="687">
          <cell r="F687">
            <v>0</v>
          </cell>
        </row>
        <row r="688">
          <cell r="F688">
            <v>0</v>
          </cell>
        </row>
        <row r="689">
          <cell r="F689" t="str">
            <v>TOMADA 2P+T 10A, 250V  (APENAS MODULO)</v>
          </cell>
        </row>
        <row r="690">
          <cell r="F690" t="str">
            <v>Auxiliar de eletricista com encargos complementares</v>
          </cell>
        </row>
        <row r="691">
          <cell r="F691" t="str">
            <v>Eletricista com encargos complementares</v>
          </cell>
        </row>
        <row r="692">
          <cell r="F692">
            <v>0</v>
          </cell>
        </row>
        <row r="693">
          <cell r="F693">
            <v>0</v>
          </cell>
        </row>
        <row r="694">
          <cell r="F694">
            <v>0</v>
          </cell>
        </row>
        <row r="695">
          <cell r="F695" t="str">
            <v>Auxiliar de eletricista com encargos complementares</v>
          </cell>
        </row>
        <row r="696">
          <cell r="F696" t="str">
            <v>Eletricista com encargos complementares</v>
          </cell>
        </row>
        <row r="697">
          <cell r="F697" t="str">
            <v>Caixa com tampa fixa em perfil para tomada em perfilado</v>
          </cell>
        </row>
        <row r="698">
          <cell r="F698" t="str">
            <v>Tomada de embutir 2 polos + terra sem placa 250 V 10 A</v>
          </cell>
        </row>
        <row r="699">
          <cell r="F699">
            <v>0</v>
          </cell>
        </row>
        <row r="700">
          <cell r="F700">
            <v>0</v>
          </cell>
        </row>
        <row r="701">
          <cell r="F701">
            <v>0</v>
          </cell>
        </row>
        <row r="702">
          <cell r="F702" t="str">
            <v>Bloco autônomo (luminária de emergência). Ref.: Aureon BLOKITO BLK 500 (9901.0000.1079.05 – Aclaramento e 9901.0000.1128.05 – balizamento)</v>
          </cell>
        </row>
        <row r="703">
          <cell r="F703" t="str">
            <v>Auxiliar de eletricista com encargos complementares</v>
          </cell>
        </row>
        <row r="704">
          <cell r="F704" t="str">
            <v>Eletricista com encargos complementares</v>
          </cell>
        </row>
        <row r="705">
          <cell r="F705">
            <v>0</v>
          </cell>
        </row>
        <row r="706">
          <cell r="F706">
            <v>0</v>
          </cell>
        </row>
        <row r="707">
          <cell r="F707">
            <v>0</v>
          </cell>
        </row>
        <row r="708">
          <cell r="F708" t="str">
            <v>Luminária de sobrepor T5 2 x 28W, ref: Intral DS-500 (cod. 08029); Lumicenter FAA20-S228</v>
          </cell>
        </row>
        <row r="709">
          <cell r="F709" t="str">
            <v>Reator eletrônico 2x28W, ref: Philips EB228A26; Philips EL214-28A26; Intral REH-T5 2x28/127-220/50-60 (cod. 02475); MarGirus PB 2X28 AF2.</v>
          </cell>
        </row>
        <row r="710">
          <cell r="F710" t="str">
            <v>Lâmpada fluorescente T5 de 28W, ref: Osram HE 28W/840 SMARTLUX; Philips TL5-28W-HE/840; GE F28W/T5/840</v>
          </cell>
        </row>
        <row r="711">
          <cell r="F711" t="str">
            <v>Cabo PP 3x2,5mm2 300/500 V, extraflexível (classe 5), com condutor de proteção, com isolação, enchimento e cobertura de PVC</v>
          </cell>
        </row>
        <row r="712">
          <cell r="F712" t="str">
            <v>Plugue (macho) com 3 polos (2P+T), para 10A</v>
          </cell>
        </row>
        <row r="713">
          <cell r="F713" t="str">
            <v>Plugue (fêmea) com 3 polos (2P+T), para 10A</v>
          </cell>
        </row>
        <row r="714">
          <cell r="F714" t="str">
            <v>Auxiliar de eletricista com encargos complementares</v>
          </cell>
        </row>
        <row r="715">
          <cell r="F715" t="str">
            <v>Eletricista com encargos complementares</v>
          </cell>
        </row>
        <row r="716">
          <cell r="F716">
            <v>0</v>
          </cell>
        </row>
        <row r="717">
          <cell r="F717">
            <v>0</v>
          </cell>
        </row>
        <row r="718">
          <cell r="F718">
            <v>0</v>
          </cell>
        </row>
        <row r="719">
          <cell r="F719" t="str">
            <v>Auxiliar de eletricista com encargos complementares</v>
          </cell>
        </row>
        <row r="720">
          <cell r="F720" t="str">
            <v>Eletricista com encargos complementares</v>
          </cell>
        </row>
        <row r="721">
          <cell r="F721" t="str">
            <v>Cabo de cobre isolado PVC 450/750V 2,5mm² resistente a chamas, livre de halogênios</v>
          </cell>
        </row>
        <row r="722">
          <cell r="F722" t="str">
            <v>Fita isolante adesiva antichama, uso ate 750 V, em rolo de 19 mm x 5 m</v>
          </cell>
        </row>
        <row r="723">
          <cell r="F723">
            <v>0</v>
          </cell>
        </row>
        <row r="724">
          <cell r="F724">
            <v>0</v>
          </cell>
        </row>
        <row r="725">
          <cell r="F725">
            <v>0</v>
          </cell>
        </row>
        <row r="726">
          <cell r="F726" t="str">
            <v>Auxiliar de eletricista com encargos complementares</v>
          </cell>
        </row>
        <row r="727">
          <cell r="F727" t="str">
            <v>Eletricista com encargos complementares</v>
          </cell>
        </row>
        <row r="728">
          <cell r="F728" t="str">
            <v>Cabo de cobre isolado PVC 450/750V 6mm² resistente a chamas, livre de halogênios</v>
          </cell>
        </row>
        <row r="729">
          <cell r="F729" t="str">
            <v>Fita isolante adesiva antichama, uso ate 750 V, em rolo de 19 mm x 5 m</v>
          </cell>
        </row>
        <row r="730">
          <cell r="F730">
            <v>0</v>
          </cell>
        </row>
        <row r="731">
          <cell r="F731">
            <v>0</v>
          </cell>
        </row>
        <row r="732">
          <cell r="F732">
            <v>0</v>
          </cell>
        </row>
        <row r="733">
          <cell r="F733" t="str">
            <v>Quadro elétrico tipo TTA completo com 30 disjuntores terminais, contemplando disjuntores, dispositovos de proteção contra surto (DPS), módulo diferencial residual (DR), borneiras, barramentos e outros itens necessários, conforme especificação</v>
          </cell>
        </row>
        <row r="734">
          <cell r="F734" t="str">
            <v>Auxiliar de eletricista com encargos complementares</v>
          </cell>
        </row>
        <row r="735">
          <cell r="F735" t="str">
            <v>Eletricista com encargos complementares</v>
          </cell>
        </row>
        <row r="736">
          <cell r="F736">
            <v>0</v>
          </cell>
        </row>
        <row r="737">
          <cell r="F737">
            <v>0</v>
          </cell>
        </row>
        <row r="738">
          <cell r="F738">
            <v>0</v>
          </cell>
        </row>
        <row r="739">
          <cell r="F739" t="str">
            <v>Eletricista com encargos complementares</v>
          </cell>
        </row>
        <row r="740">
          <cell r="F740" t="str">
            <v>Auxiliar de eletricista com encargos complementares</v>
          </cell>
        </row>
        <row r="741">
          <cell r="F741" t="str">
            <v>Exaustor axial, 1F/220V/60Hz,  vazão máxima 340 m3/h, pressão estática máxima 104 Pa. Referência Comercial: Multivac Muro150B 220V</v>
          </cell>
        </row>
        <row r="742">
          <cell r="F742">
            <v>0</v>
          </cell>
        </row>
        <row r="743">
          <cell r="F743">
            <v>0</v>
          </cell>
        </row>
        <row r="744">
          <cell r="F744">
            <v>0</v>
          </cell>
        </row>
        <row r="745">
          <cell r="F745" t="str">
            <v>Prego de aco polido com cabeca 18 x 27 (2 1/2 x 10)</v>
          </cell>
        </row>
        <row r="746">
          <cell r="F746" t="str">
            <v>Tinta asfaltica impermeabilizante dispersa em agua, para materiais cimenticios</v>
          </cell>
        </row>
        <row r="747">
          <cell r="F747" t="str">
            <v>Carpinteiro de esquadria com encargos complementares</v>
          </cell>
        </row>
        <row r="748">
          <cell r="F748" t="str">
            <v>Pedreiro com Encargos Complementares</v>
          </cell>
        </row>
        <row r="749">
          <cell r="F749" t="str">
            <v>Servente com Encargos Complementares</v>
          </cell>
        </row>
        <row r="750">
          <cell r="F750" t="str">
            <v>Argamassa traço 1:3 (cimento e areia média), preparo manual. AF_08/2014</v>
          </cell>
        </row>
        <row r="751">
          <cell r="F751" t="str">
            <v>Aduela / marco / batente para porta de 90x210cm, padrão médio - fornecimento e montagem. AF_08/2015</v>
          </cell>
        </row>
        <row r="752">
          <cell r="F752">
            <v>0</v>
          </cell>
        </row>
        <row r="753">
          <cell r="F753">
            <v>0</v>
          </cell>
        </row>
        <row r="754">
          <cell r="F754">
            <v>0</v>
          </cell>
        </row>
        <row r="755">
          <cell r="F755" t="str">
            <v>Servente com Encargos Complementares</v>
          </cell>
        </row>
        <row r="756">
          <cell r="F756" t="str">
            <v>Marceneiro com encargos complementares</v>
          </cell>
        </row>
        <row r="757">
          <cell r="F757" t="str">
            <v>Chapa de proteção em aço inox AISI 304, largura conforme projeto, 400 mm de altura, chapa com espessura de 1 mm, acabamento escovado fosco</v>
          </cell>
        </row>
        <row r="758">
          <cell r="F758">
            <v>0</v>
          </cell>
        </row>
        <row r="759">
          <cell r="F759">
            <v>0</v>
          </cell>
        </row>
        <row r="760">
          <cell r="F760">
            <v>0</v>
          </cell>
        </row>
        <row r="761">
          <cell r="F761" t="str">
            <v>DOBRADICA EM LATAO, 3 " X 2 1/2 ", E= 1,9 A 2 MM, COM ANEL, CROMADO, TAMPA BOLA, COM PARAFUSOS</v>
          </cell>
        </row>
        <row r="762">
          <cell r="F762" t="str">
            <v>PORTA DE MADEIRA, FOLHA MEDIA (NBR 15930) DE 90 X 210 CM, E = 35 MM, NUCLEO SARRAFEADO, CAPA LISA EM HDF, ACABAMENTO EM LAMINADO NATURAL PARA VERNIZ</v>
          </cell>
        </row>
        <row r="763">
          <cell r="F763" t="str">
            <v>PARAFUSO ROSCA SOBERBA ZINCADO CABECA CHATA FENDA SIMPLES 3,5 X 25 MM (1 ")</v>
          </cell>
        </row>
        <row r="764">
          <cell r="F764" t="str">
            <v>CARPINTEIRO DE ESQUADRIA COM ENCARGOS COMPLEMENTARES</v>
          </cell>
        </row>
        <row r="765">
          <cell r="F765" t="str">
            <v>SERVENTE COM ENCARGOS COMPLEMENTARES</v>
          </cell>
        </row>
        <row r="766">
          <cell r="F766">
            <v>0</v>
          </cell>
        </row>
        <row r="767">
          <cell r="F767">
            <v>0</v>
          </cell>
        </row>
        <row r="768">
          <cell r="F768">
            <v>0</v>
          </cell>
        </row>
        <row r="769">
          <cell r="F769" t="str">
            <v>DOBRADICA EM LATAO, 3 " X 2 1/2 ", E= 1,9 A 2 MM, COM ANEL, CROMADO, TAMPA BOLA, COM PARAFUSOS</v>
          </cell>
        </row>
        <row r="770">
          <cell r="F770" t="str">
            <v>Ajudante de carpinteiro com encargos complementares</v>
          </cell>
        </row>
        <row r="771">
          <cell r="F771" t="str">
            <v>Carpinteiro de esquadria com encargos complementares</v>
          </cell>
        </row>
        <row r="772">
          <cell r="F772">
            <v>0</v>
          </cell>
        </row>
        <row r="773">
          <cell r="F773">
            <v>0</v>
          </cell>
        </row>
        <row r="774">
          <cell r="F774">
            <v>0</v>
          </cell>
        </row>
        <row r="775">
          <cell r="F775" t="str">
            <v>Fechadura para porta de banheiro, com maçaneta em formato de barra, confeccionada em aço com acabamento inox polido. Ref.: MZ 270 WC Standard – Linha Standard – Papaiz</v>
          </cell>
        </row>
        <row r="776">
          <cell r="F776" t="str">
            <v>Carpinteiro de esquadria com encargos complementares</v>
          </cell>
        </row>
        <row r="777">
          <cell r="F777" t="str">
            <v>Servente com Encargos Complementares</v>
          </cell>
        </row>
        <row r="778">
          <cell r="F778">
            <v>0</v>
          </cell>
        </row>
        <row r="779">
          <cell r="F779">
            <v>0</v>
          </cell>
        </row>
        <row r="780">
          <cell r="F780">
            <v>0</v>
          </cell>
        </row>
        <row r="781">
          <cell r="F781" t="str">
            <v>Fechadura para porta externa, com maçaneta em formato de barra, confeccionada em zamac com acabamento cromado. Ref.: MZ 270 EXT Standard – Linha Standard – Papaiz</v>
          </cell>
        </row>
        <row r="782">
          <cell r="F782" t="str">
            <v>Carpinteiro de esquadria com encargos complementares</v>
          </cell>
        </row>
        <row r="783">
          <cell r="F783" t="str">
            <v>Servente com Encargos Complementares</v>
          </cell>
        </row>
        <row r="784">
          <cell r="F784">
            <v>0</v>
          </cell>
        </row>
        <row r="785">
          <cell r="F785">
            <v>0</v>
          </cell>
        </row>
        <row r="786">
          <cell r="F786">
            <v>0</v>
          </cell>
        </row>
        <row r="787">
          <cell r="F787" t="str">
            <v>Marceneiro com encargos complementares</v>
          </cell>
        </row>
        <row r="788">
          <cell r="F788" t="str">
            <v>Mola aérea para fechamento automático de portas com regulagem da velocidade de fechamento. Ref.: Mola automática – Modelo 453 - Coimbra</v>
          </cell>
        </row>
        <row r="789">
          <cell r="F789">
            <v>0</v>
          </cell>
        </row>
        <row r="790">
          <cell r="F790">
            <v>0</v>
          </cell>
        </row>
        <row r="791">
          <cell r="F791">
            <v>0</v>
          </cell>
        </row>
        <row r="792">
          <cell r="F792" t="str">
            <v>ARAME RECOZIDO 18 BWG, 1,25 MM (0,01 KG/M)</v>
          </cell>
        </row>
        <row r="793">
          <cell r="F793" t="str">
            <v>ESPACADOR / DISTANCIADOR CIRCULAR COM ENTRADA LATERAL, EM PLASTICO, PARA VERGALHAO *4,2 A 12,5* MM, COBRIMENTO 20 MM</v>
          </cell>
        </row>
        <row r="794">
          <cell r="F794" t="str">
            <v>AJUDANTE DE ARMADOR COM ENCARGOS COMPLEMENTARES</v>
          </cell>
        </row>
        <row r="795">
          <cell r="F795" t="str">
            <v>ARMADOR COM ENCARGOS COMPLEMENTARES</v>
          </cell>
        </row>
        <row r="796">
          <cell r="F796" t="str">
            <v>CORTE E DOBRA DE AÇO CA-50, DIÂMETRO DE 8,0 MM, UTILIZADO EM ESTRUTURAS DIVERSAS, EXCETO LAJES. AF_12/2015</v>
          </cell>
        </row>
        <row r="797">
          <cell r="F797">
            <v>0</v>
          </cell>
        </row>
        <row r="798">
          <cell r="F798">
            <v>0</v>
          </cell>
        </row>
        <row r="799">
          <cell r="F799">
            <v>0</v>
          </cell>
        </row>
        <row r="800">
          <cell r="F800" t="str">
            <v>Registro de gaveta em liga de cobre, bitola 1 1/2" mod: 1502.B.112 ref: DECA ou equivalente</v>
          </cell>
        </row>
        <row r="801">
          <cell r="F801" t="str">
            <v>FITA VEDA ROSCA EM ROLOS DE 18 MM X 50 M (L X C)</v>
          </cell>
        </row>
        <row r="802">
          <cell r="F802" t="str">
            <v>Encanador ou Bombeiro Hidráulico com Encargos Complementares</v>
          </cell>
        </row>
        <row r="803">
          <cell r="F803" t="str">
            <v>Auxiliar de encanador ou bombeiro hidráulico com encargos complementares</v>
          </cell>
        </row>
        <row r="804">
          <cell r="F804">
            <v>0</v>
          </cell>
        </row>
        <row r="805">
          <cell r="F805">
            <v>0</v>
          </cell>
        </row>
        <row r="806">
          <cell r="F806">
            <v>0</v>
          </cell>
        </row>
        <row r="807">
          <cell r="F807" t="str">
            <v>Cabo flexível isolado em EPR não halogenado 25 mm² 0,6 a 1 kV</v>
          </cell>
        </row>
        <row r="808">
          <cell r="F808" t="str">
            <v>Fita isolante adesiva antichama, uso ate 750 V, em rolo de 19 mm x 5 m</v>
          </cell>
        </row>
        <row r="809">
          <cell r="F809" t="str">
            <v>Auxiliar de eletricista com encargos complementares</v>
          </cell>
        </row>
        <row r="810">
          <cell r="F810" t="str">
            <v>Eletricista com encargos complementares</v>
          </cell>
        </row>
        <row r="811">
          <cell r="F811">
            <v>0</v>
          </cell>
        </row>
        <row r="812">
          <cell r="F812">
            <v>0</v>
          </cell>
        </row>
        <row r="813">
          <cell r="F813">
            <v>0</v>
          </cell>
        </row>
        <row r="814">
          <cell r="F814" t="str">
            <v>Serralheiro com encargos complementares</v>
          </cell>
        </row>
        <row r="815">
          <cell r="F815" t="str">
            <v>Auxiliar de serralheiro com encargos complementares</v>
          </cell>
        </row>
        <row r="816">
          <cell r="F816">
            <v>0</v>
          </cell>
        </row>
        <row r="817">
          <cell r="F817">
            <v>0</v>
          </cell>
        </row>
        <row r="818">
          <cell r="F818">
            <v>0</v>
          </cell>
        </row>
        <row r="819">
          <cell r="F819" t="str">
            <v>FITA VEDA ROSCA EM ROLOS DE 18 MM X 50 M (L X C)</v>
          </cell>
        </row>
        <row r="820">
          <cell r="F820" t="str">
            <v>Registro de pressão em liga de cobre, bitola 3/4" mod: 4416.202 ref: DECA ou equivalente</v>
          </cell>
        </row>
        <row r="821">
          <cell r="F821" t="str">
            <v>Auxiliar de encanador ou bombeiro hidráulico com encargos complementares</v>
          </cell>
        </row>
        <row r="822">
          <cell r="F822" t="str">
            <v>Encanador ou Bombeiro Hidráulico com Encargos Complementares</v>
          </cell>
        </row>
        <row r="823">
          <cell r="F823">
            <v>0</v>
          </cell>
        </row>
        <row r="824">
          <cell r="F824">
            <v>0</v>
          </cell>
        </row>
        <row r="825">
          <cell r="F825">
            <v>0</v>
          </cell>
        </row>
        <row r="826">
          <cell r="F826" t="str">
            <v>Registro de gaveta em liga de cobre, bitola 1" mod: 4509.302 ref: DECA ou equivalente</v>
          </cell>
        </row>
        <row r="827">
          <cell r="F827" t="str">
            <v>FITA VEDA ROSCA EM ROLOS DE 18 MM X 50 M (L X C)</v>
          </cell>
        </row>
        <row r="828">
          <cell r="F828" t="str">
            <v>Encanador ou Bombeiro Hidráulico com Encargos Complementares</v>
          </cell>
        </row>
        <row r="829">
          <cell r="F829" t="str">
            <v>Auxiliar de encanador ou bombeiro hidráulico com encargos complementares</v>
          </cell>
        </row>
        <row r="830">
          <cell r="F830">
            <v>0</v>
          </cell>
        </row>
        <row r="831">
          <cell r="F831">
            <v>0</v>
          </cell>
        </row>
        <row r="832">
          <cell r="F832">
            <v>0</v>
          </cell>
        </row>
        <row r="833">
          <cell r="F833" t="str">
            <v>Areia media - posto jazida/fornecedor (retirado na jazida, sem transporte)</v>
          </cell>
        </row>
        <row r="834">
          <cell r="F834" t="str">
            <v>Cimento Portland composto CP II-32</v>
          </cell>
        </row>
        <row r="835">
          <cell r="F835" t="str">
            <v>Pedreiro com encargos complementares</v>
          </cell>
        </row>
        <row r="836">
          <cell r="F836" t="str">
            <v>Servente com Encargos Complementares</v>
          </cell>
        </row>
        <row r="837">
          <cell r="F837" t="str">
            <v>Tampão T33 em ferro fundido, com tampa medindo 53 cm x 46 cm</v>
          </cell>
        </row>
        <row r="838">
          <cell r="F838" t="str">
            <v>TRANSPORTE COM CAMINHÃO BASCULANTE DE 6 M3, EM VIA URBANA PAVIMENTADA, DMT ATÉ 30 KM (UNIDADE: M3XKM). AF_01/2018</v>
          </cell>
        </row>
        <row r="839">
          <cell r="F839">
            <v>0</v>
          </cell>
        </row>
        <row r="840">
          <cell r="F840" t="str">
            <v>Obs.: Considerando fornecedor de areia e brita a 20 km do Senado Federal.</v>
          </cell>
        </row>
        <row r="841">
          <cell r="F841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I"/>
      <sheetName val="ENCARGOS CJF"/>
      <sheetName val="Conta Vinculada CJF"/>
      <sheetName val="INDIRETOS"/>
      <sheetName val="RST-UNIFORME - ATUAL"/>
      <sheetName val="RST-EPI"/>
      <sheetName val="RST-U"/>
      <sheetName val="FERRAMENTAL"/>
      <sheetName val="Resumo"/>
      <sheetName val="PROPOSTA"/>
      <sheetName val="MATERIAL"/>
      <sheetName val="UNIFORMES"/>
      <sheetName val="1"/>
      <sheetName val="2"/>
      <sheetName val="3"/>
    </sheetNames>
    <sheetDataSet>
      <sheetData sheetId="0">
        <row r="3">
          <cell r="C3" t="str">
            <v>25000.183662/2018-74</v>
          </cell>
        </row>
        <row r="16">
          <cell r="B16" t="str">
            <v>Técnico em Secretariado</v>
          </cell>
          <cell r="C16">
            <v>172</v>
          </cell>
          <cell r="D16">
            <v>2145</v>
          </cell>
          <cell r="E16" t="str">
            <v>NÃO</v>
          </cell>
          <cell r="F16" t="str">
            <v>NÃO</v>
          </cell>
          <cell r="G16" t="str">
            <v>NÃO</v>
          </cell>
          <cell r="H16">
            <v>0</v>
          </cell>
          <cell r="I16">
            <v>0</v>
          </cell>
          <cell r="J16">
            <v>0</v>
          </cell>
          <cell r="K16">
            <v>22</v>
          </cell>
          <cell r="L16">
            <v>4.25</v>
          </cell>
          <cell r="M16">
            <v>19</v>
          </cell>
          <cell r="N16">
            <v>35.699999999999996</v>
          </cell>
          <cell r="O16">
            <v>2.0833333333333335</v>
          </cell>
          <cell r="P16" t="str">
            <v>SITIMMME/DF</v>
          </cell>
          <cell r="Q16" t="str">
            <v>3515-05</v>
          </cell>
          <cell r="R16" t="str">
            <v>DF000445/2018</v>
          </cell>
          <cell r="S16">
            <v>43221</v>
          </cell>
          <cell r="T16">
            <v>24.831989247311828</v>
          </cell>
          <cell r="U16">
            <v>0</v>
          </cell>
          <cell r="V16">
            <v>0</v>
          </cell>
          <cell r="W16">
            <v>0</v>
          </cell>
          <cell r="X16">
            <v>3</v>
          </cell>
          <cell r="Y16">
            <v>0</v>
          </cell>
          <cell r="Z16">
            <v>0</v>
          </cell>
          <cell r="AA16">
            <v>0</v>
          </cell>
          <cell r="AB16">
            <v>220</v>
          </cell>
        </row>
        <row r="17">
          <cell r="B17" t="str">
            <v>Secretariado Executivo</v>
          </cell>
          <cell r="C17">
            <v>12</v>
          </cell>
          <cell r="D17">
            <v>4300</v>
          </cell>
          <cell r="E17" t="str">
            <v>NÃO</v>
          </cell>
          <cell r="F17" t="str">
            <v>NÃO</v>
          </cell>
          <cell r="G17" t="str">
            <v>NÃO</v>
          </cell>
          <cell r="H17">
            <v>0</v>
          </cell>
          <cell r="I17">
            <v>0</v>
          </cell>
          <cell r="J17">
            <v>0</v>
          </cell>
          <cell r="K17">
            <v>22</v>
          </cell>
          <cell r="L17">
            <v>4.25</v>
          </cell>
          <cell r="M17">
            <v>19</v>
          </cell>
          <cell r="N17">
            <v>35.699999999999996</v>
          </cell>
          <cell r="O17">
            <v>2.0833333333333335</v>
          </cell>
          <cell r="P17" t="str">
            <v>SITIMMME/DF</v>
          </cell>
          <cell r="Q17" t="str">
            <v>2523-05</v>
          </cell>
          <cell r="R17" t="str">
            <v>DF000445/2018</v>
          </cell>
          <cell r="S17">
            <v>43221</v>
          </cell>
          <cell r="T17">
            <v>24.831989247311828</v>
          </cell>
          <cell r="U17">
            <v>0</v>
          </cell>
          <cell r="V17">
            <v>0</v>
          </cell>
          <cell r="W17">
            <v>0</v>
          </cell>
          <cell r="X17">
            <v>3</v>
          </cell>
          <cell r="Y17">
            <v>0</v>
          </cell>
          <cell r="Z17">
            <v>0</v>
          </cell>
          <cell r="AA17">
            <v>0</v>
          </cell>
          <cell r="AB17">
            <v>220</v>
          </cell>
        </row>
        <row r="18">
          <cell r="B18" t="str">
            <v>Encarregado Geral</v>
          </cell>
          <cell r="C18">
            <v>2</v>
          </cell>
          <cell r="D18">
            <v>3061.96</v>
          </cell>
          <cell r="E18" t="str">
            <v>NÃO</v>
          </cell>
          <cell r="F18" t="str">
            <v>NÃO</v>
          </cell>
          <cell r="G18" t="str">
            <v>NÃO</v>
          </cell>
          <cell r="H18">
            <v>0</v>
          </cell>
          <cell r="I18">
            <v>0</v>
          </cell>
          <cell r="J18">
            <v>0</v>
          </cell>
          <cell r="K18">
            <v>22</v>
          </cell>
          <cell r="L18">
            <v>4.25</v>
          </cell>
          <cell r="M18">
            <v>19</v>
          </cell>
          <cell r="N18">
            <v>35.699999999999996</v>
          </cell>
          <cell r="O18">
            <v>2.0833333333333335</v>
          </cell>
          <cell r="P18" t="str">
            <v>SITIMMME/DF</v>
          </cell>
          <cell r="Q18" t="str">
            <v>4101-05</v>
          </cell>
          <cell r="R18" t="str">
            <v>DF000445/2018</v>
          </cell>
          <cell r="S18">
            <v>43221</v>
          </cell>
          <cell r="T18">
            <v>24.831989247311828</v>
          </cell>
          <cell r="U18">
            <v>0</v>
          </cell>
          <cell r="V18">
            <v>0</v>
          </cell>
          <cell r="W18">
            <v>0</v>
          </cell>
          <cell r="X18">
            <v>3</v>
          </cell>
          <cell r="Y18">
            <v>0</v>
          </cell>
          <cell r="Z18">
            <v>0</v>
          </cell>
          <cell r="AA18">
            <v>0</v>
          </cell>
          <cell r="AB18">
            <v>220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</row>
        <row r="36">
          <cell r="B36" t="str">
            <v>TOTAL</v>
          </cell>
          <cell r="C36">
            <v>186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 t="e">
            <v>#N/A</v>
          </cell>
          <cell r="O37" t="e">
            <v>#N/A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 t="e">
            <v>#N/A</v>
          </cell>
          <cell r="O38" t="e">
            <v>#N/A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 t="e">
            <v>#N/A</v>
          </cell>
          <cell r="O39" t="e">
            <v>#N/A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</row>
        <row r="40">
          <cell r="B40">
            <v>0</v>
          </cell>
          <cell r="C40">
            <v>372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</row>
        <row r="42">
          <cell r="B42" t="str">
            <v>FUNÇÃO</v>
          </cell>
          <cell r="C42" t="str">
            <v>QUANTIDADE</v>
          </cell>
          <cell r="D42" t="str">
            <v>SALÁRIO BASE</v>
          </cell>
          <cell r="E42" t="str">
            <v>Profissional Noturno?</v>
          </cell>
          <cell r="F42" t="str">
            <v>Periculosidade?</v>
          </cell>
          <cell r="G42" t="str">
            <v>Insalubridade?</v>
          </cell>
          <cell r="H42" t="str">
            <v>ADICIONAL NOTURNO</v>
          </cell>
          <cell r="I42" t="str">
            <v>PERICULOSIDADE (30%)</v>
          </cell>
          <cell r="J42" t="str">
            <v>INSALUBRIDADE</v>
          </cell>
          <cell r="K42" t="str">
            <v>DIAS DO MÊS</v>
          </cell>
          <cell r="L42" t="str">
            <v>VALE TRANSPORTE</v>
          </cell>
          <cell r="M42" t="str">
            <v>VALE REFEIÇÃO</v>
          </cell>
          <cell r="N42" t="str">
            <v xml:space="preserve">UNIFORMES </v>
          </cell>
          <cell r="O42" t="str">
            <v>E.P.I. (EQUIPAMENTO DE PROTEÇÃO INDIVIDUAL</v>
          </cell>
          <cell r="P42" t="str">
            <v>CONVENÇÃO COLETIVA</v>
          </cell>
          <cell r="Q42" t="str">
            <v>COMUNICAÇÃO</v>
          </cell>
          <cell r="R42" t="str">
            <v>REGISTRO CCT</v>
          </cell>
          <cell r="S42" t="str">
            <v>DATA BASE DA CATEGORIA</v>
          </cell>
          <cell r="T42" t="str">
            <v>MATERIAIS E INSUMOS</v>
          </cell>
          <cell r="U42" t="str">
            <v>COMUNICAÇÃO</v>
          </cell>
          <cell r="V42" t="str">
            <v>ASSISTÊNCIA MÉDICA FAMILIA</v>
          </cell>
          <cell r="W42" t="str">
            <v>AUXÍLIO CRECHE</v>
          </cell>
          <cell r="X42" t="str">
            <v>SEGURO DE VIDA E AUXÍLIO FUNERAL</v>
          </cell>
          <cell r="Y42" t="str">
            <v>ASSISTÊNCIA ODONTOLÓGICA</v>
          </cell>
          <cell r="Z42" t="str">
            <v>FERRAMENTAS</v>
          </cell>
          <cell r="AA42" t="str">
            <v>EQUIPAMENTOS</v>
          </cell>
          <cell r="AB42" t="str">
            <v>HORAS MÊS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 t="e">
            <v>#N/A</v>
          </cell>
          <cell r="O43" t="e">
            <v>#N/A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 t="e">
            <v>#N/A</v>
          </cell>
          <cell r="O44" t="e">
            <v>#N/A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 t="e">
            <v>#N/A</v>
          </cell>
          <cell r="O45" t="e">
            <v>#N/A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 t="e">
            <v>#N/A</v>
          </cell>
          <cell r="O46" t="e">
            <v>#N/A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 t="e">
            <v>#N/A</v>
          </cell>
          <cell r="O47" t="e">
            <v>#N/A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 t="e">
            <v>#N/A</v>
          </cell>
          <cell r="O48" t="e">
            <v>#N/A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 t="e">
            <v>#N/A</v>
          </cell>
          <cell r="O49" t="e">
            <v>#N/A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 t="e">
            <v>#N/A</v>
          </cell>
          <cell r="O50" t="e">
            <v>#N/A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 t="e">
            <v>#N/A</v>
          </cell>
          <cell r="O51" t="e">
            <v>#N/A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 t="e">
            <v>#N/A</v>
          </cell>
          <cell r="O52" t="e">
            <v>#N/A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</row>
      </sheetData>
      <sheetData sheetId="1">
        <row r="24">
          <cell r="B24" t="str">
            <v>Tipo de Serviço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FIG"/>
      <sheetName val="Sumário Lote 4"/>
      <sheetName val="Limpeza G4"/>
      <sheetName val="Limpeza G5"/>
      <sheetName val="Limpeza G6"/>
      <sheetName val="Limpeza G7"/>
      <sheetName val="Regra de Cálculo m²"/>
      <sheetName val="Total por Comarca e Lote"/>
      <sheetName val="Distribuição"/>
      <sheetName val="Grupos Comarcas"/>
      <sheetName val="Limpeza G1 - Insalub"/>
      <sheetName val="Limpeza G1"/>
      <sheetName val="Limpeza G2"/>
      <sheetName val="Limpeza G3"/>
      <sheetName val="Encarregado+50 G1"/>
      <sheetName val="Encarregado+50 G2"/>
      <sheetName val="Encarregado+50 G3"/>
      <sheetName val="Encarregado+50 G4"/>
      <sheetName val="Encarregado+50 G5"/>
      <sheetName val="Encarregado+50 G6"/>
      <sheetName val="Encarregado+50 G7"/>
      <sheetName val="Jardineiro G1"/>
      <sheetName val="Jardineiro G2"/>
      <sheetName val="Jardineiro G3"/>
      <sheetName val="Jardineiro G4"/>
      <sheetName val="Jardineiro G5"/>
      <sheetName val="Jardineiro G6"/>
      <sheetName val="Jardineiro G7"/>
      <sheetName val="Plan1"/>
      <sheetName val="Plan2"/>
      <sheetName val="TOTAL LOTES"/>
      <sheetName val="Uniformes TR"/>
      <sheetName val="Materiais DirAdm"/>
      <sheetName val="Materiais TR EM DESUSO"/>
      <sheetName val="Uniformes ant"/>
      <sheetName val="Uniformes e Materiais ant"/>
    </sheetNames>
    <sheetDataSet>
      <sheetData sheetId="0">
        <row r="6">
          <cell r="D6" t="str">
            <v>Serv. de Limpeza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37">
          <cell r="F37">
            <v>65242.25</v>
          </cell>
        </row>
      </sheetData>
      <sheetData sheetId="34"/>
      <sheetData sheetId="3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I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F21BE-B30D-41B7-8A19-3C6BDF5B66CB}">
  <dimension ref="A1:C72"/>
  <sheetViews>
    <sheetView view="pageBreakPreview" topLeftCell="A40" zoomScaleNormal="100" zoomScaleSheetLayoutView="100" workbookViewId="0">
      <selection activeCell="A39" sqref="A39:C39"/>
    </sheetView>
  </sheetViews>
  <sheetFormatPr defaultRowHeight="15" x14ac:dyDescent="0.25"/>
  <cols>
    <col min="1" max="1" width="56.7109375" style="123" customWidth="1"/>
    <col min="2" max="3" width="21.85546875" style="123" customWidth="1"/>
    <col min="4" max="256" width="9.140625" style="123"/>
    <col min="257" max="257" width="56.7109375" style="123" customWidth="1"/>
    <col min="258" max="259" width="21.85546875" style="123" customWidth="1"/>
    <col min="260" max="512" width="9.140625" style="123"/>
    <col min="513" max="513" width="56.7109375" style="123" customWidth="1"/>
    <col min="514" max="515" width="21.85546875" style="123" customWidth="1"/>
    <col min="516" max="768" width="9.140625" style="123"/>
    <col min="769" max="769" width="56.7109375" style="123" customWidth="1"/>
    <col min="770" max="771" width="21.85546875" style="123" customWidth="1"/>
    <col min="772" max="1024" width="9.140625" style="123"/>
    <col min="1025" max="1025" width="56.7109375" style="123" customWidth="1"/>
    <col min="1026" max="1027" width="21.85546875" style="123" customWidth="1"/>
    <col min="1028" max="1280" width="9.140625" style="123"/>
    <col min="1281" max="1281" width="56.7109375" style="123" customWidth="1"/>
    <col min="1282" max="1283" width="21.85546875" style="123" customWidth="1"/>
    <col min="1284" max="1536" width="9.140625" style="123"/>
    <col min="1537" max="1537" width="56.7109375" style="123" customWidth="1"/>
    <col min="1538" max="1539" width="21.85546875" style="123" customWidth="1"/>
    <col min="1540" max="1792" width="9.140625" style="123"/>
    <col min="1793" max="1793" width="56.7109375" style="123" customWidth="1"/>
    <col min="1794" max="1795" width="21.85546875" style="123" customWidth="1"/>
    <col min="1796" max="2048" width="9.140625" style="123"/>
    <col min="2049" max="2049" width="56.7109375" style="123" customWidth="1"/>
    <col min="2050" max="2051" width="21.85546875" style="123" customWidth="1"/>
    <col min="2052" max="2304" width="9.140625" style="123"/>
    <col min="2305" max="2305" width="56.7109375" style="123" customWidth="1"/>
    <col min="2306" max="2307" width="21.85546875" style="123" customWidth="1"/>
    <col min="2308" max="2560" width="9.140625" style="123"/>
    <col min="2561" max="2561" width="56.7109375" style="123" customWidth="1"/>
    <col min="2562" max="2563" width="21.85546875" style="123" customWidth="1"/>
    <col min="2564" max="2816" width="9.140625" style="123"/>
    <col min="2817" max="2817" width="56.7109375" style="123" customWidth="1"/>
    <col min="2818" max="2819" width="21.85546875" style="123" customWidth="1"/>
    <col min="2820" max="3072" width="9.140625" style="123"/>
    <col min="3073" max="3073" width="56.7109375" style="123" customWidth="1"/>
    <col min="3074" max="3075" width="21.85546875" style="123" customWidth="1"/>
    <col min="3076" max="3328" width="9.140625" style="123"/>
    <col min="3329" max="3329" width="56.7109375" style="123" customWidth="1"/>
    <col min="3330" max="3331" width="21.85546875" style="123" customWidth="1"/>
    <col min="3332" max="3584" width="9.140625" style="123"/>
    <col min="3585" max="3585" width="56.7109375" style="123" customWidth="1"/>
    <col min="3586" max="3587" width="21.85546875" style="123" customWidth="1"/>
    <col min="3588" max="3840" width="9.140625" style="123"/>
    <col min="3841" max="3841" width="56.7109375" style="123" customWidth="1"/>
    <col min="3842" max="3843" width="21.85546875" style="123" customWidth="1"/>
    <col min="3844" max="4096" width="9.140625" style="123"/>
    <col min="4097" max="4097" width="56.7109375" style="123" customWidth="1"/>
    <col min="4098" max="4099" width="21.85546875" style="123" customWidth="1"/>
    <col min="4100" max="4352" width="9.140625" style="123"/>
    <col min="4353" max="4353" width="56.7109375" style="123" customWidth="1"/>
    <col min="4354" max="4355" width="21.85546875" style="123" customWidth="1"/>
    <col min="4356" max="4608" width="9.140625" style="123"/>
    <col min="4609" max="4609" width="56.7109375" style="123" customWidth="1"/>
    <col min="4610" max="4611" width="21.85546875" style="123" customWidth="1"/>
    <col min="4612" max="4864" width="9.140625" style="123"/>
    <col min="4865" max="4865" width="56.7109375" style="123" customWidth="1"/>
    <col min="4866" max="4867" width="21.85546875" style="123" customWidth="1"/>
    <col min="4868" max="5120" width="9.140625" style="123"/>
    <col min="5121" max="5121" width="56.7109375" style="123" customWidth="1"/>
    <col min="5122" max="5123" width="21.85546875" style="123" customWidth="1"/>
    <col min="5124" max="5376" width="9.140625" style="123"/>
    <col min="5377" max="5377" width="56.7109375" style="123" customWidth="1"/>
    <col min="5378" max="5379" width="21.85546875" style="123" customWidth="1"/>
    <col min="5380" max="5632" width="9.140625" style="123"/>
    <col min="5633" max="5633" width="56.7109375" style="123" customWidth="1"/>
    <col min="5634" max="5635" width="21.85546875" style="123" customWidth="1"/>
    <col min="5636" max="5888" width="9.140625" style="123"/>
    <col min="5889" max="5889" width="56.7109375" style="123" customWidth="1"/>
    <col min="5890" max="5891" width="21.85546875" style="123" customWidth="1"/>
    <col min="5892" max="6144" width="9.140625" style="123"/>
    <col min="6145" max="6145" width="56.7109375" style="123" customWidth="1"/>
    <col min="6146" max="6147" width="21.85546875" style="123" customWidth="1"/>
    <col min="6148" max="6400" width="9.140625" style="123"/>
    <col min="6401" max="6401" width="56.7109375" style="123" customWidth="1"/>
    <col min="6402" max="6403" width="21.85546875" style="123" customWidth="1"/>
    <col min="6404" max="6656" width="9.140625" style="123"/>
    <col min="6657" max="6657" width="56.7109375" style="123" customWidth="1"/>
    <col min="6658" max="6659" width="21.85546875" style="123" customWidth="1"/>
    <col min="6660" max="6912" width="9.140625" style="123"/>
    <col min="6913" max="6913" width="56.7109375" style="123" customWidth="1"/>
    <col min="6914" max="6915" width="21.85546875" style="123" customWidth="1"/>
    <col min="6916" max="7168" width="9.140625" style="123"/>
    <col min="7169" max="7169" width="56.7109375" style="123" customWidth="1"/>
    <col min="7170" max="7171" width="21.85546875" style="123" customWidth="1"/>
    <col min="7172" max="7424" width="9.140625" style="123"/>
    <col min="7425" max="7425" width="56.7109375" style="123" customWidth="1"/>
    <col min="7426" max="7427" width="21.85546875" style="123" customWidth="1"/>
    <col min="7428" max="7680" width="9.140625" style="123"/>
    <col min="7681" max="7681" width="56.7109375" style="123" customWidth="1"/>
    <col min="7682" max="7683" width="21.85546875" style="123" customWidth="1"/>
    <col min="7684" max="7936" width="9.140625" style="123"/>
    <col min="7937" max="7937" width="56.7109375" style="123" customWidth="1"/>
    <col min="7938" max="7939" width="21.85546875" style="123" customWidth="1"/>
    <col min="7940" max="8192" width="9.140625" style="123"/>
    <col min="8193" max="8193" width="56.7109375" style="123" customWidth="1"/>
    <col min="8194" max="8195" width="21.85546875" style="123" customWidth="1"/>
    <col min="8196" max="8448" width="9.140625" style="123"/>
    <col min="8449" max="8449" width="56.7109375" style="123" customWidth="1"/>
    <col min="8450" max="8451" width="21.85546875" style="123" customWidth="1"/>
    <col min="8452" max="8704" width="9.140625" style="123"/>
    <col min="8705" max="8705" width="56.7109375" style="123" customWidth="1"/>
    <col min="8706" max="8707" width="21.85546875" style="123" customWidth="1"/>
    <col min="8708" max="8960" width="9.140625" style="123"/>
    <col min="8961" max="8961" width="56.7109375" style="123" customWidth="1"/>
    <col min="8962" max="8963" width="21.85546875" style="123" customWidth="1"/>
    <col min="8964" max="9216" width="9.140625" style="123"/>
    <col min="9217" max="9217" width="56.7109375" style="123" customWidth="1"/>
    <col min="9218" max="9219" width="21.85546875" style="123" customWidth="1"/>
    <col min="9220" max="9472" width="9.140625" style="123"/>
    <col min="9473" max="9473" width="56.7109375" style="123" customWidth="1"/>
    <col min="9474" max="9475" width="21.85546875" style="123" customWidth="1"/>
    <col min="9476" max="9728" width="9.140625" style="123"/>
    <col min="9729" max="9729" width="56.7109375" style="123" customWidth="1"/>
    <col min="9730" max="9731" width="21.85546875" style="123" customWidth="1"/>
    <col min="9732" max="9984" width="9.140625" style="123"/>
    <col min="9985" max="9985" width="56.7109375" style="123" customWidth="1"/>
    <col min="9986" max="9987" width="21.85546875" style="123" customWidth="1"/>
    <col min="9988" max="10240" width="9.140625" style="123"/>
    <col min="10241" max="10241" width="56.7109375" style="123" customWidth="1"/>
    <col min="10242" max="10243" width="21.85546875" style="123" customWidth="1"/>
    <col min="10244" max="10496" width="9.140625" style="123"/>
    <col min="10497" max="10497" width="56.7109375" style="123" customWidth="1"/>
    <col min="10498" max="10499" width="21.85546875" style="123" customWidth="1"/>
    <col min="10500" max="10752" width="9.140625" style="123"/>
    <col min="10753" max="10753" width="56.7109375" style="123" customWidth="1"/>
    <col min="10754" max="10755" width="21.85546875" style="123" customWidth="1"/>
    <col min="10756" max="11008" width="9.140625" style="123"/>
    <col min="11009" max="11009" width="56.7109375" style="123" customWidth="1"/>
    <col min="11010" max="11011" width="21.85546875" style="123" customWidth="1"/>
    <col min="11012" max="11264" width="9.140625" style="123"/>
    <col min="11265" max="11265" width="56.7109375" style="123" customWidth="1"/>
    <col min="11266" max="11267" width="21.85546875" style="123" customWidth="1"/>
    <col min="11268" max="11520" width="9.140625" style="123"/>
    <col min="11521" max="11521" width="56.7109375" style="123" customWidth="1"/>
    <col min="11522" max="11523" width="21.85546875" style="123" customWidth="1"/>
    <col min="11524" max="11776" width="9.140625" style="123"/>
    <col min="11777" max="11777" width="56.7109375" style="123" customWidth="1"/>
    <col min="11778" max="11779" width="21.85546875" style="123" customWidth="1"/>
    <col min="11780" max="12032" width="9.140625" style="123"/>
    <col min="12033" max="12033" width="56.7109375" style="123" customWidth="1"/>
    <col min="12034" max="12035" width="21.85546875" style="123" customWidth="1"/>
    <col min="12036" max="12288" width="9.140625" style="123"/>
    <col min="12289" max="12289" width="56.7109375" style="123" customWidth="1"/>
    <col min="12290" max="12291" width="21.85546875" style="123" customWidth="1"/>
    <col min="12292" max="12544" width="9.140625" style="123"/>
    <col min="12545" max="12545" width="56.7109375" style="123" customWidth="1"/>
    <col min="12546" max="12547" width="21.85546875" style="123" customWidth="1"/>
    <col min="12548" max="12800" width="9.140625" style="123"/>
    <col min="12801" max="12801" width="56.7109375" style="123" customWidth="1"/>
    <col min="12802" max="12803" width="21.85546875" style="123" customWidth="1"/>
    <col min="12804" max="13056" width="9.140625" style="123"/>
    <col min="13057" max="13057" width="56.7109375" style="123" customWidth="1"/>
    <col min="13058" max="13059" width="21.85546875" style="123" customWidth="1"/>
    <col min="13060" max="13312" width="9.140625" style="123"/>
    <col min="13313" max="13313" width="56.7109375" style="123" customWidth="1"/>
    <col min="13314" max="13315" width="21.85546875" style="123" customWidth="1"/>
    <col min="13316" max="13568" width="9.140625" style="123"/>
    <col min="13569" max="13569" width="56.7109375" style="123" customWidth="1"/>
    <col min="13570" max="13571" width="21.85546875" style="123" customWidth="1"/>
    <col min="13572" max="13824" width="9.140625" style="123"/>
    <col min="13825" max="13825" width="56.7109375" style="123" customWidth="1"/>
    <col min="13826" max="13827" width="21.85546875" style="123" customWidth="1"/>
    <col min="13828" max="14080" width="9.140625" style="123"/>
    <col min="14081" max="14081" width="56.7109375" style="123" customWidth="1"/>
    <col min="14082" max="14083" width="21.85546875" style="123" customWidth="1"/>
    <col min="14084" max="14336" width="9.140625" style="123"/>
    <col min="14337" max="14337" width="56.7109375" style="123" customWidth="1"/>
    <col min="14338" max="14339" width="21.85546875" style="123" customWidth="1"/>
    <col min="14340" max="14592" width="9.140625" style="123"/>
    <col min="14593" max="14593" width="56.7109375" style="123" customWidth="1"/>
    <col min="14594" max="14595" width="21.85546875" style="123" customWidth="1"/>
    <col min="14596" max="14848" width="9.140625" style="123"/>
    <col min="14849" max="14849" width="56.7109375" style="123" customWidth="1"/>
    <col min="14850" max="14851" width="21.85546875" style="123" customWidth="1"/>
    <col min="14852" max="15104" width="9.140625" style="123"/>
    <col min="15105" max="15105" width="56.7109375" style="123" customWidth="1"/>
    <col min="15106" max="15107" width="21.85546875" style="123" customWidth="1"/>
    <col min="15108" max="15360" width="9.140625" style="123"/>
    <col min="15361" max="15361" width="56.7109375" style="123" customWidth="1"/>
    <col min="15362" max="15363" width="21.85546875" style="123" customWidth="1"/>
    <col min="15364" max="15616" width="9.140625" style="123"/>
    <col min="15617" max="15617" width="56.7109375" style="123" customWidth="1"/>
    <col min="15618" max="15619" width="21.85546875" style="123" customWidth="1"/>
    <col min="15620" max="15872" width="9.140625" style="123"/>
    <col min="15873" max="15873" width="56.7109375" style="123" customWidth="1"/>
    <col min="15874" max="15875" width="21.85546875" style="123" customWidth="1"/>
    <col min="15876" max="16128" width="9.140625" style="123"/>
    <col min="16129" max="16129" width="56.7109375" style="123" customWidth="1"/>
    <col min="16130" max="16131" width="21.85546875" style="123" customWidth="1"/>
    <col min="16132" max="16384" width="9.140625" style="123"/>
  </cols>
  <sheetData>
    <row r="1" spans="1:3" ht="15.75" x14ac:dyDescent="0.25">
      <c r="A1" s="122"/>
      <c r="B1" s="122"/>
      <c r="C1" s="122"/>
    </row>
    <row r="2" spans="1:3" ht="15.75" x14ac:dyDescent="0.25">
      <c r="A2" s="122"/>
      <c r="B2" s="122"/>
      <c r="C2" s="122"/>
    </row>
    <row r="3" spans="1:3" ht="15.75" x14ac:dyDescent="0.25">
      <c r="A3" s="140" t="s">
        <v>205</v>
      </c>
      <c r="B3" s="140"/>
      <c r="C3" s="140"/>
    </row>
    <row r="4" spans="1:3" ht="15.75" x14ac:dyDescent="0.25">
      <c r="A4" s="141" t="s">
        <v>173</v>
      </c>
      <c r="B4" s="141"/>
      <c r="C4" s="141"/>
    </row>
    <row r="5" spans="1:3" ht="15.75" x14ac:dyDescent="0.25">
      <c r="A5" s="124" t="s">
        <v>202</v>
      </c>
      <c r="B5" s="122"/>
      <c r="C5" s="122"/>
    </row>
    <row r="6" spans="1:3" ht="15.75" x14ac:dyDescent="0.25">
      <c r="A6" s="125" t="s">
        <v>207</v>
      </c>
      <c r="B6" s="126"/>
      <c r="C6" s="126"/>
    </row>
    <row r="7" spans="1:3" ht="15.75" x14ac:dyDescent="0.25">
      <c r="A7" s="124" t="s">
        <v>208</v>
      </c>
      <c r="B7" s="126"/>
      <c r="C7" s="126"/>
    </row>
    <row r="8" spans="1:3" ht="15.75" x14ac:dyDescent="0.25">
      <c r="A8" s="124" t="s">
        <v>210</v>
      </c>
      <c r="B8" s="126"/>
      <c r="C8" s="126"/>
    </row>
    <row r="9" spans="1:3" ht="15.75" x14ac:dyDescent="0.25">
      <c r="A9" s="141"/>
      <c r="B9" s="141"/>
      <c r="C9" s="141"/>
    </row>
    <row r="10" spans="1:3" ht="15.75" x14ac:dyDescent="0.25">
      <c r="A10" s="142" t="s">
        <v>174</v>
      </c>
      <c r="B10" s="142"/>
      <c r="C10" s="142"/>
    </row>
    <row r="11" spans="1:3" ht="15.75" x14ac:dyDescent="0.25">
      <c r="A11" s="142" t="s">
        <v>209</v>
      </c>
      <c r="B11" s="142"/>
      <c r="C11" s="142"/>
    </row>
    <row r="12" spans="1:3" ht="15.75" x14ac:dyDescent="0.25">
      <c r="A12" s="141"/>
      <c r="B12" s="141"/>
      <c r="C12" s="141"/>
    </row>
    <row r="13" spans="1:3" ht="15.75" x14ac:dyDescent="0.25">
      <c r="A13" s="143" t="s">
        <v>175</v>
      </c>
      <c r="B13" s="143"/>
      <c r="C13" s="143"/>
    </row>
    <row r="14" spans="1:3" x14ac:dyDescent="0.25">
      <c r="A14" s="141" t="s">
        <v>176</v>
      </c>
      <c r="B14" s="141"/>
      <c r="C14" s="141"/>
    </row>
    <row r="15" spans="1:3" x14ac:dyDescent="0.25">
      <c r="A15" s="141"/>
      <c r="B15" s="141"/>
      <c r="C15" s="141"/>
    </row>
    <row r="16" spans="1:3" ht="40.5" customHeight="1" x14ac:dyDescent="0.25">
      <c r="A16" s="141"/>
      <c r="B16" s="141"/>
      <c r="C16" s="141"/>
    </row>
    <row r="17" spans="1:3" ht="15.75" x14ac:dyDescent="0.25">
      <c r="A17" s="144" t="s">
        <v>177</v>
      </c>
      <c r="B17" s="144"/>
      <c r="C17" s="144"/>
    </row>
    <row r="18" spans="1:3" ht="69" customHeight="1" x14ac:dyDescent="0.25">
      <c r="A18" s="141" t="s">
        <v>203</v>
      </c>
      <c r="B18" s="141"/>
      <c r="C18" s="141"/>
    </row>
    <row r="19" spans="1:3" ht="15.75" x14ac:dyDescent="0.25">
      <c r="A19" s="144" t="s">
        <v>178</v>
      </c>
      <c r="B19" s="144"/>
      <c r="C19" s="144"/>
    </row>
    <row r="20" spans="1:3" ht="15.75" x14ac:dyDescent="0.25">
      <c r="A20" s="139" t="s">
        <v>179</v>
      </c>
      <c r="B20" s="139"/>
      <c r="C20" s="139"/>
    </row>
    <row r="21" spans="1:3" ht="15.75" x14ac:dyDescent="0.25">
      <c r="A21" s="127"/>
      <c r="B21" s="127"/>
      <c r="C21" s="127"/>
    </row>
    <row r="22" spans="1:3" ht="15.75" x14ac:dyDescent="0.25">
      <c r="A22" s="145" t="s">
        <v>180</v>
      </c>
      <c r="B22" s="145"/>
      <c r="C22" s="128">
        <f>C24/24</f>
        <v>499226.2</v>
      </c>
    </row>
    <row r="23" spans="1:3" ht="15.75" x14ac:dyDescent="0.25">
      <c r="A23" s="146" t="e">
        <f ca="1">[14]!VExtensoFree(C22)</f>
        <v>#NAME?</v>
      </c>
      <c r="B23" s="146"/>
      <c r="C23" s="146"/>
    </row>
    <row r="24" spans="1:3" ht="15.75" x14ac:dyDescent="0.25">
      <c r="A24" s="145" t="s">
        <v>206</v>
      </c>
      <c r="B24" s="145"/>
      <c r="C24" s="128">
        <f>RESUMO!K5</f>
        <v>11981428.800000001</v>
      </c>
    </row>
    <row r="25" spans="1:3" ht="27.75" customHeight="1" x14ac:dyDescent="0.25">
      <c r="A25" s="146" t="e">
        <f ca="1">[14]!VExtensoFree(C24)</f>
        <v>#NAME?</v>
      </c>
      <c r="B25" s="146"/>
      <c r="C25" s="146"/>
    </row>
    <row r="26" spans="1:3" ht="15.75" x14ac:dyDescent="0.25">
      <c r="A26" s="126"/>
      <c r="B26" s="126"/>
      <c r="C26" s="126"/>
    </row>
    <row r="27" spans="1:3" ht="15.75" x14ac:dyDescent="0.25">
      <c r="A27" s="144" t="s">
        <v>181</v>
      </c>
      <c r="B27" s="144"/>
      <c r="C27" s="144"/>
    </row>
    <row r="28" spans="1:3" ht="15.75" x14ac:dyDescent="0.25">
      <c r="A28" s="122"/>
      <c r="B28" s="122"/>
      <c r="C28" s="122"/>
    </row>
    <row r="29" spans="1:3" ht="15.75" x14ac:dyDescent="0.25">
      <c r="A29" s="141" t="s">
        <v>182</v>
      </c>
      <c r="B29" s="141"/>
      <c r="C29" s="141"/>
    </row>
    <row r="30" spans="1:3" ht="15.75" x14ac:dyDescent="0.25">
      <c r="A30" s="141"/>
      <c r="B30" s="141"/>
      <c r="C30" s="141"/>
    </row>
    <row r="31" spans="1:3" ht="15.75" x14ac:dyDescent="0.25">
      <c r="A31" s="144" t="s">
        <v>183</v>
      </c>
      <c r="B31" s="144"/>
      <c r="C31" s="144"/>
    </row>
    <row r="32" spans="1:3" ht="15.75" x14ac:dyDescent="0.25">
      <c r="A32" s="141"/>
      <c r="B32" s="141"/>
      <c r="C32" s="141"/>
    </row>
    <row r="33" spans="1:3" ht="15.75" x14ac:dyDescent="0.25">
      <c r="A33" s="141" t="s">
        <v>184</v>
      </c>
      <c r="B33" s="141"/>
      <c r="C33" s="141"/>
    </row>
    <row r="34" spans="1:3" ht="15.75" x14ac:dyDescent="0.25">
      <c r="A34" s="141"/>
      <c r="B34" s="141"/>
      <c r="C34" s="141"/>
    </row>
    <row r="35" spans="1:3" ht="15.75" x14ac:dyDescent="0.25">
      <c r="A35" s="144" t="s">
        <v>185</v>
      </c>
      <c r="B35" s="144"/>
      <c r="C35" s="144"/>
    </row>
    <row r="36" spans="1:3" ht="15.75" x14ac:dyDescent="0.25">
      <c r="A36" s="141"/>
      <c r="B36" s="141"/>
      <c r="C36" s="141"/>
    </row>
    <row r="37" spans="1:3" ht="35.25" customHeight="1" x14ac:dyDescent="0.25">
      <c r="A37" s="141" t="s">
        <v>186</v>
      </c>
      <c r="B37" s="141"/>
      <c r="C37" s="141"/>
    </row>
    <row r="38" spans="1:3" ht="15.75" x14ac:dyDescent="0.25">
      <c r="A38" s="141" t="s">
        <v>187</v>
      </c>
      <c r="B38" s="141"/>
      <c r="C38" s="141"/>
    </row>
    <row r="39" spans="1:3" ht="136.5" customHeight="1" x14ac:dyDescent="0.25">
      <c r="A39" s="141" t="s">
        <v>188</v>
      </c>
      <c r="B39" s="141"/>
      <c r="C39" s="141"/>
    </row>
    <row r="40" spans="1:3" ht="48.75" customHeight="1" x14ac:dyDescent="0.25">
      <c r="A40" s="147" t="s">
        <v>189</v>
      </c>
      <c r="B40" s="147"/>
      <c r="C40" s="147"/>
    </row>
    <row r="41" spans="1:3" ht="31.5" customHeight="1" x14ac:dyDescent="0.25">
      <c r="A41" s="147" t="s">
        <v>211</v>
      </c>
      <c r="B41" s="147"/>
      <c r="C41" s="147"/>
    </row>
    <row r="42" spans="1:3" ht="15.75" x14ac:dyDescent="0.25">
      <c r="A42" s="141"/>
      <c r="B42" s="141"/>
      <c r="C42" s="141"/>
    </row>
    <row r="43" spans="1:3" ht="15.75" x14ac:dyDescent="0.25">
      <c r="A43" s="144" t="s">
        <v>190</v>
      </c>
      <c r="B43" s="144"/>
      <c r="C43" s="144"/>
    </row>
    <row r="44" spans="1:3" ht="15.75" x14ac:dyDescent="0.25">
      <c r="A44" s="141" t="s">
        <v>191</v>
      </c>
      <c r="B44" s="141"/>
      <c r="C44" s="141"/>
    </row>
    <row r="45" spans="1:3" ht="33.75" customHeight="1" x14ac:dyDescent="0.25">
      <c r="A45" s="141" t="s">
        <v>192</v>
      </c>
      <c r="B45" s="141"/>
      <c r="C45" s="141"/>
    </row>
    <row r="46" spans="1:3" ht="15.75" x14ac:dyDescent="0.25">
      <c r="A46" s="122"/>
      <c r="B46" s="122"/>
      <c r="C46" s="122"/>
    </row>
    <row r="47" spans="1:3" ht="15.75" x14ac:dyDescent="0.25">
      <c r="A47" s="144" t="s">
        <v>193</v>
      </c>
      <c r="B47" s="144"/>
      <c r="C47" s="144"/>
    </row>
    <row r="48" spans="1:3" ht="15.75" x14ac:dyDescent="0.25">
      <c r="A48" s="141" t="s">
        <v>191</v>
      </c>
      <c r="B48" s="141"/>
      <c r="C48" s="141"/>
    </row>
    <row r="49" spans="1:3" ht="15.75" x14ac:dyDescent="0.25">
      <c r="A49" s="141" t="s">
        <v>194</v>
      </c>
      <c r="B49" s="141"/>
      <c r="C49" s="141"/>
    </row>
    <row r="50" spans="1:3" ht="15.75" x14ac:dyDescent="0.25">
      <c r="A50" s="141" t="s">
        <v>195</v>
      </c>
      <c r="B50" s="141"/>
      <c r="C50" s="141"/>
    </row>
    <row r="51" spans="1:3" ht="15.75" x14ac:dyDescent="0.25">
      <c r="A51" s="141" t="s">
        <v>196</v>
      </c>
      <c r="B51" s="141"/>
      <c r="C51" s="141"/>
    </row>
    <row r="52" spans="1:3" ht="15.75" x14ac:dyDescent="0.25">
      <c r="A52" s="122"/>
      <c r="B52" s="122"/>
      <c r="C52" s="122"/>
    </row>
    <row r="53" spans="1:3" ht="15.75" x14ac:dyDescent="0.25">
      <c r="A53" s="144" t="s">
        <v>197</v>
      </c>
      <c r="B53" s="144"/>
      <c r="C53" s="144"/>
    </row>
    <row r="54" spans="1:3" ht="15.75" x14ac:dyDescent="0.25">
      <c r="A54" s="141" t="s">
        <v>191</v>
      </c>
      <c r="B54" s="141"/>
      <c r="C54" s="141"/>
    </row>
    <row r="55" spans="1:3" ht="15.75" x14ac:dyDescent="0.25">
      <c r="A55" s="141" t="s">
        <v>198</v>
      </c>
      <c r="B55" s="141"/>
      <c r="C55" s="141"/>
    </row>
    <row r="56" spans="1:3" ht="15.75" x14ac:dyDescent="0.25">
      <c r="A56" s="141" t="s">
        <v>199</v>
      </c>
      <c r="B56" s="141"/>
      <c r="C56" s="141"/>
    </row>
    <row r="57" spans="1:3" ht="15.75" x14ac:dyDescent="0.25">
      <c r="A57" s="141" t="s">
        <v>200</v>
      </c>
      <c r="B57" s="141"/>
      <c r="C57" s="141"/>
    </row>
    <row r="58" spans="1:3" ht="15.75" x14ac:dyDescent="0.25">
      <c r="A58" s="148" t="s">
        <v>201</v>
      </c>
      <c r="B58" s="148"/>
      <c r="C58" s="148"/>
    </row>
    <row r="59" spans="1:3" ht="15.75" x14ac:dyDescent="0.25">
      <c r="A59" s="141"/>
      <c r="B59" s="141"/>
      <c r="C59" s="141"/>
    </row>
    <row r="60" spans="1:3" ht="15.75" x14ac:dyDescent="0.25">
      <c r="A60" s="142"/>
      <c r="B60" s="142"/>
      <c r="C60" s="142"/>
    </row>
    <row r="61" spans="1:3" ht="15.75" x14ac:dyDescent="0.25">
      <c r="A61" s="142"/>
      <c r="B61" s="142"/>
      <c r="C61" s="142"/>
    </row>
    <row r="62" spans="1:3" ht="15.75" x14ac:dyDescent="0.25">
      <c r="A62" s="142"/>
      <c r="B62" s="142"/>
      <c r="C62" s="142"/>
    </row>
    <row r="63" spans="1:3" ht="15.75" x14ac:dyDescent="0.25">
      <c r="A63" s="141"/>
      <c r="B63" s="141"/>
      <c r="C63" s="141"/>
    </row>
    <row r="64" spans="1:3" ht="15.75" x14ac:dyDescent="0.25">
      <c r="A64" s="141"/>
      <c r="B64" s="141"/>
      <c r="C64" s="141"/>
    </row>
    <row r="65" spans="1:3" ht="15.75" x14ac:dyDescent="0.25">
      <c r="A65" s="141"/>
      <c r="B65" s="141"/>
      <c r="C65" s="141"/>
    </row>
    <row r="66" spans="1:3" ht="15.75" x14ac:dyDescent="0.25">
      <c r="A66" s="141"/>
      <c r="B66" s="141"/>
      <c r="C66" s="141"/>
    </row>
    <row r="67" spans="1:3" ht="15.75" x14ac:dyDescent="0.25">
      <c r="A67" s="141"/>
      <c r="B67" s="141"/>
      <c r="C67" s="141"/>
    </row>
    <row r="68" spans="1:3" ht="15.75" x14ac:dyDescent="0.25">
      <c r="A68" s="141"/>
      <c r="B68" s="141"/>
      <c r="C68" s="141"/>
    </row>
    <row r="69" spans="1:3" ht="15.75" x14ac:dyDescent="0.25">
      <c r="A69" s="141"/>
      <c r="B69" s="141"/>
      <c r="C69" s="141"/>
    </row>
    <row r="70" spans="1:3" ht="15.75" x14ac:dyDescent="0.25">
      <c r="A70" s="141"/>
      <c r="B70" s="141"/>
      <c r="C70" s="141"/>
    </row>
    <row r="71" spans="1:3" ht="15.75" x14ac:dyDescent="0.25">
      <c r="A71" s="122"/>
      <c r="B71" s="122"/>
      <c r="C71" s="122"/>
    </row>
    <row r="72" spans="1:3" ht="15.75" x14ac:dyDescent="0.25">
      <c r="A72" s="122"/>
      <c r="B72" s="122"/>
      <c r="C72" s="122"/>
    </row>
  </sheetData>
  <mergeCells count="57">
    <mergeCell ref="A69:C69"/>
    <mergeCell ref="A70:C70"/>
    <mergeCell ref="A63:C63"/>
    <mergeCell ref="A64:C64"/>
    <mergeCell ref="A65:C65"/>
    <mergeCell ref="A66:C66"/>
    <mergeCell ref="A67:C67"/>
    <mergeCell ref="A68:C68"/>
    <mergeCell ref="A62:C62"/>
    <mergeCell ref="A50:C50"/>
    <mergeCell ref="A51:C51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49:C49"/>
    <mergeCell ref="A36:C36"/>
    <mergeCell ref="A37:C37"/>
    <mergeCell ref="A38:C38"/>
    <mergeCell ref="A39:C39"/>
    <mergeCell ref="A40:C40"/>
    <mergeCell ref="A42:C42"/>
    <mergeCell ref="A43:C43"/>
    <mergeCell ref="A44:C44"/>
    <mergeCell ref="A45:C45"/>
    <mergeCell ref="A47:C47"/>
    <mergeCell ref="A48:C48"/>
    <mergeCell ref="A41:C41"/>
    <mergeCell ref="A35:C35"/>
    <mergeCell ref="A22:B22"/>
    <mergeCell ref="A23:C23"/>
    <mergeCell ref="A24:B24"/>
    <mergeCell ref="A25:C25"/>
    <mergeCell ref="A27:C27"/>
    <mergeCell ref="A29:C29"/>
    <mergeCell ref="A30:C30"/>
    <mergeCell ref="A31:C31"/>
    <mergeCell ref="A32:C32"/>
    <mergeCell ref="A33:C33"/>
    <mergeCell ref="A34:C34"/>
    <mergeCell ref="A20:C20"/>
    <mergeCell ref="A3:C3"/>
    <mergeCell ref="A4:C4"/>
    <mergeCell ref="A9:C9"/>
    <mergeCell ref="A10:C10"/>
    <mergeCell ref="A11:C11"/>
    <mergeCell ref="A12:C12"/>
    <mergeCell ref="A13:C13"/>
    <mergeCell ref="A14:C16"/>
    <mergeCell ref="A17:C17"/>
    <mergeCell ref="A18:C18"/>
    <mergeCell ref="A19:C19"/>
  </mergeCells>
  <pageMargins left="0.51181102362204722" right="0.51181102362204722" top="1.5748031496062993" bottom="0.78740157480314965" header="0.31496062992125984" footer="0.31496062992125984"/>
  <pageSetup paperSize="9" scale="91" orientation="portrait" r:id="rId1"/>
  <headerFooter>
    <oddHeader>&amp;L&amp;G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5"/>
  <sheetViews>
    <sheetView tabSelected="1" view="pageBreakPreview" zoomScaleNormal="100" zoomScaleSheetLayoutView="100" workbookViewId="0">
      <selection activeCell="G9" sqref="G9"/>
    </sheetView>
  </sheetViews>
  <sheetFormatPr defaultRowHeight="15" x14ac:dyDescent="0.25"/>
  <cols>
    <col min="1" max="1" width="7" customWidth="1"/>
    <col min="2" max="2" width="6.5703125" customWidth="1"/>
    <col min="3" max="3" width="41.42578125" style="67" customWidth="1"/>
    <col min="4" max="4" width="11.5703125" customWidth="1"/>
    <col min="5" max="5" width="12.7109375" customWidth="1"/>
    <col min="6" max="6" width="16" customWidth="1"/>
    <col min="7" max="7" width="17" bestFit="1" customWidth="1"/>
    <col min="8" max="8" width="17" customWidth="1"/>
    <col min="9" max="9" width="18.140625" customWidth="1"/>
    <col min="10" max="10" width="23.42578125" bestFit="1" customWidth="1"/>
    <col min="11" max="11" width="33.140625" customWidth="1"/>
    <col min="12" max="12" width="16.85546875" bestFit="1" customWidth="1"/>
    <col min="17" max="17" width="28" customWidth="1"/>
  </cols>
  <sheetData>
    <row r="1" spans="1:17" ht="15" customHeight="1" x14ac:dyDescent="0.25">
      <c r="A1" s="152" t="s">
        <v>216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Q1" s="121"/>
    </row>
    <row r="2" spans="1:17" x14ac:dyDescent="0.25">
      <c r="A2" s="152"/>
      <c r="B2" s="153"/>
      <c r="C2" s="153"/>
      <c r="D2" s="153"/>
      <c r="E2" s="153"/>
      <c r="F2" s="153"/>
      <c r="G2" s="153"/>
      <c r="H2" s="153"/>
      <c r="I2" s="153"/>
      <c r="J2" s="153"/>
      <c r="K2" s="153"/>
    </row>
    <row r="3" spans="1:17" ht="25.5" x14ac:dyDescent="0.25">
      <c r="A3" s="160" t="s">
        <v>133</v>
      </c>
      <c r="B3" s="160"/>
      <c r="C3" s="130" t="s">
        <v>135</v>
      </c>
      <c r="D3" s="130" t="s">
        <v>136</v>
      </c>
      <c r="E3" s="130" t="s">
        <v>146</v>
      </c>
      <c r="F3" s="130" t="s">
        <v>8</v>
      </c>
      <c r="G3" s="130" t="s">
        <v>212</v>
      </c>
      <c r="H3" s="130" t="s">
        <v>213</v>
      </c>
      <c r="I3" s="130" t="s">
        <v>138</v>
      </c>
      <c r="J3" s="130" t="s">
        <v>171</v>
      </c>
      <c r="K3" s="130" t="s">
        <v>172</v>
      </c>
    </row>
    <row r="4" spans="1:17" ht="20.25" customHeight="1" x14ac:dyDescent="0.25">
      <c r="A4" s="161">
        <v>1</v>
      </c>
      <c r="B4" s="161"/>
      <c r="C4" s="131" t="s">
        <v>144</v>
      </c>
      <c r="D4" s="131">
        <v>44</v>
      </c>
      <c r="E4" s="131">
        <v>5380</v>
      </c>
      <c r="F4" s="132">
        <f>'1 Apoio Adm. Nível Sup.'!D23</f>
        <v>5556.46</v>
      </c>
      <c r="G4" s="132">
        <f>'1 Apoio Adm. Nível Sup.'!D138</f>
        <v>11346.05</v>
      </c>
      <c r="H4" s="132">
        <f>D4*G4</f>
        <v>499226.2</v>
      </c>
      <c r="I4" s="132">
        <f t="shared" ref="I4" si="0">G4*12</f>
        <v>136152.6</v>
      </c>
      <c r="J4" s="132">
        <f>I4*D4</f>
        <v>5990714.4000000004</v>
      </c>
      <c r="K4" s="132">
        <f>J4*2</f>
        <v>11981428.800000001</v>
      </c>
    </row>
    <row r="5" spans="1:17" ht="20.25" customHeight="1" x14ac:dyDescent="0.3">
      <c r="A5" s="162" t="s">
        <v>134</v>
      </c>
      <c r="B5" s="162"/>
      <c r="C5" s="162"/>
      <c r="D5" s="162"/>
      <c r="E5" s="162"/>
      <c r="F5" s="162"/>
      <c r="G5" s="162"/>
      <c r="H5" s="162"/>
      <c r="I5" s="162"/>
      <c r="J5" s="133">
        <f>SUM(J4:J4)</f>
        <v>5990714.4000000004</v>
      </c>
      <c r="K5" s="133">
        <f>SUM(K4:K4)</f>
        <v>11981428.800000001</v>
      </c>
      <c r="L5" s="80">
        <f>K5/24</f>
        <v>499226.2</v>
      </c>
    </row>
    <row r="6" spans="1:17" ht="21" customHeight="1" x14ac:dyDescent="0.25">
      <c r="A6" s="154"/>
      <c r="B6" s="155"/>
      <c r="C6" s="155"/>
      <c r="D6" s="155"/>
      <c r="E6" s="155"/>
      <c r="F6" s="155"/>
      <c r="G6" s="155"/>
      <c r="H6" s="155"/>
      <c r="I6" s="155"/>
      <c r="J6" s="155"/>
      <c r="K6" s="155"/>
      <c r="Q6" s="80"/>
    </row>
    <row r="7" spans="1:17" ht="21" customHeight="1" x14ac:dyDescent="0.25">
      <c r="A7" s="156"/>
      <c r="B7" s="157"/>
      <c r="C7" s="157"/>
      <c r="D7" s="157"/>
      <c r="E7" s="157"/>
      <c r="F7" s="157"/>
      <c r="G7" s="157"/>
      <c r="H7" s="157"/>
      <c r="I7" s="157"/>
      <c r="J7" s="157"/>
      <c r="K7" s="157"/>
    </row>
    <row r="8" spans="1:17" ht="21" customHeight="1" x14ac:dyDescent="0.25">
      <c r="A8" s="158"/>
      <c r="B8" s="159"/>
      <c r="C8" s="159"/>
      <c r="D8" s="159"/>
      <c r="E8" s="159"/>
      <c r="F8" s="159"/>
      <c r="G8" s="159"/>
      <c r="H8" s="159"/>
      <c r="I8" s="159"/>
      <c r="J8" s="159"/>
      <c r="K8" s="159"/>
    </row>
    <row r="9" spans="1:17" x14ac:dyDescent="0.25">
      <c r="J9" s="80"/>
    </row>
    <row r="12" spans="1:17" x14ac:dyDescent="0.25">
      <c r="K12" s="80"/>
    </row>
    <row r="13" spans="1:17" x14ac:dyDescent="0.25">
      <c r="K13" s="80"/>
    </row>
    <row r="14" spans="1:17" x14ac:dyDescent="0.25">
      <c r="I14" s="80"/>
    </row>
    <row r="15" spans="1:17" x14ac:dyDescent="0.25">
      <c r="I15" s="80"/>
      <c r="J15" s="80"/>
    </row>
    <row r="16" spans="1:17" x14ac:dyDescent="0.25">
      <c r="J16" s="80"/>
    </row>
    <row r="22" spans="1:10" x14ac:dyDescent="0.25">
      <c r="A22" s="149"/>
      <c r="B22" s="149"/>
      <c r="C22" s="134"/>
      <c r="D22" s="134"/>
      <c r="E22" s="134"/>
      <c r="F22" s="134"/>
      <c r="G22" s="134"/>
      <c r="H22" s="134"/>
      <c r="I22" s="134"/>
      <c r="J22" s="134"/>
    </row>
    <row r="23" spans="1:10" x14ac:dyDescent="0.25">
      <c r="A23" s="150"/>
      <c r="B23" s="150"/>
      <c r="C23" s="135"/>
      <c r="D23" s="135"/>
      <c r="E23" s="135"/>
      <c r="F23" s="136"/>
      <c r="G23" s="136"/>
      <c r="H23" s="136"/>
      <c r="I23" s="136"/>
      <c r="J23" s="136"/>
    </row>
    <row r="24" spans="1:10" x14ac:dyDescent="0.25">
      <c r="A24" s="151"/>
      <c r="B24" s="151"/>
      <c r="C24" s="151"/>
      <c r="D24" s="151"/>
      <c r="E24" s="151"/>
      <c r="F24" s="151"/>
      <c r="G24" s="151"/>
      <c r="H24" s="151"/>
      <c r="I24" s="136"/>
      <c r="J24" s="136"/>
    </row>
    <row r="25" spans="1:10" x14ac:dyDescent="0.25">
      <c r="A25" s="137"/>
      <c r="B25" s="137"/>
      <c r="C25" s="138"/>
      <c r="D25" s="137"/>
      <c r="E25" s="137"/>
      <c r="F25" s="137"/>
      <c r="G25" s="137"/>
      <c r="H25" s="137"/>
      <c r="I25" s="137"/>
      <c r="J25" s="137"/>
    </row>
  </sheetData>
  <mergeCells count="10">
    <mergeCell ref="A22:B22"/>
    <mergeCell ref="A23:B23"/>
    <mergeCell ref="A24:H24"/>
    <mergeCell ref="A1:K2"/>
    <mergeCell ref="A6:K6"/>
    <mergeCell ref="A7:K7"/>
    <mergeCell ref="A8:K8"/>
    <mergeCell ref="A3:B3"/>
    <mergeCell ref="A4:B4"/>
    <mergeCell ref="A5:I5"/>
  </mergeCells>
  <phoneticPr fontId="17" type="noConversion"/>
  <conditionalFormatting sqref="C3:K3 A3:A4 C4:H4">
    <cfRule type="cellIs" dxfId="0" priority="9" operator="equal">
      <formula>"PROCURAR"</formula>
    </cfRule>
  </conditionalFormatting>
  <pageMargins left="0.31496062992125984" right="0.31496062992125984" top="0.78740157480314965" bottom="0.39370078740157483" header="0.31496062992125984" footer="0.31496062992125984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E138"/>
  <sheetViews>
    <sheetView showGridLines="0" view="pageBreakPreview" topLeftCell="A46" zoomScale="115" zoomScaleNormal="90" zoomScaleSheetLayoutView="115" workbookViewId="0">
      <selection activeCell="F5" sqref="F5"/>
    </sheetView>
  </sheetViews>
  <sheetFormatPr defaultRowHeight="15" x14ac:dyDescent="0.25"/>
  <cols>
    <col min="1" max="1" width="14.5703125" style="1" bestFit="1" customWidth="1"/>
    <col min="2" max="2" width="59" bestFit="1" customWidth="1"/>
    <col min="3" max="3" width="20" bestFit="1" customWidth="1"/>
    <col min="4" max="4" width="46.140625" style="1" customWidth="1"/>
    <col min="5" max="5" width="16.7109375" bestFit="1" customWidth="1"/>
  </cols>
  <sheetData>
    <row r="1" spans="1:4" s="18" customFormat="1" ht="27" customHeight="1" x14ac:dyDescent="0.25">
      <c r="A1" s="165" t="s">
        <v>139</v>
      </c>
      <c r="B1" s="166"/>
      <c r="C1" s="166"/>
      <c r="D1" s="166"/>
    </row>
    <row r="2" spans="1:4" s="18" customFormat="1" ht="115.5" customHeight="1" thickBot="1" x14ac:dyDescent="0.3">
      <c r="A2" s="167"/>
      <c r="B2" s="167"/>
      <c r="C2" s="167"/>
      <c r="D2" s="167"/>
    </row>
    <row r="3" spans="1:4" s="18" customFormat="1" ht="15" customHeight="1" x14ac:dyDescent="0.25">
      <c r="A3" s="168" t="s">
        <v>53</v>
      </c>
      <c r="B3" s="169"/>
      <c r="C3" s="169"/>
      <c r="D3" s="169"/>
    </row>
    <row r="4" spans="1:4" s="18" customFormat="1" ht="15.75" customHeight="1" thickBot="1" x14ac:dyDescent="0.3">
      <c r="A4" s="170"/>
      <c r="B4" s="171"/>
      <c r="C4" s="171"/>
      <c r="D4" s="171"/>
    </row>
    <row r="5" spans="1:4" s="18" customFormat="1" ht="15.75" thickBot="1" x14ac:dyDescent="0.3">
      <c r="A5" s="19"/>
      <c r="D5" s="20"/>
    </row>
    <row r="6" spans="1:4" s="18" customFormat="1" x14ac:dyDescent="0.25">
      <c r="A6" s="21" t="s">
        <v>69</v>
      </c>
      <c r="B6" s="172"/>
      <c r="C6" s="172"/>
      <c r="D6" s="172"/>
    </row>
    <row r="7" spans="1:4" s="18" customFormat="1" x14ac:dyDescent="0.25">
      <c r="A7" s="22" t="s">
        <v>68</v>
      </c>
      <c r="B7" s="173"/>
      <c r="C7" s="174"/>
      <c r="D7" s="174"/>
    </row>
    <row r="8" spans="1:4" s="18" customFormat="1" ht="15.75" thickBot="1" x14ac:dyDescent="0.3">
      <c r="A8" s="23" t="s">
        <v>70</v>
      </c>
      <c r="B8" s="175"/>
      <c r="C8" s="175"/>
      <c r="D8" s="175"/>
    </row>
    <row r="9" spans="1:4" s="18" customFormat="1" ht="15.75" thickBot="1" x14ac:dyDescent="0.3">
      <c r="A9" s="24"/>
      <c r="B9" s="24"/>
      <c r="C9" s="24"/>
      <c r="D9" s="20"/>
    </row>
    <row r="10" spans="1:4" s="18" customFormat="1" ht="15.75" thickBot="1" x14ac:dyDescent="0.3">
      <c r="A10" s="176" t="s">
        <v>54</v>
      </c>
      <c r="B10" s="177"/>
      <c r="C10" s="177"/>
      <c r="D10" s="178"/>
    </row>
    <row r="11" spans="1:4" s="18" customFormat="1" x14ac:dyDescent="0.25">
      <c r="A11" s="9" t="s">
        <v>7</v>
      </c>
      <c r="B11" s="179" t="s">
        <v>55</v>
      </c>
      <c r="C11" s="180"/>
      <c r="D11" s="10"/>
    </row>
    <row r="12" spans="1:4" s="18" customFormat="1" x14ac:dyDescent="0.25">
      <c r="A12" s="5" t="s">
        <v>9</v>
      </c>
      <c r="B12" s="181" t="s">
        <v>56</v>
      </c>
      <c r="C12" s="182"/>
      <c r="D12" s="25" t="s">
        <v>57</v>
      </c>
    </row>
    <row r="13" spans="1:4" s="18" customFormat="1" x14ac:dyDescent="0.25">
      <c r="A13" s="5" t="s">
        <v>11</v>
      </c>
      <c r="B13" s="181" t="s">
        <v>66</v>
      </c>
      <c r="C13" s="182"/>
      <c r="D13" s="25" t="s">
        <v>137</v>
      </c>
    </row>
    <row r="14" spans="1:4" s="18" customFormat="1" ht="15" customHeight="1" x14ac:dyDescent="0.25">
      <c r="A14" s="5" t="s">
        <v>13</v>
      </c>
      <c r="B14" s="181" t="s">
        <v>58</v>
      </c>
      <c r="C14" s="182"/>
      <c r="D14" s="25" t="s">
        <v>214</v>
      </c>
    </row>
    <row r="15" spans="1:4" s="18" customFormat="1" ht="15.75" thickBot="1" x14ac:dyDescent="0.3">
      <c r="A15" s="26" t="s">
        <v>14</v>
      </c>
      <c r="B15" s="183" t="s">
        <v>59</v>
      </c>
      <c r="C15" s="184"/>
      <c r="D15" s="27">
        <v>12</v>
      </c>
    </row>
    <row r="16" spans="1:4" s="18" customFormat="1" ht="15.75" thickBot="1" x14ac:dyDescent="0.3">
      <c r="A16" s="24"/>
      <c r="B16" s="24"/>
      <c r="C16" s="24"/>
      <c r="D16" s="20"/>
    </row>
    <row r="17" spans="1:4" s="18" customFormat="1" ht="15.75" thickBot="1" x14ac:dyDescent="0.3">
      <c r="A17" s="163" t="s">
        <v>60</v>
      </c>
      <c r="B17" s="164"/>
      <c r="C17" s="164"/>
      <c r="D17" s="164"/>
    </row>
    <row r="18" spans="1:4" s="18" customFormat="1" ht="15" customHeight="1" x14ac:dyDescent="0.25">
      <c r="A18" s="185" t="s">
        <v>71</v>
      </c>
      <c r="B18" s="186"/>
      <c r="C18" s="28" t="s">
        <v>72</v>
      </c>
      <c r="D18" s="29" t="s">
        <v>73</v>
      </c>
    </row>
    <row r="19" spans="1:4" s="18" customFormat="1" ht="15.75" customHeight="1" thickBot="1" x14ac:dyDescent="0.3">
      <c r="A19" s="187" t="s">
        <v>144</v>
      </c>
      <c r="B19" s="188"/>
      <c r="C19" s="30" t="s">
        <v>74</v>
      </c>
      <c r="D19" s="27">
        <v>12</v>
      </c>
    </row>
    <row r="20" spans="1:4" s="18" customFormat="1" ht="15.75" thickBot="1" x14ac:dyDescent="0.3">
      <c r="A20" s="20"/>
      <c r="D20" s="20"/>
    </row>
    <row r="21" spans="1:4" s="18" customFormat="1" ht="15.75" customHeight="1" thickBot="1" x14ac:dyDescent="0.3">
      <c r="A21" s="189" t="s">
        <v>0</v>
      </c>
      <c r="B21" s="190"/>
      <c r="C21" s="190"/>
      <c r="D21" s="191"/>
    </row>
    <row r="22" spans="1:4" s="18" customFormat="1" x14ac:dyDescent="0.25">
      <c r="A22" s="9">
        <v>1</v>
      </c>
      <c r="B22" s="179" t="s">
        <v>1</v>
      </c>
      <c r="C22" s="180"/>
      <c r="D22" s="31" t="str">
        <f>A19</f>
        <v>Apoio Administrativo de Nível Superior</v>
      </c>
    </row>
    <row r="23" spans="1:4" s="18" customFormat="1" x14ac:dyDescent="0.25">
      <c r="A23" s="5">
        <v>2</v>
      </c>
      <c r="B23" s="181" t="s">
        <v>130</v>
      </c>
      <c r="C23" s="182"/>
      <c r="D23" s="32">
        <v>5556.46</v>
      </c>
    </row>
    <row r="24" spans="1:4" s="18" customFormat="1" x14ac:dyDescent="0.25">
      <c r="A24" s="5">
        <v>3</v>
      </c>
      <c r="B24" s="192" t="s">
        <v>123</v>
      </c>
      <c r="C24" s="193"/>
      <c r="D24" s="25" t="str">
        <f>A19</f>
        <v>Apoio Administrativo de Nível Superior</v>
      </c>
    </row>
    <row r="25" spans="1:4" s="18" customFormat="1" x14ac:dyDescent="0.25">
      <c r="A25" s="5">
        <v>4</v>
      </c>
      <c r="B25" s="181" t="s">
        <v>2</v>
      </c>
      <c r="C25" s="182"/>
      <c r="D25" s="33" t="s">
        <v>215</v>
      </c>
    </row>
    <row r="26" spans="1:4" s="18" customFormat="1" ht="15.75" thickBot="1" x14ac:dyDescent="0.3">
      <c r="A26" s="26">
        <v>5</v>
      </c>
      <c r="B26" s="183" t="s">
        <v>75</v>
      </c>
      <c r="C26" s="184"/>
      <c r="D26" s="25"/>
    </row>
    <row r="27" spans="1:4" s="18" customFormat="1" x14ac:dyDescent="0.25">
      <c r="A27" s="24"/>
      <c r="D27" s="20"/>
    </row>
    <row r="28" spans="1:4" s="18" customFormat="1" ht="16.5" thickBot="1" x14ac:dyDescent="0.3">
      <c r="A28" s="194" t="s">
        <v>3</v>
      </c>
      <c r="B28" s="194"/>
      <c r="C28" s="194"/>
      <c r="D28" s="194"/>
    </row>
    <row r="29" spans="1:4" s="18" customFormat="1" ht="15.75" thickBot="1" x14ac:dyDescent="0.3">
      <c r="A29" s="68" t="s">
        <v>4</v>
      </c>
      <c r="B29" s="191" t="s">
        <v>5</v>
      </c>
      <c r="C29" s="195"/>
      <c r="D29" s="34" t="s">
        <v>6</v>
      </c>
    </row>
    <row r="30" spans="1:4" s="18" customFormat="1" x14ac:dyDescent="0.25">
      <c r="A30" s="9" t="s">
        <v>7</v>
      </c>
      <c r="B30" s="179" t="s">
        <v>8</v>
      </c>
      <c r="C30" s="180"/>
      <c r="D30" s="35">
        <f>D23</f>
        <v>5556.46</v>
      </c>
    </row>
    <row r="31" spans="1:4" s="18" customFormat="1" x14ac:dyDescent="0.25">
      <c r="A31" s="5" t="s">
        <v>9</v>
      </c>
      <c r="B31" s="181" t="s">
        <v>10</v>
      </c>
      <c r="C31" s="182"/>
      <c r="D31" s="36"/>
    </row>
    <row r="32" spans="1:4" s="18" customFormat="1" x14ac:dyDescent="0.25">
      <c r="A32" s="5" t="s">
        <v>11</v>
      </c>
      <c r="B32" s="181" t="s">
        <v>12</v>
      </c>
      <c r="C32" s="182"/>
      <c r="D32" s="36"/>
    </row>
    <row r="33" spans="1:4" s="18" customFormat="1" x14ac:dyDescent="0.25">
      <c r="A33" s="5" t="s">
        <v>13</v>
      </c>
      <c r="B33" s="181" t="s">
        <v>76</v>
      </c>
      <c r="C33" s="182"/>
      <c r="D33" s="36"/>
    </row>
    <row r="34" spans="1:4" s="18" customFormat="1" x14ac:dyDescent="0.25">
      <c r="A34" s="5" t="s">
        <v>14</v>
      </c>
      <c r="B34" s="181" t="s">
        <v>15</v>
      </c>
      <c r="C34" s="182"/>
      <c r="D34" s="36"/>
    </row>
    <row r="35" spans="1:4" s="18" customFormat="1" ht="15.75" customHeight="1" x14ac:dyDescent="0.25">
      <c r="A35" s="5" t="s">
        <v>16</v>
      </c>
      <c r="B35" s="192" t="s">
        <v>82</v>
      </c>
      <c r="C35" s="193"/>
      <c r="D35" s="36"/>
    </row>
    <row r="36" spans="1:4" s="18" customFormat="1" ht="15.75" thickBot="1" x14ac:dyDescent="0.3">
      <c r="A36" s="37" t="s">
        <v>17</v>
      </c>
      <c r="B36" s="183" t="s">
        <v>19</v>
      </c>
      <c r="C36" s="184"/>
      <c r="D36" s="38"/>
    </row>
    <row r="37" spans="1:4" s="18" customFormat="1" ht="15.75" customHeight="1" thickBot="1" x14ac:dyDescent="0.3">
      <c r="A37" s="196" t="s">
        <v>20</v>
      </c>
      <c r="B37" s="197"/>
      <c r="C37" s="195"/>
      <c r="D37" s="39">
        <f>SUM(D30:D36)</f>
        <v>5556.46</v>
      </c>
    </row>
    <row r="38" spans="1:4" s="18" customFormat="1" x14ac:dyDescent="0.25">
      <c r="A38" s="40"/>
      <c r="D38" s="20"/>
    </row>
    <row r="39" spans="1:4" s="18" customFormat="1" ht="16.5" thickBot="1" x14ac:dyDescent="0.3">
      <c r="A39" s="194" t="s">
        <v>21</v>
      </c>
      <c r="B39" s="194"/>
      <c r="C39" s="194"/>
      <c r="D39" s="194"/>
    </row>
    <row r="40" spans="1:4" s="18" customFormat="1" ht="15.75" thickBot="1" x14ac:dyDescent="0.3">
      <c r="A40" s="68" t="s">
        <v>87</v>
      </c>
      <c r="B40" s="69" t="s">
        <v>86</v>
      </c>
      <c r="C40" s="69" t="s">
        <v>28</v>
      </c>
      <c r="D40" s="70" t="s">
        <v>6</v>
      </c>
    </row>
    <row r="41" spans="1:4" s="18" customFormat="1" x14ac:dyDescent="0.25">
      <c r="A41" s="9" t="s">
        <v>7</v>
      </c>
      <c r="B41" s="41" t="s">
        <v>38</v>
      </c>
      <c r="C41" s="2">
        <f>1/12</f>
        <v>8.3299999999999999E-2</v>
      </c>
      <c r="D41" s="17">
        <f>C41*D37</f>
        <v>462.85</v>
      </c>
    </row>
    <row r="42" spans="1:4" s="18" customFormat="1" ht="15.75" thickBot="1" x14ac:dyDescent="0.3">
      <c r="A42" s="9" t="s">
        <v>9</v>
      </c>
      <c r="B42" s="41" t="s">
        <v>83</v>
      </c>
      <c r="C42" s="2">
        <v>0.121</v>
      </c>
      <c r="D42" s="17">
        <f>D37*C42</f>
        <v>672.33</v>
      </c>
    </row>
    <row r="43" spans="1:4" s="18" customFormat="1" ht="15.75" thickBot="1" x14ac:dyDescent="0.3">
      <c r="A43" s="189" t="s">
        <v>36</v>
      </c>
      <c r="B43" s="190"/>
      <c r="C43" s="42">
        <f>SUM(C41:C42)</f>
        <v>0.20430000000000001</v>
      </c>
      <c r="D43" s="16">
        <f>SUM(D41:D42)</f>
        <v>1135.18</v>
      </c>
    </row>
    <row r="44" spans="1:4" s="18" customFormat="1" x14ac:dyDescent="0.25">
      <c r="A44" s="40"/>
      <c r="D44" s="20"/>
    </row>
    <row r="45" spans="1:4" s="18" customFormat="1" x14ac:dyDescent="0.25">
      <c r="A45" s="198" t="s">
        <v>128</v>
      </c>
      <c r="B45" s="198"/>
      <c r="C45" s="198"/>
      <c r="D45" s="43">
        <f>D37+D43</f>
        <v>6691.64</v>
      </c>
    </row>
    <row r="46" spans="1:4" s="18" customFormat="1" x14ac:dyDescent="0.25">
      <c r="A46" s="40"/>
      <c r="D46" s="20"/>
    </row>
    <row r="47" spans="1:4" s="18" customFormat="1" ht="16.5" thickBot="1" x14ac:dyDescent="0.3">
      <c r="A47" s="194" t="s">
        <v>88</v>
      </c>
      <c r="B47" s="194"/>
      <c r="C47" s="194"/>
      <c r="D47" s="194"/>
    </row>
    <row r="48" spans="1:4" s="18" customFormat="1" ht="15.75" thickBot="1" x14ac:dyDescent="0.3">
      <c r="A48" s="68" t="s">
        <v>89</v>
      </c>
      <c r="B48" s="69" t="s">
        <v>27</v>
      </c>
      <c r="C48" s="69" t="s">
        <v>28</v>
      </c>
      <c r="D48" s="70" t="s">
        <v>6</v>
      </c>
    </row>
    <row r="49" spans="1:4" s="18" customFormat="1" x14ac:dyDescent="0.25">
      <c r="A49" s="9" t="s">
        <v>7</v>
      </c>
      <c r="B49" s="41" t="s">
        <v>29</v>
      </c>
      <c r="C49" s="2">
        <v>0.2</v>
      </c>
      <c r="D49" s="17">
        <f>C49*(D37+D43)</f>
        <v>1338.33</v>
      </c>
    </row>
    <row r="50" spans="1:4" s="18" customFormat="1" x14ac:dyDescent="0.25">
      <c r="A50" s="9" t="s">
        <v>9</v>
      </c>
      <c r="B50" s="44" t="s">
        <v>33</v>
      </c>
      <c r="C50" s="2">
        <v>2.5000000000000001E-2</v>
      </c>
      <c r="D50" s="17">
        <f>C50*(D$37+D43)</f>
        <v>167.29</v>
      </c>
    </row>
    <row r="51" spans="1:4" s="18" customFormat="1" x14ac:dyDescent="0.25">
      <c r="A51" s="9" t="s">
        <v>11</v>
      </c>
      <c r="B51" s="6" t="s">
        <v>90</v>
      </c>
      <c r="C51" s="2">
        <v>1.77E-2</v>
      </c>
      <c r="D51" s="17">
        <f>C51*(D$37+D43)</f>
        <v>118.44</v>
      </c>
    </row>
    <row r="52" spans="1:4" s="18" customFormat="1" x14ac:dyDescent="0.25">
      <c r="A52" s="5" t="s">
        <v>13</v>
      </c>
      <c r="B52" s="6" t="s">
        <v>30</v>
      </c>
      <c r="C52" s="2">
        <v>1.4999999999999999E-2</v>
      </c>
      <c r="D52" s="17">
        <f>C52*(D$37+D43)</f>
        <v>100.37</v>
      </c>
    </row>
    <row r="53" spans="1:4" s="18" customFormat="1" x14ac:dyDescent="0.25">
      <c r="A53" s="5" t="s">
        <v>14</v>
      </c>
      <c r="B53" s="6" t="s">
        <v>31</v>
      </c>
      <c r="C53" s="2">
        <v>0.01</v>
      </c>
      <c r="D53" s="17">
        <f>C53*(D43+D$37)</f>
        <v>66.92</v>
      </c>
    </row>
    <row r="54" spans="1:4" s="18" customFormat="1" x14ac:dyDescent="0.25">
      <c r="A54" s="5" t="s">
        <v>16</v>
      </c>
      <c r="B54" s="45" t="s">
        <v>35</v>
      </c>
      <c r="C54" s="2">
        <v>6.0000000000000001E-3</v>
      </c>
      <c r="D54" s="17">
        <f>C54*(D$37+D43)</f>
        <v>40.15</v>
      </c>
    </row>
    <row r="55" spans="1:4" s="18" customFormat="1" x14ac:dyDescent="0.25">
      <c r="A55" s="5" t="s">
        <v>17</v>
      </c>
      <c r="B55" s="6" t="s">
        <v>32</v>
      </c>
      <c r="C55" s="2">
        <v>2E-3</v>
      </c>
      <c r="D55" s="17">
        <f>C55*(D$37+D43)</f>
        <v>13.38</v>
      </c>
    </row>
    <row r="56" spans="1:4" s="18" customFormat="1" ht="15.75" thickBot="1" x14ac:dyDescent="0.3">
      <c r="A56" s="5" t="s">
        <v>18</v>
      </c>
      <c r="B56" s="6" t="s">
        <v>34</v>
      </c>
      <c r="C56" s="2">
        <v>0.08</v>
      </c>
      <c r="D56" s="17">
        <f>C56*(D$37+D43)</f>
        <v>535.33000000000004</v>
      </c>
    </row>
    <row r="57" spans="1:4" s="18" customFormat="1" ht="15.75" thickBot="1" x14ac:dyDescent="0.3">
      <c r="A57" s="189" t="s">
        <v>36</v>
      </c>
      <c r="B57" s="190"/>
      <c r="C57" s="42">
        <f>SUM(C49:C56)</f>
        <v>0.35570000000000002</v>
      </c>
      <c r="D57" s="46">
        <f>SUM(D49:D56)</f>
        <v>2380.21</v>
      </c>
    </row>
    <row r="58" spans="1:4" s="18" customFormat="1" x14ac:dyDescent="0.25">
      <c r="A58" s="40"/>
      <c r="D58" s="20"/>
    </row>
    <row r="59" spans="1:4" s="18" customFormat="1" ht="16.5" thickBot="1" x14ac:dyDescent="0.3">
      <c r="A59" s="194" t="s">
        <v>91</v>
      </c>
      <c r="B59" s="194"/>
      <c r="C59" s="194"/>
      <c r="D59" s="194"/>
    </row>
    <row r="60" spans="1:4" s="18" customFormat="1" ht="15.75" thickBot="1" x14ac:dyDescent="0.3">
      <c r="A60" s="68" t="s">
        <v>92</v>
      </c>
      <c r="B60" s="69" t="s">
        <v>22</v>
      </c>
      <c r="C60" s="191" t="s">
        <v>6</v>
      </c>
      <c r="D60" s="197"/>
    </row>
    <row r="61" spans="1:4" s="18" customFormat="1" x14ac:dyDescent="0.25">
      <c r="A61" s="9" t="s">
        <v>7</v>
      </c>
      <c r="B61" s="41" t="s">
        <v>23</v>
      </c>
      <c r="C61" s="199">
        <v>0</v>
      </c>
      <c r="D61" s="200"/>
    </row>
    <row r="62" spans="1:4" s="18" customFormat="1" x14ac:dyDescent="0.25">
      <c r="A62" s="5" t="s">
        <v>49</v>
      </c>
      <c r="B62" s="6" t="s">
        <v>50</v>
      </c>
      <c r="C62" s="201">
        <v>0</v>
      </c>
      <c r="D62" s="202"/>
    </row>
    <row r="63" spans="1:4" s="18" customFormat="1" x14ac:dyDescent="0.25">
      <c r="A63" s="5" t="s">
        <v>9</v>
      </c>
      <c r="B63" s="6" t="s">
        <v>85</v>
      </c>
      <c r="C63" s="201">
        <f>21*44.3</f>
        <v>930.3</v>
      </c>
      <c r="D63" s="202"/>
    </row>
    <row r="64" spans="1:4" s="18" customFormat="1" x14ac:dyDescent="0.25">
      <c r="A64" s="5" t="s">
        <v>11</v>
      </c>
      <c r="B64" s="7" t="s">
        <v>84</v>
      </c>
      <c r="C64" s="201">
        <v>0</v>
      </c>
      <c r="D64" s="202"/>
    </row>
    <row r="65" spans="1:4" s="18" customFormat="1" x14ac:dyDescent="0.25">
      <c r="A65" s="5" t="s">
        <v>13</v>
      </c>
      <c r="B65" s="6" t="s">
        <v>77</v>
      </c>
      <c r="C65" s="201">
        <v>13.61</v>
      </c>
      <c r="D65" s="202"/>
    </row>
    <row r="66" spans="1:4" s="18" customFormat="1" ht="15.75" customHeight="1" x14ac:dyDescent="0.25">
      <c r="A66" s="8" t="s">
        <v>14</v>
      </c>
      <c r="B66" s="6" t="s">
        <v>122</v>
      </c>
      <c r="C66" s="201">
        <v>3.61</v>
      </c>
      <c r="D66" s="202"/>
    </row>
    <row r="67" spans="1:4" s="18" customFormat="1" ht="15.75" thickBot="1" x14ac:dyDescent="0.3">
      <c r="A67" s="8" t="s">
        <v>16</v>
      </c>
      <c r="B67" s="6" t="s">
        <v>129</v>
      </c>
      <c r="C67" s="204"/>
      <c r="D67" s="205"/>
    </row>
    <row r="68" spans="1:4" s="18" customFormat="1" ht="15" customHeight="1" thickBot="1" x14ac:dyDescent="0.3">
      <c r="A68" s="196" t="s">
        <v>24</v>
      </c>
      <c r="B68" s="197"/>
      <c r="C68" s="206">
        <f>SUM(C61:D67)</f>
        <v>947.52</v>
      </c>
      <c r="D68" s="206"/>
    </row>
    <row r="69" spans="1:4" s="18" customFormat="1" x14ac:dyDescent="0.25">
      <c r="A69" s="207"/>
      <c r="B69" s="207"/>
      <c r="C69" s="207"/>
      <c r="D69" s="207"/>
    </row>
    <row r="70" spans="1:4" s="18" customFormat="1" ht="16.5" thickBot="1" x14ac:dyDescent="0.3">
      <c r="A70" s="203" t="s">
        <v>99</v>
      </c>
      <c r="B70" s="203"/>
      <c r="C70" s="203"/>
      <c r="D70" s="47"/>
    </row>
    <row r="71" spans="1:4" s="18" customFormat="1" ht="15.75" thickBot="1" x14ac:dyDescent="0.3">
      <c r="A71" s="68">
        <v>2</v>
      </c>
      <c r="B71" s="69" t="s">
        <v>93</v>
      </c>
      <c r="C71" s="69" t="s">
        <v>6</v>
      </c>
      <c r="D71" s="74"/>
    </row>
    <row r="72" spans="1:4" s="18" customFormat="1" x14ac:dyDescent="0.25">
      <c r="A72" s="8" t="s">
        <v>87</v>
      </c>
      <c r="B72" s="6" t="s">
        <v>86</v>
      </c>
      <c r="C72" s="48">
        <f>D43</f>
        <v>1135.18</v>
      </c>
      <c r="D72" s="74"/>
    </row>
    <row r="73" spans="1:4" s="18" customFormat="1" x14ac:dyDescent="0.25">
      <c r="A73" s="8" t="s">
        <v>89</v>
      </c>
      <c r="B73" s="6" t="s">
        <v>94</v>
      </c>
      <c r="C73" s="48">
        <f>D57</f>
        <v>2380.21</v>
      </c>
      <c r="D73" s="74"/>
    </row>
    <row r="74" spans="1:4" s="18" customFormat="1" ht="15.75" thickBot="1" x14ac:dyDescent="0.3">
      <c r="A74" s="8" t="s">
        <v>92</v>
      </c>
      <c r="B74" s="6" t="s">
        <v>22</v>
      </c>
      <c r="C74" s="48">
        <f>C68</f>
        <v>947.52</v>
      </c>
      <c r="D74" s="74"/>
    </row>
    <row r="75" spans="1:4" s="18" customFormat="1" ht="15" customHeight="1" thickBot="1" x14ac:dyDescent="0.3">
      <c r="A75" s="196" t="s">
        <v>95</v>
      </c>
      <c r="B75" s="197"/>
      <c r="C75" s="49">
        <f>SUM(C72:C74)</f>
        <v>4462.91</v>
      </c>
      <c r="D75" s="74"/>
    </row>
    <row r="76" spans="1:4" s="18" customFormat="1" ht="15" customHeight="1" x14ac:dyDescent="0.25">
      <c r="A76" s="74"/>
      <c r="B76" s="74"/>
      <c r="C76" s="74"/>
      <c r="D76" s="74"/>
    </row>
    <row r="77" spans="1:4" s="18" customFormat="1" ht="15" customHeight="1" thickBot="1" x14ac:dyDescent="0.3">
      <c r="A77" s="194" t="s">
        <v>96</v>
      </c>
      <c r="B77" s="194"/>
      <c r="C77" s="194"/>
      <c r="D77" s="194"/>
    </row>
    <row r="78" spans="1:4" s="18" customFormat="1" ht="15" customHeight="1" thickBot="1" x14ac:dyDescent="0.3">
      <c r="A78" s="68">
        <v>3</v>
      </c>
      <c r="B78" s="69" t="s">
        <v>39</v>
      </c>
      <c r="C78" s="69" t="s">
        <v>28</v>
      </c>
      <c r="D78" s="70" t="s">
        <v>6</v>
      </c>
    </row>
    <row r="79" spans="1:4" s="18" customFormat="1" x14ac:dyDescent="0.25">
      <c r="A79" s="9" t="s">
        <v>7</v>
      </c>
      <c r="B79" s="41" t="s">
        <v>80</v>
      </c>
      <c r="C79" s="3">
        <v>4.1999999999999997E-3</v>
      </c>
      <c r="D79" s="17">
        <f t="shared" ref="D79:D84" si="0">C79*($D$37+$C$75)</f>
        <v>42.08</v>
      </c>
    </row>
    <row r="80" spans="1:4" s="18" customFormat="1" ht="15" customHeight="1" x14ac:dyDescent="0.25">
      <c r="A80" s="5" t="s">
        <v>9</v>
      </c>
      <c r="B80" s="6" t="s">
        <v>79</v>
      </c>
      <c r="C80" s="3">
        <f>(C79*C56)</f>
        <v>2.9999999999999997E-4</v>
      </c>
      <c r="D80" s="17">
        <f t="shared" si="0"/>
        <v>3.01</v>
      </c>
    </row>
    <row r="81" spans="1:4" s="18" customFormat="1" ht="15" customHeight="1" x14ac:dyDescent="0.25">
      <c r="A81" s="5" t="s">
        <v>11</v>
      </c>
      <c r="B81" s="6" t="s">
        <v>124</v>
      </c>
      <c r="C81" s="3">
        <v>0.04</v>
      </c>
      <c r="D81" s="17">
        <f t="shared" si="0"/>
        <v>400.77</v>
      </c>
    </row>
    <row r="82" spans="1:4" s="18" customFormat="1" ht="15" customHeight="1" x14ac:dyDescent="0.25">
      <c r="A82" s="5" t="s">
        <v>13</v>
      </c>
      <c r="B82" s="6" t="s">
        <v>81</v>
      </c>
      <c r="C82" s="3">
        <v>1E-3</v>
      </c>
      <c r="D82" s="17">
        <f t="shared" si="0"/>
        <v>10.02</v>
      </c>
    </row>
    <row r="83" spans="1:4" s="18" customFormat="1" ht="15" customHeight="1" x14ac:dyDescent="0.25">
      <c r="A83" s="5" t="s">
        <v>14</v>
      </c>
      <c r="B83" s="6" t="s">
        <v>97</v>
      </c>
      <c r="C83" s="3">
        <f>C82*C57</f>
        <v>4.0000000000000002E-4</v>
      </c>
      <c r="D83" s="17">
        <f t="shared" si="0"/>
        <v>4.01</v>
      </c>
    </row>
    <row r="84" spans="1:4" s="18" customFormat="1" ht="15" customHeight="1" thickBot="1" x14ac:dyDescent="0.3">
      <c r="A84" s="37" t="s">
        <v>16</v>
      </c>
      <c r="B84" s="50" t="s">
        <v>118</v>
      </c>
      <c r="C84" s="4"/>
      <c r="D84" s="17">
        <f t="shared" si="0"/>
        <v>0</v>
      </c>
    </row>
    <row r="85" spans="1:4" s="18" customFormat="1" ht="15" customHeight="1" thickBot="1" x14ac:dyDescent="0.3">
      <c r="A85" s="189" t="s">
        <v>36</v>
      </c>
      <c r="B85" s="190"/>
      <c r="C85" s="42">
        <f>SUM(C79:C84)</f>
        <v>4.5900000000000003E-2</v>
      </c>
      <c r="D85" s="16">
        <f>SUM(D79:D84)</f>
        <v>459.89</v>
      </c>
    </row>
    <row r="86" spans="1:4" s="18" customFormat="1" ht="15" customHeight="1" x14ac:dyDescent="0.25">
      <c r="A86" s="73"/>
      <c r="B86" s="73"/>
      <c r="C86" s="73"/>
      <c r="D86" s="73"/>
    </row>
    <row r="87" spans="1:4" s="18" customFormat="1" ht="15" customHeight="1" x14ac:dyDescent="0.25">
      <c r="A87" s="194" t="s">
        <v>98</v>
      </c>
      <c r="B87" s="194"/>
      <c r="C87" s="194"/>
      <c r="D87" s="194"/>
    </row>
    <row r="88" spans="1:4" s="18" customFormat="1" ht="15" customHeight="1" thickBot="1" x14ac:dyDescent="0.3">
      <c r="A88" s="203" t="s">
        <v>100</v>
      </c>
      <c r="B88" s="203"/>
      <c r="C88" s="203"/>
      <c r="D88" s="203"/>
    </row>
    <row r="89" spans="1:4" s="18" customFormat="1" ht="15" customHeight="1" thickBot="1" x14ac:dyDescent="0.3">
      <c r="A89" s="68" t="s">
        <v>26</v>
      </c>
      <c r="B89" s="69" t="s">
        <v>101</v>
      </c>
      <c r="C89" s="51" t="s">
        <v>28</v>
      </c>
      <c r="D89" s="70" t="s">
        <v>6</v>
      </c>
    </row>
    <row r="90" spans="1:4" s="18" customFormat="1" x14ac:dyDescent="0.25">
      <c r="A90" s="9" t="s">
        <v>7</v>
      </c>
      <c r="B90" s="10" t="s">
        <v>125</v>
      </c>
      <c r="C90" s="11">
        <v>0</v>
      </c>
      <c r="D90" s="12">
        <f t="shared" ref="D90:D95" si="1">C90*($D$37+$C$75+$D$85)</f>
        <v>0</v>
      </c>
    </row>
    <row r="91" spans="1:4" s="18" customFormat="1" x14ac:dyDescent="0.25">
      <c r="A91" s="5" t="s">
        <v>9</v>
      </c>
      <c r="B91" s="13" t="s">
        <v>102</v>
      </c>
      <c r="C91" s="11">
        <v>0</v>
      </c>
      <c r="D91" s="12">
        <f t="shared" si="1"/>
        <v>0</v>
      </c>
    </row>
    <row r="92" spans="1:4" s="18" customFormat="1" x14ac:dyDescent="0.25">
      <c r="A92" s="5" t="s">
        <v>11</v>
      </c>
      <c r="B92" s="13" t="s">
        <v>103</v>
      </c>
      <c r="C92" s="11">
        <v>0</v>
      </c>
      <c r="D92" s="12">
        <f t="shared" si="1"/>
        <v>0</v>
      </c>
    </row>
    <row r="93" spans="1:4" s="18" customFormat="1" x14ac:dyDescent="0.25">
      <c r="A93" s="5" t="s">
        <v>13</v>
      </c>
      <c r="B93" s="13" t="s">
        <v>121</v>
      </c>
      <c r="C93" s="11">
        <v>0</v>
      </c>
      <c r="D93" s="12">
        <f t="shared" si="1"/>
        <v>0</v>
      </c>
    </row>
    <row r="94" spans="1:4" s="18" customFormat="1" x14ac:dyDescent="0.25">
      <c r="A94" s="5" t="s">
        <v>14</v>
      </c>
      <c r="B94" s="13" t="s">
        <v>119</v>
      </c>
      <c r="C94" s="11">
        <v>0</v>
      </c>
      <c r="D94" s="12">
        <f t="shared" si="1"/>
        <v>0</v>
      </c>
    </row>
    <row r="95" spans="1:4" s="18" customFormat="1" ht="15.75" thickBot="1" x14ac:dyDescent="0.3">
      <c r="A95" s="5" t="s">
        <v>16</v>
      </c>
      <c r="B95" s="13" t="s">
        <v>19</v>
      </c>
      <c r="C95" s="14"/>
      <c r="D95" s="12">
        <f t="shared" si="1"/>
        <v>0</v>
      </c>
    </row>
    <row r="96" spans="1:4" s="18" customFormat="1" ht="15.75" thickBot="1" x14ac:dyDescent="0.3">
      <c r="A96" s="189" t="s">
        <v>36</v>
      </c>
      <c r="B96" s="190"/>
      <c r="C96" s="15">
        <f>SUM(C90:C95)</f>
        <v>0</v>
      </c>
      <c r="D96" s="16">
        <f>SUM(D90:D95)</f>
        <v>0</v>
      </c>
    </row>
    <row r="97" spans="1:4" s="18" customFormat="1" x14ac:dyDescent="0.25"/>
    <row r="98" spans="1:4" s="18" customFormat="1" ht="16.5" thickBot="1" x14ac:dyDescent="0.3">
      <c r="A98" s="208" t="s">
        <v>104</v>
      </c>
      <c r="B98" s="208"/>
      <c r="C98" s="208"/>
      <c r="D98" s="208"/>
    </row>
    <row r="99" spans="1:4" s="18" customFormat="1" ht="15.75" thickBot="1" x14ac:dyDescent="0.3">
      <c r="A99" s="68" t="s">
        <v>37</v>
      </c>
      <c r="B99" s="69" t="s">
        <v>105</v>
      </c>
      <c r="C99" s="52" t="s">
        <v>6</v>
      </c>
    </row>
    <row r="100" spans="1:4" s="18" customFormat="1" ht="15.75" thickBot="1" x14ac:dyDescent="0.3">
      <c r="A100" s="9" t="s">
        <v>7</v>
      </c>
      <c r="B100" s="41" t="s">
        <v>106</v>
      </c>
      <c r="C100" s="53"/>
    </row>
    <row r="101" spans="1:4" s="18" customFormat="1" ht="15.75" thickBot="1" x14ac:dyDescent="0.3">
      <c r="A101" s="189" t="s">
        <v>36</v>
      </c>
      <c r="B101" s="190"/>
      <c r="C101" s="54"/>
    </row>
    <row r="102" spans="1:4" s="18" customFormat="1" x14ac:dyDescent="0.25"/>
    <row r="103" spans="1:4" s="18" customFormat="1" ht="15.75" thickBot="1" x14ac:dyDescent="0.3">
      <c r="A103" s="209" t="s">
        <v>107</v>
      </c>
      <c r="B103" s="209"/>
      <c r="C103" s="209"/>
    </row>
    <row r="104" spans="1:4" s="18" customFormat="1" ht="15.75" thickBot="1" x14ac:dyDescent="0.3">
      <c r="A104" s="68">
        <v>4</v>
      </c>
      <c r="B104" s="69" t="s">
        <v>40</v>
      </c>
      <c r="C104" s="52" t="s">
        <v>6</v>
      </c>
    </row>
    <row r="105" spans="1:4" s="18" customFormat="1" x14ac:dyDescent="0.25">
      <c r="A105" s="5" t="s">
        <v>26</v>
      </c>
      <c r="B105" s="41" t="s">
        <v>101</v>
      </c>
      <c r="C105" s="53">
        <f>D96</f>
        <v>0</v>
      </c>
    </row>
    <row r="106" spans="1:4" s="18" customFormat="1" ht="15.75" thickBot="1" x14ac:dyDescent="0.3">
      <c r="A106" s="5" t="s">
        <v>37</v>
      </c>
      <c r="B106" s="55" t="s">
        <v>105</v>
      </c>
      <c r="C106" s="53">
        <f>C100</f>
        <v>0</v>
      </c>
    </row>
    <row r="107" spans="1:4" s="18" customFormat="1" ht="15.75" thickBot="1" x14ac:dyDescent="0.3">
      <c r="A107" s="189" t="s">
        <v>36</v>
      </c>
      <c r="B107" s="190"/>
      <c r="C107" s="56">
        <f>SUM(C105:C106)</f>
        <v>0</v>
      </c>
    </row>
    <row r="108" spans="1:4" s="18" customFormat="1" x14ac:dyDescent="0.25">
      <c r="A108" s="40"/>
      <c r="D108" s="20"/>
    </row>
    <row r="109" spans="1:4" s="18" customFormat="1" ht="16.5" thickBot="1" x14ac:dyDescent="0.3">
      <c r="A109" s="194" t="s">
        <v>108</v>
      </c>
      <c r="B109" s="194"/>
      <c r="C109" s="194"/>
      <c r="D109" s="194"/>
    </row>
    <row r="110" spans="1:4" s="18" customFormat="1" ht="15.75" thickBot="1" x14ac:dyDescent="0.3">
      <c r="A110" s="68">
        <v>5</v>
      </c>
      <c r="B110" s="191" t="s">
        <v>25</v>
      </c>
      <c r="C110" s="195"/>
      <c r="D110" s="34" t="s">
        <v>6</v>
      </c>
    </row>
    <row r="111" spans="1:4" s="18" customFormat="1" x14ac:dyDescent="0.25">
      <c r="A111" s="9" t="s">
        <v>7</v>
      </c>
      <c r="B111" s="179" t="s">
        <v>78</v>
      </c>
      <c r="C111" s="180"/>
      <c r="D111" s="35">
        <v>0</v>
      </c>
    </row>
    <row r="112" spans="1:4" s="18" customFormat="1" x14ac:dyDescent="0.25">
      <c r="A112" s="5" t="s">
        <v>9</v>
      </c>
      <c r="B112" s="181" t="s">
        <v>64</v>
      </c>
      <c r="C112" s="182"/>
      <c r="D112" s="36">
        <v>0</v>
      </c>
    </row>
    <row r="113" spans="1:4" s="18" customFormat="1" x14ac:dyDescent="0.25">
      <c r="A113" s="5" t="s">
        <v>11</v>
      </c>
      <c r="B113" s="181" t="s">
        <v>65</v>
      </c>
      <c r="C113" s="182"/>
      <c r="D113" s="36">
        <v>0</v>
      </c>
    </row>
    <row r="114" spans="1:4" s="18" customFormat="1" ht="15.75" thickBot="1" x14ac:dyDescent="0.3">
      <c r="A114" s="37" t="s">
        <v>13</v>
      </c>
      <c r="B114" s="183" t="s">
        <v>19</v>
      </c>
      <c r="C114" s="184"/>
      <c r="D114" s="38">
        <v>0</v>
      </c>
    </row>
    <row r="115" spans="1:4" s="18" customFormat="1" ht="15.75" customHeight="1" thickBot="1" x14ac:dyDescent="0.3">
      <c r="A115" s="196" t="s">
        <v>67</v>
      </c>
      <c r="B115" s="197"/>
      <c r="C115" s="195"/>
      <c r="D115" s="39">
        <f>SUM(D111:D114)</f>
        <v>0</v>
      </c>
    </row>
    <row r="116" spans="1:4" s="18" customFormat="1" x14ac:dyDescent="0.25"/>
    <row r="117" spans="1:4" s="18" customFormat="1" ht="16.5" thickBot="1" x14ac:dyDescent="0.3">
      <c r="A117" s="194" t="s">
        <v>109</v>
      </c>
      <c r="B117" s="194"/>
      <c r="C117" s="194"/>
      <c r="D117" s="194"/>
    </row>
    <row r="118" spans="1:4" s="18" customFormat="1" ht="15.75" thickBot="1" x14ac:dyDescent="0.3">
      <c r="A118" s="68">
        <v>5</v>
      </c>
      <c r="B118" s="69" t="s">
        <v>41</v>
      </c>
      <c r="C118" s="51" t="s">
        <v>28</v>
      </c>
      <c r="D118" s="70" t="s">
        <v>6</v>
      </c>
    </row>
    <row r="119" spans="1:4" s="18" customFormat="1" x14ac:dyDescent="0.25">
      <c r="A119" s="9" t="s">
        <v>7</v>
      </c>
      <c r="B119" s="10" t="s">
        <v>42</v>
      </c>
      <c r="C119" s="11">
        <v>1.1999999999999999E-3</v>
      </c>
      <c r="D119" s="57">
        <f>C119*$D$135</f>
        <v>12.58</v>
      </c>
    </row>
    <row r="120" spans="1:4" s="18" customFormat="1" x14ac:dyDescent="0.25">
      <c r="A120" s="5" t="s">
        <v>9</v>
      </c>
      <c r="B120" s="13" t="s">
        <v>45</v>
      </c>
      <c r="C120" s="11">
        <v>1.5E-3</v>
      </c>
      <c r="D120" s="57">
        <f>C120*(D119+$D$135)</f>
        <v>15.74</v>
      </c>
    </row>
    <row r="121" spans="1:4" s="18" customFormat="1" x14ac:dyDescent="0.25">
      <c r="A121" s="5" t="s">
        <v>11</v>
      </c>
      <c r="B121" s="6" t="s">
        <v>43</v>
      </c>
      <c r="C121" s="58">
        <f>SUM(C122:C125)</f>
        <v>7.3899999999999993E-2</v>
      </c>
      <c r="D121" s="59"/>
    </row>
    <row r="122" spans="1:4" s="18" customFormat="1" x14ac:dyDescent="0.25">
      <c r="A122" s="5" t="s">
        <v>61</v>
      </c>
      <c r="B122" s="6" t="s">
        <v>44</v>
      </c>
      <c r="C122" s="60">
        <v>0</v>
      </c>
      <c r="D122" s="59"/>
    </row>
    <row r="123" spans="1:4" s="18" customFormat="1" x14ac:dyDescent="0.25">
      <c r="A123" s="5" t="s">
        <v>62</v>
      </c>
      <c r="B123" s="6" t="s">
        <v>51</v>
      </c>
      <c r="C123" s="60">
        <v>4.3E-3</v>
      </c>
      <c r="D123" s="59">
        <f>(D135+D119+D120)/(1-C121)*C123</f>
        <v>48.79</v>
      </c>
    </row>
    <row r="124" spans="1:4" s="18" customFormat="1" x14ac:dyDescent="0.25">
      <c r="A124" s="5" t="s">
        <v>63</v>
      </c>
      <c r="B124" s="6" t="s">
        <v>52</v>
      </c>
      <c r="C124" s="60">
        <v>1.9599999999999999E-2</v>
      </c>
      <c r="D124" s="59">
        <f>(D135+D119+D120)/(1-C121)*C124</f>
        <v>222.38</v>
      </c>
    </row>
    <row r="125" spans="1:4" s="18" customFormat="1" ht="15.75" thickBot="1" x14ac:dyDescent="0.3">
      <c r="A125" s="5" t="s">
        <v>110</v>
      </c>
      <c r="B125" s="44" t="s">
        <v>120</v>
      </c>
      <c r="C125" s="60">
        <v>0.05</v>
      </c>
      <c r="D125" s="59">
        <f>(D135+D119+D120)/(1-C121)*C125</f>
        <v>567.29999999999995</v>
      </c>
    </row>
    <row r="126" spans="1:4" s="18" customFormat="1" ht="15.75" thickBot="1" x14ac:dyDescent="0.3">
      <c r="A126" s="189" t="s">
        <v>36</v>
      </c>
      <c r="B126" s="190"/>
      <c r="C126" s="190"/>
      <c r="D126" s="61">
        <f>SUM(D119:D125)</f>
        <v>866.79</v>
      </c>
    </row>
    <row r="127" spans="1:4" s="18" customFormat="1" ht="15.75" customHeight="1" x14ac:dyDescent="0.25">
      <c r="A127" s="40"/>
      <c r="D127" s="20"/>
    </row>
    <row r="128" spans="1:4" s="18" customFormat="1" ht="16.5" thickBot="1" x14ac:dyDescent="0.3">
      <c r="A128" s="213" t="s">
        <v>117</v>
      </c>
      <c r="B128" s="213"/>
      <c r="C128" s="213"/>
      <c r="D128" s="213"/>
    </row>
    <row r="129" spans="1:5" s="18" customFormat="1" ht="15.75" customHeight="1" thickBot="1" x14ac:dyDescent="0.3">
      <c r="A129" s="196" t="s">
        <v>46</v>
      </c>
      <c r="B129" s="197"/>
      <c r="C129" s="195"/>
      <c r="D129" s="70" t="s">
        <v>47</v>
      </c>
    </row>
    <row r="130" spans="1:5" s="18" customFormat="1" x14ac:dyDescent="0.25">
      <c r="A130" s="9" t="s">
        <v>7</v>
      </c>
      <c r="B130" s="179" t="s">
        <v>48</v>
      </c>
      <c r="C130" s="180"/>
      <c r="D130" s="62">
        <f>D37</f>
        <v>5556.46</v>
      </c>
    </row>
    <row r="131" spans="1:5" s="18" customFormat="1" x14ac:dyDescent="0.25">
      <c r="A131" s="5" t="s">
        <v>9</v>
      </c>
      <c r="B131" s="181" t="s">
        <v>111</v>
      </c>
      <c r="C131" s="182"/>
      <c r="D131" s="63">
        <f>C75</f>
        <v>4462.91</v>
      </c>
      <c r="E131" s="129"/>
    </row>
    <row r="132" spans="1:5" s="18" customFormat="1" x14ac:dyDescent="0.25">
      <c r="A132" s="5" t="s">
        <v>11</v>
      </c>
      <c r="B132" s="181" t="s">
        <v>112</v>
      </c>
      <c r="C132" s="182"/>
      <c r="D132" s="63">
        <f>D85</f>
        <v>459.89</v>
      </c>
    </row>
    <row r="133" spans="1:5" s="18" customFormat="1" ht="15" customHeight="1" x14ac:dyDescent="0.25">
      <c r="A133" s="5" t="s">
        <v>13</v>
      </c>
      <c r="B133" s="71" t="s">
        <v>113</v>
      </c>
      <c r="C133" s="72"/>
      <c r="D133" s="63">
        <f>C107</f>
        <v>0</v>
      </c>
    </row>
    <row r="134" spans="1:5" s="18" customFormat="1" x14ac:dyDescent="0.25">
      <c r="A134" s="5" t="s">
        <v>14</v>
      </c>
      <c r="B134" s="181" t="s">
        <v>114</v>
      </c>
      <c r="C134" s="182"/>
      <c r="D134" s="63">
        <f>D115</f>
        <v>0</v>
      </c>
    </row>
    <row r="135" spans="1:5" s="18" customFormat="1" ht="15" customHeight="1" x14ac:dyDescent="0.25">
      <c r="A135" s="214" t="s">
        <v>115</v>
      </c>
      <c r="B135" s="215"/>
      <c r="C135" s="216"/>
      <c r="D135" s="63">
        <f>SUM(D130:D134)</f>
        <v>10479.26</v>
      </c>
    </row>
    <row r="136" spans="1:5" s="18" customFormat="1" ht="15.75" customHeight="1" x14ac:dyDescent="0.25">
      <c r="A136" s="37" t="s">
        <v>16</v>
      </c>
      <c r="B136" s="217" t="s">
        <v>116</v>
      </c>
      <c r="C136" s="218"/>
      <c r="D136" s="64">
        <f>D126</f>
        <v>866.79</v>
      </c>
    </row>
    <row r="137" spans="1:5" s="18" customFormat="1" ht="15" customHeight="1" x14ac:dyDescent="0.25">
      <c r="A137" s="219" t="s">
        <v>126</v>
      </c>
      <c r="B137" s="219"/>
      <c r="C137" s="219"/>
      <c r="D137" s="65">
        <f>SUM(D135:D136)</f>
        <v>11346.05</v>
      </c>
    </row>
    <row r="138" spans="1:5" s="18" customFormat="1" ht="15.75" customHeight="1" thickBot="1" x14ac:dyDescent="0.3">
      <c r="A138" s="210" t="s">
        <v>127</v>
      </c>
      <c r="B138" s="211"/>
      <c r="C138" s="212"/>
      <c r="D138" s="66">
        <f>SUM(D135:D136)*1</f>
        <v>11346.05</v>
      </c>
    </row>
  </sheetData>
  <mergeCells count="77">
    <mergeCell ref="A138:C138"/>
    <mergeCell ref="A117:D117"/>
    <mergeCell ref="A126:C126"/>
    <mergeCell ref="A128:D128"/>
    <mergeCell ref="A129:C129"/>
    <mergeCell ref="B130:C130"/>
    <mergeCell ref="B131:C131"/>
    <mergeCell ref="B132:C132"/>
    <mergeCell ref="B134:C134"/>
    <mergeCell ref="A135:C135"/>
    <mergeCell ref="B136:C136"/>
    <mergeCell ref="A137:C137"/>
    <mergeCell ref="A115:C115"/>
    <mergeCell ref="A96:B96"/>
    <mergeCell ref="A98:D98"/>
    <mergeCell ref="A101:B101"/>
    <mergeCell ref="A103:C103"/>
    <mergeCell ref="A107:B107"/>
    <mergeCell ref="A109:D109"/>
    <mergeCell ref="B110:C110"/>
    <mergeCell ref="B111:C111"/>
    <mergeCell ref="B112:C112"/>
    <mergeCell ref="B113:C113"/>
    <mergeCell ref="B114:C114"/>
    <mergeCell ref="A88:D88"/>
    <mergeCell ref="C65:D65"/>
    <mergeCell ref="C66:D66"/>
    <mergeCell ref="C67:D67"/>
    <mergeCell ref="A68:B68"/>
    <mergeCell ref="C68:D68"/>
    <mergeCell ref="A69:D69"/>
    <mergeCell ref="A70:C70"/>
    <mergeCell ref="A75:B75"/>
    <mergeCell ref="A77:D77"/>
    <mergeCell ref="A85:B85"/>
    <mergeCell ref="A87:D87"/>
    <mergeCell ref="C60:D60"/>
    <mergeCell ref="C61:D61"/>
    <mergeCell ref="C62:D62"/>
    <mergeCell ref="C63:D63"/>
    <mergeCell ref="C64:D64"/>
    <mergeCell ref="A59:D59"/>
    <mergeCell ref="B32:C32"/>
    <mergeCell ref="B33:C33"/>
    <mergeCell ref="B34:C34"/>
    <mergeCell ref="B35:C35"/>
    <mergeCell ref="B36:C36"/>
    <mergeCell ref="A37:C37"/>
    <mergeCell ref="A39:D39"/>
    <mergeCell ref="A43:B43"/>
    <mergeCell ref="A45:C45"/>
    <mergeCell ref="A47:D47"/>
    <mergeCell ref="A57:B57"/>
    <mergeCell ref="B31:C31"/>
    <mergeCell ref="A18:B18"/>
    <mergeCell ref="A19:B19"/>
    <mergeCell ref="A21:D21"/>
    <mergeCell ref="B22:C22"/>
    <mergeCell ref="B23:C23"/>
    <mergeCell ref="B24:C24"/>
    <mergeCell ref="B25:C25"/>
    <mergeCell ref="B26:C26"/>
    <mergeCell ref="A28:D28"/>
    <mergeCell ref="B29:C29"/>
    <mergeCell ref="B30:C30"/>
    <mergeCell ref="A17:D17"/>
    <mergeCell ref="A1:D2"/>
    <mergeCell ref="A3:D4"/>
    <mergeCell ref="B6:D6"/>
    <mergeCell ref="B7:D7"/>
    <mergeCell ref="B8:D8"/>
    <mergeCell ref="A10:D10"/>
    <mergeCell ref="B11:C11"/>
    <mergeCell ref="B12:C12"/>
    <mergeCell ref="B13:C13"/>
    <mergeCell ref="B14:C14"/>
    <mergeCell ref="B15:C15"/>
  </mergeCells>
  <printOptions horizontalCentered="1"/>
  <pageMargins left="0.23622047244094491" right="0.23622047244094491" top="0.86614173228346458" bottom="0.43307086614173229" header="0.15748031496062992" footer="0.31496062992125984"/>
  <pageSetup paperSize="9" scale="3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</sheetPr>
  <dimension ref="A1:D138"/>
  <sheetViews>
    <sheetView view="pageBreakPreview" topLeftCell="A13" zoomScale="90" zoomScaleNormal="100" zoomScaleSheetLayoutView="90" workbookViewId="0">
      <selection activeCell="A39" sqref="A39:D39"/>
    </sheetView>
  </sheetViews>
  <sheetFormatPr defaultRowHeight="15" x14ac:dyDescent="0.25"/>
  <cols>
    <col min="1" max="1" width="14.5703125" customWidth="1"/>
    <col min="2" max="2" width="59" customWidth="1"/>
    <col min="3" max="3" width="20" customWidth="1"/>
    <col min="4" max="4" width="40.42578125" customWidth="1"/>
  </cols>
  <sheetData>
    <row r="1" spans="1:4" ht="27" customHeight="1" x14ac:dyDescent="0.25">
      <c r="A1" s="165" t="s">
        <v>140</v>
      </c>
      <c r="B1" s="166"/>
      <c r="C1" s="166"/>
      <c r="D1" s="166"/>
    </row>
    <row r="2" spans="1:4" ht="117.75" customHeight="1" thickBot="1" x14ac:dyDescent="0.3">
      <c r="A2" s="167"/>
      <c r="B2" s="167"/>
      <c r="C2" s="167"/>
      <c r="D2" s="167"/>
    </row>
    <row r="3" spans="1:4" x14ac:dyDescent="0.25">
      <c r="A3" s="227" t="s">
        <v>53</v>
      </c>
      <c r="B3" s="227"/>
      <c r="C3" s="227"/>
      <c r="D3" s="227"/>
    </row>
    <row r="4" spans="1:4" x14ac:dyDescent="0.25">
      <c r="A4" s="227"/>
      <c r="B4" s="227"/>
      <c r="C4" s="227"/>
      <c r="D4" s="227"/>
    </row>
    <row r="5" spans="1:4" x14ac:dyDescent="0.25">
      <c r="A5" s="221"/>
      <c r="B5" s="222"/>
      <c r="C5" s="222"/>
      <c r="D5" s="223"/>
    </row>
    <row r="6" spans="1:4" x14ac:dyDescent="0.25">
      <c r="A6" s="87" t="s">
        <v>69</v>
      </c>
      <c r="B6" s="228"/>
      <c r="C6" s="228"/>
      <c r="D6" s="228"/>
    </row>
    <row r="7" spans="1:4" x14ac:dyDescent="0.25">
      <c r="A7" s="87" t="s">
        <v>68</v>
      </c>
      <c r="B7" s="229"/>
      <c r="C7" s="230"/>
      <c r="D7" s="230"/>
    </row>
    <row r="8" spans="1:4" x14ac:dyDescent="0.25">
      <c r="A8" s="88" t="s">
        <v>70</v>
      </c>
      <c r="B8" s="231"/>
      <c r="C8" s="231"/>
      <c r="D8" s="231"/>
    </row>
    <row r="9" spans="1:4" x14ac:dyDescent="0.25">
      <c r="A9" s="224"/>
      <c r="B9" s="225"/>
      <c r="C9" s="225"/>
      <c r="D9" s="226"/>
    </row>
    <row r="10" spans="1:4" x14ac:dyDescent="0.25">
      <c r="A10" s="220" t="s">
        <v>54</v>
      </c>
      <c r="B10" s="220"/>
      <c r="C10" s="220"/>
      <c r="D10" s="220"/>
    </row>
    <row r="11" spans="1:4" x14ac:dyDescent="0.25">
      <c r="A11" s="8" t="s">
        <v>7</v>
      </c>
      <c r="B11" s="228" t="s">
        <v>55</v>
      </c>
      <c r="C11" s="228"/>
      <c r="D11" s="6"/>
    </row>
    <row r="12" spans="1:4" x14ac:dyDescent="0.25">
      <c r="A12" s="8" t="s">
        <v>9</v>
      </c>
      <c r="B12" s="228" t="s">
        <v>56</v>
      </c>
      <c r="C12" s="228"/>
      <c r="D12" s="8" t="s">
        <v>57</v>
      </c>
    </row>
    <row r="13" spans="1:4" x14ac:dyDescent="0.25">
      <c r="A13" s="8" t="s">
        <v>11</v>
      </c>
      <c r="B13" s="228" t="s">
        <v>66</v>
      </c>
      <c r="C13" s="228"/>
      <c r="D13" s="8" t="s">
        <v>137</v>
      </c>
    </row>
    <row r="14" spans="1:4" x14ac:dyDescent="0.25">
      <c r="A14" s="8" t="s">
        <v>13</v>
      </c>
      <c r="B14" s="228" t="s">
        <v>58</v>
      </c>
      <c r="C14" s="228"/>
      <c r="D14" s="8" t="s">
        <v>169</v>
      </c>
    </row>
    <row r="15" spans="1:4" x14ac:dyDescent="0.25">
      <c r="A15" s="8" t="s">
        <v>14</v>
      </c>
      <c r="B15" s="228" t="s">
        <v>59</v>
      </c>
      <c r="C15" s="228"/>
      <c r="D15" s="8">
        <v>12</v>
      </c>
    </row>
    <row r="16" spans="1:4" x14ac:dyDescent="0.25">
      <c r="A16" s="24"/>
      <c r="B16" s="24"/>
      <c r="C16" s="24"/>
      <c r="D16" s="20"/>
    </row>
    <row r="17" spans="1:4" x14ac:dyDescent="0.25">
      <c r="A17" s="220" t="s">
        <v>60</v>
      </c>
      <c r="B17" s="220"/>
      <c r="C17" s="220"/>
      <c r="D17" s="220"/>
    </row>
    <row r="18" spans="1:4" x14ac:dyDescent="0.25">
      <c r="A18" s="219" t="s">
        <v>71</v>
      </c>
      <c r="B18" s="219"/>
      <c r="C18" s="81" t="s">
        <v>72</v>
      </c>
      <c r="D18" s="81" t="s">
        <v>73</v>
      </c>
    </row>
    <row r="19" spans="1:4" x14ac:dyDescent="0.25">
      <c r="A19" s="219" t="s">
        <v>145</v>
      </c>
      <c r="B19" s="219"/>
      <c r="C19" s="8" t="s">
        <v>74</v>
      </c>
      <c r="D19" s="8">
        <v>12</v>
      </c>
    </row>
    <row r="20" spans="1:4" x14ac:dyDescent="0.25">
      <c r="A20" s="20"/>
      <c r="B20" s="18"/>
      <c r="C20" s="18"/>
      <c r="D20" s="20"/>
    </row>
    <row r="21" spans="1:4" x14ac:dyDescent="0.25">
      <c r="A21" s="219" t="s">
        <v>0</v>
      </c>
      <c r="B21" s="219"/>
      <c r="C21" s="219"/>
      <c r="D21" s="219"/>
    </row>
    <row r="22" spans="1:4" x14ac:dyDescent="0.25">
      <c r="A22" s="8">
        <v>1</v>
      </c>
      <c r="B22" s="228" t="s">
        <v>1</v>
      </c>
      <c r="C22" s="228"/>
      <c r="D22" s="8" t="str">
        <f>A19</f>
        <v>Encarregado-Geral</v>
      </c>
    </row>
    <row r="23" spans="1:4" x14ac:dyDescent="0.25">
      <c r="A23" s="8">
        <v>2</v>
      </c>
      <c r="B23" s="228" t="s">
        <v>130</v>
      </c>
      <c r="C23" s="228"/>
      <c r="D23" s="82">
        <v>4019.36</v>
      </c>
    </row>
    <row r="24" spans="1:4" x14ac:dyDescent="0.25">
      <c r="A24" s="8">
        <v>3</v>
      </c>
      <c r="B24" s="232" t="s">
        <v>123</v>
      </c>
      <c r="C24" s="232"/>
      <c r="D24" s="8" t="str">
        <f>A19</f>
        <v>Encarregado-Geral</v>
      </c>
    </row>
    <row r="25" spans="1:4" x14ac:dyDescent="0.25">
      <c r="A25" s="8">
        <v>4</v>
      </c>
      <c r="B25" s="228" t="s">
        <v>2</v>
      </c>
      <c r="C25" s="228"/>
      <c r="D25" s="83" t="s">
        <v>170</v>
      </c>
    </row>
    <row r="26" spans="1:4" x14ac:dyDescent="0.25">
      <c r="A26" s="8">
        <v>5</v>
      </c>
      <c r="B26" s="228" t="s">
        <v>75</v>
      </c>
      <c r="C26" s="228"/>
      <c r="D26" s="8"/>
    </row>
    <row r="27" spans="1:4" x14ac:dyDescent="0.25">
      <c r="A27" s="24"/>
      <c r="B27" s="18"/>
      <c r="C27" s="18"/>
      <c r="D27" s="20"/>
    </row>
    <row r="28" spans="1:4" ht="15.75" x14ac:dyDescent="0.25">
      <c r="A28" s="233" t="s">
        <v>3</v>
      </c>
      <c r="B28" s="233"/>
      <c r="C28" s="233"/>
      <c r="D28" s="233"/>
    </row>
    <row r="29" spans="1:4" x14ac:dyDescent="0.25">
      <c r="A29" s="81" t="s">
        <v>4</v>
      </c>
      <c r="B29" s="219" t="s">
        <v>5</v>
      </c>
      <c r="C29" s="219"/>
      <c r="D29" s="89" t="s">
        <v>6</v>
      </c>
    </row>
    <row r="30" spans="1:4" x14ac:dyDescent="0.25">
      <c r="A30" s="8" t="s">
        <v>7</v>
      </c>
      <c r="B30" s="228" t="s">
        <v>8</v>
      </c>
      <c r="C30" s="228"/>
      <c r="D30" s="48">
        <f>D23</f>
        <v>4019.36</v>
      </c>
    </row>
    <row r="31" spans="1:4" x14ac:dyDescent="0.25">
      <c r="A31" s="8" t="s">
        <v>9</v>
      </c>
      <c r="B31" s="228" t="s">
        <v>10</v>
      </c>
      <c r="C31" s="228"/>
      <c r="D31" s="48"/>
    </row>
    <row r="32" spans="1:4" x14ac:dyDescent="0.25">
      <c r="A32" s="8" t="s">
        <v>11</v>
      </c>
      <c r="B32" s="228" t="s">
        <v>12</v>
      </c>
      <c r="C32" s="228"/>
      <c r="D32" s="48"/>
    </row>
    <row r="33" spans="1:4" x14ac:dyDescent="0.25">
      <c r="A33" s="8" t="s">
        <v>13</v>
      </c>
      <c r="B33" s="228" t="s">
        <v>76</v>
      </c>
      <c r="C33" s="228"/>
      <c r="D33" s="48"/>
    </row>
    <row r="34" spans="1:4" x14ac:dyDescent="0.25">
      <c r="A34" s="8" t="s">
        <v>14</v>
      </c>
      <c r="B34" s="228" t="s">
        <v>15</v>
      </c>
      <c r="C34" s="228"/>
      <c r="D34" s="48"/>
    </row>
    <row r="35" spans="1:4" x14ac:dyDescent="0.25">
      <c r="A35" s="8" t="s">
        <v>16</v>
      </c>
      <c r="B35" s="232" t="s">
        <v>82</v>
      </c>
      <c r="C35" s="232"/>
      <c r="D35" s="48"/>
    </row>
    <row r="36" spans="1:4" x14ac:dyDescent="0.25">
      <c r="A36" s="8" t="s">
        <v>17</v>
      </c>
      <c r="B36" s="228" t="s">
        <v>19</v>
      </c>
      <c r="C36" s="228"/>
      <c r="D36" s="48"/>
    </row>
    <row r="37" spans="1:4" x14ac:dyDescent="0.25">
      <c r="A37" s="219" t="s">
        <v>20</v>
      </c>
      <c r="B37" s="219"/>
      <c r="C37" s="219"/>
      <c r="D37" s="48">
        <f>SUM(D30:D36)</f>
        <v>4019.36</v>
      </c>
    </row>
    <row r="38" spans="1:4" x14ac:dyDescent="0.25">
      <c r="A38" s="40"/>
      <c r="B38" s="18"/>
      <c r="C38" s="18"/>
      <c r="D38" s="20"/>
    </row>
    <row r="39" spans="1:4" ht="15.75" x14ac:dyDescent="0.25">
      <c r="A39" s="233" t="s">
        <v>21</v>
      </c>
      <c r="B39" s="233"/>
      <c r="C39" s="233"/>
      <c r="D39" s="233"/>
    </row>
    <row r="40" spans="1:4" x14ac:dyDescent="0.25">
      <c r="A40" s="81" t="s">
        <v>87</v>
      </c>
      <c r="B40" s="81" t="s">
        <v>86</v>
      </c>
      <c r="C40" s="81" t="s">
        <v>28</v>
      </c>
      <c r="D40" s="81" t="s">
        <v>6</v>
      </c>
    </row>
    <row r="41" spans="1:4" x14ac:dyDescent="0.25">
      <c r="A41" s="8" t="s">
        <v>7</v>
      </c>
      <c r="B41" s="6" t="s">
        <v>38</v>
      </c>
      <c r="C41" s="92">
        <f>1/12</f>
        <v>8.3299999999999999E-2</v>
      </c>
      <c r="D41" s="90">
        <f>C41*D37</f>
        <v>334.81</v>
      </c>
    </row>
    <row r="42" spans="1:4" x14ac:dyDescent="0.25">
      <c r="A42" s="8" t="s">
        <v>9</v>
      </c>
      <c r="B42" s="6" t="s">
        <v>83</v>
      </c>
      <c r="C42" s="92">
        <v>0.121</v>
      </c>
      <c r="D42" s="90">
        <f>D37*C42</f>
        <v>486.34</v>
      </c>
    </row>
    <row r="43" spans="1:4" x14ac:dyDescent="0.25">
      <c r="A43" s="219" t="s">
        <v>36</v>
      </c>
      <c r="B43" s="219"/>
      <c r="C43" s="91">
        <f>SUM(C41:C42)</f>
        <v>0.20430000000000001</v>
      </c>
      <c r="D43" s="90">
        <f>SUM(D41:D42)</f>
        <v>821.15</v>
      </c>
    </row>
    <row r="44" spans="1:4" x14ac:dyDescent="0.25">
      <c r="A44" s="234"/>
      <c r="B44" s="235"/>
      <c r="C44" s="235"/>
      <c r="D44" s="236"/>
    </row>
    <row r="45" spans="1:4" x14ac:dyDescent="0.25">
      <c r="A45" s="198" t="s">
        <v>128</v>
      </c>
      <c r="B45" s="198"/>
      <c r="C45" s="198"/>
      <c r="D45" s="84">
        <f>D37+D43</f>
        <v>4840.51</v>
      </c>
    </row>
    <row r="46" spans="1:4" x14ac:dyDescent="0.25">
      <c r="A46" s="40"/>
      <c r="B46" s="18"/>
      <c r="C46" s="18"/>
      <c r="D46" s="20"/>
    </row>
    <row r="47" spans="1:4" ht="15.75" x14ac:dyDescent="0.25">
      <c r="A47" s="233" t="s">
        <v>88</v>
      </c>
      <c r="B47" s="233"/>
      <c r="C47" s="233"/>
      <c r="D47" s="233"/>
    </row>
    <row r="48" spans="1:4" x14ac:dyDescent="0.25">
      <c r="A48" s="81" t="s">
        <v>89</v>
      </c>
      <c r="B48" s="81" t="s">
        <v>27</v>
      </c>
      <c r="C48" s="81" t="s">
        <v>28</v>
      </c>
      <c r="D48" s="81" t="s">
        <v>6</v>
      </c>
    </row>
    <row r="49" spans="1:4" x14ac:dyDescent="0.25">
      <c r="A49" s="8" t="s">
        <v>7</v>
      </c>
      <c r="B49" s="6" t="s">
        <v>29</v>
      </c>
      <c r="C49" s="92">
        <v>0.2</v>
      </c>
      <c r="D49" s="90">
        <f>C49*(D37+D43)</f>
        <v>968.1</v>
      </c>
    </row>
    <row r="50" spans="1:4" x14ac:dyDescent="0.25">
      <c r="A50" s="8" t="s">
        <v>9</v>
      </c>
      <c r="B50" s="44" t="s">
        <v>33</v>
      </c>
      <c r="C50" s="92">
        <v>2.5000000000000001E-2</v>
      </c>
      <c r="D50" s="90">
        <f>C50*(D$37+D43)</f>
        <v>121.01</v>
      </c>
    </row>
    <row r="51" spans="1:4" x14ac:dyDescent="0.25">
      <c r="A51" s="8" t="s">
        <v>11</v>
      </c>
      <c r="B51" s="6" t="s">
        <v>90</v>
      </c>
      <c r="C51" s="92">
        <v>2.6100000000000002E-2</v>
      </c>
      <c r="D51" s="90">
        <f>C51*(D$37+D43)</f>
        <v>126.34</v>
      </c>
    </row>
    <row r="52" spans="1:4" x14ac:dyDescent="0.25">
      <c r="A52" s="8" t="s">
        <v>13</v>
      </c>
      <c r="B52" s="6" t="s">
        <v>30</v>
      </c>
      <c r="C52" s="92">
        <v>1.4999999999999999E-2</v>
      </c>
      <c r="D52" s="90">
        <f>C52*(D$37+D43)</f>
        <v>72.61</v>
      </c>
    </row>
    <row r="53" spans="1:4" x14ac:dyDescent="0.25">
      <c r="A53" s="8" t="s">
        <v>14</v>
      </c>
      <c r="B53" s="6" t="s">
        <v>31</v>
      </c>
      <c r="C53" s="92">
        <v>0.01</v>
      </c>
      <c r="D53" s="90">
        <f>C53*(D43+D$37)</f>
        <v>48.41</v>
      </c>
    </row>
    <row r="54" spans="1:4" x14ac:dyDescent="0.25">
      <c r="A54" s="8" t="s">
        <v>16</v>
      </c>
      <c r="B54" s="6" t="s">
        <v>35</v>
      </c>
      <c r="C54" s="92">
        <v>6.0000000000000001E-3</v>
      </c>
      <c r="D54" s="90">
        <f>C54*(D$37+D43)</f>
        <v>29.04</v>
      </c>
    </row>
    <row r="55" spans="1:4" x14ac:dyDescent="0.25">
      <c r="A55" s="8" t="s">
        <v>17</v>
      </c>
      <c r="B55" s="6" t="s">
        <v>32</v>
      </c>
      <c r="C55" s="92">
        <v>2E-3</v>
      </c>
      <c r="D55" s="90">
        <f>C55*(D$37+D43)</f>
        <v>9.68</v>
      </c>
    </row>
    <row r="56" spans="1:4" x14ac:dyDescent="0.25">
      <c r="A56" s="8" t="s">
        <v>18</v>
      </c>
      <c r="B56" s="6" t="s">
        <v>34</v>
      </c>
      <c r="C56" s="92">
        <v>0.08</v>
      </c>
      <c r="D56" s="90">
        <f>C56*(D$37+D43)</f>
        <v>387.24</v>
      </c>
    </row>
    <row r="57" spans="1:4" x14ac:dyDescent="0.25">
      <c r="A57" s="219" t="s">
        <v>36</v>
      </c>
      <c r="B57" s="219"/>
      <c r="C57" s="91">
        <f>SUM(C49:C56)</f>
        <v>0.36409999999999998</v>
      </c>
      <c r="D57" s="93">
        <f>SUM(D49:D56)</f>
        <v>1762.43</v>
      </c>
    </row>
    <row r="58" spans="1:4" x14ac:dyDescent="0.25">
      <c r="A58" s="40"/>
      <c r="B58" s="18"/>
      <c r="C58" s="18"/>
      <c r="D58" s="20"/>
    </row>
    <row r="59" spans="1:4" ht="15.75" x14ac:dyDescent="0.25">
      <c r="A59" s="233" t="s">
        <v>91</v>
      </c>
      <c r="B59" s="233"/>
      <c r="C59" s="233"/>
      <c r="D59" s="233"/>
    </row>
    <row r="60" spans="1:4" x14ac:dyDescent="0.25">
      <c r="A60" s="81" t="s">
        <v>92</v>
      </c>
      <c r="B60" s="81" t="s">
        <v>22</v>
      </c>
      <c r="C60" s="219" t="s">
        <v>6</v>
      </c>
      <c r="D60" s="219"/>
    </row>
    <row r="61" spans="1:4" x14ac:dyDescent="0.25">
      <c r="A61" s="8" t="s">
        <v>7</v>
      </c>
      <c r="B61" s="6" t="s">
        <v>23</v>
      </c>
      <c r="C61" s="237">
        <f>(22*5.5*2)</f>
        <v>242</v>
      </c>
      <c r="D61" s="237"/>
    </row>
    <row r="62" spans="1:4" x14ac:dyDescent="0.25">
      <c r="A62" s="8" t="s">
        <v>49</v>
      </c>
      <c r="B62" s="6" t="s">
        <v>50</v>
      </c>
      <c r="C62" s="237">
        <f>-(6%*D30)</f>
        <v>-241.16</v>
      </c>
      <c r="D62" s="237"/>
    </row>
    <row r="63" spans="1:4" x14ac:dyDescent="0.25">
      <c r="A63" s="8" t="s">
        <v>9</v>
      </c>
      <c r="B63" s="6" t="s">
        <v>85</v>
      </c>
      <c r="C63" s="201">
        <f>21*42.2</f>
        <v>886.2</v>
      </c>
      <c r="D63" s="202"/>
    </row>
    <row r="64" spans="1:4" x14ac:dyDescent="0.25">
      <c r="A64" s="8" t="s">
        <v>11</v>
      </c>
      <c r="B64" s="7" t="s">
        <v>84</v>
      </c>
      <c r="C64" s="201">
        <v>0</v>
      </c>
      <c r="D64" s="202"/>
    </row>
    <row r="65" spans="1:4" x14ac:dyDescent="0.25">
      <c r="A65" s="8" t="s">
        <v>13</v>
      </c>
      <c r="B65" s="6" t="s">
        <v>77</v>
      </c>
      <c r="C65" s="201">
        <v>12.81</v>
      </c>
      <c r="D65" s="202"/>
    </row>
    <row r="66" spans="1:4" x14ac:dyDescent="0.25">
      <c r="A66" s="8" t="s">
        <v>14</v>
      </c>
      <c r="B66" s="6" t="s">
        <v>122</v>
      </c>
      <c r="C66" s="201">
        <v>3.3</v>
      </c>
      <c r="D66" s="202"/>
    </row>
    <row r="67" spans="1:4" x14ac:dyDescent="0.25">
      <c r="A67" s="8" t="s">
        <v>16</v>
      </c>
      <c r="B67" s="6" t="s">
        <v>129</v>
      </c>
      <c r="C67" s="238"/>
      <c r="D67" s="238"/>
    </row>
    <row r="68" spans="1:4" x14ac:dyDescent="0.25">
      <c r="A68" s="219" t="s">
        <v>24</v>
      </c>
      <c r="B68" s="219"/>
      <c r="C68" s="239">
        <f>SUM(C61:D67)</f>
        <v>903.15</v>
      </c>
      <c r="D68" s="239"/>
    </row>
    <row r="69" spans="1:4" x14ac:dyDescent="0.25">
      <c r="A69" s="207"/>
      <c r="B69" s="207"/>
      <c r="C69" s="207"/>
      <c r="D69" s="207"/>
    </row>
    <row r="70" spans="1:4" ht="15.75" x14ac:dyDescent="0.25">
      <c r="A70" s="233" t="s">
        <v>99</v>
      </c>
      <c r="B70" s="233"/>
      <c r="C70" s="233"/>
      <c r="D70" s="47"/>
    </row>
    <row r="71" spans="1:4" x14ac:dyDescent="0.25">
      <c r="A71" s="81">
        <v>2</v>
      </c>
      <c r="B71" s="81" t="s">
        <v>93</v>
      </c>
      <c r="C71" s="81" t="s">
        <v>6</v>
      </c>
      <c r="D71" s="74"/>
    </row>
    <row r="72" spans="1:4" x14ac:dyDescent="0.25">
      <c r="A72" s="8" t="s">
        <v>87</v>
      </c>
      <c r="B72" s="6" t="s">
        <v>86</v>
      </c>
      <c r="C72" s="48">
        <f>D43</f>
        <v>821.15</v>
      </c>
      <c r="D72" s="74"/>
    </row>
    <row r="73" spans="1:4" x14ac:dyDescent="0.25">
      <c r="A73" s="8" t="s">
        <v>89</v>
      </c>
      <c r="B73" s="6" t="s">
        <v>94</v>
      </c>
      <c r="C73" s="48">
        <f>D57</f>
        <v>1762.43</v>
      </c>
      <c r="D73" s="74"/>
    </row>
    <row r="74" spans="1:4" x14ac:dyDescent="0.25">
      <c r="A74" s="8" t="s">
        <v>92</v>
      </c>
      <c r="B74" s="6" t="s">
        <v>22</v>
      </c>
      <c r="C74" s="48">
        <f>C68</f>
        <v>903.15</v>
      </c>
      <c r="D74" s="74"/>
    </row>
    <row r="75" spans="1:4" x14ac:dyDescent="0.25">
      <c r="A75" s="219" t="s">
        <v>95</v>
      </c>
      <c r="B75" s="219"/>
      <c r="C75" s="93">
        <f>SUM(C72:C74)</f>
        <v>3486.73</v>
      </c>
      <c r="D75" s="74"/>
    </row>
    <row r="76" spans="1:4" x14ac:dyDescent="0.25">
      <c r="A76" s="74"/>
      <c r="B76" s="74"/>
      <c r="C76" s="74"/>
      <c r="D76" s="74"/>
    </row>
    <row r="77" spans="1:4" ht="15.75" x14ac:dyDescent="0.25">
      <c r="A77" s="233" t="s">
        <v>96</v>
      </c>
      <c r="B77" s="233"/>
      <c r="C77" s="233"/>
      <c r="D77" s="233"/>
    </row>
    <row r="78" spans="1:4" x14ac:dyDescent="0.25">
      <c r="A78" s="81">
        <v>3</v>
      </c>
      <c r="B78" s="81" t="s">
        <v>39</v>
      </c>
      <c r="C78" s="81" t="s">
        <v>28</v>
      </c>
      <c r="D78" s="81" t="s">
        <v>6</v>
      </c>
    </row>
    <row r="79" spans="1:4" x14ac:dyDescent="0.25">
      <c r="A79" s="8" t="s">
        <v>7</v>
      </c>
      <c r="B79" s="6" t="s">
        <v>80</v>
      </c>
      <c r="C79" s="94">
        <v>4.1999999999999997E-3</v>
      </c>
      <c r="D79" s="90">
        <f t="shared" ref="D79:D84" si="0">C79*($D$37+$C$75)</f>
        <v>31.53</v>
      </c>
    </row>
    <row r="80" spans="1:4" x14ac:dyDescent="0.25">
      <c r="A80" s="8" t="s">
        <v>9</v>
      </c>
      <c r="B80" s="6" t="s">
        <v>79</v>
      </c>
      <c r="C80" s="94">
        <f>(C79*C56)</f>
        <v>2.9999999999999997E-4</v>
      </c>
      <c r="D80" s="90">
        <f t="shared" si="0"/>
        <v>2.25</v>
      </c>
    </row>
    <row r="81" spans="1:4" ht="30" x14ac:dyDescent="0.25">
      <c r="A81" s="8" t="s">
        <v>11</v>
      </c>
      <c r="B81" s="6" t="s">
        <v>124</v>
      </c>
      <c r="C81" s="94">
        <v>0.04</v>
      </c>
      <c r="D81" s="90">
        <f t="shared" si="0"/>
        <v>300.24</v>
      </c>
    </row>
    <row r="82" spans="1:4" x14ac:dyDescent="0.25">
      <c r="A82" s="8" t="s">
        <v>13</v>
      </c>
      <c r="B82" s="6" t="s">
        <v>81</v>
      </c>
      <c r="C82" s="94">
        <v>1E-3</v>
      </c>
      <c r="D82" s="90">
        <f t="shared" si="0"/>
        <v>7.51</v>
      </c>
    </row>
    <row r="83" spans="1:4" x14ac:dyDescent="0.25">
      <c r="A83" s="8" t="s">
        <v>14</v>
      </c>
      <c r="B83" s="6" t="s">
        <v>97</v>
      </c>
      <c r="C83" s="94">
        <f>C82*C57</f>
        <v>4.0000000000000002E-4</v>
      </c>
      <c r="D83" s="90">
        <f t="shared" si="0"/>
        <v>3</v>
      </c>
    </row>
    <row r="84" spans="1:4" x14ac:dyDescent="0.25">
      <c r="A84" s="8" t="s">
        <v>16</v>
      </c>
      <c r="B84" s="95" t="s">
        <v>118</v>
      </c>
      <c r="C84" s="96"/>
      <c r="D84" s="90">
        <f t="shared" si="0"/>
        <v>0</v>
      </c>
    </row>
    <row r="85" spans="1:4" x14ac:dyDescent="0.25">
      <c r="A85" s="219" t="s">
        <v>36</v>
      </c>
      <c r="B85" s="219"/>
      <c r="C85" s="91">
        <f>SUM(C79:C84)</f>
        <v>4.5900000000000003E-2</v>
      </c>
      <c r="D85" s="90">
        <f>SUM(D79:D84)</f>
        <v>344.53</v>
      </c>
    </row>
    <row r="86" spans="1:4" ht="15.75" x14ac:dyDescent="0.25">
      <c r="A86" s="73"/>
      <c r="B86" s="73"/>
      <c r="C86" s="73"/>
      <c r="D86" s="73"/>
    </row>
    <row r="87" spans="1:4" ht="15.75" x14ac:dyDescent="0.25">
      <c r="A87" s="233" t="s">
        <v>98</v>
      </c>
      <c r="B87" s="233"/>
      <c r="C87" s="233"/>
      <c r="D87" s="233"/>
    </row>
    <row r="88" spans="1:4" ht="15.75" x14ac:dyDescent="0.25">
      <c r="A88" s="233" t="s">
        <v>100</v>
      </c>
      <c r="B88" s="233"/>
      <c r="C88" s="233"/>
      <c r="D88" s="233"/>
    </row>
    <row r="89" spans="1:4" x14ac:dyDescent="0.25">
      <c r="A89" s="81" t="s">
        <v>26</v>
      </c>
      <c r="B89" s="81" t="s">
        <v>101</v>
      </c>
      <c r="C89" s="81" t="s">
        <v>28</v>
      </c>
      <c r="D89" s="81" t="s">
        <v>6</v>
      </c>
    </row>
    <row r="90" spans="1:4" x14ac:dyDescent="0.25">
      <c r="A90" s="8" t="s">
        <v>7</v>
      </c>
      <c r="B90" s="6" t="s">
        <v>125</v>
      </c>
      <c r="C90" s="11">
        <f>1/12/30*22</f>
        <v>6.1100000000000002E-2</v>
      </c>
      <c r="D90" s="90">
        <f t="shared" ref="D90:D95" si="1">C90*($D$37+$C$75+$D$85)</f>
        <v>479.67</v>
      </c>
    </row>
    <row r="91" spans="1:4" x14ac:dyDescent="0.25">
      <c r="A91" s="8" t="s">
        <v>9</v>
      </c>
      <c r="B91" s="6" t="s">
        <v>102</v>
      </c>
      <c r="C91" s="11">
        <v>4.0000000000000002E-4</v>
      </c>
      <c r="D91" s="90">
        <f t="shared" si="1"/>
        <v>3.14</v>
      </c>
    </row>
    <row r="92" spans="1:4" x14ac:dyDescent="0.25">
      <c r="A92" s="8" t="s">
        <v>11</v>
      </c>
      <c r="B92" s="6" t="s">
        <v>103</v>
      </c>
      <c r="C92" s="11">
        <v>1E-4</v>
      </c>
      <c r="D92" s="90">
        <f t="shared" si="1"/>
        <v>0.79</v>
      </c>
    </row>
    <row r="93" spans="1:4" x14ac:dyDescent="0.25">
      <c r="A93" s="8" t="s">
        <v>13</v>
      </c>
      <c r="B93" s="6" t="s">
        <v>121</v>
      </c>
      <c r="C93" s="11">
        <v>2.0000000000000001E-4</v>
      </c>
      <c r="D93" s="90">
        <f t="shared" si="1"/>
        <v>1.57</v>
      </c>
    </row>
    <row r="94" spans="1:4" x14ac:dyDescent="0.25">
      <c r="A94" s="8" t="s">
        <v>14</v>
      </c>
      <c r="B94" s="6" t="s">
        <v>119</v>
      </c>
      <c r="C94" s="11">
        <v>1E-4</v>
      </c>
      <c r="D94" s="90">
        <f t="shared" si="1"/>
        <v>0.79</v>
      </c>
    </row>
    <row r="95" spans="1:4" x14ac:dyDescent="0.25">
      <c r="A95" s="8" t="s">
        <v>16</v>
      </c>
      <c r="B95" s="6" t="s">
        <v>19</v>
      </c>
      <c r="C95" s="11"/>
      <c r="D95" s="90">
        <f t="shared" si="1"/>
        <v>0</v>
      </c>
    </row>
    <row r="96" spans="1:4" x14ac:dyDescent="0.25">
      <c r="A96" s="219" t="s">
        <v>36</v>
      </c>
      <c r="B96" s="219"/>
      <c r="C96" s="91">
        <f>SUM(C90:C95)</f>
        <v>6.1899999999999997E-2</v>
      </c>
      <c r="D96" s="90">
        <f>SUM(D90:D95)</f>
        <v>485.96</v>
      </c>
    </row>
    <row r="97" spans="1:4" x14ac:dyDescent="0.25">
      <c r="A97" s="18"/>
      <c r="B97" s="18"/>
      <c r="C97" s="18"/>
      <c r="D97" s="18"/>
    </row>
    <row r="98" spans="1:4" ht="15.75" x14ac:dyDescent="0.25">
      <c r="A98" s="240" t="s">
        <v>104</v>
      </c>
      <c r="B98" s="240"/>
      <c r="C98" s="240"/>
      <c r="D98" s="97"/>
    </row>
    <row r="99" spans="1:4" x14ac:dyDescent="0.25">
      <c r="A99" s="81" t="s">
        <v>37</v>
      </c>
      <c r="B99" s="81" t="s">
        <v>105</v>
      </c>
      <c r="C99" s="81" t="s">
        <v>6</v>
      </c>
      <c r="D99" s="18"/>
    </row>
    <row r="100" spans="1:4" x14ac:dyDescent="0.25">
      <c r="A100" s="8" t="s">
        <v>7</v>
      </c>
      <c r="B100" s="6" t="s">
        <v>106</v>
      </c>
      <c r="C100" s="48"/>
      <c r="D100" s="18"/>
    </row>
    <row r="101" spans="1:4" x14ac:dyDescent="0.25">
      <c r="A101" s="219" t="s">
        <v>36</v>
      </c>
      <c r="B101" s="219"/>
      <c r="C101" s="98"/>
      <c r="D101" s="18"/>
    </row>
    <row r="102" spans="1:4" x14ac:dyDescent="0.25">
      <c r="A102" s="18"/>
      <c r="B102" s="18"/>
      <c r="C102" s="18"/>
      <c r="D102" s="18"/>
    </row>
    <row r="103" spans="1:4" x14ac:dyDescent="0.25">
      <c r="A103" s="242" t="s">
        <v>107</v>
      </c>
      <c r="B103" s="242"/>
      <c r="C103" s="242"/>
      <c r="D103" s="18"/>
    </row>
    <row r="104" spans="1:4" x14ac:dyDescent="0.25">
      <c r="A104" s="81">
        <v>4</v>
      </c>
      <c r="B104" s="81" t="s">
        <v>40</v>
      </c>
      <c r="C104" s="81" t="s">
        <v>6</v>
      </c>
      <c r="D104" s="18"/>
    </row>
    <row r="105" spans="1:4" x14ac:dyDescent="0.25">
      <c r="A105" s="8" t="s">
        <v>26</v>
      </c>
      <c r="B105" s="6" t="s">
        <v>101</v>
      </c>
      <c r="C105" s="48">
        <f>D96</f>
        <v>485.96</v>
      </c>
      <c r="D105" s="18"/>
    </row>
    <row r="106" spans="1:4" x14ac:dyDescent="0.25">
      <c r="A106" s="8" t="s">
        <v>37</v>
      </c>
      <c r="B106" s="7" t="s">
        <v>105</v>
      </c>
      <c r="C106" s="48">
        <f>C100</f>
        <v>0</v>
      </c>
      <c r="D106" s="18"/>
    </row>
    <row r="107" spans="1:4" x14ac:dyDescent="0.25">
      <c r="A107" s="219" t="s">
        <v>36</v>
      </c>
      <c r="B107" s="219"/>
      <c r="C107" s="93">
        <f>SUM(C105:C106)</f>
        <v>485.96</v>
      </c>
      <c r="D107" s="18"/>
    </row>
    <row r="108" spans="1:4" x14ac:dyDescent="0.25">
      <c r="A108" s="40"/>
      <c r="B108" s="18"/>
      <c r="C108" s="18"/>
      <c r="D108" s="20"/>
    </row>
    <row r="109" spans="1:4" ht="15.75" x14ac:dyDescent="0.25">
      <c r="A109" s="233" t="s">
        <v>108</v>
      </c>
      <c r="B109" s="233"/>
      <c r="C109" s="233"/>
      <c r="D109" s="233"/>
    </row>
    <row r="110" spans="1:4" x14ac:dyDescent="0.25">
      <c r="A110" s="81">
        <v>5</v>
      </c>
      <c r="B110" s="219" t="s">
        <v>25</v>
      </c>
      <c r="C110" s="219"/>
      <c r="D110" s="89" t="s">
        <v>6</v>
      </c>
    </row>
    <row r="111" spans="1:4" x14ac:dyDescent="0.25">
      <c r="A111" s="8" t="s">
        <v>7</v>
      </c>
      <c r="B111" s="228" t="s">
        <v>78</v>
      </c>
      <c r="C111" s="228"/>
      <c r="D111" s="48">
        <f>'Uniforme Encarregado'!G21</f>
        <v>51.98</v>
      </c>
    </row>
    <row r="112" spans="1:4" x14ac:dyDescent="0.25">
      <c r="A112" s="8" t="s">
        <v>9</v>
      </c>
      <c r="B112" s="228" t="s">
        <v>64</v>
      </c>
      <c r="C112" s="228"/>
      <c r="D112" s="48">
        <v>0</v>
      </c>
    </row>
    <row r="113" spans="1:4" x14ac:dyDescent="0.25">
      <c r="A113" s="8" t="s">
        <v>11</v>
      </c>
      <c r="B113" s="228" t="s">
        <v>65</v>
      </c>
      <c r="C113" s="228"/>
      <c r="D113" s="48">
        <v>0</v>
      </c>
    </row>
    <row r="114" spans="1:4" x14ac:dyDescent="0.25">
      <c r="A114" s="8" t="s">
        <v>13</v>
      </c>
      <c r="B114" s="228" t="s">
        <v>19</v>
      </c>
      <c r="C114" s="228"/>
      <c r="D114" s="48">
        <v>0</v>
      </c>
    </row>
    <row r="115" spans="1:4" x14ac:dyDescent="0.25">
      <c r="A115" s="219" t="s">
        <v>67</v>
      </c>
      <c r="B115" s="219"/>
      <c r="C115" s="219"/>
      <c r="D115" s="48">
        <f>SUM(D111:D114)</f>
        <v>51.98</v>
      </c>
    </row>
    <row r="116" spans="1:4" x14ac:dyDescent="0.25">
      <c r="A116" s="18"/>
      <c r="B116" s="18"/>
      <c r="C116" s="18"/>
      <c r="D116" s="18"/>
    </row>
    <row r="117" spans="1:4" ht="15.75" x14ac:dyDescent="0.25">
      <c r="A117" s="233" t="s">
        <v>109</v>
      </c>
      <c r="B117" s="233"/>
      <c r="C117" s="233"/>
      <c r="D117" s="233"/>
    </row>
    <row r="118" spans="1:4" x14ac:dyDescent="0.25">
      <c r="A118" s="81">
        <v>5</v>
      </c>
      <c r="B118" s="81" t="s">
        <v>41</v>
      </c>
      <c r="C118" s="81" t="s">
        <v>28</v>
      </c>
      <c r="D118" s="81" t="s">
        <v>6</v>
      </c>
    </row>
    <row r="119" spans="1:4" x14ac:dyDescent="0.25">
      <c r="A119" s="8" t="s">
        <v>7</v>
      </c>
      <c r="B119" s="6" t="s">
        <v>42</v>
      </c>
      <c r="C119" s="11">
        <v>1.1999999999999999E-3</v>
      </c>
      <c r="D119" s="82">
        <f>C119*$D$135</f>
        <v>10.07</v>
      </c>
    </row>
    <row r="120" spans="1:4" x14ac:dyDescent="0.25">
      <c r="A120" s="8" t="s">
        <v>9</v>
      </c>
      <c r="B120" s="6" t="s">
        <v>45</v>
      </c>
      <c r="C120" s="11">
        <v>1.5E-3</v>
      </c>
      <c r="D120" s="82">
        <f>C120*(D119+$D$135)</f>
        <v>12.6</v>
      </c>
    </row>
    <row r="121" spans="1:4" x14ac:dyDescent="0.25">
      <c r="A121" s="8" t="s">
        <v>11</v>
      </c>
      <c r="B121" s="6" t="s">
        <v>43</v>
      </c>
      <c r="C121" s="91">
        <f>SUM(C122:C125)</f>
        <v>7.6899999999999996E-2</v>
      </c>
      <c r="D121" s="82"/>
    </row>
    <row r="122" spans="1:4" x14ac:dyDescent="0.25">
      <c r="A122" s="8" t="s">
        <v>61</v>
      </c>
      <c r="B122" s="6" t="s">
        <v>44</v>
      </c>
      <c r="C122" s="60">
        <v>0</v>
      </c>
      <c r="D122" s="82"/>
    </row>
    <row r="123" spans="1:4" x14ac:dyDescent="0.25">
      <c r="A123" s="8" t="s">
        <v>62</v>
      </c>
      <c r="B123" s="6" t="s">
        <v>51</v>
      </c>
      <c r="C123" s="60">
        <v>4.7999999999999996E-3</v>
      </c>
      <c r="D123" s="82">
        <f>(D135+D119+D120)/(1-C121)*C123</f>
        <v>43.74</v>
      </c>
    </row>
    <row r="124" spans="1:4" x14ac:dyDescent="0.25">
      <c r="A124" s="8" t="s">
        <v>63</v>
      </c>
      <c r="B124" s="6" t="s">
        <v>52</v>
      </c>
      <c r="C124" s="60">
        <v>2.2100000000000002E-2</v>
      </c>
      <c r="D124" s="82">
        <f>(D135+D119+D120)/(1-C121)*C124</f>
        <v>201.37</v>
      </c>
    </row>
    <row r="125" spans="1:4" x14ac:dyDescent="0.25">
      <c r="A125" s="8" t="s">
        <v>110</v>
      </c>
      <c r="B125" s="44" t="s">
        <v>120</v>
      </c>
      <c r="C125" s="60">
        <v>0.05</v>
      </c>
      <c r="D125" s="82">
        <f>(D135+D119+D120)/(1-C121)*C125</f>
        <v>455.6</v>
      </c>
    </row>
    <row r="126" spans="1:4" x14ac:dyDescent="0.25">
      <c r="A126" s="219" t="s">
        <v>36</v>
      </c>
      <c r="B126" s="219"/>
      <c r="C126" s="219"/>
      <c r="D126" s="82">
        <f>SUM(D119:D125)</f>
        <v>723.38</v>
      </c>
    </row>
    <row r="127" spans="1:4" x14ac:dyDescent="0.25">
      <c r="A127" s="40"/>
      <c r="B127" s="18"/>
      <c r="C127" s="18"/>
      <c r="D127" s="20"/>
    </row>
    <row r="128" spans="1:4" ht="15.75" x14ac:dyDescent="0.25">
      <c r="A128" s="241" t="s">
        <v>117</v>
      </c>
      <c r="B128" s="241"/>
      <c r="C128" s="241"/>
      <c r="D128" s="241"/>
    </row>
    <row r="129" spans="1:4" x14ac:dyDescent="0.25">
      <c r="A129" s="219" t="s">
        <v>46</v>
      </c>
      <c r="B129" s="219"/>
      <c r="C129" s="219"/>
      <c r="D129" s="81" t="s">
        <v>47</v>
      </c>
    </row>
    <row r="130" spans="1:4" x14ac:dyDescent="0.25">
      <c r="A130" s="8" t="s">
        <v>7</v>
      </c>
      <c r="B130" s="228" t="s">
        <v>48</v>
      </c>
      <c r="C130" s="228"/>
      <c r="D130" s="85">
        <f>D37</f>
        <v>4019.36</v>
      </c>
    </row>
    <row r="131" spans="1:4" x14ac:dyDescent="0.25">
      <c r="A131" s="8" t="s">
        <v>9</v>
      </c>
      <c r="B131" s="228" t="s">
        <v>111</v>
      </c>
      <c r="C131" s="228"/>
      <c r="D131" s="85">
        <f>C75</f>
        <v>3486.73</v>
      </c>
    </row>
    <row r="132" spans="1:4" x14ac:dyDescent="0.25">
      <c r="A132" s="8" t="s">
        <v>11</v>
      </c>
      <c r="B132" s="228" t="s">
        <v>112</v>
      </c>
      <c r="C132" s="228"/>
      <c r="D132" s="85">
        <f>D85</f>
        <v>344.53</v>
      </c>
    </row>
    <row r="133" spans="1:4" x14ac:dyDescent="0.25">
      <c r="A133" s="8" t="s">
        <v>13</v>
      </c>
      <c r="B133" s="95" t="s">
        <v>113</v>
      </c>
      <c r="C133" s="95"/>
      <c r="D133" s="85">
        <f>C107</f>
        <v>485.96</v>
      </c>
    </row>
    <row r="134" spans="1:4" x14ac:dyDescent="0.25">
      <c r="A134" s="8" t="s">
        <v>14</v>
      </c>
      <c r="B134" s="228" t="s">
        <v>114</v>
      </c>
      <c r="C134" s="228"/>
      <c r="D134" s="85">
        <f>D115</f>
        <v>51.98</v>
      </c>
    </row>
    <row r="135" spans="1:4" x14ac:dyDescent="0.25">
      <c r="A135" s="219" t="s">
        <v>115</v>
      </c>
      <c r="B135" s="219"/>
      <c r="C135" s="219"/>
      <c r="D135" s="85">
        <f>SUM(D130:D134)</f>
        <v>8388.56</v>
      </c>
    </row>
    <row r="136" spans="1:4" x14ac:dyDescent="0.25">
      <c r="A136" s="8" t="s">
        <v>16</v>
      </c>
      <c r="B136" s="228" t="s">
        <v>116</v>
      </c>
      <c r="C136" s="228"/>
      <c r="D136" s="85">
        <f>D126</f>
        <v>723.38</v>
      </c>
    </row>
    <row r="137" spans="1:4" x14ac:dyDescent="0.25">
      <c r="A137" s="219" t="s">
        <v>126</v>
      </c>
      <c r="B137" s="219"/>
      <c r="C137" s="219"/>
      <c r="D137" s="86">
        <f>SUM(D135:D136)</f>
        <v>9111.94</v>
      </c>
    </row>
    <row r="138" spans="1:4" x14ac:dyDescent="0.25">
      <c r="A138" s="219" t="s">
        <v>127</v>
      </c>
      <c r="B138" s="219"/>
      <c r="C138" s="219"/>
      <c r="D138" s="86">
        <f>SUM(D135:D136)*1</f>
        <v>9111.94</v>
      </c>
    </row>
  </sheetData>
  <mergeCells count="80">
    <mergeCell ref="B134:C134"/>
    <mergeCell ref="A135:C135"/>
    <mergeCell ref="B136:C136"/>
    <mergeCell ref="A137:C137"/>
    <mergeCell ref="A138:C138"/>
    <mergeCell ref="A98:C98"/>
    <mergeCell ref="A126:C126"/>
    <mergeCell ref="A128:D128"/>
    <mergeCell ref="A129:C129"/>
    <mergeCell ref="B130:C130"/>
    <mergeCell ref="A101:B101"/>
    <mergeCell ref="A103:C103"/>
    <mergeCell ref="A107:B107"/>
    <mergeCell ref="A109:D109"/>
    <mergeCell ref="B110:C110"/>
    <mergeCell ref="B131:C131"/>
    <mergeCell ref="B132:C132"/>
    <mergeCell ref="B111:C111"/>
    <mergeCell ref="B112:C112"/>
    <mergeCell ref="B113:C113"/>
    <mergeCell ref="B114:C114"/>
    <mergeCell ref="A115:C115"/>
    <mergeCell ref="A117:D117"/>
    <mergeCell ref="A96:B96"/>
    <mergeCell ref="C66:D66"/>
    <mergeCell ref="C67:D67"/>
    <mergeCell ref="A68:B68"/>
    <mergeCell ref="C68:D68"/>
    <mergeCell ref="A69:D69"/>
    <mergeCell ref="A70:C70"/>
    <mergeCell ref="A75:B75"/>
    <mergeCell ref="A77:D77"/>
    <mergeCell ref="A85:B85"/>
    <mergeCell ref="A87:D87"/>
    <mergeCell ref="A88:D88"/>
    <mergeCell ref="C65:D65"/>
    <mergeCell ref="A39:D39"/>
    <mergeCell ref="A43:B43"/>
    <mergeCell ref="A45:C45"/>
    <mergeCell ref="A47:D47"/>
    <mergeCell ref="A57:B57"/>
    <mergeCell ref="A59:D59"/>
    <mergeCell ref="A44:D44"/>
    <mergeCell ref="C60:D60"/>
    <mergeCell ref="C61:D61"/>
    <mergeCell ref="C62:D62"/>
    <mergeCell ref="C63:D63"/>
    <mergeCell ref="C64:D64"/>
    <mergeCell ref="A37:C37"/>
    <mergeCell ref="B25:C25"/>
    <mergeCell ref="B26:C26"/>
    <mergeCell ref="A28:D28"/>
    <mergeCell ref="B29:C29"/>
    <mergeCell ref="B30:C30"/>
    <mergeCell ref="B31:C31"/>
    <mergeCell ref="B32:C32"/>
    <mergeCell ref="B33:C33"/>
    <mergeCell ref="B34:C34"/>
    <mergeCell ref="B35:C35"/>
    <mergeCell ref="B36:C36"/>
    <mergeCell ref="B24:C24"/>
    <mergeCell ref="B11:C11"/>
    <mergeCell ref="B12:C12"/>
    <mergeCell ref="B13:C13"/>
    <mergeCell ref="B14:C14"/>
    <mergeCell ref="B15:C15"/>
    <mergeCell ref="A17:D17"/>
    <mergeCell ref="A18:B18"/>
    <mergeCell ref="A19:B19"/>
    <mergeCell ref="A21:D21"/>
    <mergeCell ref="B22:C22"/>
    <mergeCell ref="B23:C23"/>
    <mergeCell ref="A10:D10"/>
    <mergeCell ref="A5:D5"/>
    <mergeCell ref="A9:D9"/>
    <mergeCell ref="A1:D2"/>
    <mergeCell ref="A3:D4"/>
    <mergeCell ref="B6:D6"/>
    <mergeCell ref="B7:D7"/>
    <mergeCell ref="B8:D8"/>
  </mergeCells>
  <pageMargins left="0.511811024" right="0.511811024" top="0.78740157499999996" bottom="0.78740157499999996" header="0.31496062000000002" footer="0.31496062000000002"/>
  <pageSetup paperSize="9" scale="6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79998168889431442"/>
  </sheetPr>
  <dimension ref="A1:H21"/>
  <sheetViews>
    <sheetView view="pageBreakPreview" zoomScale="115" zoomScaleNormal="100" zoomScaleSheetLayoutView="115" workbookViewId="0">
      <selection activeCell="A39" sqref="A39:C39"/>
    </sheetView>
  </sheetViews>
  <sheetFormatPr defaultRowHeight="15" x14ac:dyDescent="0.25"/>
  <cols>
    <col min="1" max="1" width="21" bestFit="1" customWidth="1"/>
    <col min="2" max="2" width="12" bestFit="1" customWidth="1"/>
    <col min="3" max="3" width="57.85546875" bestFit="1" customWidth="1"/>
    <col min="4" max="4" width="9.140625" bestFit="1" customWidth="1"/>
    <col min="5" max="5" width="15.5703125" bestFit="1" customWidth="1"/>
    <col min="6" max="6" width="10.140625" bestFit="1" customWidth="1"/>
    <col min="7" max="7" width="11.140625" bestFit="1" customWidth="1"/>
    <col min="8" max="8" width="16.85546875" bestFit="1" customWidth="1"/>
  </cols>
  <sheetData>
    <row r="1" spans="1:8" x14ac:dyDescent="0.25">
      <c r="F1" s="244" t="s">
        <v>204</v>
      </c>
      <c r="G1" s="244" t="s">
        <v>95</v>
      </c>
    </row>
    <row r="2" spans="1:8" x14ac:dyDescent="0.25">
      <c r="A2" s="246" t="s">
        <v>147</v>
      </c>
      <c r="B2" s="246" t="s">
        <v>148</v>
      </c>
      <c r="C2" s="113" t="s">
        <v>162</v>
      </c>
      <c r="D2" s="112" t="s">
        <v>149</v>
      </c>
      <c r="E2" s="115" t="s">
        <v>150</v>
      </c>
      <c r="F2" s="244"/>
      <c r="G2" s="244"/>
    </row>
    <row r="3" spans="1:8" x14ac:dyDescent="0.25">
      <c r="A3" s="246"/>
      <c r="B3" s="246"/>
      <c r="C3" s="114" t="s">
        <v>157</v>
      </c>
      <c r="D3" s="111" t="s">
        <v>151</v>
      </c>
      <c r="E3" s="116">
        <v>2</v>
      </c>
      <c r="F3" s="117">
        <v>51</v>
      </c>
      <c r="G3" s="117">
        <f t="shared" ref="G3:G8" si="0">F3*E3</f>
        <v>102</v>
      </c>
    </row>
    <row r="4" spans="1:8" x14ac:dyDescent="0.25">
      <c r="A4" s="246"/>
      <c r="B4" s="246"/>
      <c r="C4" s="114" t="s">
        <v>158</v>
      </c>
      <c r="D4" s="111" t="s">
        <v>151</v>
      </c>
      <c r="E4" s="116">
        <v>2</v>
      </c>
      <c r="F4" s="117">
        <v>59</v>
      </c>
      <c r="G4" s="117">
        <f t="shared" si="0"/>
        <v>118</v>
      </c>
    </row>
    <row r="5" spans="1:8" x14ac:dyDescent="0.25">
      <c r="A5" s="246"/>
      <c r="B5" s="246"/>
      <c r="C5" s="114" t="s">
        <v>159</v>
      </c>
      <c r="D5" s="111" t="s">
        <v>151</v>
      </c>
      <c r="E5" s="116">
        <v>1</v>
      </c>
      <c r="F5" s="117">
        <v>10</v>
      </c>
      <c r="G5" s="117">
        <f t="shared" si="0"/>
        <v>10</v>
      </c>
    </row>
    <row r="6" spans="1:8" x14ac:dyDescent="0.25">
      <c r="A6" s="246"/>
      <c r="B6" s="246"/>
      <c r="C6" s="114" t="s">
        <v>152</v>
      </c>
      <c r="D6" s="111" t="s">
        <v>153</v>
      </c>
      <c r="E6" s="116">
        <v>1</v>
      </c>
      <c r="F6" s="117">
        <v>65.900000000000006</v>
      </c>
      <c r="G6" s="117">
        <f t="shared" si="0"/>
        <v>65.900000000000006</v>
      </c>
    </row>
    <row r="7" spans="1:8" x14ac:dyDescent="0.25">
      <c r="A7" s="246"/>
      <c r="B7" s="246"/>
      <c r="C7" s="114" t="s">
        <v>154</v>
      </c>
      <c r="D7" s="111" t="s">
        <v>153</v>
      </c>
      <c r="E7" s="116">
        <v>2</v>
      </c>
      <c r="F7" s="117">
        <v>3</v>
      </c>
      <c r="G7" s="117">
        <f t="shared" si="0"/>
        <v>6</v>
      </c>
    </row>
    <row r="8" spans="1:8" x14ac:dyDescent="0.25">
      <c r="A8" s="246"/>
      <c r="B8" s="246"/>
      <c r="C8" s="114" t="s">
        <v>160</v>
      </c>
      <c r="D8" s="111" t="s">
        <v>151</v>
      </c>
      <c r="E8" s="116">
        <v>2</v>
      </c>
      <c r="F8" s="117">
        <v>10</v>
      </c>
      <c r="G8" s="117">
        <f t="shared" si="0"/>
        <v>20</v>
      </c>
    </row>
    <row r="9" spans="1:8" x14ac:dyDescent="0.25">
      <c r="A9" s="246"/>
      <c r="B9" s="111"/>
      <c r="F9" s="117"/>
      <c r="G9" s="117">
        <f>SUM(G3:G8)</f>
        <v>321.89999999999998</v>
      </c>
    </row>
    <row r="10" spans="1:8" x14ac:dyDescent="0.25">
      <c r="A10" s="246"/>
      <c r="B10" s="246" t="s">
        <v>155</v>
      </c>
      <c r="C10" s="113" t="s">
        <v>163</v>
      </c>
      <c r="D10" s="112" t="s">
        <v>149</v>
      </c>
      <c r="E10" s="115" t="s">
        <v>150</v>
      </c>
      <c r="F10" s="117"/>
      <c r="G10" s="117"/>
    </row>
    <row r="11" spans="1:8" x14ac:dyDescent="0.25">
      <c r="A11" s="246"/>
      <c r="B11" s="246"/>
      <c r="C11" s="114" t="s">
        <v>161</v>
      </c>
      <c r="D11" s="111" t="s">
        <v>151</v>
      </c>
      <c r="E11" s="116">
        <v>2</v>
      </c>
      <c r="F11" s="117">
        <v>51</v>
      </c>
      <c r="G11" s="117">
        <f t="shared" ref="G11:G16" si="1">F11*E11</f>
        <v>102</v>
      </c>
      <c r="H11" s="80">
        <f>RESUMO!L5</f>
        <v>499226.2</v>
      </c>
    </row>
    <row r="12" spans="1:8" x14ac:dyDescent="0.25">
      <c r="A12" s="246"/>
      <c r="B12" s="246"/>
      <c r="C12" s="114" t="s">
        <v>158</v>
      </c>
      <c r="D12" s="111" t="s">
        <v>151</v>
      </c>
      <c r="E12" s="116">
        <v>2</v>
      </c>
      <c r="F12" s="117">
        <v>49</v>
      </c>
      <c r="G12" s="117">
        <f t="shared" si="1"/>
        <v>98</v>
      </c>
    </row>
    <row r="13" spans="1:8" x14ac:dyDescent="0.25">
      <c r="A13" s="246"/>
      <c r="B13" s="246"/>
      <c r="C13" s="114" t="s">
        <v>159</v>
      </c>
      <c r="D13" s="111" t="s">
        <v>151</v>
      </c>
      <c r="E13" s="116">
        <v>1</v>
      </c>
      <c r="F13" s="117">
        <v>10</v>
      </c>
      <c r="G13" s="117">
        <f t="shared" si="1"/>
        <v>10</v>
      </c>
    </row>
    <row r="14" spans="1:8" x14ac:dyDescent="0.25">
      <c r="A14" s="246"/>
      <c r="B14" s="246"/>
      <c r="C14" s="114" t="s">
        <v>152</v>
      </c>
      <c r="D14" s="111" t="s">
        <v>153</v>
      </c>
      <c r="E14" s="116">
        <v>1</v>
      </c>
      <c r="F14" s="117">
        <v>65.900000000000006</v>
      </c>
      <c r="G14" s="117">
        <f t="shared" si="1"/>
        <v>65.900000000000006</v>
      </c>
    </row>
    <row r="15" spans="1:8" x14ac:dyDescent="0.25">
      <c r="A15" s="246"/>
      <c r="B15" s="246"/>
      <c r="C15" s="114" t="s">
        <v>154</v>
      </c>
      <c r="D15" s="111" t="s">
        <v>153</v>
      </c>
      <c r="E15" s="116">
        <v>2</v>
      </c>
      <c r="F15" s="117">
        <v>5</v>
      </c>
      <c r="G15" s="117">
        <f t="shared" si="1"/>
        <v>10</v>
      </c>
    </row>
    <row r="16" spans="1:8" x14ac:dyDescent="0.25">
      <c r="A16" s="246"/>
      <c r="B16" s="246"/>
      <c r="C16" s="114" t="s">
        <v>156</v>
      </c>
      <c r="D16" s="111" t="s">
        <v>151</v>
      </c>
      <c r="E16" s="116">
        <v>2</v>
      </c>
      <c r="F16" s="117">
        <v>8</v>
      </c>
      <c r="G16" s="117">
        <f t="shared" si="1"/>
        <v>16</v>
      </c>
    </row>
    <row r="17" spans="1:7" x14ac:dyDescent="0.25">
      <c r="G17" s="80">
        <f>SUM(G11:G16)</f>
        <v>301.89999999999998</v>
      </c>
    </row>
    <row r="19" spans="1:7" x14ac:dyDescent="0.25">
      <c r="A19" s="245" t="s">
        <v>164</v>
      </c>
      <c r="B19" s="245"/>
      <c r="C19" s="245"/>
      <c r="D19" s="245"/>
      <c r="E19" s="245"/>
      <c r="F19" s="245"/>
      <c r="G19" s="118">
        <f>AVERAGE(G9,G17)</f>
        <v>311.89999999999998</v>
      </c>
    </row>
    <row r="20" spans="1:7" x14ac:dyDescent="0.25">
      <c r="A20" s="245" t="s">
        <v>166</v>
      </c>
      <c r="B20" s="245"/>
      <c r="C20" s="245"/>
      <c r="D20" s="245"/>
      <c r="E20" s="245"/>
      <c r="F20" s="245"/>
      <c r="G20" s="119">
        <f>G19/12</f>
        <v>25.99</v>
      </c>
    </row>
    <row r="21" spans="1:7" x14ac:dyDescent="0.25">
      <c r="A21" s="243" t="s">
        <v>167</v>
      </c>
      <c r="B21" s="243"/>
      <c r="C21" s="243"/>
      <c r="D21" s="243"/>
      <c r="E21" s="243"/>
      <c r="F21" s="243"/>
      <c r="G21" s="120">
        <f>G20*2</f>
        <v>51.98</v>
      </c>
    </row>
  </sheetData>
  <mergeCells count="8">
    <mergeCell ref="A21:F21"/>
    <mergeCell ref="G1:G2"/>
    <mergeCell ref="A19:F19"/>
    <mergeCell ref="A20:F20"/>
    <mergeCell ref="B2:B8"/>
    <mergeCell ref="B10:B16"/>
    <mergeCell ref="A2:A16"/>
    <mergeCell ref="F1:F2"/>
  </mergeCells>
  <pageMargins left="0.511811024" right="0.511811024" top="0.78740157499999996" bottom="0.78740157499999996" header="0.31496062000000002" footer="0.31496062000000002"/>
  <pageSetup scale="6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6"/>
  <sheetViews>
    <sheetView workbookViewId="0">
      <selection activeCell="A16" sqref="A16"/>
    </sheetView>
  </sheetViews>
  <sheetFormatPr defaultRowHeight="15" x14ac:dyDescent="0.25"/>
  <cols>
    <col min="1" max="1" width="21.140625" style="67" bestFit="1" customWidth="1"/>
    <col min="2" max="3" width="8.7109375" style="67" bestFit="1" customWidth="1"/>
    <col min="4" max="4" width="7.85546875" style="67" bestFit="1" customWidth="1"/>
    <col min="5" max="9" width="9.140625" style="67"/>
    <col min="10" max="10" width="11.5703125" style="67" bestFit="1" customWidth="1"/>
    <col min="11" max="16384" width="9.140625" style="67"/>
  </cols>
  <sheetData>
    <row r="1" spans="1:5" ht="45" x14ac:dyDescent="0.25">
      <c r="A1" s="77" t="s">
        <v>168</v>
      </c>
      <c r="B1" s="99" t="s">
        <v>141</v>
      </c>
      <c r="C1" s="99" t="s">
        <v>142</v>
      </c>
      <c r="D1" s="99" t="s">
        <v>143</v>
      </c>
      <c r="E1" s="99" t="s">
        <v>132</v>
      </c>
    </row>
    <row r="2" spans="1:5" ht="30" x14ac:dyDescent="0.25">
      <c r="A2" s="105" t="s">
        <v>90</v>
      </c>
      <c r="B2" s="75">
        <v>2.93E-2</v>
      </c>
      <c r="C2" s="106">
        <v>2.4799999999999999E-2</v>
      </c>
      <c r="D2" s="107">
        <v>2.9260000000000001E-2</v>
      </c>
      <c r="E2" s="79" t="s">
        <v>165</v>
      </c>
    </row>
    <row r="3" spans="1:5" x14ac:dyDescent="0.25">
      <c r="A3" s="109"/>
      <c r="B3" s="108"/>
      <c r="C3" s="108"/>
      <c r="D3" s="110"/>
      <c r="E3" s="79"/>
    </row>
    <row r="4" spans="1:5" x14ac:dyDescent="0.25">
      <c r="A4" s="8" t="s">
        <v>102</v>
      </c>
      <c r="B4" s="75">
        <v>0.02</v>
      </c>
      <c r="C4" s="75">
        <v>4.1999999999999997E-3</v>
      </c>
      <c r="D4" s="103">
        <v>4.15E-3</v>
      </c>
      <c r="E4" s="79">
        <f>AVERAGE(A4:D4)</f>
        <v>9.4999999999999998E-3</v>
      </c>
    </row>
    <row r="5" spans="1:5" x14ac:dyDescent="0.25">
      <c r="A5" s="8" t="s">
        <v>103</v>
      </c>
      <c r="B5" s="75">
        <v>1E-3</v>
      </c>
      <c r="C5" s="75">
        <v>2.0000000000000001E-4</v>
      </c>
      <c r="D5" s="78">
        <v>2.0000000000000001E-4</v>
      </c>
      <c r="E5" s="79">
        <f>AVERAGE(A5:D5)</f>
        <v>5.0000000000000001E-4</v>
      </c>
    </row>
    <row r="6" spans="1:5" ht="30" x14ac:dyDescent="0.25">
      <c r="A6" s="8" t="s">
        <v>121</v>
      </c>
      <c r="B6" s="75">
        <v>2.0000000000000001E-4</v>
      </c>
      <c r="C6" s="75">
        <v>2.0000000000000001E-4</v>
      </c>
      <c r="D6" s="103">
        <v>3.8999999999999999E-4</v>
      </c>
      <c r="E6" s="79">
        <f>AVERAGE(A6:D6)</f>
        <v>2.9999999999999997E-4</v>
      </c>
    </row>
    <row r="7" spans="1:5" ht="30" x14ac:dyDescent="0.25">
      <c r="A7" s="8" t="s">
        <v>119</v>
      </c>
      <c r="B7" s="75">
        <v>6.3E-3</v>
      </c>
      <c r="C7" s="75">
        <v>4.1999999999999997E-3</v>
      </c>
      <c r="D7" s="103">
        <v>5.1000000000000004E-4</v>
      </c>
      <c r="E7" s="79">
        <f>AVERAGE(A7:D7)</f>
        <v>3.7000000000000002E-3</v>
      </c>
    </row>
    <row r="8" spans="1:5" ht="30" x14ac:dyDescent="0.25">
      <c r="A8" s="8" t="s">
        <v>131</v>
      </c>
      <c r="B8" s="75"/>
      <c r="C8" s="75"/>
      <c r="D8" s="75"/>
      <c r="E8" s="79"/>
    </row>
    <row r="9" spans="1:5" x14ac:dyDescent="0.25">
      <c r="A9" s="76"/>
      <c r="B9" s="100"/>
      <c r="C9" s="100"/>
      <c r="D9" s="100"/>
      <c r="E9" s="79"/>
    </row>
    <row r="10" spans="1:5" x14ac:dyDescent="0.25">
      <c r="A10" s="101" t="s">
        <v>42</v>
      </c>
      <c r="B10" s="75">
        <v>2.5000000000000001E-2</v>
      </c>
      <c r="C10" s="75">
        <v>1.1999999999999999E-3</v>
      </c>
      <c r="D10" s="104">
        <v>1.162E-2</v>
      </c>
      <c r="E10" s="79">
        <f>AVERAGE(A10:D10)</f>
        <v>1.26E-2</v>
      </c>
    </row>
    <row r="11" spans="1:5" x14ac:dyDescent="0.25">
      <c r="A11" s="101" t="s">
        <v>45</v>
      </c>
      <c r="B11" s="75">
        <v>1.3100000000000001E-2</v>
      </c>
      <c r="C11" s="75">
        <v>1.1999999999999999E-3</v>
      </c>
      <c r="D11" s="104">
        <v>1.1599999999999999E-2</v>
      </c>
      <c r="E11" s="79">
        <f>AVERAGE(A11:D11)</f>
        <v>8.6E-3</v>
      </c>
    </row>
    <row r="16" spans="1:5" x14ac:dyDescent="0.25">
      <c r="C16" s="102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3</vt:i4>
      </vt:variant>
    </vt:vector>
  </HeadingPairs>
  <TitlesOfParts>
    <vt:vector size="9" baseType="lpstr">
      <vt:lpstr>Proposta</vt:lpstr>
      <vt:lpstr>RESUMO</vt:lpstr>
      <vt:lpstr>1 Apoio Adm. Nível Sup.</vt:lpstr>
      <vt:lpstr>2 Encarregado-Geral</vt:lpstr>
      <vt:lpstr>Uniforme Encarregado</vt:lpstr>
      <vt:lpstr>Pesquisa de Mercado</vt:lpstr>
      <vt:lpstr>'1 Apoio Adm. Nível Sup.'!Area_de_impressao</vt:lpstr>
      <vt:lpstr>RESUMO!Area_de_impressao</vt:lpstr>
      <vt:lpstr>'Uniforme Encarregado'!Area_de_impressao</vt:lpstr>
    </vt:vector>
  </TitlesOfParts>
  <Company>Controladoria-Geral da União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Ferreira de Macedo</dc:creator>
  <cp:lastModifiedBy>Liana Souto Olivieri Borges</cp:lastModifiedBy>
  <cp:lastPrinted>2025-11-17T14:00:33Z</cp:lastPrinted>
  <dcterms:created xsi:type="dcterms:W3CDTF">2013-07-25T13:44:18Z</dcterms:created>
  <dcterms:modified xsi:type="dcterms:W3CDTF">2025-11-18T12:38:25Z</dcterms:modified>
</cp:coreProperties>
</file>