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CGISE\02_CSTIC\03_DISUP\02_Projetos\Contratação_Serviço_de_Sustentação_de_Infra\ETP\TCO\"/>
    </mc:Choice>
  </mc:AlternateContent>
  <xr:revisionPtr revIDLastSave="0" documentId="13_ncr:1_{782BD7C2-67E8-48C8-A427-132EEEA43664}" xr6:coauthVersionLast="47" xr6:coauthVersionMax="47" xr10:uidLastSave="{00000000-0000-0000-0000-000000000000}"/>
  <bookViews>
    <workbookView xWindow="28680" yWindow="-120" windowWidth="29040" windowHeight="15840" xr2:uid="{B124339D-F5C1-4BB7-933F-A09CD42C544C}"/>
  </bookViews>
  <sheets>
    <sheet name="Calculo_VPL" sheetId="2" r:id="rId1"/>
    <sheet name="Calculo_Parametr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9" i="2"/>
  <c r="D2" i="2"/>
  <c r="C19" i="1"/>
  <c r="C18" i="1"/>
  <c r="C16" i="1"/>
  <c r="C15" i="1"/>
  <c r="C3" i="1"/>
  <c r="C14" i="1"/>
  <c r="C13" i="1"/>
  <c r="C8" i="1"/>
</calcChain>
</file>

<file path=xl/sharedStrings.xml><?xml version="1.0" encoding="utf-8"?>
<sst xmlns="http://schemas.openxmlformats.org/spreadsheetml/2006/main" count="50" uniqueCount="50">
  <si>
    <t>Elementos de Custo</t>
  </si>
  <si>
    <t>Valores</t>
  </si>
  <si>
    <t>Valor total da contratação para 24 meses (vigência do contrato) considerando a aplicação do Índice de Custo da Tecnologia da Informação (ICTI) de 4,91%</t>
  </si>
  <si>
    <t>Custos administrativos nas fases de planejamento da contratação e seleção do fornecedor</t>
  </si>
  <si>
    <t>Custos administrativos na fase de gestão e fiscalização contratuais</t>
  </si>
  <si>
    <t>Custos de licenciamento da ferramenta de ITSM (Gerenciamento de Serviços de TI)</t>
  </si>
  <si>
    <t>Total</t>
  </si>
  <si>
    <t>Valor investimento inicial</t>
  </si>
  <si>
    <t>Pagamento mês 1</t>
  </si>
  <si>
    <t>Pagamento mês 2</t>
  </si>
  <si>
    <t>Pagamento mês 3</t>
  </si>
  <si>
    <t>Pagamento mês 4</t>
  </si>
  <si>
    <t>Pagamento mês 5</t>
  </si>
  <si>
    <t>Pagamento mês 6</t>
  </si>
  <si>
    <t>Pagamento mês 7</t>
  </si>
  <si>
    <t>Pagamento mês 8</t>
  </si>
  <si>
    <t>Pagamento mês 9</t>
  </si>
  <si>
    <t>Pagamento mês 10</t>
  </si>
  <si>
    <t>Pagamento mês 11</t>
  </si>
  <si>
    <t>Pagamento mês 12</t>
  </si>
  <si>
    <t>Pagamento mês 13</t>
  </si>
  <si>
    <t>Pagamento mês 14</t>
  </si>
  <si>
    <t>Pagamento mês 15</t>
  </si>
  <si>
    <t>Pagamento mês 16</t>
  </si>
  <si>
    <t>Pagamento mês 17</t>
  </si>
  <si>
    <t>Pagamento mês 18</t>
  </si>
  <si>
    <t>Pagamento mês 19</t>
  </si>
  <si>
    <t>Pagamento mês 20</t>
  </si>
  <si>
    <t>Pagamento mês 21</t>
  </si>
  <si>
    <t>Pagamento mês 22</t>
  </si>
  <si>
    <t>Pagamento mês 23</t>
  </si>
  <si>
    <t>Pagamento mês 24</t>
  </si>
  <si>
    <t>Valor Presente líquido</t>
  </si>
  <si>
    <t>ID</t>
  </si>
  <si>
    <t>Valor menal dos mensal Custos administrativos na fase de gestão e fiscalização contratuais</t>
  </si>
  <si>
    <t>Valor menal dos mensaldos custos de licenciamento da ferramenta de ITSM (Gerenciamento de Serviços de TI)</t>
  </si>
  <si>
    <t>Valor primeiro ano</t>
  </si>
  <si>
    <t>Valor segundo ano corrigido pelo ICTI de 4,91%</t>
  </si>
  <si>
    <t>Custo mensal no primeiro ano (mês 1 a 12)</t>
  </si>
  <si>
    <t>Custo mensal no segundo ano (mês 13 a 24)</t>
  </si>
  <si>
    <t>A</t>
  </si>
  <si>
    <t>B</t>
  </si>
  <si>
    <t>C</t>
  </si>
  <si>
    <t>D</t>
  </si>
  <si>
    <t>Custo mensal no primeiro ano com acrescimento dos elementos de custo (A+B+C)</t>
  </si>
  <si>
    <t>Custo mensal no segundo ano com acrescimento dos elementos de custo (A+B+D)</t>
  </si>
  <si>
    <t>Taxa de desconto mensal (SELIC efetiva de 14,9 ano)</t>
  </si>
  <si>
    <t>Custo Nominal</t>
  </si>
  <si>
    <t>Diferença para valor presente</t>
  </si>
  <si>
    <t>% de diferença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</si>
</sst>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8" formatCode="_-[$R$-416]\ * #,##0.00_-;\-[$R$-416]\ * #,##0.00_-;_-[$R$-416]\ * &quot;-&quot;??_-;_-@_-"/>
    <numFmt numFmtId="169" formatCode="0.000%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8" fontId="0" fillId="0" borderId="0" xfId="0" applyNumberFormat="1"/>
    <xf numFmtId="168" fontId="0" fillId="0" borderId="0" xfId="0" applyNumberFormat="1"/>
    <xf numFmtId="0" fontId="0" fillId="0" borderId="1" xfId="0" applyBorder="1"/>
    <xf numFmtId="169" fontId="0" fillId="0" borderId="1" xfId="2" applyNumberFormat="1" applyFont="1" applyBorder="1"/>
    <xf numFmtId="168" fontId="0" fillId="0" borderId="1" xfId="0" applyNumberFormat="1" applyBorder="1"/>
    <xf numFmtId="168" fontId="0" fillId="0" borderId="1" xfId="1" applyNumberFormat="1" applyFont="1" applyBorder="1"/>
    <xf numFmtId="0" fontId="2" fillId="0" borderId="1" xfId="0" applyFont="1" applyBorder="1"/>
    <xf numFmtId="8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center" vertical="center" wrapText="1"/>
    </xf>
    <xf numFmtId="168" fontId="0" fillId="3" borderId="1" xfId="0" applyNumberFormat="1" applyFont="1" applyFill="1" applyBorder="1" applyAlignment="1">
      <alignment horizontal="center" vertical="center" wrapText="1"/>
    </xf>
    <xf numFmtId="8" fontId="2" fillId="0" borderId="1" xfId="0" applyNumberFormat="1" applyFont="1" applyBorder="1"/>
    <xf numFmtId="0" fontId="4" fillId="4" borderId="1" xfId="0" applyFont="1" applyFill="1" applyBorder="1" applyAlignment="1">
      <alignment horizontal="center" vertical="center"/>
    </xf>
    <xf numFmtId="8" fontId="4" fillId="4" borderId="1" xfId="0" applyNumberFormat="1" applyFont="1" applyFill="1" applyBorder="1" applyAlignment="1">
      <alignment horizontal="center" vertical="center"/>
    </xf>
    <xf numFmtId="168" fontId="0" fillId="0" borderId="1" xfId="2" applyNumberFormat="1" applyFont="1" applyBorder="1"/>
    <xf numFmtId="10" fontId="0" fillId="0" borderId="1" xfId="2" applyNumberFormat="1" applyFon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A9481-7CD8-494A-ACFA-4905CA20EA62}">
  <dimension ref="A1:E27"/>
  <sheetViews>
    <sheetView tabSelected="1" workbookViewId="0">
      <selection activeCell="E14" sqref="E14"/>
    </sheetView>
  </sheetViews>
  <sheetFormatPr defaultRowHeight="15" x14ac:dyDescent="0.25"/>
  <cols>
    <col min="1" max="1" width="49.85546875" customWidth="1"/>
    <col min="2" max="2" width="15.85546875" bestFit="1" customWidth="1"/>
    <col min="4" max="4" width="29" customWidth="1"/>
    <col min="5" max="5" width="30.140625" customWidth="1"/>
  </cols>
  <sheetData>
    <row r="1" spans="1:5" ht="18.75" x14ac:dyDescent="0.25">
      <c r="D1" s="20" t="s">
        <v>32</v>
      </c>
    </row>
    <row r="2" spans="1:5" ht="18.75" x14ac:dyDescent="0.25">
      <c r="A2" s="7" t="s">
        <v>46</v>
      </c>
      <c r="B2" s="4">
        <v>1.1650000000000001E-2</v>
      </c>
      <c r="D2" s="21">
        <f>NPV(B2, B4:B27)+B3</f>
        <v>29665471.652842857</v>
      </c>
    </row>
    <row r="3" spans="1:5" x14ac:dyDescent="0.25">
      <c r="A3" s="7" t="s">
        <v>7</v>
      </c>
      <c r="B3" s="5">
        <v>53615.519999999997</v>
      </c>
      <c r="D3" s="1"/>
    </row>
    <row r="4" spans="1:5" x14ac:dyDescent="0.25">
      <c r="A4" s="7" t="s">
        <v>8</v>
      </c>
      <c r="B4" s="5">
        <v>1390395.54</v>
      </c>
    </row>
    <row r="5" spans="1:5" x14ac:dyDescent="0.25">
      <c r="A5" s="7" t="s">
        <v>9</v>
      </c>
      <c r="B5" s="5">
        <v>1390395.54</v>
      </c>
    </row>
    <row r="6" spans="1:5" x14ac:dyDescent="0.25">
      <c r="A6" s="7" t="s">
        <v>10</v>
      </c>
      <c r="B6" s="5">
        <v>1390395.54</v>
      </c>
      <c r="D6" s="1"/>
    </row>
    <row r="7" spans="1:5" x14ac:dyDescent="0.25">
      <c r="A7" s="7" t="s">
        <v>11</v>
      </c>
      <c r="B7" s="5">
        <v>1390395.54</v>
      </c>
    </row>
    <row r="8" spans="1:5" x14ac:dyDescent="0.25">
      <c r="A8" s="7" t="s">
        <v>12</v>
      </c>
      <c r="B8" s="5">
        <v>1390395.54</v>
      </c>
      <c r="D8" s="1"/>
    </row>
    <row r="9" spans="1:5" x14ac:dyDescent="0.25">
      <c r="A9" s="7" t="s">
        <v>13</v>
      </c>
      <c r="B9" s="5">
        <v>1390395.54</v>
      </c>
      <c r="D9" s="5">
        <f>SUM(B3:B27)</f>
        <v>34224520.799999982</v>
      </c>
      <c r="E9" s="3" t="s">
        <v>47</v>
      </c>
    </row>
    <row r="10" spans="1:5" x14ac:dyDescent="0.25">
      <c r="A10" s="7" t="s">
        <v>14</v>
      </c>
      <c r="B10" s="5">
        <v>1390395.54</v>
      </c>
      <c r="D10" s="22">
        <f>D9-D2</f>
        <v>4559049.1471571252</v>
      </c>
      <c r="E10" s="3" t="s">
        <v>48</v>
      </c>
    </row>
    <row r="11" spans="1:5" x14ac:dyDescent="0.25">
      <c r="A11" s="7" t="s">
        <v>15</v>
      </c>
      <c r="B11" s="5">
        <v>1390395.54</v>
      </c>
      <c r="D11" s="23">
        <f>D10/D9</f>
        <v>0.13321002137032487</v>
      </c>
      <c r="E11" s="3" t="s">
        <v>49</v>
      </c>
    </row>
    <row r="12" spans="1:5" x14ac:dyDescent="0.25">
      <c r="A12" s="7" t="s">
        <v>16</v>
      </c>
      <c r="B12" s="5">
        <v>1390395.54</v>
      </c>
    </row>
    <row r="13" spans="1:5" x14ac:dyDescent="0.25">
      <c r="A13" s="7" t="s">
        <v>17</v>
      </c>
      <c r="B13" s="5">
        <v>1390395.54</v>
      </c>
    </row>
    <row r="14" spans="1:5" x14ac:dyDescent="0.25">
      <c r="A14" s="7" t="s">
        <v>18</v>
      </c>
      <c r="B14" s="5">
        <v>1390395.54</v>
      </c>
    </row>
    <row r="15" spans="1:5" x14ac:dyDescent="0.25">
      <c r="A15" s="7" t="s">
        <v>19</v>
      </c>
      <c r="B15" s="5">
        <v>1390395.54</v>
      </c>
    </row>
    <row r="16" spans="1:5" x14ac:dyDescent="0.25">
      <c r="A16" s="7" t="s">
        <v>20</v>
      </c>
      <c r="B16" s="6">
        <v>1457179.9</v>
      </c>
    </row>
    <row r="17" spans="1:2" x14ac:dyDescent="0.25">
      <c r="A17" s="7" t="s">
        <v>21</v>
      </c>
      <c r="B17" s="6">
        <v>1457179.9</v>
      </c>
    </row>
    <row r="18" spans="1:2" x14ac:dyDescent="0.25">
      <c r="A18" s="7" t="s">
        <v>22</v>
      </c>
      <c r="B18" s="6">
        <v>1457179.9</v>
      </c>
    </row>
    <row r="19" spans="1:2" x14ac:dyDescent="0.25">
      <c r="A19" s="7" t="s">
        <v>23</v>
      </c>
      <c r="B19" s="6">
        <v>1457179.9</v>
      </c>
    </row>
    <row r="20" spans="1:2" x14ac:dyDescent="0.25">
      <c r="A20" s="7" t="s">
        <v>24</v>
      </c>
      <c r="B20" s="6">
        <v>1457179.9</v>
      </c>
    </row>
    <row r="21" spans="1:2" x14ac:dyDescent="0.25">
      <c r="A21" s="7" t="s">
        <v>25</v>
      </c>
      <c r="B21" s="6">
        <v>1457179.9</v>
      </c>
    </row>
    <row r="22" spans="1:2" x14ac:dyDescent="0.25">
      <c r="A22" s="7" t="s">
        <v>26</v>
      </c>
      <c r="B22" s="6">
        <v>1457179.9</v>
      </c>
    </row>
    <row r="23" spans="1:2" x14ac:dyDescent="0.25">
      <c r="A23" s="7" t="s">
        <v>27</v>
      </c>
      <c r="B23" s="6">
        <v>1457179.9</v>
      </c>
    </row>
    <row r="24" spans="1:2" x14ac:dyDescent="0.25">
      <c r="A24" s="7" t="s">
        <v>28</v>
      </c>
      <c r="B24" s="6">
        <v>1457179.9</v>
      </c>
    </row>
    <row r="25" spans="1:2" x14ac:dyDescent="0.25">
      <c r="A25" s="7" t="s">
        <v>29</v>
      </c>
      <c r="B25" s="6">
        <v>1457179.9</v>
      </c>
    </row>
    <row r="26" spans="1:2" x14ac:dyDescent="0.25">
      <c r="A26" s="7" t="s">
        <v>30</v>
      </c>
      <c r="B26" s="6">
        <v>1457179.9</v>
      </c>
    </row>
    <row r="27" spans="1:2" x14ac:dyDescent="0.25">
      <c r="A27" s="7" t="s">
        <v>31</v>
      </c>
      <c r="B27" s="6">
        <v>1457179.9</v>
      </c>
    </row>
  </sheetData>
  <phoneticPr fontId="3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BA3E3-32EA-473B-B672-CE9B5D6CF0B0}">
  <dimension ref="A1:P19"/>
  <sheetViews>
    <sheetView workbookViewId="0">
      <selection activeCell="D16" sqref="D16"/>
    </sheetView>
  </sheetViews>
  <sheetFormatPr defaultRowHeight="15" x14ac:dyDescent="0.25"/>
  <cols>
    <col min="2" max="2" width="44.42578125" customWidth="1"/>
    <col min="3" max="3" width="44.5703125" customWidth="1"/>
    <col min="4" max="4" width="16.85546875" bestFit="1" customWidth="1"/>
    <col min="10" max="10" width="45.42578125" customWidth="1"/>
    <col min="11" max="11" width="22" customWidth="1"/>
    <col min="12" max="12" width="18.42578125" customWidth="1"/>
    <col min="13" max="13" width="14.42578125" bestFit="1" customWidth="1"/>
    <col min="14" max="14" width="14.85546875" customWidth="1"/>
    <col min="15" max="15" width="14.42578125" bestFit="1" customWidth="1"/>
    <col min="16" max="16" width="15.42578125" bestFit="1" customWidth="1"/>
  </cols>
  <sheetData>
    <row r="1" spans="1:16" x14ac:dyDescent="0.25">
      <c r="A1" s="15" t="s">
        <v>33</v>
      </c>
      <c r="B1" s="10" t="s">
        <v>0</v>
      </c>
      <c r="C1" s="10" t="s">
        <v>1</v>
      </c>
    </row>
    <row r="2" spans="1:16" x14ac:dyDescent="0.25">
      <c r="A2" s="15">
        <v>1</v>
      </c>
      <c r="B2" s="17" t="s">
        <v>36</v>
      </c>
      <c r="C2" s="18">
        <v>16322043.6</v>
      </c>
    </row>
    <row r="3" spans="1:16" x14ac:dyDescent="0.25">
      <c r="A3" s="15">
        <v>2</v>
      </c>
      <c r="B3" s="17" t="s">
        <v>37</v>
      </c>
      <c r="C3" s="18">
        <f>(C2*4.91%)+C2</f>
        <v>17123455.940760002</v>
      </c>
    </row>
    <row r="4" spans="1:16" ht="60" x14ac:dyDescent="0.25">
      <c r="A4" s="15">
        <v>3</v>
      </c>
      <c r="B4" s="11" t="s">
        <v>2</v>
      </c>
      <c r="C4" s="12">
        <v>33445499.539999999</v>
      </c>
      <c r="D4" s="2"/>
    </row>
    <row r="5" spans="1:16" ht="45" x14ac:dyDescent="0.25">
      <c r="A5" s="15">
        <v>4</v>
      </c>
      <c r="B5" s="11" t="s">
        <v>3</v>
      </c>
      <c r="C5" s="13">
        <v>53615.519999999997</v>
      </c>
    </row>
    <row r="6" spans="1:16" ht="30" x14ac:dyDescent="0.25">
      <c r="A6" s="15">
        <v>5</v>
      </c>
      <c r="B6" s="11" t="s">
        <v>4</v>
      </c>
      <c r="C6" s="13">
        <v>262120.32000000001</v>
      </c>
      <c r="L6" s="1"/>
      <c r="M6" s="1"/>
      <c r="O6" s="1"/>
      <c r="P6" s="1"/>
    </row>
    <row r="7" spans="1:16" ht="30" x14ac:dyDescent="0.25">
      <c r="A7" s="15">
        <v>6</v>
      </c>
      <c r="B7" s="11" t="s">
        <v>5</v>
      </c>
      <c r="C7" s="13">
        <v>463285.44</v>
      </c>
      <c r="L7" s="1"/>
      <c r="M7" s="1"/>
      <c r="O7" s="1"/>
      <c r="P7" s="1"/>
    </row>
    <row r="8" spans="1:16" x14ac:dyDescent="0.25">
      <c r="A8" s="15"/>
      <c r="B8" s="10" t="s">
        <v>6</v>
      </c>
      <c r="C8" s="14">
        <f>SUM(C4:C7)</f>
        <v>34224520.819999993</v>
      </c>
    </row>
    <row r="9" spans="1:16" x14ac:dyDescent="0.25">
      <c r="L9" s="1"/>
    </row>
    <row r="10" spans="1:16" x14ac:dyDescent="0.25">
      <c r="L10" s="1"/>
    </row>
    <row r="13" spans="1:16" ht="45" x14ac:dyDescent="0.25">
      <c r="A13" s="9" t="s">
        <v>40</v>
      </c>
      <c r="B13" s="16" t="s">
        <v>34</v>
      </c>
      <c r="C13" s="8">
        <f>C6/24</f>
        <v>10921.68</v>
      </c>
    </row>
    <row r="14" spans="1:16" ht="45" x14ac:dyDescent="0.25">
      <c r="A14" s="9" t="s">
        <v>41</v>
      </c>
      <c r="B14" s="16" t="s">
        <v>35</v>
      </c>
      <c r="C14" s="8">
        <f>C7/24</f>
        <v>19303.560000000001</v>
      </c>
    </row>
    <row r="15" spans="1:16" x14ac:dyDescent="0.25">
      <c r="A15" s="9" t="s">
        <v>42</v>
      </c>
      <c r="B15" s="7" t="s">
        <v>38</v>
      </c>
      <c r="C15" s="5">
        <f>C2/12</f>
        <v>1360170.3</v>
      </c>
    </row>
    <row r="16" spans="1:16" x14ac:dyDescent="0.25">
      <c r="A16" s="9" t="s">
        <v>43</v>
      </c>
      <c r="B16" s="7" t="s">
        <v>39</v>
      </c>
      <c r="C16" s="5">
        <f>C3/12</f>
        <v>1426954.6617300001</v>
      </c>
    </row>
    <row r="18" spans="2:3" ht="30" x14ac:dyDescent="0.25">
      <c r="B18" s="16" t="s">
        <v>44</v>
      </c>
      <c r="C18" s="19">
        <f>C13+C14+C15</f>
        <v>1390395.54</v>
      </c>
    </row>
    <row r="19" spans="2:3" ht="30" x14ac:dyDescent="0.25">
      <c r="B19" s="16" t="s">
        <v>45</v>
      </c>
      <c r="C19" s="19">
        <f>C13+C14+C16</f>
        <v>1457179.90173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Calculo_VPL</vt:lpstr>
      <vt:lpstr>Calculo_Parametros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 Oliveira Lopes da Silva</dc:creator>
  <cp:lastModifiedBy>Mateus Oliveira Lopes da Silva</cp:lastModifiedBy>
  <dcterms:created xsi:type="dcterms:W3CDTF">2025-07-14T19:03:21Z</dcterms:created>
  <dcterms:modified xsi:type="dcterms:W3CDTF">2025-07-15T17:54:42Z</dcterms:modified>
</cp:coreProperties>
</file>