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\SAA\CGL\COPLI\DILIC\2024\4 - Processos em Andamento\1 - PREGÃO\9. PE nº 90009_2024 - Vigilância\6. VIPPIM\"/>
    </mc:Choice>
  </mc:AlternateContent>
  <xr:revisionPtr revIDLastSave="0" documentId="13_ncr:1_{8132D11B-5946-45AE-AACC-97049EC7DB1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ALANÇO 2023" sheetId="2" r:id="rId1"/>
    <sheet name=" BALANÇO 202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H32" i="1"/>
  <c r="B28" i="1" s="1"/>
  <c r="B34" i="1" s="1"/>
  <c r="H35" i="2"/>
  <c r="B34" i="2" s="1"/>
  <c r="C34" i="2" s="1"/>
  <c r="B7" i="2"/>
  <c r="B14" i="2" s="1"/>
  <c r="A7" i="2"/>
  <c r="E3" i="2"/>
  <c r="D3" i="2"/>
  <c r="B28" i="2" l="1"/>
  <c r="A17" i="2"/>
  <c r="B23" i="2"/>
  <c r="A11" i="2"/>
  <c r="B11" i="2"/>
  <c r="B21" i="2" s="1"/>
  <c r="A14" i="2"/>
  <c r="B22" i="2" s="1"/>
  <c r="B7" i="1"/>
  <c r="B14" i="1" s="1"/>
  <c r="A7" i="1"/>
  <c r="B30" i="2" l="1"/>
  <c r="B29" i="2"/>
  <c r="A11" i="1"/>
  <c r="B30" i="1"/>
  <c r="E3" i="1" l="1"/>
  <c r="C34" i="1" l="1"/>
  <c r="B29" i="1"/>
  <c r="A14" i="1"/>
  <c r="A17" i="1" l="1"/>
  <c r="B22" i="1"/>
  <c r="B11" i="1"/>
  <c r="B21" i="1" s="1"/>
  <c r="B23" i="1" l="1"/>
</calcChain>
</file>

<file path=xl/sharedStrings.xml><?xml version="1.0" encoding="utf-8"?>
<sst xmlns="http://schemas.openxmlformats.org/spreadsheetml/2006/main" count="124" uniqueCount="62">
  <si>
    <t>Passivo Total</t>
  </si>
  <si>
    <t>Ativo Circulante</t>
  </si>
  <si>
    <t>Ativo Permanente</t>
  </si>
  <si>
    <t>Passivo Circulante</t>
  </si>
  <si>
    <t>Passivo Não Circulante</t>
  </si>
  <si>
    <t>TOTAL</t>
  </si>
  <si>
    <t>16,66% - IN 05/2017</t>
  </si>
  <si>
    <t>Ativo Total</t>
  </si>
  <si>
    <t>ATIVO</t>
  </si>
  <si>
    <t>PASSIVO</t>
  </si>
  <si>
    <t>LG (liquidez geral)</t>
  </si>
  <si>
    <t>SG (solvência geral)</t>
  </si>
  <si>
    <t>LC (liquidez corrente)</t>
  </si>
  <si>
    <t>01/12.</t>
  </si>
  <si>
    <t>PERCENTUAL MAIOR/MENOR 10%</t>
  </si>
  <si>
    <t>Receita Bruta</t>
  </si>
  <si>
    <t>Percentual</t>
  </si>
  <si>
    <t>&gt;1</t>
  </si>
  <si>
    <t>ÍNDICES DE LIQUIDEZ</t>
  </si>
  <si>
    <t>CAPITAL DE GIRO</t>
  </si>
  <si>
    <t>PATRIMÔNIO LÍQUIDO</t>
  </si>
  <si>
    <t>CONTRATOS FIRMADOS</t>
  </si>
  <si>
    <t>10% do PL</t>
  </si>
  <si>
    <t>Justificativa</t>
  </si>
  <si>
    <t>Ativo realizavel a longo Prazo</t>
  </si>
  <si>
    <t>Contratos Firmados / 12</t>
  </si>
  <si>
    <t>Total Contratos</t>
  </si>
  <si>
    <t>Apresentou</t>
  </si>
  <si>
    <t>Valor estimado da Contratação - Anual</t>
  </si>
  <si>
    <t>RELAÇÃO DE CONTRATOS FIRMADOS COM SETOR PÚLBICO E PRIVADO</t>
  </si>
  <si>
    <t>BRASAL</t>
  </si>
  <si>
    <t>Conc. Inf. Predial</t>
  </si>
  <si>
    <t>Cond. QC 13</t>
  </si>
  <si>
    <t>BR Digital</t>
  </si>
  <si>
    <t>Cond. QC 10</t>
  </si>
  <si>
    <t>AGU</t>
  </si>
  <si>
    <t>TCDF</t>
  </si>
  <si>
    <t>11ª CJM</t>
  </si>
  <si>
    <t>CORREIOS</t>
  </si>
  <si>
    <t>CÂMARA LEGISLATIVA</t>
  </si>
  <si>
    <t>STJ</t>
  </si>
  <si>
    <t>EMBRAPA</t>
  </si>
  <si>
    <t>DNIT</t>
  </si>
  <si>
    <t>CONAB</t>
  </si>
  <si>
    <t>MRE</t>
  </si>
  <si>
    <t>TRT 10ª Região</t>
  </si>
  <si>
    <t>STM</t>
  </si>
  <si>
    <t>DATAPREV</t>
  </si>
  <si>
    <t>ANA</t>
  </si>
  <si>
    <t>FIOCRUZ</t>
  </si>
  <si>
    <t>CNJ</t>
  </si>
  <si>
    <t>VIPPIM SEGURANÇA E VIGILANCIA LTDA. CNPJ: 11.349.160/0001-67 - Balanco Financeiro exercício 2023</t>
  </si>
  <si>
    <t>VIPPIM SEGURANÇA E VIGILANCIA LTDA. CNPJ: 11.349.160/0001-67 - Balanco Financeiro exercício 2022</t>
  </si>
  <si>
    <t>INCRA</t>
  </si>
  <si>
    <t>JFPG</t>
  </si>
  <si>
    <t>MJ</t>
  </si>
  <si>
    <t>PATIO BRASIL</t>
  </si>
  <si>
    <t>EBC</t>
  </si>
  <si>
    <t>CNPQ</t>
  </si>
  <si>
    <t>ATIVO CIRCULANTE</t>
  </si>
  <si>
    <t>PASSIVO CIRCULANTE</t>
  </si>
  <si>
    <t xml:space="preserve">ATIVO CIRCULANTE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</si>
</sst>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000000"/>
    <numFmt numFmtId="165" formatCode="_-[$R$-416]\ * #,##0.00_-;\-[$R$-416]\ * #,##0.00_-;_-[$R$-416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0070C0"/>
      <name val="Times New Roman"/>
      <family val="1"/>
    </font>
    <font>
      <sz val="11"/>
      <color theme="0"/>
      <name val="Calibri"/>
      <family val="2"/>
      <scheme val="minor"/>
    </font>
    <font>
      <b/>
      <sz val="16"/>
      <color rgb="FF0070C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</cellStyleXfs>
  <cellXfs count="57">
    <xf numFmtId="0" fontId="0" fillId="0" borderId="0" xfId="0"/>
    <xf numFmtId="0" fontId="3" fillId="0" borderId="0" xfId="0" applyFont="1"/>
    <xf numFmtId="44" fontId="3" fillId="0" borderId="1" xfId="1" applyFont="1" applyBorder="1"/>
    <xf numFmtId="44" fontId="3" fillId="0" borderId="1" xfId="0" applyNumberFormat="1" applyFont="1" applyBorder="1"/>
    <xf numFmtId="4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4" fontId="3" fillId="0" borderId="0" xfId="0" applyNumberFormat="1" applyFont="1"/>
    <xf numFmtId="0" fontId="2" fillId="3" borderId="1" xfId="0" applyFont="1" applyFill="1" applyBorder="1" applyAlignment="1">
      <alignment horizontal="center" vertical="center"/>
    </xf>
    <xf numFmtId="44" fontId="3" fillId="2" borderId="1" xfId="1" applyFont="1" applyFill="1" applyBorder="1"/>
    <xf numFmtId="44" fontId="3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165" fontId="3" fillId="0" borderId="1" xfId="0" applyNumberFormat="1" applyFont="1" applyBorder="1"/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44" fontId="3" fillId="0" borderId="1" xfId="1" applyFont="1" applyBorder="1" applyAlignment="1">
      <alignment horizontal="center"/>
    </xf>
    <xf numFmtId="44" fontId="3" fillId="0" borderId="0" xfId="1" applyFont="1"/>
    <xf numFmtId="44" fontId="2" fillId="0" borderId="0" xfId="1" applyFont="1"/>
    <xf numFmtId="0" fontId="4" fillId="0" borderId="0" xfId="0" applyFont="1"/>
    <xf numFmtId="165" fontId="2" fillId="0" borderId="0" xfId="0" applyNumberFormat="1" applyFont="1"/>
    <xf numFmtId="0" fontId="2" fillId="0" borderId="0" xfId="0" applyFont="1"/>
    <xf numFmtId="0" fontId="6" fillId="0" borderId="0" xfId="0" applyFont="1"/>
    <xf numFmtId="165" fontId="3" fillId="0" borderId="0" xfId="0" applyNumberFormat="1" applyFont="1" applyAlignment="1">
      <alignment horizontal="center"/>
    </xf>
    <xf numFmtId="0" fontId="8" fillId="3" borderId="1" xfId="3" applyFont="1" applyFill="1" applyBorder="1" applyAlignment="1">
      <alignment horizontal="center" vertical="center"/>
    </xf>
    <xf numFmtId="0" fontId="8" fillId="3" borderId="1" xfId="4" applyFont="1" applyFill="1" applyBorder="1" applyAlignment="1">
      <alignment horizontal="center" vertical="center"/>
    </xf>
    <xf numFmtId="0" fontId="8" fillId="3" borderId="2" xfId="8" applyFont="1" applyFill="1" applyBorder="1" applyAlignment="1">
      <alignment horizontal="center" vertical="center"/>
    </xf>
    <xf numFmtId="0" fontId="8" fillId="3" borderId="3" xfId="8" applyFont="1" applyFill="1" applyBorder="1" applyAlignment="1">
      <alignment horizontal="center" vertical="center"/>
    </xf>
    <xf numFmtId="0" fontId="8" fillId="0" borderId="0" xfId="0" applyFont="1"/>
    <xf numFmtId="44" fontId="3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8" fillId="3" borderId="1" xfId="6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16" fontId="3" fillId="3" borderId="1" xfId="0" applyNumberFormat="1" applyFont="1" applyFill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9" fontId="3" fillId="2" borderId="1" xfId="2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4" fontId="2" fillId="3" borderId="1" xfId="1" applyFont="1" applyFill="1" applyBorder="1"/>
    <xf numFmtId="0" fontId="7" fillId="3" borderId="1" xfId="0" applyFont="1" applyFill="1" applyBorder="1" applyAlignment="1">
      <alignment horizontal="center"/>
    </xf>
    <xf numFmtId="44" fontId="9" fillId="2" borderId="2" xfId="0" applyNumberFormat="1" applyFont="1" applyFill="1" applyBorder="1" applyAlignment="1">
      <alignment horizontal="center"/>
    </xf>
    <xf numFmtId="44" fontId="9" fillId="2" borderId="3" xfId="0" applyNumberFormat="1" applyFont="1" applyFill="1" applyBorder="1" applyAlignment="1">
      <alignment horizontal="center"/>
    </xf>
    <xf numFmtId="165" fontId="3" fillId="2" borderId="4" xfId="0" applyNumberFormat="1" applyFont="1" applyFill="1" applyBorder="1"/>
    <xf numFmtId="2" fontId="3" fillId="2" borderId="1" xfId="0" applyNumberFormat="1" applyFont="1" applyFill="1" applyBorder="1"/>
    <xf numFmtId="165" fontId="3" fillId="0" borderId="0" xfId="0" applyNumberFormat="1" applyFont="1"/>
    <xf numFmtId="0" fontId="3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3" borderId="5" xfId="5" applyFont="1" applyFill="1" applyBorder="1" applyAlignment="1">
      <alignment horizontal="center" vertical="center"/>
    </xf>
    <xf numFmtId="0" fontId="8" fillId="3" borderId="5" xfId="7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</cellXfs>
  <cellStyles count="9">
    <cellStyle name="Ênfase1" xfId="3" builtinId="29"/>
    <cellStyle name="Ênfase2" xfId="4" builtinId="33"/>
    <cellStyle name="Ênfase3" xfId="5" builtinId="37"/>
    <cellStyle name="Ênfase4" xfId="6" builtinId="41"/>
    <cellStyle name="Ênfase5" xfId="7" builtinId="45"/>
    <cellStyle name="Ênfase6" xfId="8" builtinId="49"/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5"/>
  <sheetViews>
    <sheetView tabSelected="1" zoomScale="85" zoomScaleNormal="85" workbookViewId="0">
      <selection activeCell="E19" sqref="E19"/>
    </sheetView>
  </sheetViews>
  <sheetFormatPr defaultRowHeight="18.75" x14ac:dyDescent="0.3"/>
  <cols>
    <col min="1" max="1" width="27.42578125" style="1" bestFit="1" customWidth="1"/>
    <col min="2" max="2" width="29.28515625" style="1" bestFit="1" customWidth="1"/>
    <col min="3" max="3" width="29.140625" style="1" customWidth="1"/>
    <col min="4" max="4" width="27.85546875" style="1" bestFit="1" customWidth="1"/>
    <col min="5" max="5" width="25.28515625" style="1" bestFit="1" customWidth="1"/>
    <col min="6" max="6" width="16.140625" style="1" bestFit="1" customWidth="1"/>
    <col min="7" max="7" width="95.28515625" style="1" customWidth="1"/>
    <col min="8" max="8" width="25.42578125" style="1" bestFit="1" customWidth="1"/>
    <col min="9" max="16384" width="9.140625" style="1"/>
  </cols>
  <sheetData>
    <row r="1" spans="1:12" x14ac:dyDescent="0.3">
      <c r="A1" s="31" t="s">
        <v>51</v>
      </c>
      <c r="B1" s="31"/>
      <c r="C1" s="31"/>
      <c r="D1" s="31"/>
      <c r="E1" s="31"/>
      <c r="F1" s="31"/>
      <c r="G1" s="31"/>
      <c r="H1" s="31"/>
    </row>
    <row r="2" spans="1:12" ht="37.5" x14ac:dyDescent="0.3">
      <c r="A2" s="52" t="s">
        <v>61</v>
      </c>
      <c r="B2" s="53" t="s">
        <v>60</v>
      </c>
      <c r="C2" s="54" t="s">
        <v>28</v>
      </c>
      <c r="D2" s="55" t="s">
        <v>22</v>
      </c>
      <c r="E2" s="55" t="s">
        <v>6</v>
      </c>
      <c r="G2" s="21"/>
      <c r="H2" s="18"/>
    </row>
    <row r="3" spans="1:12" x14ac:dyDescent="0.3">
      <c r="A3" s="2">
        <v>16048645.5</v>
      </c>
      <c r="B3" s="2">
        <v>6161667.9000000004</v>
      </c>
      <c r="C3" s="2">
        <v>13256833.560000001</v>
      </c>
      <c r="D3" s="15">
        <f>C3/10</f>
        <v>1325683.3560000001</v>
      </c>
      <c r="E3" s="10">
        <f>C3*16.66/100</f>
        <v>2208588.4710960002</v>
      </c>
    </row>
    <row r="4" spans="1:12" x14ac:dyDescent="0.3">
      <c r="A4" s="4"/>
      <c r="G4" s="19"/>
      <c r="H4" s="16"/>
      <c r="I4" s="18"/>
      <c r="J4" s="18"/>
      <c r="K4" s="18"/>
    </row>
    <row r="5" spans="1:12" x14ac:dyDescent="0.3">
      <c r="A5" s="23" t="s">
        <v>8</v>
      </c>
      <c r="B5" s="24" t="s">
        <v>9</v>
      </c>
      <c r="F5" s="5"/>
      <c r="G5" s="49" t="s">
        <v>29</v>
      </c>
      <c r="H5" s="49"/>
      <c r="I5" s="18"/>
      <c r="J5" s="18"/>
      <c r="K5" s="18"/>
    </row>
    <row r="6" spans="1:12" x14ac:dyDescent="0.3">
      <c r="A6" s="8" t="s">
        <v>1</v>
      </c>
      <c r="B6" s="8" t="s">
        <v>3</v>
      </c>
      <c r="F6" s="5"/>
      <c r="G6" s="50" t="s">
        <v>30</v>
      </c>
      <c r="H6" s="2">
        <v>345302.23</v>
      </c>
      <c r="I6" s="18"/>
      <c r="J6" s="18"/>
      <c r="K6" s="18"/>
      <c r="L6" s="18"/>
    </row>
    <row r="7" spans="1:12" x14ac:dyDescent="0.3">
      <c r="A7" s="2">
        <f>A3</f>
        <v>16048645.5</v>
      </c>
      <c r="B7" s="2">
        <f>B3</f>
        <v>6161667.9000000004</v>
      </c>
      <c r="D7" s="27" t="s">
        <v>24</v>
      </c>
      <c r="F7" s="5"/>
      <c r="G7" s="50" t="s">
        <v>31</v>
      </c>
      <c r="H7" s="2">
        <v>2561710.1</v>
      </c>
      <c r="L7" s="18"/>
    </row>
    <row r="8" spans="1:12" x14ac:dyDescent="0.3">
      <c r="A8" s="8" t="s">
        <v>2</v>
      </c>
      <c r="B8" s="8" t="s">
        <v>4</v>
      </c>
      <c r="D8" s="16">
        <v>1193524.51</v>
      </c>
      <c r="E8" s="5"/>
      <c r="F8" s="5"/>
      <c r="G8" s="50" t="s">
        <v>32</v>
      </c>
      <c r="H8" s="2">
        <v>183746.4</v>
      </c>
      <c r="L8" s="18"/>
    </row>
    <row r="9" spans="1:12" x14ac:dyDescent="0.3">
      <c r="A9" s="2">
        <v>1329867.1499999999</v>
      </c>
      <c r="B9" s="2"/>
      <c r="F9" s="5"/>
      <c r="G9" s="50" t="s">
        <v>33</v>
      </c>
      <c r="H9" s="2">
        <v>30243.67</v>
      </c>
    </row>
    <row r="10" spans="1:12" x14ac:dyDescent="0.3">
      <c r="A10" s="11" t="s">
        <v>7</v>
      </c>
      <c r="B10" s="8" t="s">
        <v>0</v>
      </c>
      <c r="F10" s="5"/>
      <c r="G10" s="50" t="s">
        <v>34</v>
      </c>
      <c r="H10" s="2">
        <v>143613.44</v>
      </c>
    </row>
    <row r="11" spans="1:12" x14ac:dyDescent="0.3">
      <c r="A11" s="3">
        <f>A7+A9</f>
        <v>17378512.649999999</v>
      </c>
      <c r="B11" s="2">
        <f>B7+B9</f>
        <v>6161667.9000000004</v>
      </c>
      <c r="F11" s="5"/>
      <c r="G11" s="50" t="s">
        <v>35</v>
      </c>
      <c r="H11" s="2">
        <v>3330316.92</v>
      </c>
    </row>
    <row r="12" spans="1:12" x14ac:dyDescent="0.3">
      <c r="A12" s="25" t="s">
        <v>20</v>
      </c>
      <c r="B12" s="26"/>
      <c r="F12" s="5"/>
      <c r="G12" s="50" t="s">
        <v>37</v>
      </c>
      <c r="H12" s="2">
        <v>973181.9</v>
      </c>
    </row>
    <row r="13" spans="1:12" x14ac:dyDescent="0.3">
      <c r="A13" s="42">
        <v>11216844.75</v>
      </c>
      <c r="B13" s="43"/>
      <c r="F13" s="5"/>
      <c r="G13" s="50" t="s">
        <v>36</v>
      </c>
      <c r="H13" s="2">
        <v>241539.91</v>
      </c>
    </row>
    <row r="14" spans="1:12" x14ac:dyDescent="0.3">
      <c r="A14" s="9">
        <f>A7+A9</f>
        <v>17378512.649999999</v>
      </c>
      <c r="B14" s="10">
        <f>B7+B9+A13</f>
        <v>17378512.649999999</v>
      </c>
      <c r="F14" s="5"/>
      <c r="G14" s="50" t="s">
        <v>38</v>
      </c>
      <c r="H14" s="2">
        <v>2941183.04</v>
      </c>
    </row>
    <row r="15" spans="1:12" x14ac:dyDescent="0.3">
      <c r="A15" s="13"/>
      <c r="B15" s="14"/>
      <c r="F15" s="5"/>
      <c r="G15" s="50" t="s">
        <v>39</v>
      </c>
      <c r="H15" s="2">
        <v>1082533.08</v>
      </c>
    </row>
    <row r="16" spans="1:12" x14ac:dyDescent="0.3">
      <c r="A16" s="29" t="s">
        <v>19</v>
      </c>
      <c r="B16" s="29"/>
      <c r="F16" s="5"/>
      <c r="G16" s="50" t="s">
        <v>40</v>
      </c>
      <c r="H16" s="2">
        <v>2334307.98</v>
      </c>
    </row>
    <row r="17" spans="1:8" x14ac:dyDescent="0.3">
      <c r="A17" s="28">
        <f>A7-B7</f>
        <v>9886977.5999999996</v>
      </c>
      <c r="B17" s="28"/>
      <c r="F17" s="5"/>
      <c r="G17" s="51" t="s">
        <v>41</v>
      </c>
      <c r="H17" s="2">
        <v>446355.05</v>
      </c>
    </row>
    <row r="18" spans="1:8" x14ac:dyDescent="0.3">
      <c r="B18" s="7"/>
      <c r="F18" s="5"/>
      <c r="G18" s="51" t="s">
        <v>36</v>
      </c>
      <c r="H18" s="2">
        <v>951249.92000000004</v>
      </c>
    </row>
    <row r="19" spans="1:8" x14ac:dyDescent="0.3">
      <c r="F19" s="5"/>
      <c r="G19" s="50" t="s">
        <v>42</v>
      </c>
      <c r="H19" s="2">
        <v>3892226.31</v>
      </c>
    </row>
    <row r="20" spans="1:8" x14ac:dyDescent="0.3">
      <c r="A20" s="30" t="s">
        <v>18</v>
      </c>
      <c r="B20" s="30"/>
      <c r="F20" s="5"/>
      <c r="G20" s="50" t="s">
        <v>43</v>
      </c>
      <c r="H20" s="2">
        <v>935926.5</v>
      </c>
    </row>
    <row r="21" spans="1:8" x14ac:dyDescent="0.3">
      <c r="A21" s="34" t="s">
        <v>10</v>
      </c>
      <c r="B21" s="35">
        <f>(A7+D8)/B11</f>
        <v>2.7982958980960335</v>
      </c>
      <c r="F21" s="5"/>
      <c r="G21" s="50" t="s">
        <v>44</v>
      </c>
      <c r="H21" s="2">
        <v>1108639.01</v>
      </c>
    </row>
    <row r="22" spans="1:8" x14ac:dyDescent="0.3">
      <c r="A22" s="34" t="s">
        <v>11</v>
      </c>
      <c r="B22" s="35">
        <f>A14/(B7+B9)</f>
        <v>2.8204234522279266</v>
      </c>
      <c r="F22" s="5"/>
      <c r="G22" s="50" t="s">
        <v>45</v>
      </c>
      <c r="H22" s="2">
        <v>612559.02</v>
      </c>
    </row>
    <row r="23" spans="1:8" x14ac:dyDescent="0.3">
      <c r="A23" s="34" t="s">
        <v>12</v>
      </c>
      <c r="B23" s="35">
        <f>A7/B7</f>
        <v>2.6045943664052391</v>
      </c>
      <c r="F23" s="5"/>
      <c r="G23" s="50" t="s">
        <v>46</v>
      </c>
      <c r="H23" s="2">
        <v>520817.91</v>
      </c>
    </row>
    <row r="24" spans="1:8" x14ac:dyDescent="0.3">
      <c r="F24" s="5"/>
      <c r="G24" s="50" t="s">
        <v>47</v>
      </c>
      <c r="H24" s="2">
        <v>9174258.2400000002</v>
      </c>
    </row>
    <row r="25" spans="1:8" x14ac:dyDescent="0.3">
      <c r="F25" s="5"/>
      <c r="G25" s="50" t="s">
        <v>48</v>
      </c>
      <c r="H25" s="2">
        <v>2996514.64</v>
      </c>
    </row>
    <row r="26" spans="1:8" x14ac:dyDescent="0.3">
      <c r="A26" s="29" t="s">
        <v>21</v>
      </c>
      <c r="B26" s="31"/>
      <c r="F26" s="5"/>
      <c r="G26" s="50" t="s">
        <v>49</v>
      </c>
      <c r="H26" s="2">
        <v>1348132.08</v>
      </c>
    </row>
    <row r="27" spans="1:8" x14ac:dyDescent="0.3">
      <c r="A27" s="6"/>
      <c r="B27" s="12"/>
      <c r="F27" s="5"/>
      <c r="G27" s="50" t="s">
        <v>50</v>
      </c>
      <c r="H27" s="2">
        <v>29323908.32</v>
      </c>
    </row>
    <row r="28" spans="1:8" x14ac:dyDescent="0.3">
      <c r="A28" s="32" t="s">
        <v>5</v>
      </c>
      <c r="B28" s="44">
        <f>H35</f>
        <v>97996530.270000011</v>
      </c>
      <c r="C28" s="13"/>
      <c r="F28" s="5"/>
      <c r="G28" s="50" t="s">
        <v>44</v>
      </c>
      <c r="H28" s="2">
        <v>5321201.8600000003</v>
      </c>
    </row>
    <row r="29" spans="1:8" x14ac:dyDescent="0.3">
      <c r="A29" s="33" t="s">
        <v>13</v>
      </c>
      <c r="B29" s="45">
        <f>(A13/B28)*12</f>
        <v>1.3735398246156698</v>
      </c>
      <c r="C29" s="39" t="s">
        <v>17</v>
      </c>
      <c r="F29" s="5"/>
      <c r="G29" s="50" t="s">
        <v>53</v>
      </c>
      <c r="H29" s="2">
        <v>494790.12</v>
      </c>
    </row>
    <row r="30" spans="1:8" x14ac:dyDescent="0.3">
      <c r="A30" s="20" t="s">
        <v>25</v>
      </c>
      <c r="B30" s="46">
        <f>SUM(B28/12)</f>
        <v>8166377.5225000009</v>
      </c>
      <c r="F30" s="5"/>
      <c r="G30" s="50" t="s">
        <v>54</v>
      </c>
      <c r="H30" s="2">
        <v>1933295.67</v>
      </c>
    </row>
    <row r="31" spans="1:8" x14ac:dyDescent="0.3">
      <c r="F31" s="5"/>
      <c r="G31" s="50" t="s">
        <v>55</v>
      </c>
      <c r="H31" s="2">
        <v>16417244.880000001</v>
      </c>
    </row>
    <row r="32" spans="1:8" x14ac:dyDescent="0.3">
      <c r="A32" s="31" t="s">
        <v>14</v>
      </c>
      <c r="B32" s="31"/>
      <c r="C32" s="31"/>
      <c r="F32" s="5"/>
      <c r="G32" s="50" t="s">
        <v>56</v>
      </c>
      <c r="H32" s="2">
        <v>456000.24</v>
      </c>
    </row>
    <row r="33" spans="1:8" x14ac:dyDescent="0.3">
      <c r="A33" s="11" t="s">
        <v>15</v>
      </c>
      <c r="B33" s="11" t="s">
        <v>26</v>
      </c>
      <c r="C33" s="11" t="s">
        <v>16</v>
      </c>
      <c r="D33" s="11" t="s">
        <v>23</v>
      </c>
      <c r="F33" s="5"/>
      <c r="G33" s="50" t="s">
        <v>57</v>
      </c>
      <c r="H33" s="2">
        <v>1666530.51</v>
      </c>
    </row>
    <row r="34" spans="1:8" x14ac:dyDescent="0.3">
      <c r="A34" s="12">
        <v>55758702.299999997</v>
      </c>
      <c r="B34" s="12">
        <f>H35</f>
        <v>97996530.270000011</v>
      </c>
      <c r="C34" s="36">
        <f>(A34-B34)/A34</f>
        <v>-0.75751095753173614</v>
      </c>
      <c r="D34" s="48" t="s">
        <v>27</v>
      </c>
      <c r="F34" s="5"/>
      <c r="G34" s="50" t="s">
        <v>58</v>
      </c>
      <c r="H34" s="2">
        <v>6229201.3200000003</v>
      </c>
    </row>
    <row r="35" spans="1:8" x14ac:dyDescent="0.3">
      <c r="F35" s="5"/>
      <c r="G35" s="50"/>
      <c r="H35" s="40">
        <f>SUM(H6:H34)</f>
        <v>97996530.270000011</v>
      </c>
    </row>
    <row r="36" spans="1:8" x14ac:dyDescent="0.3">
      <c r="F36" s="5"/>
      <c r="G36" s="5"/>
      <c r="H36" s="16"/>
    </row>
    <row r="37" spans="1:8" x14ac:dyDescent="0.3">
      <c r="F37" s="5"/>
      <c r="G37" s="5"/>
      <c r="H37" s="16"/>
    </row>
    <row r="38" spans="1:8" x14ac:dyDescent="0.3">
      <c r="F38" s="5"/>
      <c r="G38" s="5"/>
      <c r="H38" s="16"/>
    </row>
    <row r="39" spans="1:8" x14ac:dyDescent="0.3">
      <c r="F39" s="5"/>
      <c r="G39" s="5"/>
      <c r="H39" s="16"/>
    </row>
    <row r="40" spans="1:8" x14ac:dyDescent="0.3">
      <c r="F40" s="5"/>
      <c r="G40" s="5"/>
      <c r="H40" s="16"/>
    </row>
    <row r="41" spans="1:8" x14ac:dyDescent="0.3">
      <c r="F41" s="5"/>
      <c r="G41" s="5"/>
      <c r="H41" s="16"/>
    </row>
    <row r="42" spans="1:8" x14ac:dyDescent="0.3">
      <c r="F42" s="5"/>
      <c r="G42" s="5"/>
      <c r="H42" s="16"/>
    </row>
    <row r="43" spans="1:8" x14ac:dyDescent="0.3">
      <c r="F43" s="5"/>
      <c r="G43" s="5"/>
      <c r="H43" s="16"/>
    </row>
    <row r="44" spans="1:8" x14ac:dyDescent="0.3">
      <c r="F44" s="5"/>
      <c r="G44" s="5"/>
      <c r="H44" s="16"/>
    </row>
    <row r="45" spans="1:8" x14ac:dyDescent="0.3">
      <c r="F45" s="5"/>
      <c r="G45" s="5"/>
      <c r="H45" s="16"/>
    </row>
    <row r="46" spans="1:8" x14ac:dyDescent="0.3">
      <c r="F46" s="5"/>
      <c r="G46" s="5"/>
      <c r="H46" s="16"/>
    </row>
    <row r="47" spans="1:8" x14ac:dyDescent="0.3">
      <c r="F47" s="5"/>
      <c r="G47" s="5"/>
      <c r="H47" s="16"/>
    </row>
    <row r="48" spans="1:8" x14ac:dyDescent="0.3">
      <c r="F48" s="5"/>
      <c r="G48" s="5"/>
      <c r="H48" s="16"/>
    </row>
    <row r="49" spans="6:8" x14ac:dyDescent="0.3">
      <c r="F49" s="5"/>
      <c r="G49" s="5"/>
      <c r="H49" s="16"/>
    </row>
    <row r="50" spans="6:8" x14ac:dyDescent="0.3">
      <c r="F50" s="5"/>
      <c r="G50" s="5"/>
      <c r="H50" s="16"/>
    </row>
    <row r="51" spans="6:8" x14ac:dyDescent="0.3">
      <c r="F51" s="5"/>
      <c r="G51" s="5"/>
      <c r="H51" s="16"/>
    </row>
    <row r="52" spans="6:8" x14ac:dyDescent="0.3">
      <c r="F52" s="5"/>
      <c r="G52" s="5"/>
      <c r="H52" s="16"/>
    </row>
    <row r="53" spans="6:8" x14ac:dyDescent="0.3">
      <c r="F53" s="5"/>
      <c r="G53" s="5"/>
      <c r="H53" s="16"/>
    </row>
    <row r="54" spans="6:8" x14ac:dyDescent="0.3">
      <c r="F54" s="5"/>
      <c r="G54" s="5"/>
      <c r="H54" s="16"/>
    </row>
    <row r="55" spans="6:8" x14ac:dyDescent="0.3">
      <c r="F55" s="5"/>
      <c r="G55" s="5"/>
      <c r="H55" s="16"/>
    </row>
    <row r="56" spans="6:8" x14ac:dyDescent="0.3">
      <c r="F56" s="5"/>
      <c r="G56" s="5"/>
      <c r="H56" s="16"/>
    </row>
    <row r="57" spans="6:8" x14ac:dyDescent="0.3">
      <c r="F57" s="5"/>
      <c r="G57" s="5"/>
      <c r="H57" s="16"/>
    </row>
    <row r="58" spans="6:8" x14ac:dyDescent="0.3">
      <c r="F58" s="5"/>
      <c r="G58" s="5"/>
      <c r="H58" s="16"/>
    </row>
    <row r="59" spans="6:8" x14ac:dyDescent="0.3">
      <c r="F59" s="5"/>
      <c r="G59" s="5"/>
      <c r="H59" s="16"/>
    </row>
    <row r="60" spans="6:8" x14ac:dyDescent="0.3">
      <c r="F60" s="5"/>
      <c r="G60" s="5"/>
      <c r="H60" s="16"/>
    </row>
    <row r="61" spans="6:8" x14ac:dyDescent="0.3">
      <c r="F61" s="5"/>
      <c r="G61" s="5"/>
      <c r="H61" s="16"/>
    </row>
    <row r="62" spans="6:8" x14ac:dyDescent="0.3">
      <c r="F62" s="5"/>
      <c r="G62" s="5"/>
      <c r="H62" s="16"/>
    </row>
    <row r="63" spans="6:8" x14ac:dyDescent="0.3">
      <c r="F63" s="5"/>
      <c r="G63" s="5"/>
      <c r="H63" s="16"/>
    </row>
    <row r="64" spans="6:8" x14ac:dyDescent="0.3">
      <c r="F64" s="5"/>
      <c r="G64" s="5"/>
      <c r="H64" s="16"/>
    </row>
    <row r="65" spans="6:8" x14ac:dyDescent="0.3">
      <c r="F65" s="5"/>
      <c r="G65" s="5"/>
      <c r="H65" s="16"/>
    </row>
    <row r="66" spans="6:8" x14ac:dyDescent="0.3">
      <c r="F66" s="5"/>
      <c r="G66" s="5"/>
      <c r="H66" s="16"/>
    </row>
    <row r="67" spans="6:8" x14ac:dyDescent="0.3">
      <c r="F67" s="5"/>
      <c r="G67" s="5"/>
      <c r="H67" s="16"/>
    </row>
    <row r="68" spans="6:8" x14ac:dyDescent="0.3">
      <c r="F68" s="5"/>
      <c r="G68" s="5"/>
      <c r="H68" s="16"/>
    </row>
    <row r="69" spans="6:8" x14ac:dyDescent="0.3">
      <c r="F69" s="5"/>
      <c r="G69" s="5"/>
      <c r="H69" s="16"/>
    </row>
    <row r="70" spans="6:8" x14ac:dyDescent="0.3">
      <c r="F70" s="5"/>
      <c r="G70" s="5"/>
      <c r="H70" s="16"/>
    </row>
    <row r="71" spans="6:8" x14ac:dyDescent="0.3">
      <c r="F71" s="5"/>
      <c r="G71" s="5"/>
      <c r="H71" s="16"/>
    </row>
    <row r="72" spans="6:8" x14ac:dyDescent="0.3">
      <c r="F72" s="5"/>
      <c r="G72" s="5"/>
      <c r="H72" s="16"/>
    </row>
    <row r="73" spans="6:8" x14ac:dyDescent="0.3">
      <c r="F73" s="5"/>
      <c r="G73" s="5"/>
      <c r="H73" s="16"/>
    </row>
    <row r="74" spans="6:8" x14ac:dyDescent="0.3">
      <c r="F74" s="5"/>
      <c r="G74" s="5"/>
      <c r="H74" s="16"/>
    </row>
    <row r="75" spans="6:8" x14ac:dyDescent="0.3">
      <c r="F75" s="5"/>
      <c r="G75" s="5"/>
      <c r="H75" s="16"/>
    </row>
    <row r="76" spans="6:8" x14ac:dyDescent="0.3">
      <c r="F76" s="5"/>
      <c r="G76" s="5"/>
      <c r="H76" s="16"/>
    </row>
    <row r="77" spans="6:8" x14ac:dyDescent="0.3">
      <c r="F77" s="5"/>
      <c r="G77" s="5"/>
      <c r="H77" s="16"/>
    </row>
    <row r="78" spans="6:8" x14ac:dyDescent="0.3">
      <c r="F78" s="5"/>
      <c r="G78" s="5"/>
      <c r="H78" s="16"/>
    </row>
    <row r="79" spans="6:8" x14ac:dyDescent="0.3">
      <c r="F79" s="5"/>
      <c r="H79" s="17"/>
    </row>
    <row r="80" spans="6:8" x14ac:dyDescent="0.3">
      <c r="H80" s="16"/>
    </row>
    <row r="81" spans="8:8" x14ac:dyDescent="0.3">
      <c r="H81" s="16"/>
    </row>
    <row r="82" spans="8:8" x14ac:dyDescent="0.3">
      <c r="H82" s="16"/>
    </row>
    <row r="83" spans="8:8" x14ac:dyDescent="0.3">
      <c r="H83" s="16"/>
    </row>
    <row r="84" spans="8:8" x14ac:dyDescent="0.3">
      <c r="H84" s="16"/>
    </row>
    <row r="85" spans="8:8" x14ac:dyDescent="0.3">
      <c r="H85" s="16"/>
    </row>
    <row r="86" spans="8:8" x14ac:dyDescent="0.3">
      <c r="H86" s="16"/>
    </row>
    <row r="87" spans="8:8" x14ac:dyDescent="0.3">
      <c r="H87" s="16"/>
    </row>
    <row r="88" spans="8:8" x14ac:dyDescent="0.3">
      <c r="H88" s="16"/>
    </row>
    <row r="89" spans="8:8" x14ac:dyDescent="0.3">
      <c r="H89" s="16"/>
    </row>
    <row r="90" spans="8:8" x14ac:dyDescent="0.3">
      <c r="H90" s="16"/>
    </row>
    <row r="91" spans="8:8" x14ac:dyDescent="0.3">
      <c r="H91" s="16"/>
    </row>
    <row r="92" spans="8:8" x14ac:dyDescent="0.3">
      <c r="H92" s="16"/>
    </row>
    <row r="93" spans="8:8" x14ac:dyDescent="0.3">
      <c r="H93" s="16"/>
    </row>
    <row r="94" spans="8:8" x14ac:dyDescent="0.3">
      <c r="H94" s="16"/>
    </row>
    <row r="95" spans="8:8" x14ac:dyDescent="0.3">
      <c r="H95" s="16"/>
    </row>
    <row r="96" spans="8:8" x14ac:dyDescent="0.3">
      <c r="H96" s="16"/>
    </row>
    <row r="97" spans="8:8" x14ac:dyDescent="0.3">
      <c r="H97" s="16"/>
    </row>
    <row r="98" spans="8:8" x14ac:dyDescent="0.3">
      <c r="H98" s="16"/>
    </row>
    <row r="99" spans="8:8" x14ac:dyDescent="0.3">
      <c r="H99" s="16"/>
    </row>
    <row r="100" spans="8:8" x14ac:dyDescent="0.3">
      <c r="H100" s="16"/>
    </row>
    <row r="101" spans="8:8" x14ac:dyDescent="0.3">
      <c r="H101" s="16"/>
    </row>
    <row r="102" spans="8:8" x14ac:dyDescent="0.3">
      <c r="H102" s="16"/>
    </row>
    <row r="103" spans="8:8" x14ac:dyDescent="0.3">
      <c r="H103" s="16"/>
    </row>
    <row r="104" spans="8:8" x14ac:dyDescent="0.3">
      <c r="H104" s="16"/>
    </row>
    <row r="105" spans="8:8" x14ac:dyDescent="0.3">
      <c r="H105" s="16"/>
    </row>
    <row r="106" spans="8:8" x14ac:dyDescent="0.3">
      <c r="H106" s="16"/>
    </row>
    <row r="107" spans="8:8" x14ac:dyDescent="0.3">
      <c r="H107" s="16"/>
    </row>
    <row r="108" spans="8:8" x14ac:dyDescent="0.3">
      <c r="H108" s="16"/>
    </row>
    <row r="109" spans="8:8" x14ac:dyDescent="0.3">
      <c r="H109" s="16"/>
    </row>
    <row r="110" spans="8:8" x14ac:dyDescent="0.3">
      <c r="H110" s="16"/>
    </row>
    <row r="111" spans="8:8" x14ac:dyDescent="0.3">
      <c r="H111" s="16"/>
    </row>
    <row r="112" spans="8:8" x14ac:dyDescent="0.3">
      <c r="H112" s="16"/>
    </row>
    <row r="113" spans="8:8" x14ac:dyDescent="0.3">
      <c r="H113" s="16"/>
    </row>
    <row r="114" spans="8:8" x14ac:dyDescent="0.3">
      <c r="H114" s="16"/>
    </row>
    <row r="115" spans="8:8" x14ac:dyDescent="0.3">
      <c r="H115" s="16"/>
    </row>
    <row r="116" spans="8:8" x14ac:dyDescent="0.3">
      <c r="H116" s="16"/>
    </row>
    <row r="117" spans="8:8" x14ac:dyDescent="0.3">
      <c r="H117" s="16"/>
    </row>
    <row r="118" spans="8:8" x14ac:dyDescent="0.3">
      <c r="H118" s="16"/>
    </row>
    <row r="119" spans="8:8" x14ac:dyDescent="0.3">
      <c r="H119" s="16"/>
    </row>
    <row r="120" spans="8:8" x14ac:dyDescent="0.3">
      <c r="H120" s="16"/>
    </row>
    <row r="121" spans="8:8" x14ac:dyDescent="0.3">
      <c r="H121" s="16"/>
    </row>
    <row r="122" spans="8:8" x14ac:dyDescent="0.3">
      <c r="H122" s="16"/>
    </row>
    <row r="123" spans="8:8" x14ac:dyDescent="0.3">
      <c r="H123" s="16"/>
    </row>
    <row r="124" spans="8:8" x14ac:dyDescent="0.3">
      <c r="H124" s="16"/>
    </row>
    <row r="125" spans="8:8" x14ac:dyDescent="0.3">
      <c r="H125" s="16"/>
    </row>
    <row r="126" spans="8:8" x14ac:dyDescent="0.3">
      <c r="H126" s="16"/>
    </row>
    <row r="127" spans="8:8" x14ac:dyDescent="0.3">
      <c r="H127" s="16"/>
    </row>
    <row r="128" spans="8:8" x14ac:dyDescent="0.3">
      <c r="H128" s="16"/>
    </row>
    <row r="129" spans="8:8" x14ac:dyDescent="0.3">
      <c r="H129" s="16"/>
    </row>
    <row r="130" spans="8:8" x14ac:dyDescent="0.3">
      <c r="H130" s="16"/>
    </row>
    <row r="131" spans="8:8" x14ac:dyDescent="0.3">
      <c r="H131" s="16"/>
    </row>
    <row r="132" spans="8:8" x14ac:dyDescent="0.3">
      <c r="H132" s="16"/>
    </row>
    <row r="133" spans="8:8" x14ac:dyDescent="0.3">
      <c r="H133" s="16"/>
    </row>
    <row r="134" spans="8:8" x14ac:dyDescent="0.3">
      <c r="H134" s="16"/>
    </row>
    <row r="135" spans="8:8" x14ac:dyDescent="0.3">
      <c r="H135" s="16"/>
    </row>
  </sheetData>
  <mergeCells count="9">
    <mergeCell ref="A1:H1"/>
    <mergeCell ref="G5:H5"/>
    <mergeCell ref="A32:C32"/>
    <mergeCell ref="A12:B12"/>
    <mergeCell ref="A13:B13"/>
    <mergeCell ref="A16:B16"/>
    <mergeCell ref="A17:B17"/>
    <mergeCell ref="A20:B20"/>
    <mergeCell ref="A26:B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5"/>
  <sheetViews>
    <sheetView zoomScale="85" zoomScaleNormal="85" workbookViewId="0">
      <selection sqref="A1:H1"/>
    </sheetView>
  </sheetViews>
  <sheetFormatPr defaultRowHeight="18.75" x14ac:dyDescent="0.3"/>
  <cols>
    <col min="1" max="1" width="29" style="1" customWidth="1"/>
    <col min="2" max="2" width="31.42578125" style="1" customWidth="1"/>
    <col min="3" max="3" width="25.42578125" style="1" customWidth="1"/>
    <col min="4" max="4" width="35.85546875" style="1" customWidth="1"/>
    <col min="5" max="5" width="31.7109375" style="1" customWidth="1"/>
    <col min="6" max="6" width="16.140625" style="1" bestFit="1" customWidth="1"/>
    <col min="7" max="7" width="91.140625" style="1" customWidth="1"/>
    <col min="8" max="8" width="25.42578125" style="1" bestFit="1" customWidth="1"/>
    <col min="9" max="16384" width="9.140625" style="1"/>
  </cols>
  <sheetData>
    <row r="1" spans="1:12" ht="20.25" x14ac:dyDescent="0.3">
      <c r="A1" s="41" t="s">
        <v>52</v>
      </c>
      <c r="B1" s="41"/>
      <c r="C1" s="41"/>
      <c r="D1" s="41"/>
      <c r="E1" s="41"/>
      <c r="F1" s="41"/>
      <c r="G1" s="41"/>
      <c r="H1" s="41"/>
    </row>
    <row r="2" spans="1:12" ht="56.25" x14ac:dyDescent="0.3">
      <c r="A2" s="52" t="s">
        <v>59</v>
      </c>
      <c r="B2" s="53" t="s">
        <v>60</v>
      </c>
      <c r="C2" s="54" t="s">
        <v>28</v>
      </c>
      <c r="D2" s="55" t="s">
        <v>22</v>
      </c>
      <c r="E2" s="55" t="s">
        <v>6</v>
      </c>
      <c r="G2" s="56" t="s">
        <v>29</v>
      </c>
      <c r="H2" s="56"/>
    </row>
    <row r="3" spans="1:12" x14ac:dyDescent="0.3">
      <c r="A3" s="2">
        <v>11751006.33</v>
      </c>
      <c r="B3" s="2">
        <v>4591607.47</v>
      </c>
      <c r="C3" s="2">
        <v>13256833.560000001</v>
      </c>
      <c r="D3" s="15">
        <f>C3/10</f>
        <v>1325683.3560000001</v>
      </c>
      <c r="E3" s="10">
        <f>C3*16.66/100</f>
        <v>2208588.4710960002</v>
      </c>
      <c r="G3" s="38" t="s">
        <v>30</v>
      </c>
      <c r="H3" s="9">
        <v>345302.23</v>
      </c>
    </row>
    <row r="4" spans="1:12" x14ac:dyDescent="0.3">
      <c r="A4" s="4"/>
      <c r="G4" s="38" t="s">
        <v>31</v>
      </c>
      <c r="H4" s="9">
        <v>2561710.1</v>
      </c>
      <c r="I4" s="18"/>
      <c r="J4" s="18"/>
      <c r="K4" s="18"/>
    </row>
    <row r="5" spans="1:12" x14ac:dyDescent="0.3">
      <c r="A5" s="23" t="s">
        <v>8</v>
      </c>
      <c r="B5" s="24" t="s">
        <v>9</v>
      </c>
      <c r="F5" s="5"/>
      <c r="G5" s="38" t="s">
        <v>32</v>
      </c>
      <c r="H5" s="9">
        <v>183746.4</v>
      </c>
      <c r="I5" s="18"/>
      <c r="J5" s="18"/>
      <c r="K5" s="18"/>
    </row>
    <row r="6" spans="1:12" x14ac:dyDescent="0.3">
      <c r="A6" s="8" t="s">
        <v>1</v>
      </c>
      <c r="B6" s="8" t="s">
        <v>3</v>
      </c>
      <c r="F6" s="5"/>
      <c r="G6" s="38" t="s">
        <v>33</v>
      </c>
      <c r="H6" s="9">
        <v>30243.67</v>
      </c>
      <c r="I6" s="18"/>
      <c r="J6" s="18"/>
      <c r="K6" s="18"/>
      <c r="L6" s="18"/>
    </row>
    <row r="7" spans="1:12" x14ac:dyDescent="0.3">
      <c r="A7" s="2">
        <f>A3</f>
        <v>11751006.33</v>
      </c>
      <c r="B7" s="2">
        <f>B3</f>
        <v>4591607.47</v>
      </c>
      <c r="D7" s="27" t="s">
        <v>24</v>
      </c>
      <c r="F7" s="5"/>
      <c r="G7" s="38" t="s">
        <v>34</v>
      </c>
      <c r="H7" s="9">
        <v>143613.44</v>
      </c>
      <c r="L7" s="18"/>
    </row>
    <row r="8" spans="1:12" x14ac:dyDescent="0.3">
      <c r="A8" s="8" t="s">
        <v>2</v>
      </c>
      <c r="B8" s="8" t="s">
        <v>4</v>
      </c>
      <c r="D8" s="16">
        <v>81098.570000000007</v>
      </c>
      <c r="E8" s="5"/>
      <c r="F8" s="5"/>
      <c r="G8" s="38" t="s">
        <v>35</v>
      </c>
      <c r="H8" s="9">
        <v>3330316.92</v>
      </c>
      <c r="L8" s="18"/>
    </row>
    <row r="9" spans="1:12" x14ac:dyDescent="0.3">
      <c r="A9" s="2">
        <v>221568.95</v>
      </c>
      <c r="B9" s="2"/>
      <c r="F9" s="5"/>
      <c r="G9" s="38" t="s">
        <v>37</v>
      </c>
      <c r="H9" s="9">
        <v>973181.9</v>
      </c>
    </row>
    <row r="10" spans="1:12" x14ac:dyDescent="0.3">
      <c r="A10" s="11" t="s">
        <v>7</v>
      </c>
      <c r="B10" s="8" t="s">
        <v>0</v>
      </c>
      <c r="F10" s="5"/>
      <c r="G10" s="38" t="s">
        <v>36</v>
      </c>
      <c r="H10" s="9">
        <v>241539.91</v>
      </c>
    </row>
    <row r="11" spans="1:12" x14ac:dyDescent="0.3">
      <c r="A11" s="3">
        <f>A7+A9</f>
        <v>11972575.279999999</v>
      </c>
      <c r="B11" s="2">
        <f>B7+B9</f>
        <v>4591607.47</v>
      </c>
      <c r="F11" s="5"/>
      <c r="G11" s="38" t="s">
        <v>38</v>
      </c>
      <c r="H11" s="9">
        <v>2941183.04</v>
      </c>
    </row>
    <row r="12" spans="1:12" x14ac:dyDescent="0.3">
      <c r="A12" s="25" t="s">
        <v>20</v>
      </c>
      <c r="B12" s="26"/>
      <c r="F12" s="5"/>
      <c r="G12" s="38" t="s">
        <v>39</v>
      </c>
      <c r="H12" s="9">
        <v>1082533.08</v>
      </c>
    </row>
    <row r="13" spans="1:12" x14ac:dyDescent="0.3">
      <c r="A13" s="42">
        <v>7380967.8099999996</v>
      </c>
      <c r="B13" s="43"/>
      <c r="F13" s="5"/>
      <c r="G13" s="38" t="s">
        <v>40</v>
      </c>
      <c r="H13" s="9">
        <v>2334307.98</v>
      </c>
    </row>
    <row r="14" spans="1:12" x14ac:dyDescent="0.3">
      <c r="A14" s="9">
        <f>A7+A9</f>
        <v>11972575.279999999</v>
      </c>
      <c r="B14" s="10">
        <f>B7+B9+A13</f>
        <v>11972575.279999999</v>
      </c>
      <c r="F14" s="5"/>
      <c r="G14" s="39" t="s">
        <v>41</v>
      </c>
      <c r="H14" s="9">
        <v>446355.05</v>
      </c>
    </row>
    <row r="15" spans="1:12" x14ac:dyDescent="0.3">
      <c r="A15" s="13"/>
      <c r="B15" s="14"/>
      <c r="F15" s="5"/>
      <c r="G15" s="39" t="s">
        <v>36</v>
      </c>
      <c r="H15" s="9">
        <v>951249.92000000004</v>
      </c>
    </row>
    <row r="16" spans="1:12" x14ac:dyDescent="0.3">
      <c r="A16" s="29" t="s">
        <v>19</v>
      </c>
      <c r="B16" s="29"/>
      <c r="F16" s="5"/>
      <c r="G16" s="38" t="s">
        <v>42</v>
      </c>
      <c r="H16" s="9">
        <v>3892226.31</v>
      </c>
    </row>
    <row r="17" spans="1:8" x14ac:dyDescent="0.3">
      <c r="A17" s="28">
        <f>A7-B7</f>
        <v>7159398.8600000003</v>
      </c>
      <c r="B17" s="28"/>
      <c r="F17" s="5"/>
      <c r="G17" s="38" t="s">
        <v>43</v>
      </c>
      <c r="H17" s="9">
        <v>935926.5</v>
      </c>
    </row>
    <row r="18" spans="1:8" x14ac:dyDescent="0.3">
      <c r="B18" s="7"/>
      <c r="F18" s="5"/>
      <c r="G18" s="38" t="s">
        <v>44</v>
      </c>
      <c r="H18" s="9">
        <v>1108639.01</v>
      </c>
    </row>
    <row r="19" spans="1:8" x14ac:dyDescent="0.3">
      <c r="F19" s="5"/>
      <c r="G19" s="38" t="s">
        <v>45</v>
      </c>
      <c r="H19" s="9">
        <v>612559.02</v>
      </c>
    </row>
    <row r="20" spans="1:8" x14ac:dyDescent="0.3">
      <c r="A20" s="30" t="s">
        <v>18</v>
      </c>
      <c r="B20" s="30"/>
      <c r="F20" s="5"/>
      <c r="G20" s="38" t="s">
        <v>46</v>
      </c>
      <c r="H20" s="9">
        <v>520817.91</v>
      </c>
    </row>
    <row r="21" spans="1:8" x14ac:dyDescent="0.3">
      <c r="A21" s="34" t="s">
        <v>10</v>
      </c>
      <c r="B21" s="35">
        <f>(A7+D8)/B11</f>
        <v>2.5768981728745208</v>
      </c>
      <c r="F21" s="5"/>
      <c r="G21" s="38" t="s">
        <v>47</v>
      </c>
      <c r="H21" s="9">
        <v>9174258.2400000002</v>
      </c>
    </row>
    <row r="22" spans="1:8" x14ac:dyDescent="0.3">
      <c r="A22" s="34" t="s">
        <v>11</v>
      </c>
      <c r="B22" s="35">
        <f>A14/(B7+B9)</f>
        <v>2.6074910275376828</v>
      </c>
      <c r="F22" s="5"/>
      <c r="G22" s="38" t="s">
        <v>48</v>
      </c>
      <c r="H22" s="9">
        <v>2996514.64</v>
      </c>
    </row>
    <row r="23" spans="1:8" x14ac:dyDescent="0.3">
      <c r="A23" s="34" t="s">
        <v>12</v>
      </c>
      <c r="B23" s="35">
        <f>A7/B7</f>
        <v>2.5592358246598987</v>
      </c>
      <c r="F23" s="5"/>
      <c r="G23" s="38" t="s">
        <v>49</v>
      </c>
      <c r="H23" s="9">
        <v>1348132.08</v>
      </c>
    </row>
    <row r="24" spans="1:8" x14ac:dyDescent="0.3">
      <c r="F24" s="5"/>
      <c r="G24" s="38" t="s">
        <v>50</v>
      </c>
      <c r="H24" s="9">
        <v>29323908.32</v>
      </c>
    </row>
    <row r="25" spans="1:8" x14ac:dyDescent="0.3">
      <c r="F25" s="5"/>
      <c r="G25" s="38" t="s">
        <v>44</v>
      </c>
      <c r="H25" s="9">
        <v>5321201.8600000003</v>
      </c>
    </row>
    <row r="26" spans="1:8" x14ac:dyDescent="0.3">
      <c r="A26" s="29" t="s">
        <v>21</v>
      </c>
      <c r="B26" s="31"/>
      <c r="F26" s="5"/>
      <c r="G26" s="38" t="s">
        <v>53</v>
      </c>
      <c r="H26" s="9">
        <v>494790.12</v>
      </c>
    </row>
    <row r="27" spans="1:8" x14ac:dyDescent="0.3">
      <c r="A27" s="6"/>
      <c r="B27" s="12"/>
      <c r="F27" s="5"/>
      <c r="G27" s="38" t="s">
        <v>54</v>
      </c>
      <c r="H27" s="9">
        <v>1933295.67</v>
      </c>
    </row>
    <row r="28" spans="1:8" x14ac:dyDescent="0.3">
      <c r="A28" s="47" t="s">
        <v>5</v>
      </c>
      <c r="B28" s="44">
        <f>H32</f>
        <v>97996530.270000011</v>
      </c>
      <c r="C28" s="13"/>
      <c r="F28" s="5"/>
      <c r="G28" s="38" t="s">
        <v>55</v>
      </c>
      <c r="H28" s="9">
        <v>16417244.880000001</v>
      </c>
    </row>
    <row r="29" spans="1:8" x14ac:dyDescent="0.3">
      <c r="A29" s="33" t="s">
        <v>13</v>
      </c>
      <c r="B29" s="45">
        <f>(A13/B28)*12</f>
        <v>0.90382397699150685</v>
      </c>
      <c r="C29" s="37" t="s">
        <v>17</v>
      </c>
      <c r="F29" s="5"/>
      <c r="G29" s="38" t="s">
        <v>56</v>
      </c>
      <c r="H29" s="9">
        <v>456000.24</v>
      </c>
    </row>
    <row r="30" spans="1:8" x14ac:dyDescent="0.3">
      <c r="A30" s="1" t="s">
        <v>25</v>
      </c>
      <c r="B30" s="46">
        <f>SUM(B28/12)</f>
        <v>8166377.5225000009</v>
      </c>
      <c r="F30" s="5"/>
      <c r="G30" s="38" t="s">
        <v>57</v>
      </c>
      <c r="H30" s="9">
        <v>1666530.51</v>
      </c>
    </row>
    <row r="31" spans="1:8" x14ac:dyDescent="0.3">
      <c r="F31" s="5"/>
      <c r="G31" s="38" t="s">
        <v>58</v>
      </c>
      <c r="H31" s="9">
        <v>6229201.3200000003</v>
      </c>
    </row>
    <row r="32" spans="1:8" x14ac:dyDescent="0.3">
      <c r="A32" s="31" t="s">
        <v>14</v>
      </c>
      <c r="B32" s="31"/>
      <c r="C32" s="31"/>
      <c r="F32" s="5"/>
      <c r="G32" s="38"/>
      <c r="H32" s="40">
        <f>SUM(H3:H31)</f>
        <v>97996530.270000011</v>
      </c>
    </row>
    <row r="33" spans="1:8" x14ac:dyDescent="0.3">
      <c r="A33" s="11" t="s">
        <v>15</v>
      </c>
      <c r="B33" s="11" t="s">
        <v>26</v>
      </c>
      <c r="C33" s="11" t="s">
        <v>16</v>
      </c>
      <c r="D33" s="11" t="s">
        <v>23</v>
      </c>
      <c r="F33" s="5"/>
      <c r="G33" s="22"/>
      <c r="H33" s="16"/>
    </row>
    <row r="34" spans="1:8" x14ac:dyDescent="0.3">
      <c r="A34" s="12">
        <v>37702799.950000003</v>
      </c>
      <c r="B34" s="12">
        <f>B28</f>
        <v>97996530.270000011</v>
      </c>
      <c r="C34" s="36">
        <f>(A34-B34)/A34</f>
        <v>-1.5991844213151072</v>
      </c>
      <c r="D34" s="48" t="s">
        <v>27</v>
      </c>
      <c r="F34" s="5"/>
      <c r="G34" s="22"/>
      <c r="H34" s="16"/>
    </row>
    <row r="35" spans="1:8" x14ac:dyDescent="0.3">
      <c r="F35" s="5"/>
      <c r="G35" s="22"/>
      <c r="H35" s="16"/>
    </row>
    <row r="36" spans="1:8" x14ac:dyDescent="0.3">
      <c r="F36" s="5"/>
      <c r="G36" s="5"/>
      <c r="H36" s="16"/>
    </row>
    <row r="37" spans="1:8" x14ac:dyDescent="0.3">
      <c r="F37" s="5"/>
      <c r="G37" s="5"/>
      <c r="H37" s="16"/>
    </row>
    <row r="38" spans="1:8" x14ac:dyDescent="0.3">
      <c r="F38" s="5"/>
      <c r="G38" s="5"/>
      <c r="H38" s="16"/>
    </row>
    <row r="39" spans="1:8" x14ac:dyDescent="0.3">
      <c r="F39" s="5"/>
      <c r="G39" s="5"/>
      <c r="H39" s="16"/>
    </row>
    <row r="40" spans="1:8" x14ac:dyDescent="0.3">
      <c r="F40" s="5"/>
      <c r="G40" s="5"/>
      <c r="H40" s="16"/>
    </row>
    <row r="41" spans="1:8" x14ac:dyDescent="0.3">
      <c r="F41" s="5"/>
      <c r="G41" s="5"/>
      <c r="H41" s="16"/>
    </row>
    <row r="42" spans="1:8" x14ac:dyDescent="0.3">
      <c r="F42" s="5"/>
      <c r="G42" s="5"/>
      <c r="H42" s="16"/>
    </row>
    <row r="43" spans="1:8" x14ac:dyDescent="0.3">
      <c r="F43" s="5"/>
      <c r="G43" s="5"/>
      <c r="H43" s="16"/>
    </row>
    <row r="44" spans="1:8" x14ac:dyDescent="0.3">
      <c r="F44" s="5"/>
      <c r="G44" s="5"/>
      <c r="H44" s="16"/>
    </row>
    <row r="45" spans="1:8" x14ac:dyDescent="0.3">
      <c r="F45" s="5"/>
      <c r="G45" s="5"/>
      <c r="H45" s="16"/>
    </row>
    <row r="46" spans="1:8" x14ac:dyDescent="0.3">
      <c r="F46" s="5"/>
      <c r="G46" s="5"/>
      <c r="H46" s="16"/>
    </row>
    <row r="47" spans="1:8" x14ac:dyDescent="0.3">
      <c r="F47" s="5"/>
      <c r="G47" s="5"/>
      <c r="H47" s="16"/>
    </row>
    <row r="48" spans="1:8" x14ac:dyDescent="0.3">
      <c r="F48" s="5"/>
      <c r="G48" s="5"/>
      <c r="H48" s="16"/>
    </row>
    <row r="49" spans="6:8" x14ac:dyDescent="0.3">
      <c r="F49" s="5"/>
      <c r="G49" s="5"/>
      <c r="H49" s="16"/>
    </row>
    <row r="50" spans="6:8" x14ac:dyDescent="0.3">
      <c r="F50" s="5"/>
      <c r="G50" s="5"/>
      <c r="H50" s="16"/>
    </row>
    <row r="51" spans="6:8" x14ac:dyDescent="0.3">
      <c r="F51" s="5"/>
      <c r="G51" s="5"/>
      <c r="H51" s="16"/>
    </row>
    <row r="52" spans="6:8" x14ac:dyDescent="0.3">
      <c r="F52" s="5"/>
      <c r="G52" s="5"/>
      <c r="H52" s="16"/>
    </row>
    <row r="53" spans="6:8" x14ac:dyDescent="0.3">
      <c r="F53" s="5"/>
      <c r="G53" s="5"/>
      <c r="H53" s="16"/>
    </row>
    <row r="54" spans="6:8" x14ac:dyDescent="0.3">
      <c r="F54" s="5"/>
      <c r="G54" s="5"/>
      <c r="H54" s="16"/>
    </row>
    <row r="55" spans="6:8" x14ac:dyDescent="0.3">
      <c r="F55" s="5"/>
      <c r="G55" s="5"/>
      <c r="H55" s="16"/>
    </row>
    <row r="56" spans="6:8" x14ac:dyDescent="0.3">
      <c r="F56" s="5"/>
      <c r="G56" s="5"/>
      <c r="H56" s="16"/>
    </row>
    <row r="57" spans="6:8" x14ac:dyDescent="0.3">
      <c r="F57" s="5"/>
      <c r="G57" s="5"/>
      <c r="H57" s="16"/>
    </row>
    <row r="58" spans="6:8" x14ac:dyDescent="0.3">
      <c r="F58" s="5"/>
      <c r="G58" s="5"/>
      <c r="H58" s="16"/>
    </row>
    <row r="59" spans="6:8" x14ac:dyDescent="0.3">
      <c r="F59" s="5"/>
      <c r="G59" s="5"/>
      <c r="H59" s="16"/>
    </row>
    <row r="60" spans="6:8" x14ac:dyDescent="0.3">
      <c r="F60" s="5"/>
      <c r="G60" s="5"/>
      <c r="H60" s="16"/>
    </row>
    <row r="61" spans="6:8" x14ac:dyDescent="0.3">
      <c r="F61" s="5"/>
      <c r="G61" s="5"/>
      <c r="H61" s="16"/>
    </row>
    <row r="62" spans="6:8" x14ac:dyDescent="0.3">
      <c r="F62" s="5"/>
      <c r="G62" s="5"/>
      <c r="H62" s="16"/>
    </row>
    <row r="63" spans="6:8" x14ac:dyDescent="0.3">
      <c r="F63" s="5"/>
      <c r="G63" s="5"/>
      <c r="H63" s="16"/>
    </row>
    <row r="64" spans="6:8" x14ac:dyDescent="0.3">
      <c r="F64" s="5"/>
      <c r="G64" s="5"/>
      <c r="H64" s="16"/>
    </row>
    <row r="65" spans="6:8" x14ac:dyDescent="0.3">
      <c r="F65" s="5"/>
      <c r="G65" s="5"/>
      <c r="H65" s="16"/>
    </row>
    <row r="66" spans="6:8" x14ac:dyDescent="0.3">
      <c r="F66" s="5"/>
      <c r="G66" s="5"/>
      <c r="H66" s="16"/>
    </row>
    <row r="67" spans="6:8" x14ac:dyDescent="0.3">
      <c r="F67" s="5"/>
      <c r="G67" s="5"/>
      <c r="H67" s="16"/>
    </row>
    <row r="68" spans="6:8" x14ac:dyDescent="0.3">
      <c r="F68" s="5"/>
      <c r="G68" s="5"/>
      <c r="H68" s="16"/>
    </row>
    <row r="69" spans="6:8" x14ac:dyDescent="0.3">
      <c r="F69" s="5"/>
      <c r="G69" s="5"/>
      <c r="H69" s="16"/>
    </row>
    <row r="70" spans="6:8" x14ac:dyDescent="0.3">
      <c r="F70" s="5"/>
      <c r="G70" s="5"/>
      <c r="H70" s="16"/>
    </row>
    <row r="71" spans="6:8" x14ac:dyDescent="0.3">
      <c r="F71" s="5"/>
      <c r="G71" s="5"/>
      <c r="H71" s="16"/>
    </row>
    <row r="72" spans="6:8" x14ac:dyDescent="0.3">
      <c r="F72" s="5"/>
      <c r="G72" s="5"/>
      <c r="H72" s="16"/>
    </row>
    <row r="73" spans="6:8" x14ac:dyDescent="0.3">
      <c r="F73" s="5"/>
      <c r="G73" s="5"/>
      <c r="H73" s="16"/>
    </row>
    <row r="74" spans="6:8" x14ac:dyDescent="0.3">
      <c r="F74" s="5"/>
      <c r="G74" s="5"/>
      <c r="H74" s="16"/>
    </row>
    <row r="75" spans="6:8" x14ac:dyDescent="0.3">
      <c r="F75" s="5"/>
      <c r="G75" s="5"/>
      <c r="H75" s="16"/>
    </row>
    <row r="76" spans="6:8" x14ac:dyDescent="0.3">
      <c r="F76" s="5"/>
      <c r="G76" s="5"/>
      <c r="H76" s="16"/>
    </row>
    <row r="77" spans="6:8" x14ac:dyDescent="0.3">
      <c r="F77" s="5"/>
      <c r="G77" s="5"/>
      <c r="H77" s="16"/>
    </row>
    <row r="78" spans="6:8" x14ac:dyDescent="0.3">
      <c r="F78" s="5"/>
      <c r="G78" s="5"/>
      <c r="H78" s="16"/>
    </row>
    <row r="79" spans="6:8" x14ac:dyDescent="0.3">
      <c r="F79" s="5"/>
      <c r="H79" s="17"/>
    </row>
    <row r="80" spans="6:8" x14ac:dyDescent="0.3">
      <c r="H80" s="16"/>
    </row>
    <row r="81" spans="8:8" x14ac:dyDescent="0.3">
      <c r="H81" s="16"/>
    </row>
    <row r="82" spans="8:8" x14ac:dyDescent="0.3">
      <c r="H82" s="16"/>
    </row>
    <row r="83" spans="8:8" x14ac:dyDescent="0.3">
      <c r="H83" s="16"/>
    </row>
    <row r="84" spans="8:8" x14ac:dyDescent="0.3">
      <c r="H84" s="16"/>
    </row>
    <row r="85" spans="8:8" x14ac:dyDescent="0.3">
      <c r="H85" s="16"/>
    </row>
    <row r="86" spans="8:8" x14ac:dyDescent="0.3">
      <c r="H86" s="16"/>
    </row>
    <row r="87" spans="8:8" x14ac:dyDescent="0.3">
      <c r="H87" s="16"/>
    </row>
    <row r="88" spans="8:8" x14ac:dyDescent="0.3">
      <c r="H88" s="16"/>
    </row>
    <row r="89" spans="8:8" x14ac:dyDescent="0.3">
      <c r="H89" s="16"/>
    </row>
    <row r="90" spans="8:8" x14ac:dyDescent="0.3">
      <c r="H90" s="16"/>
    </row>
    <row r="91" spans="8:8" x14ac:dyDescent="0.3">
      <c r="H91" s="16"/>
    </row>
    <row r="92" spans="8:8" x14ac:dyDescent="0.3">
      <c r="H92" s="16"/>
    </row>
    <row r="93" spans="8:8" x14ac:dyDescent="0.3">
      <c r="H93" s="16"/>
    </row>
    <row r="94" spans="8:8" x14ac:dyDescent="0.3">
      <c r="H94" s="16"/>
    </row>
    <row r="95" spans="8:8" x14ac:dyDescent="0.3">
      <c r="H95" s="16"/>
    </row>
    <row r="96" spans="8:8" x14ac:dyDescent="0.3">
      <c r="H96" s="16"/>
    </row>
    <row r="97" spans="8:8" x14ac:dyDescent="0.3">
      <c r="H97" s="16"/>
    </row>
    <row r="98" spans="8:8" x14ac:dyDescent="0.3">
      <c r="H98" s="16"/>
    </row>
    <row r="99" spans="8:8" x14ac:dyDescent="0.3">
      <c r="H99" s="16"/>
    </row>
    <row r="100" spans="8:8" x14ac:dyDescent="0.3">
      <c r="H100" s="16"/>
    </row>
    <row r="101" spans="8:8" x14ac:dyDescent="0.3">
      <c r="H101" s="16"/>
    </row>
    <row r="102" spans="8:8" x14ac:dyDescent="0.3">
      <c r="H102" s="16"/>
    </row>
    <row r="103" spans="8:8" x14ac:dyDescent="0.3">
      <c r="H103" s="16"/>
    </row>
    <row r="104" spans="8:8" x14ac:dyDescent="0.3">
      <c r="H104" s="16"/>
    </row>
    <row r="105" spans="8:8" x14ac:dyDescent="0.3">
      <c r="H105" s="16"/>
    </row>
    <row r="106" spans="8:8" x14ac:dyDescent="0.3">
      <c r="H106" s="16"/>
    </row>
    <row r="107" spans="8:8" x14ac:dyDescent="0.3">
      <c r="H107" s="16"/>
    </row>
    <row r="108" spans="8:8" x14ac:dyDescent="0.3">
      <c r="H108" s="16"/>
    </row>
    <row r="109" spans="8:8" x14ac:dyDescent="0.3">
      <c r="H109" s="16"/>
    </row>
    <row r="110" spans="8:8" x14ac:dyDescent="0.3">
      <c r="H110" s="16"/>
    </row>
    <row r="111" spans="8:8" x14ac:dyDescent="0.3">
      <c r="H111" s="16"/>
    </row>
    <row r="112" spans="8:8" x14ac:dyDescent="0.3">
      <c r="H112" s="16"/>
    </row>
    <row r="113" spans="8:8" x14ac:dyDescent="0.3">
      <c r="H113" s="16"/>
    </row>
    <row r="114" spans="8:8" x14ac:dyDescent="0.3">
      <c r="H114" s="16"/>
    </row>
    <row r="115" spans="8:8" x14ac:dyDescent="0.3">
      <c r="H115" s="16"/>
    </row>
    <row r="116" spans="8:8" x14ac:dyDescent="0.3">
      <c r="H116" s="16"/>
    </row>
    <row r="117" spans="8:8" x14ac:dyDescent="0.3">
      <c r="H117" s="16"/>
    </row>
    <row r="118" spans="8:8" x14ac:dyDescent="0.3">
      <c r="H118" s="16"/>
    </row>
    <row r="119" spans="8:8" x14ac:dyDescent="0.3">
      <c r="H119" s="16"/>
    </row>
    <row r="120" spans="8:8" x14ac:dyDescent="0.3">
      <c r="H120" s="16"/>
    </row>
    <row r="121" spans="8:8" x14ac:dyDescent="0.3">
      <c r="H121" s="16"/>
    </row>
    <row r="122" spans="8:8" x14ac:dyDescent="0.3">
      <c r="H122" s="16"/>
    </row>
    <row r="123" spans="8:8" x14ac:dyDescent="0.3">
      <c r="H123" s="16"/>
    </row>
    <row r="124" spans="8:8" x14ac:dyDescent="0.3">
      <c r="H124" s="16"/>
    </row>
    <row r="125" spans="8:8" x14ac:dyDescent="0.3">
      <c r="H125" s="16"/>
    </row>
    <row r="126" spans="8:8" x14ac:dyDescent="0.3">
      <c r="H126" s="16"/>
    </row>
    <row r="127" spans="8:8" x14ac:dyDescent="0.3">
      <c r="H127" s="16"/>
    </row>
    <row r="128" spans="8:8" x14ac:dyDescent="0.3">
      <c r="H128" s="16"/>
    </row>
    <row r="129" spans="8:8" x14ac:dyDescent="0.3">
      <c r="H129" s="16"/>
    </row>
    <row r="130" spans="8:8" x14ac:dyDescent="0.3">
      <c r="H130" s="16"/>
    </row>
    <row r="131" spans="8:8" x14ac:dyDescent="0.3">
      <c r="H131" s="16"/>
    </row>
    <row r="132" spans="8:8" x14ac:dyDescent="0.3">
      <c r="H132" s="16"/>
    </row>
    <row r="133" spans="8:8" x14ac:dyDescent="0.3">
      <c r="H133" s="16"/>
    </row>
    <row r="134" spans="8:8" x14ac:dyDescent="0.3">
      <c r="H134" s="16"/>
    </row>
    <row r="135" spans="8:8" x14ac:dyDescent="0.3">
      <c r="H135" s="16"/>
    </row>
  </sheetData>
  <mergeCells count="9">
    <mergeCell ref="G2:H2"/>
    <mergeCell ref="A1:H1"/>
    <mergeCell ref="A26:B26"/>
    <mergeCell ref="A32:C32"/>
    <mergeCell ref="A20:B20"/>
    <mergeCell ref="A16:B16"/>
    <mergeCell ref="A12:B12"/>
    <mergeCell ref="A13:B13"/>
    <mergeCell ref="A17:B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BALANÇO 2023</vt:lpstr>
      <vt:lpstr> BALANÇO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Halisson Luciano Chaves A. da Fonseca</dc:creator>
  <cp:lastModifiedBy>Alexandra Lacerda Ferreira Rios</cp:lastModifiedBy>
  <cp:lastPrinted>2015-07-29T19:55:46Z</cp:lastPrinted>
  <dcterms:created xsi:type="dcterms:W3CDTF">2015-07-20T19:48:32Z</dcterms:created>
  <dcterms:modified xsi:type="dcterms:W3CDTF">2025-01-24T16:42:01Z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2023-05-29T17:46:03Z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b80646ec-e951-4c40-9823-c4cf7682a246</vt:lpwstr>
  </property>
  <property fmtid="{D5CDD505-2E9C-101B-9397-08002B2CF9AE}" pid="8" name="MSIP_Label_0559fe9b-6987-45ef-b918-e76911e153f0_ContentBits">
    <vt:lpwstr>0</vt:lpwstr>
  </property>
</Properties>
</file>