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uilherme.carneiro\Desktop\"/>
    </mc:Choice>
  </mc:AlternateContent>
  <xr:revisionPtr revIDLastSave="0" documentId="13_ncr:1_{64BADDDF-B7B8-413C-8192-510F3B211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56" i="1"/>
  <c r="L56" i="1"/>
  <c r="M55" i="1"/>
  <c r="L55" i="1"/>
  <c r="M54" i="1"/>
  <c r="L54" i="1"/>
  <c r="K53" i="1"/>
  <c r="K58" i="1" s="1"/>
  <c r="J53" i="1"/>
  <c r="J58" i="1" s="1"/>
  <c r="I53" i="1"/>
  <c r="I58" i="1" s="1"/>
  <c r="H53" i="1"/>
  <c r="H58" i="1" s="1"/>
  <c r="G53" i="1"/>
  <c r="G58" i="1" s="1"/>
  <c r="F53" i="1"/>
  <c r="F58" i="1" s="1"/>
  <c r="E53" i="1"/>
  <c r="M53" i="1" s="1"/>
  <c r="D53" i="1"/>
  <c r="D58" i="1" s="1"/>
  <c r="C53" i="1"/>
  <c r="C58" i="1" s="1"/>
  <c r="B53" i="1"/>
  <c r="B58" i="1" s="1"/>
  <c r="M51" i="1"/>
  <c r="L51" i="1"/>
  <c r="M49" i="1"/>
  <c r="L49" i="1"/>
  <c r="M47" i="1"/>
  <c r="L47" i="1"/>
  <c r="M46" i="1"/>
  <c r="L46" i="1"/>
  <c r="M45" i="1"/>
  <c r="L45" i="1"/>
  <c r="N15" i="1"/>
  <c r="K15" i="1"/>
  <c r="N10" i="1"/>
  <c r="K10" i="1"/>
  <c r="F10" i="1"/>
  <c r="F15" i="1" s="1"/>
  <c r="C10" i="1"/>
  <c r="C15" i="1" s="1"/>
  <c r="E58" i="1" l="1"/>
  <c r="L58" i="1" s="1"/>
  <c r="L53" i="1"/>
</calcChain>
</file>

<file path=xl/sharedStrings.xml><?xml version="1.0" encoding="utf-8"?>
<sst xmlns="http://schemas.openxmlformats.org/spreadsheetml/2006/main" count="207" uniqueCount="91">
  <si>
    <t>Cálculo do BDI - MJSP/ Manutenção Predial</t>
  </si>
  <si>
    <t>Cálculo do BDI Diferenciado (reduzido) - MJSP/ Manutenção Predial</t>
  </si>
  <si>
    <t>BDI Desonerado</t>
  </si>
  <si>
    <t>BDI Não Desonerado</t>
  </si>
  <si>
    <t>BDI Desonerado DIFERENCIADO</t>
  </si>
  <si>
    <t>BDI Não Desonerado DIFERENCIADO</t>
  </si>
  <si>
    <t>Parcelas do BDI</t>
  </si>
  <si>
    <t>Valor Percentual Adotado</t>
  </si>
  <si>
    <t>Administração Central</t>
  </si>
  <si>
    <t>Seguros</t>
  </si>
  <si>
    <t>Riscos</t>
  </si>
  <si>
    <t>Garantias</t>
  </si>
  <si>
    <t>Despesas Financeiras</t>
  </si>
  <si>
    <t>Lucro</t>
  </si>
  <si>
    <t>Impostos</t>
  </si>
  <si>
    <t xml:space="preserve">Impostos </t>
  </si>
  <si>
    <t>Pis</t>
  </si>
  <si>
    <t>COFINS</t>
  </si>
  <si>
    <t>ISS</t>
  </si>
  <si>
    <t>Contribuição Previdenciaria</t>
  </si>
  <si>
    <t>BDI Adotado</t>
  </si>
  <si>
    <t>FORMULAÇÃO ACÓRDÃO 2.622/2013</t>
  </si>
  <si>
    <t xml:space="preserve">VALORES DO BDI POR TIPO DE OBRA </t>
  </si>
  <si>
    <t>BDI PARA ITENS DE MERO FORNECIMENTO DE MATERIAIS E EQUIAPMENTOS</t>
  </si>
  <si>
    <t>TIPOS DE OBRA</t>
  </si>
  <si>
    <t>1ºQuartil</t>
  </si>
  <si>
    <t>Médio</t>
  </si>
  <si>
    <t>3º Quartil</t>
  </si>
  <si>
    <t>TODOS OS CASOS</t>
  </si>
  <si>
    <t>PARCELA DO BDI</t>
  </si>
  <si>
    <t>CONSTRUÇÃO DE EDIFÍCIOS</t>
  </si>
  <si>
    <t>ADM. CENTRAL</t>
  </si>
  <si>
    <t>CONSTRUÇÃO DE RODOVIAS E FERROVIAS</t>
  </si>
  <si>
    <t>SEGURO + GARANTIA</t>
  </si>
  <si>
    <t>CONSTRUÇÃO DE REDES DE ABASTECIMENTO DE ÁGUA, COLETA DE ESGOTO E CONSTRUÇÕES CORRELATAS</t>
  </si>
  <si>
    <t>RISCO</t>
  </si>
  <si>
    <t>CONSTRUÇÃO E MANUTENÇÃO DE ESTAÇÕES E REDES DE DISTRIBUIÇÃO DE ENERGIA ELÉTRICA</t>
  </si>
  <si>
    <t>DESPESA FINANCEIRA</t>
  </si>
  <si>
    <t>OBRAS PORTUÁRIAS, MARÍTIMAS E FLUVIAIS</t>
  </si>
  <si>
    <t>LUCRO</t>
  </si>
  <si>
    <t>ADMINISTRAÇÃO CENTRAL</t>
  </si>
  <si>
    <t>1º Quartil</t>
  </si>
  <si>
    <t xml:space="preserve"> 3º Quartil</t>
  </si>
  <si>
    <t>CONSTRUÇÃO DE RODOVIAS E FER-ROVIAS</t>
  </si>
  <si>
    <t xml:space="preserve">CONSTRUÇÃO DE REDES DE ABAS-TECIMENTO DE ÁGUA, COLETA DE ESGOTO E CONS-TRUÇÕES CORRE-LATAS </t>
  </si>
  <si>
    <t>CONSTRUÇÃO DE MANUNTEÇÃO DE ESTAÇÕES E RE-DES DE DISTRIBUIÇÃO DE ENERGIA ELÉTRICA</t>
  </si>
  <si>
    <t>Estatísticas - Percentuais BDI Contratações Públicas - Manutenção Predial</t>
  </si>
  <si>
    <t>Variáveis</t>
  </si>
  <si>
    <t>Média</t>
  </si>
  <si>
    <t>Moda</t>
  </si>
  <si>
    <t>Órgão</t>
  </si>
  <si>
    <t>TJDFT</t>
  </si>
  <si>
    <t>INCRA</t>
  </si>
  <si>
    <t>ABIN</t>
  </si>
  <si>
    <t>MIN. FAZENDA</t>
  </si>
  <si>
    <t>SEPLAG/DF</t>
  </si>
  <si>
    <t>MEC / ZOO</t>
  </si>
  <si>
    <t>INMET</t>
  </si>
  <si>
    <t>MIN. CULTURA</t>
  </si>
  <si>
    <t>MIN. INDUSTRIA</t>
  </si>
  <si>
    <t>ANAC</t>
  </si>
  <si>
    <t>Pregão</t>
  </si>
  <si>
    <t>"06/2018"</t>
  </si>
  <si>
    <t>"12/2018"</t>
  </si>
  <si>
    <t>"35/2017"</t>
  </si>
  <si>
    <t>"142/2018"</t>
  </si>
  <si>
    <t>"13/2018"</t>
  </si>
  <si>
    <t>"05/2018"</t>
  </si>
  <si>
    <t>"10/2018"</t>
  </si>
  <si>
    <t>"21/2017"</t>
  </si>
  <si>
    <t>"15/2017"</t>
  </si>
  <si>
    <t>Valor</t>
  </si>
  <si>
    <t>I - Parcela Inc. Custo Direto</t>
  </si>
  <si>
    <t>-</t>
  </si>
  <si>
    <t>1- Administração Central ( AC )</t>
  </si>
  <si>
    <t>2- Risco ( S + R )</t>
  </si>
  <si>
    <t>3-Seguro Garantia ( G )</t>
  </si>
  <si>
    <t>II - Parcela Inc. Custo Direto + I</t>
  </si>
  <si>
    <t>4- Despesas Financeiras ( DF )</t>
  </si>
  <si>
    <t>III - Parcela Inc. Custo Direto + I + II</t>
  </si>
  <si>
    <t>5- Lucro ( L )</t>
  </si>
  <si>
    <t>IV - Parcela Inc. Faturamento</t>
  </si>
  <si>
    <t>6- Impostos ( I )</t>
  </si>
  <si>
    <t>6.1- COFINS</t>
  </si>
  <si>
    <t>6.2- PIS</t>
  </si>
  <si>
    <t>6.3- ISS</t>
  </si>
  <si>
    <t>6.4- CPRB</t>
  </si>
  <si>
    <t>BDI</t>
  </si>
  <si>
    <t>n/A</t>
  </si>
  <si>
    <t>Fonte:</t>
  </si>
  <si>
    <t>Crispim, L. 2019. ESTUDO DA COMPOSIÇÃO DO BDI PARA GERENCIAMENTO DE CUSTOS EM SERVIÇOS DE MANUTENÇÕES PREDIAIS NOS SETORES PÚBLICOS E PRIVADOS BRASILEIROS. Trabalho de Conclusão de Curso - MBA Gerenciamento de Projetos - FGV/IDE. Rio de Janeiro, RJ.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</si>
</sst>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4" fillId="4" borderId="12" xfId="2" applyNumberFormat="1" applyFont="1" applyFill="1" applyBorder="1" applyAlignment="1">
      <alignment horizontal="center" vertical="center" wrapText="1"/>
    </xf>
    <xf numFmtId="10" fontId="4" fillId="5" borderId="12" xfId="2" applyNumberFormat="1" applyFont="1" applyFill="1" applyBorder="1" applyAlignment="1">
      <alignment horizontal="center" vertical="center" wrapText="1"/>
    </xf>
    <xf numFmtId="10" fontId="5" fillId="4" borderId="12" xfId="2" applyNumberFormat="1" applyFont="1" applyFill="1" applyBorder="1" applyAlignment="1">
      <alignment horizontal="center" vertical="center" wrapText="1"/>
    </xf>
    <xf numFmtId="10" fontId="5" fillId="5" borderId="12" xfId="2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3" fillId="0" borderId="11" xfId="2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6" fillId="0" borderId="11" xfId="2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0" fontId="7" fillId="0" borderId="16" xfId="2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0" fontId="3" fillId="0" borderId="11" xfId="0" applyNumberFormat="1" applyFont="1" applyBorder="1" applyAlignment="1">
      <alignment horizontal="center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10" fontId="3" fillId="5" borderId="11" xfId="2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10" fontId="3" fillId="5" borderId="0" xfId="2" applyNumberFormat="1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10" fontId="6" fillId="7" borderId="11" xfId="2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10" fontId="3" fillId="8" borderId="11" xfId="2" applyNumberFormat="1" applyFont="1" applyFill="1" applyBorder="1" applyAlignment="1">
      <alignment horizontal="center" vertical="center" wrapText="1"/>
    </xf>
    <xf numFmtId="10" fontId="3" fillId="7" borderId="11" xfId="2" applyNumberFormat="1" applyFont="1" applyFill="1" applyBorder="1" applyAlignment="1">
      <alignment horizontal="center" vertical="center" wrapText="1"/>
    </xf>
    <xf numFmtId="10" fontId="3" fillId="9" borderId="11" xfId="2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2" fillId="0" borderId="1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459439</xdr:colOff>
      <xdr:row>22</xdr:row>
      <xdr:rowOff>117564</xdr:rowOff>
    </xdr:from>
    <xdr:to>
      <xdr:col>8</xdr:col>
      <xdr:colOff>761999</xdr:colOff>
      <xdr:row>26</xdr:row>
      <xdr:rowOff>145676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6D232F-0EEE-49F9-A509-CCA6E57F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2910" y="5283476"/>
          <a:ext cx="4459942" cy="2426171"/>
        </a:xfrm>
        <a:prstGeom prst="rect">
          <a:avLst/>
        </a:prstGeom>
        <a:ln>
          <a:solidFill>
            <a:schemeClr val="tx1"/>
          </a:solidFill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1" zoomScale="85" zoomScaleNormal="85" workbookViewId="0">
      <selection activeCell="J24" sqref="J24"/>
    </sheetView>
  </sheetViews>
  <sheetFormatPr defaultRowHeight="15.75" x14ac:dyDescent="0.25"/>
  <cols>
    <col min="1" max="1" width="36" style="4" customWidth="1"/>
    <col min="2" max="5" width="18.5703125" style="4" customWidth="1"/>
    <col min="6" max="6" width="25" style="4" customWidth="1"/>
    <col min="7" max="11" width="18.5703125" style="4" customWidth="1"/>
    <col min="12" max="12" width="17.85546875" style="4" customWidth="1"/>
    <col min="13" max="13" width="16.85546875" style="4" customWidth="1"/>
    <col min="14" max="14" width="24.42578125" style="4" customWidth="1"/>
    <col min="15" max="16" width="12" style="4" customWidth="1"/>
    <col min="17" max="16384" width="9.140625" style="4"/>
  </cols>
  <sheetData>
    <row r="1" spans="1:14" ht="19.5" thickBot="1" x14ac:dyDescent="0.3">
      <c r="A1" s="1" t="s">
        <v>0</v>
      </c>
      <c r="B1" s="2"/>
      <c r="C1" s="2"/>
      <c r="D1" s="2"/>
      <c r="E1" s="2"/>
      <c r="F1" s="3"/>
      <c r="I1" s="5" t="s">
        <v>1</v>
      </c>
      <c r="J1" s="6"/>
      <c r="K1" s="6"/>
      <c r="L1" s="6"/>
      <c r="M1" s="6"/>
      <c r="N1" s="7"/>
    </row>
    <row r="2" spans="1:14" x14ac:dyDescent="0.25">
      <c r="A2" s="8" t="s">
        <v>2</v>
      </c>
      <c r="B2" s="9"/>
      <c r="C2" s="10"/>
      <c r="D2" s="11" t="s">
        <v>3</v>
      </c>
      <c r="E2" s="12"/>
      <c r="F2" s="13"/>
      <c r="I2" s="8" t="s">
        <v>4</v>
      </c>
      <c r="J2" s="9"/>
      <c r="K2" s="10"/>
      <c r="L2" s="11" t="s">
        <v>5</v>
      </c>
      <c r="M2" s="12"/>
      <c r="N2" s="13"/>
    </row>
    <row r="3" spans="1:14" ht="31.5" x14ac:dyDescent="0.25">
      <c r="A3" s="14" t="s">
        <v>6</v>
      </c>
      <c r="B3" s="15"/>
      <c r="C3" s="16" t="s">
        <v>7</v>
      </c>
      <c r="D3" s="17" t="s">
        <v>6</v>
      </c>
      <c r="E3" s="15"/>
      <c r="F3" s="16" t="s">
        <v>7</v>
      </c>
      <c r="I3" s="14" t="s">
        <v>6</v>
      </c>
      <c r="J3" s="15"/>
      <c r="K3" s="16" t="s">
        <v>7</v>
      </c>
      <c r="L3" s="17" t="s">
        <v>6</v>
      </c>
      <c r="M3" s="15"/>
      <c r="N3" s="16" t="s">
        <v>7</v>
      </c>
    </row>
    <row r="4" spans="1:14" x14ac:dyDescent="0.25">
      <c r="A4" s="14" t="s">
        <v>8</v>
      </c>
      <c r="B4" s="15"/>
      <c r="C4" s="18">
        <v>0.04</v>
      </c>
      <c r="D4" s="17" t="s">
        <v>8</v>
      </c>
      <c r="E4" s="15"/>
      <c r="F4" s="18">
        <v>0.04</v>
      </c>
      <c r="I4" s="14" t="s">
        <v>8</v>
      </c>
      <c r="J4" s="15"/>
      <c r="K4" s="19">
        <v>3.4500000000000003E-2</v>
      </c>
      <c r="L4" s="17" t="s">
        <v>8</v>
      </c>
      <c r="M4" s="15"/>
      <c r="N4" s="19">
        <v>3.4500000000000003E-2</v>
      </c>
    </row>
    <row r="5" spans="1:14" x14ac:dyDescent="0.25">
      <c r="A5" s="14" t="s">
        <v>9</v>
      </c>
      <c r="B5" s="15"/>
      <c r="C5" s="18">
        <v>8.0000000000000002E-3</v>
      </c>
      <c r="D5" s="17" t="s">
        <v>9</v>
      </c>
      <c r="E5" s="15"/>
      <c r="F5" s="18">
        <v>8.0000000000000002E-3</v>
      </c>
      <c r="I5" s="14" t="s">
        <v>9</v>
      </c>
      <c r="J5" s="15"/>
      <c r="K5" s="19">
        <v>4.7999999999999996E-3</v>
      </c>
      <c r="L5" s="17" t="s">
        <v>9</v>
      </c>
      <c r="M5" s="15"/>
      <c r="N5" s="19">
        <v>4.7999999999999996E-3</v>
      </c>
    </row>
    <row r="6" spans="1:14" x14ac:dyDescent="0.25">
      <c r="A6" s="14" t="s">
        <v>10</v>
      </c>
      <c r="B6" s="15"/>
      <c r="C6" s="18">
        <v>1.2699999999999999E-2</v>
      </c>
      <c r="D6" s="17" t="s">
        <v>10</v>
      </c>
      <c r="E6" s="15"/>
      <c r="F6" s="18">
        <v>1.2699999999999999E-2</v>
      </c>
      <c r="I6" s="14" t="s">
        <v>10</v>
      </c>
      <c r="J6" s="15"/>
      <c r="K6" s="19">
        <v>8.5000000000000006E-3</v>
      </c>
      <c r="L6" s="17" t="s">
        <v>10</v>
      </c>
      <c r="M6" s="15"/>
      <c r="N6" s="19">
        <v>8.5000000000000006E-3</v>
      </c>
    </row>
    <row r="7" spans="1:14" x14ac:dyDescent="0.25">
      <c r="A7" s="14" t="s">
        <v>11</v>
      </c>
      <c r="B7" s="15"/>
      <c r="C7" s="18">
        <v>0</v>
      </c>
      <c r="D7" s="17" t="s">
        <v>11</v>
      </c>
      <c r="E7" s="15"/>
      <c r="F7" s="18">
        <v>0</v>
      </c>
      <c r="I7" s="14" t="s">
        <v>11</v>
      </c>
      <c r="J7" s="15"/>
      <c r="K7" s="19">
        <v>0</v>
      </c>
      <c r="L7" s="17" t="s">
        <v>11</v>
      </c>
      <c r="M7" s="15"/>
      <c r="N7" s="19">
        <v>0</v>
      </c>
    </row>
    <row r="8" spans="1:14" x14ac:dyDescent="0.25">
      <c r="A8" s="14" t="s">
        <v>12</v>
      </c>
      <c r="B8" s="15"/>
      <c r="C8" s="18">
        <v>1.23E-2</v>
      </c>
      <c r="D8" s="17" t="s">
        <v>12</v>
      </c>
      <c r="E8" s="15"/>
      <c r="F8" s="18">
        <v>1.23E-2</v>
      </c>
      <c r="I8" s="14" t="s">
        <v>12</v>
      </c>
      <c r="J8" s="15"/>
      <c r="K8" s="19">
        <v>8.5000000000000006E-3</v>
      </c>
      <c r="L8" s="17" t="s">
        <v>12</v>
      </c>
      <c r="M8" s="15"/>
      <c r="N8" s="19">
        <v>8.5000000000000006E-3</v>
      </c>
    </row>
    <row r="9" spans="1:14" x14ac:dyDescent="0.25">
      <c r="A9" s="14" t="s">
        <v>13</v>
      </c>
      <c r="B9" s="15"/>
      <c r="C9" s="18">
        <v>7.3999999999999996E-2</v>
      </c>
      <c r="D9" s="17" t="s">
        <v>13</v>
      </c>
      <c r="E9" s="15"/>
      <c r="F9" s="18">
        <v>7.3999999999999996E-2</v>
      </c>
      <c r="I9" s="14" t="s">
        <v>13</v>
      </c>
      <c r="J9" s="15"/>
      <c r="K9" s="19">
        <v>5.11E-2</v>
      </c>
      <c r="L9" s="17" t="s">
        <v>13</v>
      </c>
      <c r="M9" s="15"/>
      <c r="N9" s="19">
        <v>5.11E-2</v>
      </c>
    </row>
    <row r="10" spans="1:14" x14ac:dyDescent="0.25">
      <c r="A10" s="14" t="s">
        <v>14</v>
      </c>
      <c r="B10" s="15"/>
      <c r="C10" s="20">
        <f>B11+B12+B13+B14</f>
        <v>0.10149999999999999</v>
      </c>
      <c r="D10" s="17" t="s">
        <v>15</v>
      </c>
      <c r="E10" s="15"/>
      <c r="F10" s="20">
        <f>E11+E12+E13+E14</f>
        <v>5.6499999999999995E-2</v>
      </c>
      <c r="I10" s="14" t="s">
        <v>14</v>
      </c>
      <c r="J10" s="15"/>
      <c r="K10" s="21">
        <f>J11+J12+J13+J14</f>
        <v>8.1499999999999989E-2</v>
      </c>
      <c r="L10" s="17" t="s">
        <v>15</v>
      </c>
      <c r="M10" s="15"/>
      <c r="N10" s="21">
        <f>M11+M12+M13+M14</f>
        <v>3.6499999999999998E-2</v>
      </c>
    </row>
    <row r="11" spans="1:14" x14ac:dyDescent="0.25">
      <c r="A11" s="22" t="s">
        <v>16</v>
      </c>
      <c r="B11" s="23">
        <v>6.4999999999999997E-3</v>
      </c>
      <c r="C11" s="16"/>
      <c r="D11" s="24" t="s">
        <v>16</v>
      </c>
      <c r="E11" s="23">
        <v>6.4999999999999997E-3</v>
      </c>
      <c r="F11" s="16"/>
      <c r="I11" s="22" t="s">
        <v>16</v>
      </c>
      <c r="J11" s="23">
        <v>6.4999999999999997E-3</v>
      </c>
      <c r="K11" s="16"/>
      <c r="L11" s="24" t="s">
        <v>16</v>
      </c>
      <c r="M11" s="23">
        <v>6.4999999999999997E-3</v>
      </c>
      <c r="N11" s="16"/>
    </row>
    <row r="12" spans="1:14" x14ac:dyDescent="0.25">
      <c r="A12" s="22" t="s">
        <v>17</v>
      </c>
      <c r="B12" s="23">
        <v>0.03</v>
      </c>
      <c r="C12" s="16"/>
      <c r="D12" s="24" t="s">
        <v>17</v>
      </c>
      <c r="E12" s="23">
        <v>0.03</v>
      </c>
      <c r="F12" s="16"/>
      <c r="I12" s="22" t="s">
        <v>17</v>
      </c>
      <c r="J12" s="23">
        <v>0.03</v>
      </c>
      <c r="K12" s="16"/>
      <c r="L12" s="24" t="s">
        <v>17</v>
      </c>
      <c r="M12" s="23">
        <v>0.03</v>
      </c>
      <c r="N12" s="16"/>
    </row>
    <row r="13" spans="1:14" x14ac:dyDescent="0.25">
      <c r="A13" s="22" t="s">
        <v>18</v>
      </c>
      <c r="B13" s="23">
        <v>0.02</v>
      </c>
      <c r="C13" s="16"/>
      <c r="D13" s="24" t="s">
        <v>18</v>
      </c>
      <c r="E13" s="23">
        <v>0.02</v>
      </c>
      <c r="F13" s="16"/>
      <c r="I13" s="22" t="s">
        <v>18</v>
      </c>
      <c r="J13" s="23">
        <v>0</v>
      </c>
      <c r="K13" s="16"/>
      <c r="L13" s="24" t="s">
        <v>18</v>
      </c>
      <c r="M13" s="23">
        <v>0</v>
      </c>
      <c r="N13" s="16"/>
    </row>
    <row r="14" spans="1:14" ht="31.5" x14ac:dyDescent="0.25">
      <c r="A14" s="22" t="s">
        <v>19</v>
      </c>
      <c r="B14" s="25">
        <v>4.4999999999999998E-2</v>
      </c>
      <c r="C14" s="16"/>
      <c r="D14" s="24" t="s">
        <v>19</v>
      </c>
      <c r="E14" s="25">
        <v>0</v>
      </c>
      <c r="F14" s="16"/>
      <c r="I14" s="22" t="s">
        <v>19</v>
      </c>
      <c r="J14" s="25">
        <v>4.4999999999999998E-2</v>
      </c>
      <c r="K14" s="16"/>
      <c r="L14" s="24" t="s">
        <v>19</v>
      </c>
      <c r="M14" s="25">
        <v>0</v>
      </c>
      <c r="N14" s="16"/>
    </row>
    <row r="15" spans="1:14" ht="21.75" thickBot="1" x14ac:dyDescent="0.3">
      <c r="A15" s="26" t="s">
        <v>20</v>
      </c>
      <c r="B15" s="27"/>
      <c r="C15" s="28">
        <f>((1+C4+C5+C6+C7)*(1+C8)*(1+C9)/(1-C10))-1</f>
        <v>0.28347674918197008</v>
      </c>
      <c r="D15" s="29" t="s">
        <v>20</v>
      </c>
      <c r="E15" s="27"/>
      <c r="F15" s="28">
        <f>((1+F4+F5+F6+F7)*(1+F8)*(1+F9)/(1-F10))-1</f>
        <v>0.22226164190779008</v>
      </c>
      <c r="I15" s="26" t="s">
        <v>20</v>
      </c>
      <c r="J15" s="27"/>
      <c r="K15" s="28">
        <f>((1+K4+K5+K6+K7)*(1+K8)*(1+K9)/(1-K10))-1</f>
        <v>0.20925856497550321</v>
      </c>
      <c r="L15" s="29" t="s">
        <v>20</v>
      </c>
      <c r="M15" s="27"/>
      <c r="N15" s="28">
        <f>((1+N4+N5+N6+N7)*(1+N8)*(1+N9)/(1-N10))-1</f>
        <v>0.15278047942916406</v>
      </c>
    </row>
    <row r="18" spans="1:16" ht="31.5" x14ac:dyDescent="0.25">
      <c r="A18" s="30" t="s">
        <v>21</v>
      </c>
    </row>
    <row r="20" spans="1:16" x14ac:dyDescent="0.25">
      <c r="A20" s="31" t="s">
        <v>22</v>
      </c>
      <c r="B20" s="32"/>
      <c r="C20" s="32"/>
      <c r="D20" s="33"/>
      <c r="F20" s="34" t="s">
        <v>23</v>
      </c>
      <c r="G20" s="34"/>
      <c r="H20" s="34"/>
      <c r="I20" s="34"/>
      <c r="K20" s="34" t="s">
        <v>23</v>
      </c>
      <c r="L20" s="34"/>
      <c r="M20" s="34"/>
      <c r="N20" s="34"/>
    </row>
    <row r="21" spans="1:16" x14ac:dyDescent="0.25">
      <c r="A21" s="35" t="s">
        <v>24</v>
      </c>
      <c r="B21" s="35" t="s">
        <v>25</v>
      </c>
      <c r="C21" s="35" t="s">
        <v>26</v>
      </c>
      <c r="D21" s="35" t="s">
        <v>27</v>
      </c>
      <c r="F21" s="34" t="s">
        <v>28</v>
      </c>
      <c r="G21" s="35" t="s">
        <v>25</v>
      </c>
      <c r="H21" s="35" t="s">
        <v>26</v>
      </c>
      <c r="I21" s="35" t="s">
        <v>27</v>
      </c>
      <c r="K21" s="36" t="s">
        <v>29</v>
      </c>
      <c r="L21" s="35" t="s">
        <v>25</v>
      </c>
      <c r="M21" s="35" t="s">
        <v>26</v>
      </c>
      <c r="N21" s="35" t="s">
        <v>27</v>
      </c>
    </row>
    <row r="22" spans="1:16" x14ac:dyDescent="0.25">
      <c r="A22" s="36" t="s">
        <v>30</v>
      </c>
      <c r="B22" s="37">
        <v>0.2034</v>
      </c>
      <c r="C22" s="38">
        <v>0.22120000000000001</v>
      </c>
      <c r="D22" s="37">
        <v>0.25</v>
      </c>
      <c r="F22" s="34"/>
      <c r="G22" s="37">
        <v>0.111</v>
      </c>
      <c r="H22" s="38">
        <v>0.14019999999999999</v>
      </c>
      <c r="I22" s="37">
        <v>0.16800000000000001</v>
      </c>
      <c r="K22" s="36" t="s">
        <v>31</v>
      </c>
      <c r="L22" s="23">
        <v>1.4999999999999999E-2</v>
      </c>
      <c r="M22" s="39">
        <v>3.4500000000000003E-2</v>
      </c>
      <c r="N22" s="23">
        <v>4.4900000000000002E-2</v>
      </c>
    </row>
    <row r="23" spans="1:16" ht="31.5" x14ac:dyDescent="0.25">
      <c r="A23" s="36" t="s">
        <v>32</v>
      </c>
      <c r="B23" s="37">
        <v>0.19600000000000001</v>
      </c>
      <c r="C23" s="37">
        <v>0.2097</v>
      </c>
      <c r="D23" s="37">
        <v>0.24229999999999999</v>
      </c>
      <c r="G23" s="40"/>
      <c r="H23" s="40"/>
      <c r="I23" s="40"/>
      <c r="K23" s="36" t="s">
        <v>33</v>
      </c>
      <c r="L23" s="23">
        <v>3.0000000000000001E-3</v>
      </c>
      <c r="M23" s="39">
        <v>4.7999999999999996E-3</v>
      </c>
      <c r="N23" s="23">
        <v>8.2000000000000007E-3</v>
      </c>
    </row>
    <row r="24" spans="1:16" ht="63" x14ac:dyDescent="0.25">
      <c r="A24" s="36" t="s">
        <v>34</v>
      </c>
      <c r="B24" s="37">
        <v>0.20760000000000001</v>
      </c>
      <c r="C24" s="37">
        <v>0.24179999999999999</v>
      </c>
      <c r="D24" s="37">
        <v>0.26440000000000002</v>
      </c>
      <c r="G24" s="40"/>
      <c r="H24" s="40"/>
      <c r="I24" s="40"/>
      <c r="K24" s="36" t="s">
        <v>35</v>
      </c>
      <c r="L24" s="23">
        <v>5.5999999999999999E-3</v>
      </c>
      <c r="M24" s="39">
        <v>8.5000000000000006E-3</v>
      </c>
      <c r="N24" s="23">
        <v>8.8999999999999999E-3</v>
      </c>
    </row>
    <row r="25" spans="1:16" ht="63" x14ac:dyDescent="0.25">
      <c r="A25" s="36" t="s">
        <v>36</v>
      </c>
      <c r="B25" s="37">
        <v>0.24</v>
      </c>
      <c r="C25" s="37">
        <v>0.25840000000000002</v>
      </c>
      <c r="D25" s="37">
        <v>0.27860000000000001</v>
      </c>
      <c r="G25" s="40"/>
      <c r="H25" s="40"/>
      <c r="I25" s="40"/>
      <c r="K25" s="36" t="s">
        <v>37</v>
      </c>
      <c r="L25" s="23">
        <v>8.5000000000000006E-3</v>
      </c>
      <c r="M25" s="39">
        <v>8.5000000000000006E-3</v>
      </c>
      <c r="N25" s="23">
        <v>1.11E-2</v>
      </c>
    </row>
    <row r="26" spans="1:16" ht="31.5" x14ac:dyDescent="0.25">
      <c r="A26" s="36" t="s">
        <v>38</v>
      </c>
      <c r="B26" s="37">
        <v>0.22800000000000001</v>
      </c>
      <c r="C26" s="37">
        <v>0.27479999999999999</v>
      </c>
      <c r="D26" s="37">
        <v>0.3095</v>
      </c>
      <c r="G26" s="40"/>
      <c r="H26" s="40"/>
      <c r="I26" s="40"/>
      <c r="K26" s="36" t="s">
        <v>39</v>
      </c>
      <c r="L26" s="23">
        <v>3.5000000000000003E-2</v>
      </c>
      <c r="M26" s="39">
        <v>5.11E-2</v>
      </c>
      <c r="N26" s="23">
        <v>6.2199999999999998E-2</v>
      </c>
    </row>
    <row r="27" spans="1:16" x14ac:dyDescent="0.25">
      <c r="B27" s="40"/>
      <c r="C27" s="40"/>
      <c r="D27" s="40"/>
      <c r="G27" s="40"/>
      <c r="H27" s="40"/>
      <c r="I27" s="40"/>
      <c r="L27" s="41"/>
      <c r="M27" s="42"/>
      <c r="N27" s="41"/>
    </row>
    <row r="29" spans="1:16" x14ac:dyDescent="0.25">
      <c r="A29" s="34" t="s">
        <v>24</v>
      </c>
      <c r="B29" s="34" t="s">
        <v>40</v>
      </c>
      <c r="C29" s="34"/>
      <c r="D29" s="34"/>
      <c r="E29" s="34" t="s">
        <v>33</v>
      </c>
      <c r="F29" s="34"/>
      <c r="G29" s="34"/>
      <c r="H29" s="34" t="s">
        <v>35</v>
      </c>
      <c r="I29" s="34"/>
      <c r="J29" s="34"/>
      <c r="K29" s="43" t="s">
        <v>37</v>
      </c>
      <c r="L29" s="44"/>
      <c r="M29" s="45"/>
      <c r="N29" s="43" t="s">
        <v>39</v>
      </c>
      <c r="O29" s="44"/>
      <c r="P29" s="45"/>
    </row>
    <row r="30" spans="1:1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46"/>
      <c r="L30" s="47"/>
      <c r="M30" s="48"/>
      <c r="N30" s="46"/>
      <c r="O30" s="47"/>
      <c r="P30" s="48"/>
    </row>
    <row r="31" spans="1:16" x14ac:dyDescent="0.25">
      <c r="A31" s="34"/>
      <c r="B31" s="35" t="s">
        <v>25</v>
      </c>
      <c r="C31" s="35" t="s">
        <v>26</v>
      </c>
      <c r="D31" s="35" t="s">
        <v>27</v>
      </c>
      <c r="E31" s="35" t="s">
        <v>41</v>
      </c>
      <c r="F31" s="35" t="s">
        <v>26</v>
      </c>
      <c r="G31" s="35" t="s">
        <v>27</v>
      </c>
      <c r="H31" s="35" t="s">
        <v>41</v>
      </c>
      <c r="I31" s="35" t="s">
        <v>26</v>
      </c>
      <c r="J31" s="35" t="s">
        <v>42</v>
      </c>
      <c r="K31" s="35" t="s">
        <v>25</v>
      </c>
      <c r="L31" s="35" t="s">
        <v>26</v>
      </c>
      <c r="M31" s="35" t="s">
        <v>27</v>
      </c>
      <c r="N31" s="35" t="s">
        <v>41</v>
      </c>
      <c r="O31" s="35" t="s">
        <v>26</v>
      </c>
      <c r="P31" s="35" t="s">
        <v>27</v>
      </c>
    </row>
    <row r="32" spans="1:16" x14ac:dyDescent="0.25">
      <c r="A32" s="49" t="s">
        <v>30</v>
      </c>
      <c r="B32" s="37">
        <v>0.03</v>
      </c>
      <c r="C32" s="38">
        <v>0.04</v>
      </c>
      <c r="D32" s="37">
        <v>5.5E-2</v>
      </c>
      <c r="E32" s="37">
        <v>8.0000000000000002E-3</v>
      </c>
      <c r="F32" s="38">
        <v>8.0000000000000002E-3</v>
      </c>
      <c r="G32" s="37">
        <v>0.01</v>
      </c>
      <c r="H32" s="37">
        <v>9.7000000000000003E-3</v>
      </c>
      <c r="I32" s="38">
        <v>1.2699999999999999E-2</v>
      </c>
      <c r="J32" s="37">
        <v>1.2699999999999999E-2</v>
      </c>
      <c r="K32" s="37">
        <v>5.8999999999999999E-3</v>
      </c>
      <c r="L32" s="38">
        <v>1.23E-2</v>
      </c>
      <c r="M32" s="37">
        <v>1.3899999999999999E-2</v>
      </c>
      <c r="N32" s="37">
        <v>6.1600000000000002E-2</v>
      </c>
      <c r="O32" s="38">
        <v>7.3999999999999996E-2</v>
      </c>
      <c r="P32" s="37">
        <v>8.9599999999999999E-2</v>
      </c>
    </row>
    <row r="33" spans="1:16" ht="31.5" x14ac:dyDescent="0.25">
      <c r="A33" s="36" t="s">
        <v>43</v>
      </c>
      <c r="B33" s="37">
        <v>3.7999999999999999E-2</v>
      </c>
      <c r="C33" s="37">
        <v>4.0099999999999997E-2</v>
      </c>
      <c r="D33" s="37">
        <v>4.6699999999999998E-2</v>
      </c>
      <c r="E33" s="37">
        <v>3.2000000000000002E-3</v>
      </c>
      <c r="F33" s="37">
        <v>4.0000000000000001E-3</v>
      </c>
      <c r="G33" s="37">
        <v>7.4000000000000003E-3</v>
      </c>
      <c r="H33" s="37">
        <v>5.0000000000000001E-3</v>
      </c>
      <c r="I33" s="37">
        <v>5.5999999999999999E-3</v>
      </c>
      <c r="J33" s="37">
        <v>9.7000000000000003E-3</v>
      </c>
      <c r="K33" s="37">
        <v>1.0200000000000001E-2</v>
      </c>
      <c r="L33" s="37">
        <v>1.11E-2</v>
      </c>
      <c r="M33" s="37">
        <v>1.21E-2</v>
      </c>
      <c r="N33" s="37">
        <v>6.6400000000000001E-2</v>
      </c>
      <c r="O33" s="37">
        <v>7.2999999999999995E-2</v>
      </c>
      <c r="P33" s="37">
        <v>8.6900000000000005E-2</v>
      </c>
    </row>
    <row r="34" spans="1:16" ht="63" x14ac:dyDescent="0.25">
      <c r="A34" s="36" t="s">
        <v>44</v>
      </c>
      <c r="B34" s="37">
        <v>3.4299999999999997E-2</v>
      </c>
      <c r="C34" s="37">
        <v>4.9299999999999997E-2</v>
      </c>
      <c r="D34" s="37">
        <v>6.7100000000000007E-2</v>
      </c>
      <c r="E34" s="37">
        <v>2.8E-3</v>
      </c>
      <c r="F34" s="37">
        <v>4.8999999999999998E-3</v>
      </c>
      <c r="G34" s="37">
        <v>7.4999999999999997E-3</v>
      </c>
      <c r="H34" s="37">
        <v>0.01</v>
      </c>
      <c r="I34" s="37">
        <v>1.3899999999999999E-2</v>
      </c>
      <c r="J34" s="37">
        <v>1.7399999999999999E-2</v>
      </c>
      <c r="K34" s="37">
        <v>9.4000000000000004E-3</v>
      </c>
      <c r="L34" s="37">
        <v>9.9000000000000008E-3</v>
      </c>
      <c r="M34" s="37">
        <v>1.17E-2</v>
      </c>
      <c r="N34" s="37">
        <v>6.7400000000000002E-2</v>
      </c>
      <c r="O34" s="37">
        <v>8.0399999999999999E-2</v>
      </c>
      <c r="P34" s="37">
        <v>9.4E-2</v>
      </c>
    </row>
    <row r="35" spans="1:16" ht="63" x14ac:dyDescent="0.25">
      <c r="A35" s="36" t="s">
        <v>45</v>
      </c>
      <c r="B35" s="37">
        <v>5.2900000000000003E-2</v>
      </c>
      <c r="C35" s="37">
        <v>5.9200000000000003E-2</v>
      </c>
      <c r="D35" s="37">
        <v>7.9299999999999995E-2</v>
      </c>
      <c r="E35" s="37">
        <v>2.5000000000000001E-3</v>
      </c>
      <c r="F35" s="37">
        <v>5.1000000000000004E-3</v>
      </c>
      <c r="G35" s="37">
        <v>5.5999999999999999E-3</v>
      </c>
      <c r="H35" s="37">
        <v>0.01</v>
      </c>
      <c r="I35" s="37">
        <v>1.4800000000000001E-2</v>
      </c>
      <c r="J35" s="37">
        <v>1.9699999999999999E-2</v>
      </c>
      <c r="K35" s="37">
        <v>1.01E-2</v>
      </c>
      <c r="L35" s="37">
        <v>1.0699999999999999E-2</v>
      </c>
      <c r="M35" s="37">
        <v>1.11E-2</v>
      </c>
      <c r="N35" s="37">
        <v>0.08</v>
      </c>
      <c r="O35" s="37">
        <v>8.3099999999999993E-2</v>
      </c>
      <c r="P35" s="37">
        <v>9.5100000000000004E-2</v>
      </c>
    </row>
    <row r="36" spans="1:16" ht="31.5" x14ac:dyDescent="0.25">
      <c r="A36" s="36" t="s">
        <v>38</v>
      </c>
      <c r="B36" s="37">
        <v>0.04</v>
      </c>
      <c r="C36" s="37">
        <v>5.5199999999999999E-2</v>
      </c>
      <c r="D36" s="37">
        <v>7.85E-2</v>
      </c>
      <c r="E36" s="37">
        <v>8.0999999999999996E-3</v>
      </c>
      <c r="F36" s="37">
        <v>1.2200000000000001E-2</v>
      </c>
      <c r="G36" s="37">
        <v>1.9900000000000001E-2</v>
      </c>
      <c r="H36" s="37">
        <v>1.46E-2</v>
      </c>
      <c r="I36" s="37">
        <v>2.3199999999999998E-2</v>
      </c>
      <c r="J36" s="37">
        <v>3.1600000000000003E-2</v>
      </c>
      <c r="K36" s="37">
        <v>9.4000000000000004E-3</v>
      </c>
      <c r="L36" s="37">
        <v>1.0200000000000001E-2</v>
      </c>
      <c r="M36" s="37">
        <v>1.3299999999999999E-2</v>
      </c>
      <c r="N36" s="37">
        <v>7.1400000000000005E-2</v>
      </c>
      <c r="O36" s="37">
        <v>8.4000000000000005E-2</v>
      </c>
      <c r="P36" s="37">
        <v>0.1043</v>
      </c>
    </row>
    <row r="37" spans="1:16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9" spans="1:16" ht="21" x14ac:dyDescent="0.25">
      <c r="A39" s="50" t="s">
        <v>46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6" x14ac:dyDescent="0.25">
      <c r="A40" s="51" t="s">
        <v>47</v>
      </c>
      <c r="B40" s="51">
        <v>1</v>
      </c>
      <c r="C40" s="51">
        <v>2</v>
      </c>
      <c r="D40" s="51">
        <v>3</v>
      </c>
      <c r="E40" s="51">
        <v>4</v>
      </c>
      <c r="F40" s="51">
        <v>5</v>
      </c>
      <c r="G40" s="51">
        <v>6</v>
      </c>
      <c r="H40" s="51">
        <v>7</v>
      </c>
      <c r="I40" s="51">
        <v>8</v>
      </c>
      <c r="J40" s="51">
        <v>9</v>
      </c>
      <c r="K40" s="51">
        <v>10</v>
      </c>
      <c r="L40" s="15" t="s">
        <v>48</v>
      </c>
      <c r="M40" s="15" t="s">
        <v>49</v>
      </c>
    </row>
    <row r="41" spans="1:16" x14ac:dyDescent="0.25">
      <c r="A41" s="36" t="s">
        <v>50</v>
      </c>
      <c r="B41" s="36" t="s">
        <v>51</v>
      </c>
      <c r="C41" s="36" t="s">
        <v>52</v>
      </c>
      <c r="D41" s="36" t="s">
        <v>53</v>
      </c>
      <c r="E41" s="36" t="s">
        <v>54</v>
      </c>
      <c r="F41" s="36" t="s">
        <v>55</v>
      </c>
      <c r="G41" s="36" t="s">
        <v>56</v>
      </c>
      <c r="H41" s="36" t="s">
        <v>57</v>
      </c>
      <c r="I41" s="36" t="s">
        <v>58</v>
      </c>
      <c r="J41" s="36" t="s">
        <v>59</v>
      </c>
      <c r="K41" s="36" t="s">
        <v>60</v>
      </c>
      <c r="L41" s="15"/>
      <c r="M41" s="15"/>
    </row>
    <row r="42" spans="1:16" x14ac:dyDescent="0.25">
      <c r="A42" s="36" t="s">
        <v>61</v>
      </c>
      <c r="B42" s="36" t="s">
        <v>62</v>
      </c>
      <c r="C42" s="36" t="s">
        <v>62</v>
      </c>
      <c r="D42" s="36" t="s">
        <v>63</v>
      </c>
      <c r="E42" s="36" t="s">
        <v>64</v>
      </c>
      <c r="F42" s="36" t="s">
        <v>65</v>
      </c>
      <c r="G42" s="36" t="s">
        <v>66</v>
      </c>
      <c r="H42" s="36" t="s">
        <v>67</v>
      </c>
      <c r="I42" s="36" t="s">
        <v>68</v>
      </c>
      <c r="J42" s="36" t="s">
        <v>69</v>
      </c>
      <c r="K42" s="36" t="s">
        <v>70</v>
      </c>
      <c r="L42" s="15"/>
      <c r="M42" s="15"/>
    </row>
    <row r="43" spans="1:16" x14ac:dyDescent="0.25">
      <c r="A43" s="36" t="s">
        <v>71</v>
      </c>
      <c r="B43" s="52">
        <v>6356666.0599999996</v>
      </c>
      <c r="C43" s="52">
        <v>4557293.09</v>
      </c>
      <c r="D43" s="52">
        <v>2904960.32</v>
      </c>
      <c r="E43" s="52">
        <v>27437643.329999998</v>
      </c>
      <c r="F43" s="52">
        <v>11703718</v>
      </c>
      <c r="G43" s="52">
        <v>15459345.199999999</v>
      </c>
      <c r="H43" s="52">
        <v>2149077.8199999998</v>
      </c>
      <c r="I43" s="52">
        <v>1044179.45</v>
      </c>
      <c r="J43" s="52">
        <v>2517981.38</v>
      </c>
      <c r="K43" s="52">
        <v>609397.79</v>
      </c>
      <c r="L43" s="15"/>
      <c r="M43" s="15"/>
    </row>
    <row r="44" spans="1:16" x14ac:dyDescent="0.25">
      <c r="A44" s="53" t="s">
        <v>72</v>
      </c>
      <c r="B44" s="54" t="s">
        <v>73</v>
      </c>
      <c r="C44" s="54" t="s">
        <v>73</v>
      </c>
      <c r="D44" s="54" t="s">
        <v>73</v>
      </c>
      <c r="E44" s="54" t="s">
        <v>73</v>
      </c>
      <c r="F44" s="54" t="s">
        <v>73</v>
      </c>
      <c r="G44" s="54" t="s">
        <v>73</v>
      </c>
      <c r="H44" s="54" t="s">
        <v>73</v>
      </c>
      <c r="I44" s="54" t="s">
        <v>73</v>
      </c>
      <c r="J44" s="54" t="s">
        <v>73</v>
      </c>
      <c r="K44" s="54" t="s">
        <v>73</v>
      </c>
      <c r="L44" s="55" t="s">
        <v>73</v>
      </c>
      <c r="M44" s="55" t="s">
        <v>73</v>
      </c>
    </row>
    <row r="45" spans="1:16" x14ac:dyDescent="0.25">
      <c r="A45" s="36" t="s">
        <v>74</v>
      </c>
      <c r="B45" s="23">
        <v>5.5E-2</v>
      </c>
      <c r="C45" s="56">
        <v>0.04</v>
      </c>
      <c r="D45" s="23">
        <v>4.07E-2</v>
      </c>
      <c r="E45" s="23">
        <v>0.05</v>
      </c>
      <c r="F45" s="56">
        <v>0.04</v>
      </c>
      <c r="G45" s="56">
        <v>0.04</v>
      </c>
      <c r="H45" s="23">
        <v>3.5499999999999997E-2</v>
      </c>
      <c r="I45" s="23">
        <v>4.3099999999999999E-2</v>
      </c>
      <c r="J45" s="23">
        <v>3.4500000000000003E-2</v>
      </c>
      <c r="K45" s="56">
        <v>0.04</v>
      </c>
      <c r="L45" s="23">
        <f t="shared" ref="L45:L58" si="0">AVERAGE(B45:K45)</f>
        <v>4.1879999999999987E-2</v>
      </c>
      <c r="M45" s="23">
        <f>MODE(B45:K45)</f>
        <v>0.04</v>
      </c>
    </row>
    <row r="46" spans="1:16" x14ac:dyDescent="0.25">
      <c r="A46" s="36" t="s">
        <v>75</v>
      </c>
      <c r="B46" s="23">
        <v>4.4000000000000003E-3</v>
      </c>
      <c r="C46" s="56">
        <v>1.2699999999999999E-2</v>
      </c>
      <c r="D46" s="23">
        <v>9.7000000000000003E-3</v>
      </c>
      <c r="E46" s="23">
        <v>9.7000000000000003E-3</v>
      </c>
      <c r="F46" s="23">
        <v>9.7000000000000003E-3</v>
      </c>
      <c r="G46" s="56">
        <v>1.2699999999999999E-2</v>
      </c>
      <c r="H46" s="23">
        <v>9.7000000000000003E-3</v>
      </c>
      <c r="I46" s="23">
        <v>1.0699999999999999E-2</v>
      </c>
      <c r="J46" s="23">
        <v>8.5000000000000006E-3</v>
      </c>
      <c r="K46" s="56">
        <v>1.2699999999999999E-2</v>
      </c>
      <c r="L46" s="23">
        <f t="shared" si="0"/>
        <v>1.0050000000000002E-2</v>
      </c>
      <c r="M46" s="23">
        <f t="shared" ref="M46:M57" si="1">MODE(B46:K46)</f>
        <v>9.7000000000000003E-3</v>
      </c>
    </row>
    <row r="47" spans="1:16" x14ac:dyDescent="0.25">
      <c r="A47" s="36" t="s">
        <v>76</v>
      </c>
      <c r="B47" s="23">
        <v>0</v>
      </c>
      <c r="C47" s="56">
        <v>8.0000000000000002E-3</v>
      </c>
      <c r="D47" s="23">
        <v>4.0000000000000001E-3</v>
      </c>
      <c r="E47" s="56">
        <v>8.0000000000000002E-3</v>
      </c>
      <c r="F47" s="56">
        <v>8.0000000000000002E-3</v>
      </c>
      <c r="G47" s="56">
        <v>8.0000000000000002E-3</v>
      </c>
      <c r="H47" s="23">
        <v>0.01</v>
      </c>
      <c r="I47" s="23">
        <v>5.5999999999999999E-3</v>
      </c>
      <c r="J47" s="23">
        <v>4.7999999999999996E-3</v>
      </c>
      <c r="K47" s="56">
        <v>8.0000000000000002E-3</v>
      </c>
      <c r="L47" s="23">
        <f t="shared" si="0"/>
        <v>6.4400000000000013E-3</v>
      </c>
      <c r="M47" s="23">
        <f t="shared" si="1"/>
        <v>8.0000000000000002E-3</v>
      </c>
    </row>
    <row r="48" spans="1:16" x14ac:dyDescent="0.25">
      <c r="A48" s="53" t="s">
        <v>77</v>
      </c>
      <c r="B48" s="54" t="s">
        <v>73</v>
      </c>
      <c r="C48" s="54" t="s">
        <v>73</v>
      </c>
      <c r="D48" s="54" t="s">
        <v>73</v>
      </c>
      <c r="E48" s="54" t="s">
        <v>73</v>
      </c>
      <c r="F48" s="54" t="s">
        <v>73</v>
      </c>
      <c r="G48" s="54" t="s">
        <v>73</v>
      </c>
      <c r="H48" s="54" t="s">
        <v>73</v>
      </c>
      <c r="I48" s="54" t="s">
        <v>73</v>
      </c>
      <c r="J48" s="54" t="s">
        <v>73</v>
      </c>
      <c r="K48" s="54" t="s">
        <v>73</v>
      </c>
      <c r="L48" s="57" t="s">
        <v>73</v>
      </c>
      <c r="M48" s="57" t="s">
        <v>73</v>
      </c>
    </row>
    <row r="49" spans="1:13" x14ac:dyDescent="0.25">
      <c r="A49" s="36" t="s">
        <v>78</v>
      </c>
      <c r="B49" s="23">
        <v>7.7000000000000002E-3</v>
      </c>
      <c r="C49" s="56">
        <v>1.23E-2</v>
      </c>
      <c r="D49" s="23">
        <v>1.2E-2</v>
      </c>
      <c r="E49" s="23">
        <v>5.8999999999999999E-3</v>
      </c>
      <c r="F49" s="56">
        <v>1.23E-2</v>
      </c>
      <c r="G49" s="56">
        <v>1.23E-2</v>
      </c>
      <c r="H49" s="23">
        <v>5.8999999999999999E-3</v>
      </c>
      <c r="I49" s="23">
        <v>1.11E-2</v>
      </c>
      <c r="J49" s="23">
        <v>8.5000000000000006E-3</v>
      </c>
      <c r="K49" s="56">
        <v>1.23E-2</v>
      </c>
      <c r="L49" s="23">
        <f t="shared" si="0"/>
        <v>1.0030000000000001E-2</v>
      </c>
      <c r="M49" s="23">
        <f t="shared" si="1"/>
        <v>1.23E-2</v>
      </c>
    </row>
    <row r="50" spans="1:13" x14ac:dyDescent="0.25">
      <c r="A50" s="53" t="s">
        <v>79</v>
      </c>
      <c r="B50" s="54" t="s">
        <v>73</v>
      </c>
      <c r="C50" s="54" t="s">
        <v>73</v>
      </c>
      <c r="D50" s="54" t="s">
        <v>73</v>
      </c>
      <c r="E50" s="54" t="s">
        <v>73</v>
      </c>
      <c r="F50" s="54" t="s">
        <v>73</v>
      </c>
      <c r="G50" s="54" t="s">
        <v>73</v>
      </c>
      <c r="H50" s="54" t="s">
        <v>73</v>
      </c>
      <c r="I50" s="54" t="s">
        <v>73</v>
      </c>
      <c r="J50" s="54" t="s">
        <v>73</v>
      </c>
      <c r="K50" s="54" t="s">
        <v>73</v>
      </c>
      <c r="L50" s="57" t="s">
        <v>73</v>
      </c>
      <c r="M50" s="57" t="s">
        <v>73</v>
      </c>
    </row>
    <row r="51" spans="1:13" x14ac:dyDescent="0.25">
      <c r="A51" s="36" t="s">
        <v>80</v>
      </c>
      <c r="B51" s="23">
        <v>8.9599999999999999E-2</v>
      </c>
      <c r="C51" s="56">
        <v>7.3999999999999996E-2</v>
      </c>
      <c r="D51" s="23">
        <v>0.05</v>
      </c>
      <c r="E51" s="23">
        <v>7.0000000000000007E-2</v>
      </c>
      <c r="F51" s="56">
        <v>7.3999999999999996E-2</v>
      </c>
      <c r="G51" s="56">
        <v>7.3999999999999996E-2</v>
      </c>
      <c r="H51" s="23">
        <v>6.1600000000000002E-2</v>
      </c>
      <c r="I51" s="23">
        <v>7.5800000000000006E-2</v>
      </c>
      <c r="J51" s="23">
        <v>3.5000000000000003E-2</v>
      </c>
      <c r="K51" s="56">
        <v>7.3999999999999996E-2</v>
      </c>
      <c r="L51" s="23">
        <f t="shared" si="0"/>
        <v>6.7799999999999999E-2</v>
      </c>
      <c r="M51" s="23">
        <f t="shared" si="1"/>
        <v>7.3999999999999996E-2</v>
      </c>
    </row>
    <row r="52" spans="1:13" x14ac:dyDescent="0.25">
      <c r="A52" s="53" t="s">
        <v>81</v>
      </c>
      <c r="B52" s="54" t="s">
        <v>73</v>
      </c>
      <c r="C52" s="54" t="s">
        <v>73</v>
      </c>
      <c r="D52" s="54" t="s">
        <v>73</v>
      </c>
      <c r="E52" s="54" t="s">
        <v>73</v>
      </c>
      <c r="F52" s="54" t="s">
        <v>73</v>
      </c>
      <c r="G52" s="54" t="s">
        <v>73</v>
      </c>
      <c r="H52" s="54" t="s">
        <v>73</v>
      </c>
      <c r="I52" s="54" t="s">
        <v>73</v>
      </c>
      <c r="J52" s="54" t="s">
        <v>73</v>
      </c>
      <c r="K52" s="54" t="s">
        <v>73</v>
      </c>
      <c r="L52" s="57" t="s">
        <v>73</v>
      </c>
      <c r="M52" s="57" t="s">
        <v>73</v>
      </c>
    </row>
    <row r="53" spans="1:13" x14ac:dyDescent="0.25">
      <c r="A53" s="36" t="s">
        <v>82</v>
      </c>
      <c r="B53" s="23">
        <f>SUM(B54:B57)</f>
        <v>0.1125</v>
      </c>
      <c r="C53" s="23">
        <f t="shared" ref="C53:K53" si="2">SUM(C54:C57)</f>
        <v>0.10149999999999999</v>
      </c>
      <c r="D53" s="23">
        <f t="shared" si="2"/>
        <v>0.10149999999999999</v>
      </c>
      <c r="E53" s="23">
        <f t="shared" si="2"/>
        <v>8.6499999999999994E-2</v>
      </c>
      <c r="F53" s="23">
        <f t="shared" si="2"/>
        <v>5.6499999999999995E-2</v>
      </c>
      <c r="G53" s="23">
        <f t="shared" si="2"/>
        <v>6.1499999999999999E-2</v>
      </c>
      <c r="H53" s="23">
        <f t="shared" si="2"/>
        <v>0.10149999999999999</v>
      </c>
      <c r="I53" s="23">
        <f t="shared" si="2"/>
        <v>5.6499999999999995E-2</v>
      </c>
      <c r="J53" s="23">
        <f t="shared" si="2"/>
        <v>8.6499999999999994E-2</v>
      </c>
      <c r="K53" s="23">
        <f t="shared" si="2"/>
        <v>0.1115</v>
      </c>
      <c r="L53" s="23">
        <f t="shared" si="0"/>
        <v>8.7600000000000011E-2</v>
      </c>
      <c r="M53" s="23">
        <f t="shared" si="1"/>
        <v>0.10149999999999999</v>
      </c>
    </row>
    <row r="54" spans="1:13" x14ac:dyDescent="0.25">
      <c r="A54" s="36" t="s">
        <v>83</v>
      </c>
      <c r="B54" s="23">
        <v>7.5999999999999998E-2</v>
      </c>
      <c r="C54" s="58">
        <v>0.03</v>
      </c>
      <c r="D54" s="58">
        <v>0.03</v>
      </c>
      <c r="E54" s="58">
        <v>0.03</v>
      </c>
      <c r="F54" s="58">
        <v>0.03</v>
      </c>
      <c r="G54" s="58">
        <v>0.03</v>
      </c>
      <c r="H54" s="58">
        <v>0.03</v>
      </c>
      <c r="I54" s="58">
        <v>0.03</v>
      </c>
      <c r="J54" s="58">
        <v>0.03</v>
      </c>
      <c r="K54" s="58">
        <v>0.03</v>
      </c>
      <c r="L54" s="23">
        <f t="shared" si="0"/>
        <v>3.4600000000000006E-2</v>
      </c>
      <c r="M54" s="23">
        <f t="shared" si="1"/>
        <v>0.03</v>
      </c>
    </row>
    <row r="55" spans="1:13" x14ac:dyDescent="0.25">
      <c r="A55" s="36" t="s">
        <v>84</v>
      </c>
      <c r="B55" s="23">
        <v>1.6500000000000001E-2</v>
      </c>
      <c r="C55" s="58">
        <v>6.4999999999999997E-3</v>
      </c>
      <c r="D55" s="58">
        <v>6.4999999999999997E-3</v>
      </c>
      <c r="E55" s="58">
        <v>6.4999999999999997E-3</v>
      </c>
      <c r="F55" s="58">
        <v>6.4999999999999997E-3</v>
      </c>
      <c r="G55" s="58">
        <v>6.4999999999999997E-3</v>
      </c>
      <c r="H55" s="58">
        <v>6.4999999999999997E-3</v>
      </c>
      <c r="I55" s="58">
        <v>6.4999999999999997E-3</v>
      </c>
      <c r="J55" s="58">
        <v>6.4999999999999997E-3</v>
      </c>
      <c r="K55" s="58">
        <v>6.4999999999999997E-3</v>
      </c>
      <c r="L55" s="23">
        <f t="shared" si="0"/>
        <v>7.4999999999999997E-3</v>
      </c>
      <c r="M55" s="23">
        <f t="shared" si="1"/>
        <v>6.4999999999999997E-3</v>
      </c>
    </row>
    <row r="56" spans="1:13" x14ac:dyDescent="0.25">
      <c r="A56" s="36" t="s">
        <v>85</v>
      </c>
      <c r="B56" s="58">
        <v>0.02</v>
      </c>
      <c r="C56" s="58">
        <v>0.02</v>
      </c>
      <c r="D56" s="58">
        <v>0.02</v>
      </c>
      <c r="E56" s="23">
        <v>0.05</v>
      </c>
      <c r="F56" s="58">
        <v>0.02</v>
      </c>
      <c r="G56" s="23">
        <v>2.5000000000000001E-2</v>
      </c>
      <c r="H56" s="58">
        <v>0.02</v>
      </c>
      <c r="I56" s="58">
        <v>0.02</v>
      </c>
      <c r="J56" s="23">
        <v>0.05</v>
      </c>
      <c r="K56" s="23">
        <v>0.03</v>
      </c>
      <c r="L56" s="23">
        <f t="shared" si="0"/>
        <v>2.7500000000000004E-2</v>
      </c>
      <c r="M56" s="23">
        <f t="shared" si="1"/>
        <v>0.02</v>
      </c>
    </row>
    <row r="57" spans="1:13" x14ac:dyDescent="0.25">
      <c r="A57" s="36" t="s">
        <v>86</v>
      </c>
      <c r="B57" s="23">
        <v>0</v>
      </c>
      <c r="C57" s="23">
        <v>4.4999999999999998E-2</v>
      </c>
      <c r="D57" s="23">
        <v>4.4999999999999998E-2</v>
      </c>
      <c r="E57" s="23">
        <v>0</v>
      </c>
      <c r="F57" s="23">
        <v>0</v>
      </c>
      <c r="G57" s="23">
        <v>0</v>
      </c>
      <c r="H57" s="23">
        <v>4.4999999999999998E-2</v>
      </c>
      <c r="I57" s="23">
        <v>0</v>
      </c>
      <c r="J57" s="23">
        <v>0</v>
      </c>
      <c r="K57" s="23">
        <v>4.4999999999999998E-2</v>
      </c>
      <c r="L57" s="23">
        <f t="shared" si="0"/>
        <v>1.7999999999999999E-2</v>
      </c>
      <c r="M57" s="23">
        <f t="shared" si="1"/>
        <v>0</v>
      </c>
    </row>
    <row r="58" spans="1:13" ht="18.75" x14ac:dyDescent="0.25">
      <c r="A58" s="59" t="s">
        <v>87</v>
      </c>
      <c r="B58" s="60">
        <f>((1+B45+B46+B47)*(1+B49)*(1+B51)/(1-B53))-1</f>
        <v>0.31065974225126758</v>
      </c>
      <c r="C58" s="60">
        <f t="shared" ref="C58:K58" si="3">((1+C45+C46+C47)*(1+C49)*(1+C51)/(1-C53))-1</f>
        <v>0.28347674918197008</v>
      </c>
      <c r="D58" s="60">
        <f t="shared" si="3"/>
        <v>0.24697322203672778</v>
      </c>
      <c r="E58" s="60">
        <f>((1+E45+E46+E47)*(1+E49)*(1+E51)/(1-E53))-1</f>
        <v>0.25799604827586231</v>
      </c>
      <c r="F58" s="60">
        <f t="shared" si="3"/>
        <v>0.21880469373608902</v>
      </c>
      <c r="G58" s="60">
        <f t="shared" si="3"/>
        <v>0.22877342476291962</v>
      </c>
      <c r="H58" s="60">
        <f t="shared" si="3"/>
        <v>0.25410072552921559</v>
      </c>
      <c r="I58" s="60">
        <f t="shared" si="3"/>
        <v>0.22136006144356113</v>
      </c>
      <c r="J58" s="60">
        <f t="shared" si="3"/>
        <v>0.1972534433497537</v>
      </c>
      <c r="K58" s="60">
        <f t="shared" si="3"/>
        <v>0.29792218248733837</v>
      </c>
      <c r="L58" s="60">
        <f t="shared" si="0"/>
        <v>0.25173202930547051</v>
      </c>
      <c r="M58" s="60" t="s">
        <v>88</v>
      </c>
    </row>
    <row r="59" spans="1:13" x14ac:dyDescent="0.25">
      <c r="G59" s="61"/>
    </row>
    <row r="60" spans="1:13" x14ac:dyDescent="0.25">
      <c r="A60" s="4" t="s">
        <v>89</v>
      </c>
      <c r="B60" s="62" t="s">
        <v>90</v>
      </c>
      <c r="C60" s="62"/>
      <c r="D60" s="62"/>
      <c r="E60" s="62"/>
      <c r="F60" s="62"/>
      <c r="G60" s="62"/>
      <c r="H60" s="62"/>
      <c r="I60" s="62"/>
      <c r="J60" s="62"/>
      <c r="K60" s="62"/>
    </row>
  </sheetData>
  <mergeCells count="56">
    <mergeCell ref="N29:P30"/>
    <mergeCell ref="A39:M39"/>
    <mergeCell ref="L40:L43"/>
    <mergeCell ref="M40:M43"/>
    <mergeCell ref="B60:K60"/>
    <mergeCell ref="F21:F22"/>
    <mergeCell ref="A29:A31"/>
    <mergeCell ref="B29:D30"/>
    <mergeCell ref="E29:G30"/>
    <mergeCell ref="H29:J30"/>
    <mergeCell ref="K29:M30"/>
    <mergeCell ref="A15:B15"/>
    <mergeCell ref="D15:E15"/>
    <mergeCell ref="I15:J15"/>
    <mergeCell ref="L15:M15"/>
    <mergeCell ref="A20:D20"/>
    <mergeCell ref="F20:I20"/>
    <mergeCell ref="K20:N20"/>
    <mergeCell ref="A9:B9"/>
    <mergeCell ref="D9:E9"/>
    <mergeCell ref="I9:J9"/>
    <mergeCell ref="L9:M9"/>
    <mergeCell ref="A10:B10"/>
    <mergeCell ref="D10:E10"/>
    <mergeCell ref="I10:J10"/>
    <mergeCell ref="L10:M10"/>
    <mergeCell ref="A7:B7"/>
    <mergeCell ref="D7:E7"/>
    <mergeCell ref="I7:J7"/>
    <mergeCell ref="L7:M7"/>
    <mergeCell ref="A8:B8"/>
    <mergeCell ref="D8:E8"/>
    <mergeCell ref="I8:J8"/>
    <mergeCell ref="L8:M8"/>
    <mergeCell ref="A5:B5"/>
    <mergeCell ref="D5:E5"/>
    <mergeCell ref="I5:J5"/>
    <mergeCell ref="L5:M5"/>
    <mergeCell ref="A6:B6"/>
    <mergeCell ref="D6:E6"/>
    <mergeCell ref="I6:J6"/>
    <mergeCell ref="L6:M6"/>
    <mergeCell ref="A3:B3"/>
    <mergeCell ref="D3:E3"/>
    <mergeCell ref="I3:J3"/>
    <mergeCell ref="L3:M3"/>
    <mergeCell ref="A4:B4"/>
    <mergeCell ref="D4:E4"/>
    <mergeCell ref="I4:J4"/>
    <mergeCell ref="L4:M4"/>
    <mergeCell ref="A1:F1"/>
    <mergeCell ref="I1:N1"/>
    <mergeCell ref="A2:C2"/>
    <mergeCell ref="D2:F2"/>
    <mergeCell ref="I2:K2"/>
    <mergeCell ref="L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Braz Carneiro</dc:creator>
  <cp:lastModifiedBy>Guilherme Braz Carneiro</cp:lastModifiedBy>
  <dcterms:created xsi:type="dcterms:W3CDTF">2015-06-05T18:19:34Z</dcterms:created>
  <dcterms:modified xsi:type="dcterms:W3CDTF">2022-09-15T20:49:14Z</dcterms:modified>
</cp:coreProperties>
</file>