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graziato\OneDrive - MINISTERIO DA JUSTIÇA\Área de Trabalho\BRIGADISTAS 2021\"/>
    </mc:Choice>
  </mc:AlternateContent>
  <bookViews>
    <workbookView xWindow="0" yWindow="0" windowWidth="16380" windowHeight="8190" tabRatio="500"/>
  </bookViews>
  <sheets>
    <sheet name="Modelo de Proposta" sheetId="1" r:id="rId1"/>
    <sheet name="Chefe de Brigada (Líder)" sheetId="2" r:id="rId2"/>
    <sheet name="Brigadista Particular - Diurno" sheetId="3" r:id="rId3"/>
    <sheet name="Brigadista Particular - Noturno" sheetId="4" r:id="rId4"/>
    <sheet name="Mód. 1 - Composição da Remun." sheetId="5" r:id="rId5"/>
    <sheet name="Mód. 2 - Encargos e Benefíc." sheetId="6" r:id="rId6"/>
    <sheet name="Mód. 3 - Provisão para Rescisão" sheetId="7" r:id="rId7"/>
    <sheet name="Mód. 4 - Custo de rep. do prof." sheetId="8" r:id="rId8"/>
    <sheet name="Mód. 5 - Insumos diversos" sheetId="9" r:id="rId9"/>
    <sheet name="Mód. 6 - CITL" sheetId="10" r:id="rId10"/>
  </sheets>
  <calcPr calcId="152511" iterateDelta="1E-4"/>
</workbook>
</file>

<file path=xl/calcChain.xml><?xml version="1.0" encoding="utf-8"?>
<calcChain xmlns="http://schemas.openxmlformats.org/spreadsheetml/2006/main">
  <c r="A94" i="9" l="1"/>
  <c r="F91" i="9"/>
  <c r="F90" i="9"/>
  <c r="E70" i="9"/>
  <c r="E4" i="10" l="1"/>
  <c r="E8" i="10" s="1"/>
  <c r="D4" i="10"/>
  <c r="D8" i="10" s="1"/>
  <c r="H50" i="3" s="1"/>
  <c r="C4" i="10"/>
  <c r="C8" i="10" s="1"/>
  <c r="H50" i="2" s="1"/>
  <c r="D69" i="9"/>
  <c r="D19" i="9"/>
  <c r="E9" i="8"/>
  <c r="D9" i="8"/>
  <c r="C9" i="8"/>
  <c r="E3" i="7"/>
  <c r="E4" i="7" s="1"/>
  <c r="D3" i="7"/>
  <c r="D4" i="7" s="1"/>
  <c r="C3" i="7"/>
  <c r="C4" i="7" s="1"/>
  <c r="E25" i="6"/>
  <c r="D25" i="6"/>
  <c r="I38" i="3" s="1"/>
  <c r="C25" i="6"/>
  <c r="C19" i="6"/>
  <c r="I37" i="2" s="1"/>
  <c r="E17" i="6"/>
  <c r="E19" i="6" s="1"/>
  <c r="I37" i="4" s="1"/>
  <c r="D17" i="6"/>
  <c r="D19" i="6" s="1"/>
  <c r="I37" i="3" s="1"/>
  <c r="I36" i="3" s="1"/>
  <c r="C17" i="6"/>
  <c r="C10" i="6"/>
  <c r="H34" i="4" s="1"/>
  <c r="G3" i="5"/>
  <c r="F3" i="5"/>
  <c r="F8" i="5" s="1"/>
  <c r="E3" i="5"/>
  <c r="E8" i="5" s="1"/>
  <c r="I28" i="2" s="1"/>
  <c r="H50" i="4"/>
  <c r="I38" i="4"/>
  <c r="H35" i="4"/>
  <c r="H35" i="3"/>
  <c r="I38" i="2"/>
  <c r="H35" i="2"/>
  <c r="I36" i="2" l="1"/>
  <c r="I36" i="4"/>
  <c r="G8" i="5"/>
  <c r="I28" i="4" s="1"/>
  <c r="I32" i="4" s="1"/>
  <c r="G5" i="5"/>
  <c r="E5" i="9"/>
  <c r="F5" i="9" s="1"/>
  <c r="E7" i="9"/>
  <c r="F7" i="9" s="1"/>
  <c r="E9" i="9"/>
  <c r="I32" i="2"/>
  <c r="I31" i="2"/>
  <c r="I30" i="2" s="1"/>
  <c r="I35" i="2" s="1"/>
  <c r="I28" i="3"/>
  <c r="E3" i="9"/>
  <c r="E85" i="9"/>
  <c r="F85" i="9" s="1"/>
  <c r="E73" i="9"/>
  <c r="F73" i="9" s="1"/>
  <c r="H34" i="2"/>
  <c r="H34" i="3"/>
  <c r="I31" i="4" l="1"/>
  <c r="I30" i="4" s="1"/>
  <c r="I34" i="4" s="1"/>
  <c r="I44" i="2"/>
  <c r="E79" i="9"/>
  <c r="F79" i="9" s="1"/>
  <c r="E77" i="9"/>
  <c r="F77" i="9" s="1"/>
  <c r="F9" i="9"/>
  <c r="E71" i="9"/>
  <c r="F71" i="9" s="1"/>
  <c r="E26" i="9"/>
  <c r="F26" i="9" s="1"/>
  <c r="H26" i="9" s="1"/>
  <c r="E83" i="9"/>
  <c r="F83" i="9" s="1"/>
  <c r="E75" i="9"/>
  <c r="F75" i="9" s="1"/>
  <c r="E81" i="9"/>
  <c r="F81" i="9" s="1"/>
  <c r="E84" i="9"/>
  <c r="F84" i="9" s="1"/>
  <c r="E80" i="9"/>
  <c r="F80" i="9" s="1"/>
  <c r="E76" i="9"/>
  <c r="F76" i="9" s="1"/>
  <c r="E72" i="9"/>
  <c r="F72" i="9" s="1"/>
  <c r="E55" i="9"/>
  <c r="F55" i="9" s="1"/>
  <c r="H55" i="9" s="1"/>
  <c r="E86" i="9"/>
  <c r="F86" i="9" s="1"/>
  <c r="E82" i="9"/>
  <c r="F82" i="9" s="1"/>
  <c r="E78" i="9"/>
  <c r="F78" i="9" s="1"/>
  <c r="E74" i="9"/>
  <c r="F74" i="9" s="1"/>
  <c r="F70" i="9"/>
  <c r="E57" i="9"/>
  <c r="F57" i="9" s="1"/>
  <c r="H57" i="9" s="1"/>
  <c r="E53" i="9"/>
  <c r="F53" i="9" s="1"/>
  <c r="H53" i="9" s="1"/>
  <c r="E8" i="9"/>
  <c r="F8" i="9" s="1"/>
  <c r="E6" i="9"/>
  <c r="F6" i="9" s="1"/>
  <c r="E4" i="9"/>
  <c r="F4" i="9" s="1"/>
  <c r="I32" i="3"/>
  <c r="I34" i="3"/>
  <c r="I31" i="3"/>
  <c r="I30" i="3" s="1"/>
  <c r="I35" i="3"/>
  <c r="E33" i="9"/>
  <c r="I35" i="4"/>
  <c r="I34" i="2"/>
  <c r="I33" i="2" s="1"/>
  <c r="I29" i="2" s="1"/>
  <c r="E51" i="9"/>
  <c r="F51" i="9" s="1"/>
  <c r="H51" i="9" s="1"/>
  <c r="F3" i="9"/>
  <c r="I33" i="4"/>
  <c r="I29" i="4" s="1"/>
  <c r="I47" i="2"/>
  <c r="I46" i="2" s="1"/>
  <c r="I45" i="2"/>
  <c r="I43" i="2" l="1"/>
  <c r="I42" i="2" s="1"/>
  <c r="I48" i="2" s="1"/>
  <c r="F13" i="9"/>
  <c r="F12" i="9"/>
  <c r="E27" i="9"/>
  <c r="F27" i="9" s="1"/>
  <c r="H27" i="9" s="1"/>
  <c r="E35" i="9"/>
  <c r="F35" i="9" s="1"/>
  <c r="H35" i="9" s="1"/>
  <c r="E43" i="9"/>
  <c r="F43" i="9" s="1"/>
  <c r="H43" i="9" s="1"/>
  <c r="E30" i="9"/>
  <c r="F30" i="9" s="1"/>
  <c r="H30" i="9" s="1"/>
  <c r="E38" i="9"/>
  <c r="F38" i="9" s="1"/>
  <c r="H38" i="9" s="1"/>
  <c r="E46" i="9"/>
  <c r="F46" i="9" s="1"/>
  <c r="H46" i="9" s="1"/>
  <c r="E58" i="9"/>
  <c r="F58" i="9" s="1"/>
  <c r="H58" i="9" s="1"/>
  <c r="E25" i="9"/>
  <c r="F25" i="9" s="1"/>
  <c r="H25" i="9" s="1"/>
  <c r="F33" i="9"/>
  <c r="H33" i="9" s="1"/>
  <c r="E41" i="9"/>
  <c r="F41" i="9" s="1"/>
  <c r="H41" i="9" s="1"/>
  <c r="E49" i="9"/>
  <c r="F49" i="9" s="1"/>
  <c r="H49" i="9" s="1"/>
  <c r="I44" i="3"/>
  <c r="E20" i="9"/>
  <c r="F20" i="9" s="1"/>
  <c r="H20" i="9" s="1"/>
  <c r="E28" i="9"/>
  <c r="F28" i="9" s="1"/>
  <c r="H28" i="9" s="1"/>
  <c r="E36" i="9"/>
  <c r="F36" i="9" s="1"/>
  <c r="H36" i="9" s="1"/>
  <c r="E44" i="9"/>
  <c r="F44" i="9" s="1"/>
  <c r="H44" i="9" s="1"/>
  <c r="E50" i="9"/>
  <c r="F50" i="9" s="1"/>
  <c r="H50" i="9" s="1"/>
  <c r="E52" i="9"/>
  <c r="F52" i="9" s="1"/>
  <c r="H52" i="9" s="1"/>
  <c r="E23" i="9"/>
  <c r="F23" i="9" s="1"/>
  <c r="H23" i="9" s="1"/>
  <c r="E31" i="9"/>
  <c r="F31" i="9" s="1"/>
  <c r="H31" i="9" s="1"/>
  <c r="E39" i="9"/>
  <c r="F39" i="9" s="1"/>
  <c r="H39" i="9" s="1"/>
  <c r="E47" i="9"/>
  <c r="F47" i="9" s="1"/>
  <c r="H47" i="9" s="1"/>
  <c r="E22" i="9"/>
  <c r="F22" i="9" s="1"/>
  <c r="H22" i="9" s="1"/>
  <c r="E34" i="9"/>
  <c r="F34" i="9" s="1"/>
  <c r="H34" i="9" s="1"/>
  <c r="E42" i="9"/>
  <c r="F42" i="9" s="1"/>
  <c r="H42" i="9" s="1"/>
  <c r="E54" i="9"/>
  <c r="F54" i="9" s="1"/>
  <c r="H54" i="9" s="1"/>
  <c r="I47" i="4"/>
  <c r="I46" i="4" s="1"/>
  <c r="I45" i="4"/>
  <c r="I44" i="4"/>
  <c r="E21" i="9"/>
  <c r="F21" i="9" s="1"/>
  <c r="H21" i="9" s="1"/>
  <c r="E29" i="9"/>
  <c r="F29" i="9" s="1"/>
  <c r="H29" i="9" s="1"/>
  <c r="E37" i="9"/>
  <c r="F37" i="9" s="1"/>
  <c r="H37" i="9" s="1"/>
  <c r="E45" i="9"/>
  <c r="F45" i="9" s="1"/>
  <c r="H45" i="9" s="1"/>
  <c r="I47" i="3"/>
  <c r="I46" i="3" s="1"/>
  <c r="I45" i="3"/>
  <c r="I33" i="3"/>
  <c r="I29" i="3" s="1"/>
  <c r="E24" i="9"/>
  <c r="F24" i="9" s="1"/>
  <c r="H24" i="9" s="1"/>
  <c r="E32" i="9"/>
  <c r="F32" i="9" s="1"/>
  <c r="H32" i="9" s="1"/>
  <c r="E40" i="9"/>
  <c r="F40" i="9" s="1"/>
  <c r="H40" i="9" s="1"/>
  <c r="E48" i="9"/>
  <c r="F48" i="9" s="1"/>
  <c r="H48" i="9" s="1"/>
  <c r="E56" i="9"/>
  <c r="F56" i="9" s="1"/>
  <c r="H56" i="9" s="1"/>
  <c r="I43" i="3" l="1"/>
  <c r="F62" i="9"/>
  <c r="F63" i="9" s="1"/>
  <c r="I42" i="3"/>
  <c r="I48" i="3" s="1"/>
  <c r="I43" i="4"/>
  <c r="I42" i="4" s="1"/>
  <c r="I48" i="4" l="1"/>
  <c r="I49" i="4"/>
  <c r="I49" i="3"/>
  <c r="I50" i="3" s="1"/>
  <c r="I51" i="3" s="1"/>
  <c r="D24" i="1" s="1"/>
  <c r="E24" i="1" s="1"/>
  <c r="F24" i="1" s="1"/>
  <c r="I49" i="2"/>
  <c r="I50" i="4" l="1"/>
  <c r="I51" i="4" s="1"/>
  <c r="D25" i="1" s="1"/>
  <c r="E25" i="1" s="1"/>
  <c r="F25" i="1" s="1"/>
  <c r="I50" i="2"/>
  <c r="I51" i="2" s="1"/>
  <c r="D23" i="1" s="1"/>
  <c r="E23" i="1" s="1"/>
  <c r="F23" i="1" s="1"/>
  <c r="F26" i="1" l="1"/>
</calcChain>
</file>

<file path=xl/sharedStrings.xml><?xml version="1.0" encoding="utf-8"?>
<sst xmlns="http://schemas.openxmlformats.org/spreadsheetml/2006/main" count="575" uniqueCount="267">
  <si>
    <t>Anexo II – Modelo de Proposta de Preços</t>
  </si>
  <si>
    <t>Pagamento pelo Fato Gerador - alinea "a" do Inciso V do Art. 8º  - Decreto Nº 9.507, de 21 de Setembro de 2018</t>
  </si>
  <si>
    <t>DADOS DA EMPRESA</t>
  </si>
  <si>
    <t>Identificação da empresa:</t>
  </si>
  <si>
    <t>Razão Social:</t>
  </si>
  <si>
    <t>CNPJ/MF:</t>
  </si>
  <si>
    <t>Endereço:</t>
  </si>
  <si>
    <t>CEP:</t>
  </si>
  <si>
    <t>Telefone:</t>
  </si>
  <si>
    <t>E-mail:</t>
  </si>
  <si>
    <t>Validade da proposta:</t>
  </si>
  <si>
    <t>DISCRIMINAÇÃO DOS SERVIÇOS (DADOS REFERENTES À CONTRATAÇÃO)</t>
  </si>
  <si>
    <t>A</t>
  </si>
  <si>
    <t xml:space="preserve">Data da apresentação da proposta  (dia/mês/ano) </t>
  </si>
  <si>
    <t>B</t>
  </si>
  <si>
    <t>Município/UF</t>
  </si>
  <si>
    <t>C</t>
  </si>
  <si>
    <t>Ano Acordo, Convenção ou Sentença Normativa em Dissídio Coletivo</t>
  </si>
  <si>
    <t>D</t>
  </si>
  <si>
    <t>Nº de Meses de execução contratual</t>
  </si>
  <si>
    <t>OBJETO</t>
  </si>
  <si>
    <t>Contratação de empresa especializada na prestação de serviços continuados de prevenção e combate a princípio de incêndio e pânico, e de elaboração e atualização de Plano de Prevenção, Combate a Incêndio e Abandono (PPCIA), por meio de Brigada de Incêndio Particular, nas edificações do Ministério da Justiça e Segurança Pública e suas unidades localizadas em Brasília/DF, conforme condições, quantidades e exigências estabelecidas no Termo de Referência.</t>
  </si>
  <si>
    <t>PERFIL PROFISSIONAL</t>
  </si>
  <si>
    <t>QUANTIDADE (postos)</t>
  </si>
  <si>
    <t>QTD. DE PESSOAS POR POSTO</t>
  </si>
  <si>
    <t>VALOR UNITÁRIO</t>
  </si>
  <si>
    <t>VALOR MENSAL</t>
  </si>
  <si>
    <t>VALOR GLOBAL (29 meses)</t>
  </si>
  <si>
    <t>Chefe de Brigada (Líder)</t>
  </si>
  <si>
    <t>Brigadista Particular - Diurno</t>
  </si>
  <si>
    <t>Brigadista Particular - Noturno</t>
  </si>
  <si>
    <t>TOTAL</t>
  </si>
  <si>
    <t>VALOR GLOBAL DA PROPOSTA (por extenso em Reais)</t>
  </si>
  <si>
    <t>Declaramos que estamos de pleno acordo com todas as condições estabelecidas no Edital e seus anexos, bem como aceitamos todas as obrigações e responsabilidades especificadas no Termo de Referência.
Declaramos que nos preços cotados estão incluídas todas as despesas que, direta ou indiretamente, façam parte da prestação dos serviços, tais como gastos da empresa com suporte técnico e administrativo, impostos, seguro, taxas, fretes, ou quaisquer outros que possam incidir sobre gastos da empresa, sem quaisquer acréscimos em virtude de expectativa inflacionária e deduzidos os descontos eventualmente concedidos.
Declaramos estar cientes de que 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
Caso nos seja adjudicado o objeto da licitação, comprometemos a assinar o Contrato no prazo determinado no documento de convocação, e, para esse fim, fornecemos os seguintes dados:</t>
  </si>
  <si>
    <t>RAZÃO SOCIAL:</t>
  </si>
  <si>
    <t>ENDEREÇO:</t>
  </si>
  <si>
    <t>TELEFONE:</t>
  </si>
  <si>
    <t>CIDADE:</t>
  </si>
  <si>
    <t>UF:</t>
  </si>
  <si>
    <t>BANCO:</t>
  </si>
  <si>
    <t>AGÊNCIA:</t>
  </si>
  <si>
    <t>C/C:</t>
  </si>
  <si>
    <t>DADOS DO(S) REPRESENTANTE(S) LEGAIS DA EMPRESA PARA ASSINATURA DO CONTRATO</t>
  </si>
  <si>
    <t>NOME:</t>
  </si>
  <si>
    <t>CPF/MF:</t>
  </si>
  <si>
    <t>CARGO/FUNÇÃO:</t>
  </si>
  <si>
    <t>IDENTIDADE:</t>
  </si>
  <si>
    <t>EXPEDIDO POR:</t>
  </si>
  <si>
    <t>NATURALIDADE:</t>
  </si>
  <si>
    <t>NACIONALIDADE:</t>
  </si>
  <si>
    <t>(Assinatura do Representante Legal)
NOME COMPLETO
(Local e Data)</t>
  </si>
  <si>
    <t>MINISTÉRIO DA JUSTIÇA E SEGURANÇA PÚBLICA</t>
  </si>
  <si>
    <t>MODELO DE PLANILHA DE CUSTOS E FORMAÇÃO DE PREÇOS</t>
  </si>
  <si>
    <t xml:space="preserve">Nº PROCESSO: </t>
  </si>
  <si>
    <t>LICITAÇÃO Nº :</t>
  </si>
  <si>
    <t>NOME DA EMPRESA:</t>
  </si>
  <si>
    <t>ESPECIALIZAÇÃO DA EMPRESA:</t>
  </si>
  <si>
    <t>Dia ______/________/_________ às ________h_________min</t>
  </si>
  <si>
    <t>Discriminação dos serviços (dados referentes à contratação)</t>
  </si>
  <si>
    <t>Data de apresentação da proposta (dia/mês/ano)</t>
  </si>
  <si>
    <t>Sindicato patronal vinculado</t>
  </si>
  <si>
    <t>E</t>
  </si>
  <si>
    <t>N° de meses de execução contratual</t>
  </si>
  <si>
    <t>Identificação do Serviço</t>
  </si>
  <si>
    <t>Tipo de Serviço</t>
  </si>
  <si>
    <t>Unidade de Medida</t>
  </si>
  <si>
    <t>Quantidade total a contratar (em função da unidade de medida)</t>
  </si>
  <si>
    <t>Posto</t>
  </si>
  <si>
    <t>MÃO DE OBRA VINCULADA À EXECUÇÃO CONTRATUAL</t>
  </si>
  <si>
    <t>DADOS COMPLEMENTARES PARA COMPOSIÇÃO DOS CUSTOS REFERENTE À MÃO DE OBRA</t>
  </si>
  <si>
    <t>Tipo de Serviço (mesmo serviço com características distintas)</t>
  </si>
  <si>
    <t>Salário normativo da categoria profissional</t>
  </si>
  <si>
    <t>Categoria profissional (vinculada à execução contratual)</t>
  </si>
  <si>
    <t xml:space="preserve">Data-base da categoria (dia/mês) </t>
  </si>
  <si>
    <t>Salário mínimo vigente</t>
  </si>
  <si>
    <t>MÓDULO 1 – COMPOSIÇÃO DA REMUNERAÇÃO</t>
  </si>
  <si>
    <t>Módulo 2 – Encargos e Benefícios</t>
  </si>
  <si>
    <t>13º, Férias e Adicional de Férias</t>
  </si>
  <si>
    <t>13º Salário</t>
  </si>
  <si>
    <t>Salário Base/12</t>
  </si>
  <si>
    <t>Férias e Adicional de Férias</t>
  </si>
  <si>
    <t>(Salário Base/12)+((Salário Base/12)/3)</t>
  </si>
  <si>
    <t>Encargos Previdenciários e FGTS</t>
  </si>
  <si>
    <t>GPS</t>
  </si>
  <si>
    <t>FGTS</t>
  </si>
  <si>
    <t>Benefícios Mensais e Diários</t>
  </si>
  <si>
    <t>Vale Transporte</t>
  </si>
  <si>
    <t>Valor da passagem x Qtd De passagens por dia x 13 dias)-(Sal. Base x 6%)</t>
  </si>
  <si>
    <t>F</t>
  </si>
  <si>
    <t>Vale Alimentação</t>
  </si>
  <si>
    <t>Valor do benefício X 13 dias</t>
  </si>
  <si>
    <t>G</t>
  </si>
  <si>
    <t>(Outros)</t>
  </si>
  <si>
    <t>-</t>
  </si>
  <si>
    <t>H</t>
  </si>
  <si>
    <t>I</t>
  </si>
  <si>
    <t>MÓDULO 3 – Provisão para Rescisão</t>
  </si>
  <si>
    <t>Aviso Prévio Indenizado com probabilidade (%)</t>
  </si>
  <si>
    <t>(J + K) x Percentual estimado de dispensa com API</t>
  </si>
  <si>
    <t>J</t>
  </si>
  <si>
    <t>Aviso Prévio Indenizado</t>
  </si>
  <si>
    <t>Mód. 1 + A + B + D + E + F + G + H + I/12</t>
  </si>
  <si>
    <t>K</t>
  </si>
  <si>
    <t>Multa do FGTS do Aviso Prévio Indenizado</t>
  </si>
  <si>
    <t xml:space="preserve"> D x Multa do FGTS e contribuição social sobre o Aviso Prévio Indenizado</t>
  </si>
  <si>
    <t>Aviso Prévio Trabalhado com probabilidade (%)</t>
  </si>
  <si>
    <t xml:space="preserve"> L x Percentual estimado de dispensa com APT</t>
  </si>
  <si>
    <t>L</t>
  </si>
  <si>
    <t>Multa do FGTS do Aviso Prévio Trabalhado</t>
  </si>
  <si>
    <t xml:space="preserve"> D x Multa do FGTS e contribuição social sobre o Aviso Prévio Trabalhado</t>
  </si>
  <si>
    <t>MÓDULO 4 - Custo de Reposição do Profissional Ausente</t>
  </si>
  <si>
    <t>(((Mód. 1 + Mód. 2 + Mód. 3)/30) x Qtd. Estimada de dias de reposição) /12</t>
  </si>
  <si>
    <t>MÓDULO 5 - Insumos de Mão de Obra</t>
  </si>
  <si>
    <t>MÓDULO 6 - Custos Indiretos, Tributos e Lucro</t>
  </si>
  <si>
    <t>TOTAL POR FUNCIONÁRIO:</t>
  </si>
  <si>
    <t xml:space="preserve">Composição da Remuneração </t>
  </si>
  <si>
    <t>Chefe de Brigada (Líder) (R$)</t>
  </si>
  <si>
    <t>Brigadista Particular - Diurno (R$)</t>
  </si>
  <si>
    <t>Brigadista Particular - Noturno (R$)</t>
  </si>
  <si>
    <t>Salário-base</t>
  </si>
  <si>
    <t>Adicional de periculosidade</t>
  </si>
  <si>
    <t>Adicional de insalubridade</t>
  </si>
  <si>
    <t>Adicional noturno</t>
  </si>
  <si>
    <t>Adic. de Hora Noturna Reduzida</t>
  </si>
  <si>
    <t>Outros (especificar)</t>
  </si>
  <si>
    <t>Total da Remuneração:</t>
  </si>
  <si>
    <t>Encargos previdenciários, FGTS e outras contribuições</t>
  </si>
  <si>
    <t>(%)</t>
  </si>
  <si>
    <t>INSS</t>
  </si>
  <si>
    <t>Salário Educação</t>
  </si>
  <si>
    <t>SAT</t>
  </si>
  <si>
    <t>SESC ou SESI</t>
  </si>
  <si>
    <t>SENAI - SENAC</t>
  </si>
  <si>
    <t>SEBRAE</t>
  </si>
  <si>
    <t>INCRA</t>
  </si>
  <si>
    <t>Subtotal:</t>
  </si>
  <si>
    <t>Valor da passagem</t>
  </si>
  <si>
    <t>Quantidade de passagens diárias</t>
  </si>
  <si>
    <r>
      <rPr>
        <sz val="10"/>
        <color rgb="FF000000"/>
        <rFont val="Calibri"/>
        <family val="2"/>
        <charset val="1"/>
      </rPr>
      <t xml:space="preserve"> - Considerou-se 2 passagens por dia </t>
    </r>
    <r>
      <rPr>
        <b/>
        <sz val="10"/>
        <color rgb="FF000000"/>
        <rFont val="Calibri"/>
        <family val="2"/>
        <charset val="1"/>
      </rPr>
      <t>(</t>
    </r>
    <r>
      <rPr>
        <sz val="10"/>
        <color rgb="FF000000"/>
        <rFont val="Calibri"/>
        <family val="2"/>
        <charset val="1"/>
      </rPr>
      <t>ida e volta</t>
    </r>
    <r>
      <rPr>
        <b/>
        <sz val="10"/>
        <color rgb="FF000000"/>
        <rFont val="Calibri"/>
        <family val="2"/>
        <charset val="1"/>
      </rPr>
      <t>)</t>
    </r>
  </si>
  <si>
    <t>Quantidade de dias</t>
  </si>
  <si>
    <t xml:space="preserve"> - 13 dias de trabalho por mês, conforme Lei nº 11.901/2009, que limita a jornada de trabalho dos bombeiros civis em 36h por semana. Assim, o cálculo é: [(365/7)*3]/12 = 13,02</t>
  </si>
  <si>
    <t>Salário</t>
  </si>
  <si>
    <t xml:space="preserve"> - Valor do vencimento básico (conforme artigo 9º do Decreto nº 95.247/1987).</t>
  </si>
  <si>
    <t xml:space="preserve">Percentual de desconto </t>
  </si>
  <si>
    <t xml:space="preserve"> - Desconto de 6%, conforme artigo 9º do Decreto nº 95.247/1987.</t>
  </si>
  <si>
    <t>Auxílio Alimentação</t>
  </si>
  <si>
    <t>Valor do benefício</t>
  </si>
  <si>
    <t>Provisão para rescisão</t>
  </si>
  <si>
    <t>Percentual estimado de trabalhadores dispensados com aviso prévio indenizado</t>
  </si>
  <si>
    <t>Percentual estimado de trabalhadores dispensados com aviso prévio trabalhado</t>
  </si>
  <si>
    <t>Total (100%):</t>
  </si>
  <si>
    <t>Substituto nas Ausências Legais</t>
  </si>
  <si>
    <t>Qtd de dias estimados de afastamento por evento pelo período contratado (em dias)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</si>
  <si>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</si>
  <si>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</si>
  <si>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</si>
  <si>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</si>
  <si>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</si>
  <si>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</si>
  <si>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t>
  </si>
  <si>
    <t>UNIFORMES</t>
  </si>
  <si>
    <t>ESPECIFICAÇÕES</t>
  </si>
  <si>
    <t>QTD. (ANUAL)</t>
  </si>
  <si>
    <t>UNIDADE DE MEDIDA</t>
  </si>
  <si>
    <t>TOTAL ANUAL</t>
  </si>
  <si>
    <t>VALOR MENSAL POR FUNCIONÁRIO</t>
  </si>
  <si>
    <t>Blusa com manga longa, (gandola) tecido rip stop </t>
  </si>
  <si>
    <t>Unidade</t>
  </si>
  <si>
    <t>Camiseta de malha com logotipo da empresa estampada ou bordada</t>
  </si>
  <si>
    <t>Calça comprida, tecido rip stop </t>
  </si>
  <si>
    <t>Cinto padrão</t>
  </si>
  <si>
    <t>Coturno preto cabedal em couro hidrofugado resistente à agua, espessura de 2mm, dublado com tecido de poliéster e colarinho de couro pelica; forração interna de acrílico automotivo, com isolamento térmico em EVA; reforço interno de material termoplástico leve e resistente, no bico e calcanhar; solado de borracha maciço, vulcanizado ao cabedal, resistente a corrente elétrica; Vedação resistente a água ou 100% impermeável. Modelo de referência: Guartelá Attack II Dry Impermeável OU SIMILAR</t>
  </si>
  <si>
    <t>Par</t>
  </si>
  <si>
    <t>Blusa de frio (tipo japona)</t>
  </si>
  <si>
    <t>Par de meias com aproximadamente ( 78% algodão, 21 % poliamida, 1% outras fibras)</t>
  </si>
  <si>
    <t>RESUMO UNIFORMES</t>
  </si>
  <si>
    <t>MATERIAIS PERMANENTES</t>
  </si>
  <si>
    <t>DESCRIÇÃO</t>
  </si>
  <si>
    <t>QTD.</t>
  </si>
  <si>
    <t>VALOR DEPRECIÁVEL</t>
  </si>
  <si>
    <t>VIDA ÚTIL (MESES)</t>
  </si>
  <si>
    <t>CUSTO MENSAL DA DEPRECIAÇÃO</t>
  </si>
  <si>
    <t>Bouldrier tipo escalador, regulável para resgate.</t>
  </si>
  <si>
    <t>Cabos solteiros (cabo da vida) 4m de comprimento, de 8mm de espessura.</t>
  </si>
  <si>
    <t>Cadeira de rodas com largura mínima de 80cm, capaz de atender pessoas acima de 110kg.</t>
  </si>
  <si>
    <t>Capacete tipo III, classe A, de polipropileno injetado, para trabalho em alturas.</t>
  </si>
  <si>
    <t>Corda Poliamida(nylon) 6.6 em sua alma e poliéster na capa 100 metros 10mm</t>
  </si>
  <si>
    <t>Desfibrilador externo automático.</t>
  </si>
  <si>
    <t>Escada dobrável de 10 degraus</t>
  </si>
  <si>
    <t>Lanterna de mão tipo farolete, com capacidade  de luminosidade de 500.000 velas, com recarregador  e transformador bivolt automático.</t>
  </si>
  <si>
    <t>Luvas para trabalhos em alta tensão.</t>
  </si>
  <si>
    <t>Megafone com potência regulável, alcance de 500m em zona rural e 300m em zona urbana, autonomia de 15h.</t>
  </si>
  <si>
    <t>Mosquetão HMS, fabricado em duralumínio, com trava de rosca, tensão mínima de ruptura de 32KN, para ser usado em sistemas de ancoragem.</t>
  </si>
  <si>
    <t>Mosquetão tipo Delta (assimétrico), fabricado em duralumínio, com trava de rosca, tensão mínima de ruptura de 22KN, para uso em sistema descensor.</t>
  </si>
  <si>
    <t>Óculos de proteção individual para operações de trabalho sujeitas a partículas e poeiras.</t>
  </si>
  <si>
    <t>Rádio de comunicação tipo ptt (push to talk) com carregador de base.</t>
  </si>
  <si>
    <t>Alavanca para arrombamento, tipo pé-de-cabra, oitavado</t>
  </si>
  <si>
    <t>Alicate universal de 9” com cabo isolado</t>
  </si>
  <si>
    <t>Arco de serra com 2 (duas) lâminas</t>
  </si>
  <si>
    <t>Caixa para ferramentas de ferro</t>
  </si>
  <si>
    <t>Jogo de chaves de fenda, 1/8 x 4”, 3/16 x 4” e 1,4 x 5”</t>
  </si>
  <si>
    <t>Jogo de chaves philips 1/4 x 4”, 1/4 x 6”, 1/8 x 3”</t>
  </si>
  <si>
    <t>Machado arrombador de bombeiro, forjado em peça única de aço com cabo anatômico em madeira envernizado.</t>
  </si>
  <si>
    <t>Marreta de 5kg</t>
  </si>
  <si>
    <t>Martelo</t>
  </si>
  <si>
    <t>Par de luvas de raspa ou de vaqueta</t>
  </si>
  <si>
    <t>Tesoura corta vergalhão</t>
  </si>
  <si>
    <t>Trena de 15m</t>
  </si>
  <si>
    <t>Aferidor de Pressão Arterial braquial digital</t>
  </si>
  <si>
    <t>Capa para chuva impermeável com manga e capuz - CA28449 Tamanho G</t>
  </si>
  <si>
    <t>Colar cervical REGULÁVEL</t>
  </si>
  <si>
    <t>Imobilizador de Cabeça (Coxim) completo</t>
  </si>
  <si>
    <t>Mochila de Primeiros Socorros tamanho M</t>
  </si>
  <si>
    <t>Oxímetro digital de dedo, medidor portátil de saturação de oxigênio no sangue</t>
  </si>
  <si>
    <t xml:space="preserve">Prancha longa de polietinelo com cinto ou material de similar resistência (190cm x 45cm) </t>
  </si>
  <si>
    <t>Ressuscitador manual (ambu) ou máscara de ressuscitação</t>
  </si>
  <si>
    <t>Tala moldável grande (86cm x 10cm x 2cm)</t>
  </si>
  <si>
    <t>Tala moldável média (63cm x 9cm x 2cm)</t>
  </si>
  <si>
    <t>Tala moldável pequena (30cm x 8cm x 2cm)</t>
  </si>
  <si>
    <t>Termômetro Digital (pistola)</t>
  </si>
  <si>
    <t>Tesoura de ponta romba</t>
  </si>
  <si>
    <t>RESUMO MATERIAIS PERMANENTES</t>
  </si>
  <si>
    <t>QUANTIDADE DE FUNCIONÁRIOS</t>
  </si>
  <si>
    <t>TOTAL MENSAL DA DEPRECIAÇÃO</t>
  </si>
  <si>
    <t>CUSTO MENSAL POR FUNCIONÁRIO</t>
  </si>
  <si>
    <t>INSUMOS</t>
  </si>
  <si>
    <t>TOTAL MENSAL</t>
  </si>
  <si>
    <t>Água oxigenada 100ml</t>
  </si>
  <si>
    <t>Álcool comum 70 % 1000ml</t>
  </si>
  <si>
    <t>Algodão hidrófilo não estéril 500g</t>
  </si>
  <si>
    <t>Ataduras de crepe (10cm de largura)</t>
  </si>
  <si>
    <t>Ataduras de crepe (15cm de largura)</t>
  </si>
  <si>
    <t>Ataduras de crepe (20cm de largura)</t>
  </si>
  <si>
    <t>Bandagem triangular (142cm x 100cm x 100cm)</t>
  </si>
  <si>
    <t>Compressas de gaze 8 dobras (7,50cm x 7,50cm)</t>
  </si>
  <si>
    <t>Compressas de gaze esterilizadas (10cm x 15cm)</t>
  </si>
  <si>
    <t>Fita adesiva (crepe)</t>
  </si>
  <si>
    <t>Fita Esparadrapo 10mm x 4,5m</t>
  </si>
  <si>
    <t>Fita zebrada plástica utilizada para isolamento em áreas de acidente nas cores amarela e preta, rolo com dimensões de 7cm X200m</t>
  </si>
  <si>
    <t>Frasco de soro fisiológico de 250ml</t>
  </si>
  <si>
    <t>Luvas de procedimento (caixa com 100 unidades)</t>
  </si>
  <si>
    <t>Caixa</t>
  </si>
  <si>
    <t>Máscara descartável (caixa com 50 unidades)</t>
  </si>
  <si>
    <t>Plástico protetor de queimaduras e eviscerações (1m x 1m) Esterelizado</t>
  </si>
  <si>
    <t>Pomada de uso tópico tipo gelol ou massageol - OU SIMILAR</t>
  </si>
  <si>
    <t>RESUMO INSUMOS</t>
  </si>
  <si>
    <t>Custos indiretos</t>
  </si>
  <si>
    <t>Lucro</t>
  </si>
  <si>
    <t>Tributos</t>
  </si>
  <si>
    <t>C.1</t>
  </si>
  <si>
    <t>Tributos Federais (PIS)</t>
  </si>
  <si>
    <t>C.2</t>
  </si>
  <si>
    <t>Tributos Estaduais (COFINS)</t>
  </si>
  <si>
    <t>C.3</t>
  </si>
  <si>
    <t>Tributos Municipais (ISS)</t>
  </si>
  <si>
    <t xml:space="preserve"> - CITL = (1 + Percentual de Custos Indiretos)/(1 - Percentual Tributos - Percentual Lucro) - 1</t>
  </si>
  <si>
    <t>VALOR RESIDUAL (10%)</t>
  </si>
  <si>
    <t>TOTAL MÓDULO 5</t>
  </si>
  <si>
    <t xml:space="preserve"> - 30% de Adicional de periculosidade, conforme LEI Nº 11.901, DE 12 DE JANEIRO DE 2009.</t>
  </si>
  <si>
    <t xml:space="preserve"> - No cálculo já está computado o adicional de hora noturna reduzida e considerou-se a jornada de 36h semanais (três dias de trabalho por semana e divisor = 180).</t>
  </si>
  <si>
    <t xml:space="preserve"> - Informar o valor estimado do gasto com passagens.</t>
  </si>
  <si>
    <t xml:space="preserve"> - Preencher com o valor do salário.</t>
  </si>
  <si>
    <t xml:space="preserve"> - Preencher conforme alíquotas aplicáveis à empresa</t>
  </si>
  <si>
    <t xml:space="preserve"> - Informar o valor do custo diário com auxílio alimentação (já incluído eventuais descontos).</t>
  </si>
  <si>
    <t xml:space="preserve"> - Informar o percentual estimado de dispensas com Aviso Prévio Indenizado.</t>
  </si>
  <si>
    <t xml:space="preserve"> - O cálculo do percentual de probabilidade de rescisão com APT é automático, considerando que na metodologia adotada no caderno de logística do pagamento pelo fato gerador a soma das ocorrências de API e APT é igual a 100%</t>
  </si>
  <si>
    <t xml:space="preserve"> - Informar (em dias), o número de dias estimado de ausências dos profissionais.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</si>
</sst>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R$-416]\ #,##0.00;[Red]\-[$R$-416]\ #,##0.00"/>
    <numFmt numFmtId="165" formatCode="_-&quot;R$&quot;* #,##0.00_-;&quot;-R$&quot;* #,##0.00_-;_-&quot;R$&quot;* \-??_-;_-@_-"/>
  </numFmts>
  <fonts count="8" x14ac:knownFonts="1">
    <font>
      <sz val="10"/>
      <name val="Arial"/>
      <family val="2"/>
      <charset val="1"/>
    </font>
    <font>
      <sz val="10"/>
      <name val="Calibri"/>
      <family val="2"/>
      <charset val="1"/>
    </font>
    <font>
      <b/>
      <sz val="10"/>
      <name val="Calibri"/>
      <family val="2"/>
      <charset val="1"/>
    </font>
    <font>
      <b/>
      <sz val="10"/>
      <color rgb="FFED1C24"/>
      <name val="Calibri"/>
      <family val="2"/>
      <charset val="1"/>
    </font>
    <font>
      <sz val="10"/>
      <color rgb="FF000000"/>
      <name val="Calibri"/>
      <family val="2"/>
      <charset val="1"/>
    </font>
    <font>
      <b/>
      <sz val="10"/>
      <color rgb="FF000000"/>
      <name val="Calibri"/>
      <family val="2"/>
      <charset val="1"/>
    </font>
    <font>
      <sz val="10"/>
      <name val="Arial"/>
      <family val="2"/>
      <charset val="1"/>
    </font>
    <font>
      <sz val="10"/>
      <name val="Arial"/>
      <family val="2"/>
    </font>
  </fonts>
  <fills count="5">
    <fill>
      <patternFill patternType="none"/>
    </fill>
    <fill>
      <patternFill patternType="gray125"/>
    </fill>
    <fill>
      <patternFill patternType="solid">
        <fgColor rgb="FFD9D9D9"/>
        <bgColor rgb="FFC0C0C0"/>
      </patternFill>
    </fill>
    <fill>
      <patternFill patternType="solid">
        <fgColor theme="7" tint="0.79998168889431442"/>
        <bgColor indexed="64"/>
      </patternFill>
    </fill>
    <fill>
      <patternFill patternType="solid">
        <fgColor theme="7" tint="0.79998168889431442"/>
        <bgColor rgb="FFFFF45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auto="1"/>
      </top>
      <bottom style="thin">
        <color auto="1"/>
      </bottom>
      <diagonal/>
    </border>
  </borders>
  <cellStyleXfs count="3">
    <xf numFmtId="0" fontId="0" fillId="0" borderId="0"/>
    <xf numFmtId="165" fontId="6" fillId="0" borderId="0" applyBorder="0" applyProtection="0"/>
    <xf numFmtId="0" fontId="7" fillId="0" borderId="0"/>
  </cellStyleXfs>
  <cellXfs count="90">
    <xf numFmtId="0" fontId="0" fillId="0" borderId="0" xfId="0"/>
    <xf numFmtId="165" fontId="1" fillId="0" borderId="1" xfId="1" applyFont="1" applyBorder="1" applyAlignment="1" applyProtection="1">
      <alignment horizontal="center" vertical="center" wrapText="1"/>
    </xf>
    <xf numFmtId="165" fontId="1" fillId="0" borderId="0" xfId="1" applyFont="1" applyBorder="1" applyAlignment="1" applyProtection="1">
      <alignment horizontal="center" vertical="center" wrapText="1"/>
    </xf>
    <xf numFmtId="0" fontId="1" fillId="0" borderId="0" xfId="1" applyNumberFormat="1" applyFont="1" applyBorder="1" applyAlignment="1" applyProtection="1">
      <alignment horizontal="center" vertical="center" wrapText="1"/>
    </xf>
    <xf numFmtId="165" fontId="1" fillId="0" borderId="4" xfId="1" applyFont="1" applyFill="1" applyBorder="1" applyAlignment="1" applyProtection="1">
      <alignment horizontal="center" vertical="center" wrapText="1"/>
    </xf>
    <xf numFmtId="165" fontId="1" fillId="0" borderId="1" xfId="1" applyFont="1" applyFill="1" applyBorder="1" applyAlignment="1" applyProtection="1">
      <alignment horizontal="center" vertical="center" wrapText="1"/>
    </xf>
    <xf numFmtId="165" fontId="1" fillId="0" borderId="2" xfId="1" applyFont="1" applyFill="1" applyBorder="1" applyAlignment="1" applyProtection="1">
      <alignment horizontal="center" vertical="center" wrapText="1"/>
    </xf>
    <xf numFmtId="165" fontId="1" fillId="0" borderId="1" xfId="1" applyFont="1" applyFill="1" applyBorder="1" applyAlignment="1" applyProtection="1">
      <alignment horizontal="center" vertical="center" wrapText="1" shrinkToFit="1"/>
    </xf>
    <xf numFmtId="0" fontId="1" fillId="0" borderId="1" xfId="1" applyNumberFormat="1" applyFont="1" applyFill="1" applyBorder="1" applyAlignment="1" applyProtection="1">
      <alignment horizontal="center" vertical="center" wrapText="1" shrinkToFit="1"/>
    </xf>
    <xf numFmtId="164" fontId="1" fillId="0" borderId="1" xfId="0" applyNumberFormat="1" applyFont="1" applyFill="1" applyBorder="1" applyAlignment="1" applyProtection="1">
      <alignment horizontal="center" wrapText="1"/>
    </xf>
    <xf numFmtId="164" fontId="2" fillId="0" borderId="1" xfId="0" applyNumberFormat="1" applyFont="1" applyBorder="1" applyAlignment="1" applyProtection="1">
      <alignment horizontal="center" wrapText="1"/>
    </xf>
    <xf numFmtId="0" fontId="1" fillId="0" borderId="0" xfId="0" applyFont="1" applyAlignment="1" applyProtection="1">
      <alignment wrapText="1"/>
    </xf>
    <xf numFmtId="0" fontId="0" fillId="0" borderId="0" xfId="0" applyProtection="1"/>
    <xf numFmtId="0" fontId="1" fillId="0" borderId="1" xfId="0" applyFont="1" applyBorder="1" applyAlignment="1" applyProtection="1">
      <alignment wrapText="1"/>
    </xf>
    <xf numFmtId="0" fontId="1" fillId="0" borderId="1" xfId="0" applyFont="1" applyBorder="1" applyAlignment="1" applyProtection="1">
      <alignment horizontal="center" wrapText="1"/>
    </xf>
    <xf numFmtId="0" fontId="2" fillId="2" borderId="1" xfId="0" applyFont="1" applyFill="1" applyBorder="1" applyAlignment="1" applyProtection="1">
      <alignment horizontal="center" wrapText="1"/>
    </xf>
    <xf numFmtId="164" fontId="1" fillId="0" borderId="1" xfId="0" applyNumberFormat="1" applyFont="1" applyBorder="1" applyAlignment="1" applyProtection="1">
      <alignment horizont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wrapText="1"/>
    </xf>
    <xf numFmtId="0" fontId="1" fillId="4"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wrapText="1"/>
      <protection locked="0"/>
    </xf>
    <xf numFmtId="0" fontId="1" fillId="0" borderId="1" xfId="0" applyFont="1" applyFill="1" applyBorder="1" applyAlignment="1" applyProtection="1">
      <alignment horizontal="center" wrapText="1"/>
    </xf>
    <xf numFmtId="164" fontId="2" fillId="2" borderId="1" xfId="0" applyNumberFormat="1" applyFont="1" applyFill="1" applyBorder="1" applyAlignment="1" applyProtection="1">
      <alignment wrapText="1"/>
    </xf>
    <xf numFmtId="164" fontId="3" fillId="0" borderId="1" xfId="0" applyNumberFormat="1" applyFont="1" applyBorder="1" applyAlignment="1" applyProtection="1">
      <alignment wrapText="1"/>
    </xf>
    <xf numFmtId="164" fontId="1" fillId="0" borderId="1" xfId="0" applyNumberFormat="1" applyFont="1" applyBorder="1" applyAlignment="1" applyProtection="1">
      <alignment wrapText="1"/>
    </xf>
    <xf numFmtId="164" fontId="2" fillId="0" borderId="1" xfId="0" applyNumberFormat="1" applyFont="1" applyBorder="1" applyAlignment="1" applyProtection="1">
      <alignment wrapText="1"/>
    </xf>
    <xf numFmtId="10" fontId="1" fillId="0" borderId="1" xfId="0" applyNumberFormat="1" applyFont="1" applyBorder="1" applyAlignment="1" applyProtection="1">
      <alignment horizontal="center" wrapText="1"/>
    </xf>
    <xf numFmtId="164" fontId="3" fillId="2" borderId="1" xfId="0" applyNumberFormat="1" applyFont="1" applyFill="1" applyBorder="1" applyAlignment="1" applyProtection="1">
      <alignment wrapText="1"/>
    </xf>
    <xf numFmtId="0" fontId="1" fillId="2" borderId="1" xfId="0" applyFont="1" applyFill="1" applyBorder="1" applyAlignment="1" applyProtection="1">
      <alignment horizontal="center" wrapText="1"/>
    </xf>
    <xf numFmtId="10" fontId="1" fillId="2" borderId="1" xfId="0" applyNumberFormat="1" applyFont="1" applyFill="1" applyBorder="1" applyAlignment="1" applyProtection="1">
      <alignment horizontal="center" wrapText="1"/>
    </xf>
    <xf numFmtId="164" fontId="1" fillId="0" borderId="0" xfId="0" applyNumberFormat="1" applyFont="1" applyAlignment="1" applyProtection="1">
      <alignment wrapText="1"/>
    </xf>
    <xf numFmtId="164" fontId="1" fillId="4" borderId="1" xfId="0"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vertical="center" wrapText="1"/>
    </xf>
    <xf numFmtId="0" fontId="1" fillId="0" borderId="0" xfId="0" applyFont="1" applyProtection="1"/>
    <xf numFmtId="0" fontId="4" fillId="0" borderId="0" xfId="0" applyFont="1" applyProtection="1"/>
    <xf numFmtId="10" fontId="2" fillId="0" borderId="1" xfId="0" applyNumberFormat="1" applyFont="1" applyBorder="1" applyAlignment="1" applyProtection="1">
      <alignment horizontal="center" wrapText="1"/>
    </xf>
    <xf numFmtId="10" fontId="1" fillId="4" borderId="1" xfId="0" applyNumberFormat="1" applyFont="1" applyFill="1" applyBorder="1" applyAlignment="1" applyProtection="1">
      <alignment horizontal="center" wrapText="1"/>
      <protection locked="0"/>
    </xf>
    <xf numFmtId="0" fontId="4" fillId="0" borderId="4" xfId="0" applyFont="1" applyBorder="1" applyAlignment="1" applyProtection="1"/>
    <xf numFmtId="0" fontId="1" fillId="4"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165" fontId="1" fillId="0" borderId="0" xfId="0" applyNumberFormat="1" applyFont="1" applyAlignment="1" applyProtection="1">
      <alignment wrapText="1"/>
    </xf>
    <xf numFmtId="0" fontId="2" fillId="0" borderId="0" xfId="0" applyFont="1" applyAlignment="1" applyProtection="1">
      <alignment wrapText="1"/>
    </xf>
    <xf numFmtId="165" fontId="2" fillId="2" borderId="1" xfId="0" applyNumberFormat="1" applyFont="1" applyFill="1" applyBorder="1" applyAlignment="1" applyProtection="1">
      <alignment horizontal="center" vertical="center" wrapText="1"/>
    </xf>
    <xf numFmtId="165" fontId="2" fillId="2" borderId="2" xfId="0" applyNumberFormat="1" applyFont="1" applyFill="1" applyBorder="1" applyAlignment="1" applyProtection="1">
      <alignment horizontal="center" vertical="center" wrapText="1"/>
    </xf>
    <xf numFmtId="165" fontId="2" fillId="0" borderId="4" xfId="0" applyNumberFormat="1"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1" fillId="0" borderId="0" xfId="0" applyFont="1" applyBorder="1" applyAlignment="1" applyProtection="1">
      <alignment wrapText="1"/>
    </xf>
    <xf numFmtId="0" fontId="2" fillId="0" borderId="0" xfId="0" applyFont="1" applyBorder="1" applyAlignment="1" applyProtection="1">
      <alignment wrapText="1"/>
    </xf>
    <xf numFmtId="165" fontId="1" fillId="0" borderId="1" xfId="0" applyNumberFormat="1" applyFont="1" applyBorder="1" applyAlignment="1" applyProtection="1">
      <alignment wrapText="1"/>
    </xf>
    <xf numFmtId="165" fontId="1" fillId="0" borderId="0" xfId="0" applyNumberFormat="1" applyFont="1" applyAlignment="1" applyProtection="1">
      <alignment horizontal="center" vertical="center" wrapText="1"/>
    </xf>
    <xf numFmtId="0" fontId="1" fillId="0" borderId="1" xfId="0" applyFont="1" applyBorder="1" applyAlignment="1" applyProtection="1">
      <alignment vertical="center" wrapText="1" shrinkToFit="1"/>
    </xf>
    <xf numFmtId="0" fontId="1" fillId="0" borderId="1" xfId="0" applyFont="1" applyBorder="1" applyAlignment="1" applyProtection="1">
      <alignment horizontal="center" vertical="center" wrapText="1" shrinkToFit="1"/>
    </xf>
    <xf numFmtId="0" fontId="1" fillId="0" borderId="1" xfId="0" applyFont="1" applyBorder="1" applyAlignment="1" applyProtection="1">
      <alignment wrapText="1" shrinkToFit="1"/>
    </xf>
    <xf numFmtId="165" fontId="2" fillId="3" borderId="1" xfId="1" applyFont="1" applyFill="1" applyBorder="1" applyAlignment="1" applyProtection="1">
      <alignment horizontal="center" vertical="center" wrapText="1"/>
      <protection locked="0"/>
    </xf>
    <xf numFmtId="165" fontId="2" fillId="3" borderId="1" xfId="1" applyFont="1" applyFill="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4" borderId="2"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xf>
    <xf numFmtId="0" fontId="1" fillId="4"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right" vertical="center" wrapText="1"/>
    </xf>
    <xf numFmtId="0" fontId="1" fillId="0" borderId="1" xfId="0" applyFont="1" applyBorder="1" applyAlignment="1" applyProtection="1">
      <alignment horizontal="center" vertical="center" shrinkToFit="1"/>
    </xf>
    <xf numFmtId="164" fontId="2" fillId="0" borderId="0" xfId="0" applyNumberFormat="1" applyFont="1" applyBorder="1" applyAlignment="1" applyProtection="1">
      <alignment horizontal="center" wrapText="1"/>
    </xf>
    <xf numFmtId="0" fontId="1" fillId="0" borderId="0" xfId="0" applyFont="1" applyBorder="1" applyAlignment="1" applyProtection="1">
      <alignment horizontal="left" wrapText="1"/>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164" fontId="2" fillId="0" borderId="1" xfId="0" applyNumberFormat="1" applyFont="1" applyBorder="1" applyAlignment="1" applyProtection="1">
      <alignment horizontal="center" vertical="center" wrapText="1"/>
    </xf>
  </cellXfs>
  <cellStyles count="3">
    <cellStyle name="Moeda" xfId="1" builtinId="4"/>
    <cellStyle name="Normal" xfId="0" builtinId="0"/>
    <cellStyle name="Normal 2" xfId="2"/>
  </cellStyles>
  <dxfs count="0"/>
  <tableStyles count="0" defaultTableStyle="TableStyleMedium2" defaultPivotStyle="PivotStyleLight16"/>
  <colors>
    <indexedColors>
      <rgbColor rgb="FF000000"/>
      <rgbColor rgb="FFFFFFFF"/>
      <rgbColor rgb="FFED1C24"/>
      <rgbColor rgb="FF00FF00"/>
      <rgbColor rgb="FF0000FF"/>
      <rgbColor rgb="FFFFF450"/>
      <rgbColor rgb="FFFF00FF"/>
      <rgbColor rgb="FF00FFFF"/>
      <rgbColor rgb="FF800000"/>
      <rgbColor rgb="FF008000"/>
      <rgbColor rgb="FF000080"/>
      <rgbColor rgb="FF808000"/>
      <rgbColor rgb="FF800080"/>
      <rgbColor rgb="FF008080"/>
      <rgbColor rgb="FFC0C0C0"/>
      <rgbColor rgb="FF808080"/>
      <rgbColor rgb="FF7DA7D8"/>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685"/>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55800</xdr:colOff>
      <xdr:row>52</xdr:row>
      <xdr:rowOff>46080</xdr:rowOff>
    </xdr:to>
    <xdr:sp macro="" textlink="">
      <xdr:nvSpPr>
        <xdr:cNvPr id="2" name="CustomShape 1" hidden="1"/>
        <xdr:cNvSpPr/>
      </xdr:nvSpPr>
      <xdr:spPr>
        <a:xfrm>
          <a:off x="0" y="0"/>
          <a:ext cx="10076400" cy="9523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5</xdr:col>
      <xdr:colOff>55800</xdr:colOff>
      <xdr:row>52</xdr:row>
      <xdr:rowOff>46080</xdr:rowOff>
    </xdr:to>
    <xdr:sp macro="" textlink="">
      <xdr:nvSpPr>
        <xdr:cNvPr id="3" name="CustomShape 1" hidden="1"/>
        <xdr:cNvSpPr/>
      </xdr:nvSpPr>
      <xdr:spPr>
        <a:xfrm>
          <a:off x="0" y="0"/>
          <a:ext cx="10076400" cy="9523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5</xdr:col>
      <xdr:colOff>55800</xdr:colOff>
      <xdr:row>52</xdr:row>
      <xdr:rowOff>46080</xdr:rowOff>
    </xdr:to>
    <xdr:sp macro="" textlink="">
      <xdr:nvSpPr>
        <xdr:cNvPr id="4" name="CustomShape 1" hidden="1"/>
        <xdr:cNvSpPr/>
      </xdr:nvSpPr>
      <xdr:spPr>
        <a:xfrm>
          <a:off x="0" y="0"/>
          <a:ext cx="10076400" cy="9523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5</xdr:col>
      <xdr:colOff>57150</xdr:colOff>
      <xdr:row>52</xdr:row>
      <xdr:rowOff>47625</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57150</xdr:colOff>
      <xdr:row>52</xdr:row>
      <xdr:rowOff>47625</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57150</xdr:colOff>
      <xdr:row>52</xdr:row>
      <xdr:rowOff>47625</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showGridLines="0" tabSelected="1" zoomScaleNormal="100" workbookViewId="0">
      <selection activeCell="E25" sqref="E25"/>
    </sheetView>
  </sheetViews>
  <sheetFormatPr defaultRowHeight="12.75" x14ac:dyDescent="0.2"/>
  <cols>
    <col min="1" max="1" width="39.42578125" style="11" customWidth="1"/>
    <col min="2" max="2" width="19.28515625" style="11" customWidth="1"/>
    <col min="3" max="3" width="25.140625" style="11" customWidth="1"/>
    <col min="4" max="4" width="20.140625" style="11" customWidth="1"/>
    <col min="5" max="5" width="22.42578125" style="11" customWidth="1"/>
    <col min="6" max="6" width="22.85546875" style="11" customWidth="1"/>
    <col min="7" max="1025" width="11.42578125" style="11" customWidth="1"/>
    <col min="1026" max="16384" width="9.140625" style="12"/>
  </cols>
  <sheetData>
    <row r="1" spans="1:6" ht="21" customHeight="1" x14ac:dyDescent="0.2">
      <c r="A1" s="56" t="s">
        <v>0</v>
      </c>
      <c r="B1" s="56"/>
      <c r="C1" s="56"/>
      <c r="D1" s="56"/>
      <c r="E1" s="56"/>
      <c r="F1" s="56"/>
    </row>
    <row r="2" spans="1:6" ht="12.75" customHeight="1" x14ac:dyDescent="0.2">
      <c r="A2" s="56" t="s">
        <v>1</v>
      </c>
      <c r="B2" s="56"/>
      <c r="C2" s="56"/>
      <c r="D2" s="56"/>
      <c r="E2" s="56"/>
      <c r="F2" s="56"/>
    </row>
    <row r="3" spans="1:6" ht="12.75" customHeight="1" x14ac:dyDescent="0.2">
      <c r="A3" s="57" t="s">
        <v>2</v>
      </c>
      <c r="B3" s="57"/>
      <c r="C3" s="57"/>
      <c r="D3" s="57"/>
      <c r="E3" s="57"/>
      <c r="F3" s="57"/>
    </row>
    <row r="4" spans="1:6" ht="12.75" customHeight="1" x14ac:dyDescent="0.2">
      <c r="A4" s="13" t="s">
        <v>3</v>
      </c>
      <c r="B4" s="58"/>
      <c r="C4" s="58"/>
      <c r="D4" s="58"/>
      <c r="E4" s="58"/>
      <c r="F4" s="58"/>
    </row>
    <row r="5" spans="1:6" ht="12.75" customHeight="1" x14ac:dyDescent="0.2">
      <c r="A5" s="13" t="s">
        <v>4</v>
      </c>
      <c r="B5" s="58"/>
      <c r="C5" s="58"/>
      <c r="D5" s="58"/>
      <c r="E5" s="58"/>
      <c r="F5" s="58"/>
    </row>
    <row r="6" spans="1:6" ht="12.75" customHeight="1" x14ac:dyDescent="0.2">
      <c r="A6" s="13" t="s">
        <v>5</v>
      </c>
      <c r="B6" s="58"/>
      <c r="C6" s="58"/>
      <c r="D6" s="58"/>
      <c r="E6" s="58"/>
      <c r="F6" s="58"/>
    </row>
    <row r="7" spans="1:6" ht="12.75" customHeight="1" x14ac:dyDescent="0.2">
      <c r="A7" s="13" t="s">
        <v>6</v>
      </c>
      <c r="B7" s="58"/>
      <c r="C7" s="58"/>
      <c r="D7" s="58"/>
      <c r="E7" s="58"/>
      <c r="F7" s="58"/>
    </row>
    <row r="8" spans="1:6" ht="12.75" customHeight="1" x14ac:dyDescent="0.2">
      <c r="A8" s="13" t="s">
        <v>7</v>
      </c>
      <c r="B8" s="58"/>
      <c r="C8" s="58"/>
      <c r="D8" s="58"/>
      <c r="E8" s="58"/>
      <c r="F8" s="58"/>
    </row>
    <row r="9" spans="1:6" ht="12.75" customHeight="1" x14ac:dyDescent="0.2">
      <c r="A9" s="13" t="s">
        <v>8</v>
      </c>
      <c r="B9" s="58"/>
      <c r="C9" s="58"/>
      <c r="D9" s="58"/>
      <c r="E9" s="58"/>
      <c r="F9" s="58"/>
    </row>
    <row r="10" spans="1:6" ht="12.75" customHeight="1" x14ac:dyDescent="0.2">
      <c r="A10" s="13" t="s">
        <v>9</v>
      </c>
      <c r="B10" s="58"/>
      <c r="C10" s="58"/>
      <c r="D10" s="58"/>
      <c r="E10" s="58"/>
      <c r="F10" s="58"/>
    </row>
    <row r="11" spans="1:6" ht="12.75" customHeight="1" x14ac:dyDescent="0.2">
      <c r="A11" s="13" t="s">
        <v>10</v>
      </c>
      <c r="B11" s="58"/>
      <c r="C11" s="58"/>
      <c r="D11" s="58"/>
      <c r="E11" s="58"/>
      <c r="F11" s="58"/>
    </row>
    <row r="13" spans="1:6" ht="12.75" customHeight="1" x14ac:dyDescent="0.2">
      <c r="A13" s="57" t="s">
        <v>11</v>
      </c>
      <c r="B13" s="57"/>
      <c r="C13" s="57"/>
      <c r="D13" s="57"/>
      <c r="E13" s="57"/>
      <c r="F13" s="57"/>
    </row>
    <row r="14" spans="1:6" ht="12.75" customHeight="1" x14ac:dyDescent="0.2">
      <c r="A14" s="14" t="s">
        <v>12</v>
      </c>
      <c r="B14" s="59" t="s">
        <v>13</v>
      </c>
      <c r="C14" s="59"/>
      <c r="D14" s="59"/>
      <c r="E14" s="59"/>
      <c r="F14" s="19"/>
    </row>
    <row r="15" spans="1:6" ht="12.75" customHeight="1" x14ac:dyDescent="0.2">
      <c r="A15" s="14" t="s">
        <v>14</v>
      </c>
      <c r="B15" s="59" t="s">
        <v>15</v>
      </c>
      <c r="C15" s="59"/>
      <c r="D15" s="59"/>
      <c r="E15" s="59"/>
      <c r="F15" s="19"/>
    </row>
    <row r="16" spans="1:6" ht="12.75" customHeight="1" x14ac:dyDescent="0.2">
      <c r="A16" s="14" t="s">
        <v>16</v>
      </c>
      <c r="B16" s="59" t="s">
        <v>17</v>
      </c>
      <c r="C16" s="59"/>
      <c r="D16" s="59"/>
      <c r="E16" s="59"/>
      <c r="F16" s="19"/>
    </row>
    <row r="17" spans="1:6" ht="12.75" customHeight="1" x14ac:dyDescent="0.2">
      <c r="A17" s="14" t="s">
        <v>18</v>
      </c>
      <c r="B17" s="59" t="s">
        <v>19</v>
      </c>
      <c r="C17" s="59"/>
      <c r="D17" s="59"/>
      <c r="E17" s="59"/>
      <c r="F17" s="14">
        <v>29</v>
      </c>
    </row>
    <row r="19" spans="1:6" ht="12.75" customHeight="1" x14ac:dyDescent="0.2">
      <c r="A19" s="57" t="s">
        <v>20</v>
      </c>
      <c r="B19" s="57"/>
      <c r="C19" s="57"/>
      <c r="D19" s="57"/>
      <c r="E19" s="57"/>
      <c r="F19" s="57"/>
    </row>
    <row r="20" spans="1:6" ht="45" customHeight="1" x14ac:dyDescent="0.2">
      <c r="A20" s="60" t="s">
        <v>21</v>
      </c>
      <c r="B20" s="60"/>
      <c r="C20" s="60"/>
      <c r="D20" s="60"/>
      <c r="E20" s="60"/>
      <c r="F20" s="60"/>
    </row>
    <row r="22" spans="1:6" x14ac:dyDescent="0.2">
      <c r="A22" s="15" t="s">
        <v>22</v>
      </c>
      <c r="B22" s="15" t="s">
        <v>23</v>
      </c>
      <c r="C22" s="15" t="s">
        <v>24</v>
      </c>
      <c r="D22" s="15" t="s">
        <v>25</v>
      </c>
      <c r="E22" s="15" t="s">
        <v>26</v>
      </c>
      <c r="F22" s="15" t="s">
        <v>27</v>
      </c>
    </row>
    <row r="23" spans="1:6" x14ac:dyDescent="0.2">
      <c r="A23" s="13" t="s">
        <v>28</v>
      </c>
      <c r="B23" s="14">
        <v>2</v>
      </c>
      <c r="C23" s="14">
        <v>2</v>
      </c>
      <c r="D23" s="16">
        <f>'Chefe de Brigada (Líder)'!$I$51</f>
        <v>0</v>
      </c>
      <c r="E23" s="16">
        <f>B23*C23*D23</f>
        <v>0</v>
      </c>
      <c r="F23" s="16">
        <f>E23*$F$17</f>
        <v>0</v>
      </c>
    </row>
    <row r="24" spans="1:6" x14ac:dyDescent="0.2">
      <c r="A24" s="13" t="s">
        <v>29</v>
      </c>
      <c r="B24" s="14">
        <v>12</v>
      </c>
      <c r="C24" s="14">
        <v>2</v>
      </c>
      <c r="D24" s="16">
        <f>'Brigadista Particular - Diurno'!$I$51</f>
        <v>0</v>
      </c>
      <c r="E24" s="16">
        <f>B24*C24*D24</f>
        <v>0</v>
      </c>
      <c r="F24" s="16">
        <f>E24*$F$17</f>
        <v>0</v>
      </c>
    </row>
    <row r="25" spans="1:6" x14ac:dyDescent="0.2">
      <c r="A25" s="13" t="s">
        <v>30</v>
      </c>
      <c r="B25" s="14">
        <v>8</v>
      </c>
      <c r="C25" s="14">
        <v>2</v>
      </c>
      <c r="D25" s="16">
        <f>'Brigadista Particular - Noturno'!$I$51</f>
        <v>0</v>
      </c>
      <c r="E25" s="16">
        <f>B25*C25*D25</f>
        <v>0</v>
      </c>
      <c r="F25" s="16">
        <f>E25*$F$17</f>
        <v>0</v>
      </c>
    </row>
    <row r="26" spans="1:6" ht="12.75" customHeight="1" x14ac:dyDescent="0.2">
      <c r="A26" s="61" t="s">
        <v>31</v>
      </c>
      <c r="B26" s="61"/>
      <c r="C26" s="61"/>
      <c r="D26" s="17"/>
      <c r="E26" s="13"/>
      <c r="F26" s="16">
        <f>SUM(F23:F25)</f>
        <v>0</v>
      </c>
    </row>
    <row r="27" spans="1:6" ht="29.25" customHeight="1" x14ac:dyDescent="0.2">
      <c r="A27" s="18" t="s">
        <v>32</v>
      </c>
      <c r="B27" s="62"/>
      <c r="C27" s="63"/>
      <c r="D27" s="63"/>
      <c r="E27" s="63"/>
      <c r="F27" s="64"/>
    </row>
    <row r="29" spans="1:6" ht="167.25" customHeight="1" x14ac:dyDescent="0.2">
      <c r="A29" s="65" t="s">
        <v>33</v>
      </c>
      <c r="B29" s="65"/>
      <c r="C29" s="65"/>
      <c r="D29" s="65"/>
      <c r="E29" s="65"/>
      <c r="F29" s="65"/>
    </row>
    <row r="31" spans="1:6" ht="12.75" customHeight="1" x14ac:dyDescent="0.2">
      <c r="A31" s="66" t="s">
        <v>34</v>
      </c>
      <c r="B31" s="67"/>
      <c r="C31" s="67"/>
      <c r="D31" s="67"/>
      <c r="E31" s="67"/>
      <c r="F31" s="68"/>
    </row>
    <row r="32" spans="1:6" ht="12.75" customHeight="1" x14ac:dyDescent="0.2">
      <c r="A32" s="66" t="s">
        <v>5</v>
      </c>
      <c r="B32" s="68"/>
      <c r="C32" s="66" t="s">
        <v>35</v>
      </c>
      <c r="D32" s="67"/>
      <c r="E32" s="67"/>
      <c r="F32" s="68"/>
    </row>
    <row r="33" spans="1:6" ht="12.75" customHeight="1" x14ac:dyDescent="0.2">
      <c r="A33" s="66" t="s">
        <v>36</v>
      </c>
      <c r="B33" s="68"/>
      <c r="C33" s="20" t="s">
        <v>7</v>
      </c>
      <c r="D33" s="20"/>
      <c r="E33" s="20" t="s">
        <v>37</v>
      </c>
      <c r="F33" s="20" t="s">
        <v>38</v>
      </c>
    </row>
    <row r="34" spans="1:6" ht="12.75" customHeight="1" x14ac:dyDescent="0.2">
      <c r="A34" s="66" t="s">
        <v>39</v>
      </c>
      <c r="B34" s="68"/>
      <c r="C34" s="66" t="s">
        <v>40</v>
      </c>
      <c r="D34" s="67"/>
      <c r="E34" s="68"/>
      <c r="F34" s="20" t="s">
        <v>41</v>
      </c>
    </row>
    <row r="35" spans="1:6" ht="12.75" customHeight="1" x14ac:dyDescent="0.2">
      <c r="A35" s="57" t="s">
        <v>42</v>
      </c>
      <c r="B35" s="57"/>
      <c r="C35" s="57"/>
      <c r="D35" s="57"/>
      <c r="E35" s="57"/>
      <c r="F35" s="57"/>
    </row>
    <row r="36" spans="1:6" ht="12.75" customHeight="1" x14ac:dyDescent="0.2">
      <c r="A36" s="69" t="s">
        <v>43</v>
      </c>
      <c r="B36" s="69"/>
      <c r="C36" s="69"/>
      <c r="D36" s="69"/>
      <c r="E36" s="69"/>
      <c r="F36" s="69"/>
    </row>
    <row r="37" spans="1:6" ht="12.75" customHeight="1" x14ac:dyDescent="0.2">
      <c r="A37" s="69" t="s">
        <v>35</v>
      </c>
      <c r="B37" s="69"/>
      <c r="C37" s="69"/>
      <c r="D37" s="69"/>
      <c r="E37" s="69"/>
      <c r="F37" s="69"/>
    </row>
    <row r="38" spans="1:6" ht="12.75" customHeight="1" x14ac:dyDescent="0.2">
      <c r="A38" s="69" t="s">
        <v>7</v>
      </c>
      <c r="B38" s="69"/>
      <c r="C38" s="69" t="s">
        <v>37</v>
      </c>
      <c r="D38" s="69"/>
      <c r="E38" s="69"/>
      <c r="F38" s="20" t="s">
        <v>38</v>
      </c>
    </row>
    <row r="39" spans="1:6" ht="12.75" customHeight="1" x14ac:dyDescent="0.2">
      <c r="A39" s="69" t="s">
        <v>44</v>
      </c>
      <c r="B39" s="69"/>
      <c r="C39" s="69" t="s">
        <v>45</v>
      </c>
      <c r="D39" s="69"/>
      <c r="E39" s="69"/>
      <c r="F39" s="69"/>
    </row>
    <row r="40" spans="1:6" ht="12.75" customHeight="1" x14ac:dyDescent="0.2">
      <c r="A40" s="69" t="s">
        <v>46</v>
      </c>
      <c r="B40" s="69"/>
      <c r="C40" s="69" t="s">
        <v>47</v>
      </c>
      <c r="D40" s="69"/>
      <c r="E40" s="69"/>
      <c r="F40" s="69"/>
    </row>
    <row r="41" spans="1:6" ht="12.75" customHeight="1" x14ac:dyDescent="0.2">
      <c r="A41" s="69" t="s">
        <v>48</v>
      </c>
      <c r="B41" s="69"/>
      <c r="C41" s="69" t="s">
        <v>49</v>
      </c>
      <c r="D41" s="69"/>
      <c r="E41" s="69"/>
      <c r="F41" s="69"/>
    </row>
    <row r="43" spans="1:6" ht="53.25" customHeight="1" x14ac:dyDescent="0.2">
      <c r="A43" s="70" t="s">
        <v>50</v>
      </c>
      <c r="B43" s="70"/>
      <c r="C43" s="70"/>
      <c r="D43" s="70"/>
      <c r="E43" s="70"/>
      <c r="F43" s="70"/>
    </row>
  </sheetData>
  <sheetProtection sheet="1" objects="1" scenarios="1"/>
  <mergeCells count="39">
    <mergeCell ref="A41:B41"/>
    <mergeCell ref="C41:F41"/>
    <mergeCell ref="A43:F43"/>
    <mergeCell ref="A38:B38"/>
    <mergeCell ref="C38:E38"/>
    <mergeCell ref="A39:B39"/>
    <mergeCell ref="C39:F39"/>
    <mergeCell ref="A40:B40"/>
    <mergeCell ref="C40:F40"/>
    <mergeCell ref="A34:B34"/>
    <mergeCell ref="C34:E34"/>
    <mergeCell ref="A35:F35"/>
    <mergeCell ref="A36:F36"/>
    <mergeCell ref="A37:F37"/>
    <mergeCell ref="A29:F29"/>
    <mergeCell ref="A31:F31"/>
    <mergeCell ref="A32:B32"/>
    <mergeCell ref="C32:F32"/>
    <mergeCell ref="A33:B33"/>
    <mergeCell ref="B17:E17"/>
    <mergeCell ref="A19:F19"/>
    <mergeCell ref="A20:F20"/>
    <mergeCell ref="A26:C26"/>
    <mergeCell ref="B27:F27"/>
    <mergeCell ref="B11:F11"/>
    <mergeCell ref="A13:F13"/>
    <mergeCell ref="B14:E14"/>
    <mergeCell ref="B15:E15"/>
    <mergeCell ref="B16:E16"/>
    <mergeCell ref="B6:F6"/>
    <mergeCell ref="B7:F7"/>
    <mergeCell ref="B8:F8"/>
    <mergeCell ref="B9:F9"/>
    <mergeCell ref="B10:F10"/>
    <mergeCell ref="A1:F1"/>
    <mergeCell ref="A2:F2"/>
    <mergeCell ref="A3:F3"/>
    <mergeCell ref="B4:F4"/>
    <mergeCell ref="B5:F5"/>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
  <sheetViews>
    <sheetView showGridLines="0" zoomScaleNormal="100" workbookViewId="0">
      <selection activeCell="C20" sqref="C20"/>
    </sheetView>
  </sheetViews>
  <sheetFormatPr defaultRowHeight="12.75" x14ac:dyDescent="0.2"/>
  <cols>
    <col min="1" max="1" width="8.140625" style="11" customWidth="1"/>
    <col min="2" max="2" width="42.140625" style="11" customWidth="1"/>
    <col min="3" max="3" width="25.5703125" style="11" customWidth="1"/>
    <col min="4" max="4" width="23.140625" style="11" customWidth="1"/>
    <col min="5" max="5" width="24.28515625" style="33" customWidth="1"/>
    <col min="6" max="8" width="11.42578125" style="33" customWidth="1"/>
    <col min="9" max="1025" width="11.42578125" style="11" customWidth="1"/>
    <col min="1026" max="16384" width="9.140625" style="12"/>
  </cols>
  <sheetData>
    <row r="1" spans="1:6" ht="37.5" customHeight="1" x14ac:dyDescent="0.2">
      <c r="A1" s="57" t="s">
        <v>113</v>
      </c>
      <c r="B1" s="57"/>
      <c r="C1" s="39" t="s">
        <v>28</v>
      </c>
      <c r="D1" s="39" t="s">
        <v>29</v>
      </c>
      <c r="E1" s="39" t="s">
        <v>30</v>
      </c>
    </row>
    <row r="2" spans="1:6" x14ac:dyDescent="0.2">
      <c r="A2" s="40" t="s">
        <v>12</v>
      </c>
      <c r="B2" s="13" t="s">
        <v>246</v>
      </c>
      <c r="C2" s="36"/>
      <c r="D2" s="36"/>
      <c r="E2" s="36"/>
    </row>
    <row r="3" spans="1:6" x14ac:dyDescent="0.2">
      <c r="A3" s="40" t="s">
        <v>14</v>
      </c>
      <c r="B3" s="13" t="s">
        <v>247</v>
      </c>
      <c r="C3" s="36"/>
      <c r="D3" s="36"/>
      <c r="E3" s="36"/>
    </row>
    <row r="4" spans="1:6" x14ac:dyDescent="0.2">
      <c r="A4" s="40" t="s">
        <v>16</v>
      </c>
      <c r="B4" s="13" t="s">
        <v>248</v>
      </c>
      <c r="C4" s="26">
        <f>SUM(C5:C7)</f>
        <v>0</v>
      </c>
      <c r="D4" s="26">
        <f>SUM(D5:D7)</f>
        <v>0</v>
      </c>
      <c r="E4" s="26">
        <f>SUM(E5:E7)</f>
        <v>0</v>
      </c>
    </row>
    <row r="5" spans="1:6" x14ac:dyDescent="0.2">
      <c r="A5" s="40" t="s">
        <v>249</v>
      </c>
      <c r="B5" s="13" t="s">
        <v>250</v>
      </c>
      <c r="C5" s="36"/>
      <c r="D5" s="36"/>
      <c r="E5" s="36"/>
    </row>
    <row r="6" spans="1:6" x14ac:dyDescent="0.2">
      <c r="A6" s="40" t="s">
        <v>251</v>
      </c>
      <c r="B6" s="13" t="s">
        <v>252</v>
      </c>
      <c r="C6" s="36"/>
      <c r="D6" s="36"/>
      <c r="E6" s="36"/>
    </row>
    <row r="7" spans="1:6" x14ac:dyDescent="0.2">
      <c r="A7" s="40" t="s">
        <v>253</v>
      </c>
      <c r="B7" s="13" t="s">
        <v>254</v>
      </c>
      <c r="C7" s="36"/>
      <c r="D7" s="36"/>
      <c r="E7" s="36"/>
    </row>
    <row r="8" spans="1:6" ht="12.75" customHeight="1" x14ac:dyDescent="0.2">
      <c r="A8" s="61" t="s">
        <v>135</v>
      </c>
      <c r="B8" s="61"/>
      <c r="C8" s="35">
        <f>ROUND((1+C2)/(1-C4-C3)-1,4)</f>
        <v>0</v>
      </c>
      <c r="D8" s="35">
        <f>ROUND((1+D2)/(1-D4-D3)-1,4)</f>
        <v>0</v>
      </c>
      <c r="E8" s="35">
        <f>ROUND((1+E2)/(1-E4-E3)-1,4)</f>
        <v>0</v>
      </c>
      <c r="F8" s="33" t="s">
        <v>255</v>
      </c>
    </row>
  </sheetData>
  <sheetProtection sheet="1" objects="1" scenarios="1"/>
  <mergeCells count="2">
    <mergeCell ref="A1:B1"/>
    <mergeCell ref="A8:B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showGridLines="0" zoomScaleNormal="100" workbookViewId="0">
      <selection activeCell="K4" sqref="K4"/>
    </sheetView>
  </sheetViews>
  <sheetFormatPr defaultRowHeight="12.75" x14ac:dyDescent="0.2"/>
  <cols>
    <col min="1" max="1" width="6.28515625" style="11" customWidth="1"/>
    <col min="2" max="2" width="18.140625" style="11" customWidth="1"/>
    <col min="3" max="3" width="5.85546875" style="11" customWidth="1"/>
    <col min="4" max="4" width="8.5703125" style="11" customWidth="1"/>
    <col min="5" max="5" width="8.42578125" style="11" customWidth="1"/>
    <col min="6" max="6" width="6" style="11" customWidth="1"/>
    <col min="7" max="7" width="6.42578125" style="11" customWidth="1"/>
    <col min="8" max="8" width="40.28515625" style="11" customWidth="1"/>
    <col min="9" max="9" width="24.28515625" style="30" customWidth="1"/>
    <col min="10" max="1025" width="11.42578125" style="11" customWidth="1"/>
    <col min="1026" max="16384" width="9.140625" style="12"/>
  </cols>
  <sheetData>
    <row r="1" spans="1:9" ht="12.75" customHeight="1" x14ac:dyDescent="0.2">
      <c r="A1" s="56" t="s">
        <v>51</v>
      </c>
      <c r="B1" s="56"/>
      <c r="C1" s="56"/>
      <c r="D1" s="56"/>
      <c r="E1" s="56"/>
      <c r="F1" s="56"/>
      <c r="G1" s="56"/>
      <c r="H1" s="56"/>
      <c r="I1" s="56"/>
    </row>
    <row r="2" spans="1:9" ht="12.75" customHeight="1" x14ac:dyDescent="0.2">
      <c r="A2" s="71" t="s">
        <v>52</v>
      </c>
      <c r="B2" s="71"/>
      <c r="C2" s="71"/>
      <c r="D2" s="71"/>
      <c r="E2" s="71"/>
      <c r="F2" s="71"/>
      <c r="G2" s="71"/>
      <c r="H2" s="71"/>
      <c r="I2" s="71"/>
    </row>
    <row r="3" spans="1:9" ht="12.75" customHeight="1" x14ac:dyDescent="0.2">
      <c r="A3" s="58" t="s">
        <v>53</v>
      </c>
      <c r="B3" s="58"/>
      <c r="C3" s="58"/>
      <c r="D3" s="58"/>
      <c r="E3" s="58"/>
      <c r="F3" s="58"/>
      <c r="G3" s="58"/>
      <c r="H3" s="58"/>
      <c r="I3" s="58"/>
    </row>
    <row r="4" spans="1:9" ht="12.75" customHeight="1" x14ac:dyDescent="0.2">
      <c r="A4" s="58" t="s">
        <v>54</v>
      </c>
      <c r="B4" s="58"/>
      <c r="C4" s="58"/>
      <c r="D4" s="58"/>
      <c r="E4" s="58"/>
      <c r="F4" s="58"/>
      <c r="G4" s="58"/>
      <c r="H4" s="58"/>
      <c r="I4" s="58"/>
    </row>
    <row r="5" spans="1:9" ht="12.75" customHeight="1" x14ac:dyDescent="0.2">
      <c r="A5" s="58" t="s">
        <v>55</v>
      </c>
      <c r="B5" s="58"/>
      <c r="C5" s="58"/>
      <c r="D5" s="58"/>
      <c r="E5" s="58"/>
      <c r="F5" s="58"/>
      <c r="G5" s="58"/>
      <c r="H5" s="58"/>
      <c r="I5" s="58"/>
    </row>
    <row r="6" spans="1:9" ht="12.75" customHeight="1" x14ac:dyDescent="0.2">
      <c r="A6" s="58" t="s">
        <v>56</v>
      </c>
      <c r="B6" s="58"/>
      <c r="C6" s="58"/>
      <c r="D6" s="58"/>
      <c r="E6" s="58"/>
      <c r="F6" s="58"/>
      <c r="G6" s="58"/>
      <c r="H6" s="58"/>
      <c r="I6" s="58"/>
    </row>
    <row r="7" spans="1:9" ht="12.75" customHeight="1" x14ac:dyDescent="0.2">
      <c r="A7" s="72" t="s">
        <v>57</v>
      </c>
      <c r="B7" s="72"/>
      <c r="C7" s="72"/>
      <c r="D7" s="72"/>
      <c r="E7" s="72"/>
      <c r="F7" s="72"/>
      <c r="G7" s="72"/>
      <c r="H7" s="72"/>
      <c r="I7" s="72"/>
    </row>
    <row r="9" spans="1:9" ht="12.75" customHeight="1" x14ac:dyDescent="0.2">
      <c r="A9" s="56" t="s">
        <v>58</v>
      </c>
      <c r="B9" s="56"/>
      <c r="C9" s="56"/>
      <c r="D9" s="56"/>
      <c r="E9" s="56"/>
      <c r="F9" s="56"/>
      <c r="G9" s="56"/>
      <c r="H9" s="56"/>
      <c r="I9" s="56"/>
    </row>
    <row r="10" spans="1:9" ht="12.75" customHeight="1" x14ac:dyDescent="0.2">
      <c r="A10" s="21" t="s">
        <v>12</v>
      </c>
      <c r="B10" s="73" t="s">
        <v>59</v>
      </c>
      <c r="C10" s="73"/>
      <c r="D10" s="73"/>
      <c r="E10" s="73"/>
      <c r="F10" s="73"/>
      <c r="G10" s="73"/>
      <c r="H10" s="74"/>
      <c r="I10" s="74"/>
    </row>
    <row r="11" spans="1:9" ht="12.75" customHeight="1" x14ac:dyDescent="0.2">
      <c r="A11" s="21" t="s">
        <v>14</v>
      </c>
      <c r="B11" s="73" t="s">
        <v>15</v>
      </c>
      <c r="C11" s="73"/>
      <c r="D11" s="73"/>
      <c r="E11" s="73"/>
      <c r="F11" s="73"/>
      <c r="G11" s="73"/>
      <c r="H11" s="74"/>
      <c r="I11" s="74"/>
    </row>
    <row r="12" spans="1:9" ht="12.75" customHeight="1" x14ac:dyDescent="0.2">
      <c r="A12" s="21" t="s">
        <v>16</v>
      </c>
      <c r="B12" s="73" t="s">
        <v>17</v>
      </c>
      <c r="C12" s="73"/>
      <c r="D12" s="73"/>
      <c r="E12" s="73"/>
      <c r="F12" s="73"/>
      <c r="G12" s="73"/>
      <c r="H12" s="74"/>
      <c r="I12" s="74"/>
    </row>
    <row r="13" spans="1:9" ht="12.75" customHeight="1" x14ac:dyDescent="0.2">
      <c r="A13" s="21" t="s">
        <v>18</v>
      </c>
      <c r="B13" s="73" t="s">
        <v>60</v>
      </c>
      <c r="C13" s="73"/>
      <c r="D13" s="73"/>
      <c r="E13" s="73"/>
      <c r="F13" s="73"/>
      <c r="G13" s="73"/>
      <c r="H13" s="74"/>
      <c r="I13" s="74"/>
    </row>
    <row r="14" spans="1:9" ht="12.75" customHeight="1" x14ac:dyDescent="0.2">
      <c r="A14" s="21" t="s">
        <v>61</v>
      </c>
      <c r="B14" s="73" t="s">
        <v>62</v>
      </c>
      <c r="C14" s="73"/>
      <c r="D14" s="73"/>
      <c r="E14" s="73"/>
      <c r="F14" s="73"/>
      <c r="G14" s="73"/>
      <c r="H14" s="75">
        <v>29</v>
      </c>
      <c r="I14" s="75"/>
    </row>
    <row r="16" spans="1:9" ht="12.75" customHeight="1" x14ac:dyDescent="0.2">
      <c r="A16" s="56" t="s">
        <v>63</v>
      </c>
      <c r="B16" s="56"/>
      <c r="C16" s="56"/>
      <c r="D16" s="56"/>
      <c r="E16" s="56"/>
      <c r="F16" s="56"/>
      <c r="G16" s="56"/>
      <c r="H16" s="56"/>
      <c r="I16" s="56"/>
    </row>
    <row r="17" spans="1:9" ht="12.75" customHeight="1" x14ac:dyDescent="0.2">
      <c r="A17" s="61" t="s">
        <v>64</v>
      </c>
      <c r="B17" s="61"/>
      <c r="C17" s="61" t="s">
        <v>65</v>
      </c>
      <c r="D17" s="61"/>
      <c r="E17" s="61"/>
      <c r="F17" s="61" t="s">
        <v>66</v>
      </c>
      <c r="G17" s="61"/>
      <c r="H17" s="61"/>
      <c r="I17" s="61"/>
    </row>
    <row r="18" spans="1:9" ht="12.75" customHeight="1" x14ac:dyDescent="0.2">
      <c r="A18" s="76" t="s">
        <v>28</v>
      </c>
      <c r="B18" s="76"/>
      <c r="C18" s="76" t="s">
        <v>67</v>
      </c>
      <c r="D18" s="76"/>
      <c r="E18" s="76"/>
      <c r="F18" s="76">
        <v>2</v>
      </c>
      <c r="G18" s="76"/>
      <c r="H18" s="76"/>
      <c r="I18" s="76"/>
    </row>
    <row r="20" spans="1:9" ht="12.75" customHeight="1" x14ac:dyDescent="0.2">
      <c r="A20" s="56" t="s">
        <v>68</v>
      </c>
      <c r="B20" s="56"/>
      <c r="C20" s="56"/>
      <c r="D20" s="56"/>
      <c r="E20" s="56"/>
      <c r="F20" s="56"/>
      <c r="G20" s="56"/>
      <c r="H20" s="56"/>
      <c r="I20" s="56"/>
    </row>
    <row r="21" spans="1:9" ht="12.75" customHeight="1" x14ac:dyDescent="0.2">
      <c r="A21" s="56" t="s">
        <v>69</v>
      </c>
      <c r="B21" s="56"/>
      <c r="C21" s="56"/>
      <c r="D21" s="56"/>
      <c r="E21" s="56"/>
      <c r="F21" s="56"/>
      <c r="G21" s="56"/>
      <c r="H21" s="56"/>
      <c r="I21" s="56"/>
    </row>
    <row r="22" spans="1:9" ht="12.75" customHeight="1" x14ac:dyDescent="0.2">
      <c r="A22" s="14">
        <v>1</v>
      </c>
      <c r="B22" s="59" t="s">
        <v>70</v>
      </c>
      <c r="C22" s="59"/>
      <c r="D22" s="59"/>
      <c r="E22" s="59"/>
      <c r="F22" s="72"/>
      <c r="G22" s="72"/>
      <c r="H22" s="72"/>
      <c r="I22" s="72"/>
    </row>
    <row r="23" spans="1:9" ht="12.75" customHeight="1" x14ac:dyDescent="0.2">
      <c r="A23" s="14">
        <v>2</v>
      </c>
      <c r="B23" s="59" t="s">
        <v>71</v>
      </c>
      <c r="C23" s="59"/>
      <c r="D23" s="59"/>
      <c r="E23" s="59"/>
      <c r="F23" s="72"/>
      <c r="G23" s="72"/>
      <c r="H23" s="72"/>
      <c r="I23" s="72"/>
    </row>
    <row r="24" spans="1:9" ht="12.75" customHeight="1" x14ac:dyDescent="0.2">
      <c r="A24" s="14">
        <v>3</v>
      </c>
      <c r="B24" s="59" t="s">
        <v>72</v>
      </c>
      <c r="C24" s="59"/>
      <c r="D24" s="59"/>
      <c r="E24" s="59"/>
      <c r="F24" s="72"/>
      <c r="G24" s="72"/>
      <c r="H24" s="72"/>
      <c r="I24" s="72"/>
    </row>
    <row r="25" spans="1:9" ht="12.75" customHeight="1" x14ac:dyDescent="0.2">
      <c r="A25" s="14">
        <v>4</v>
      </c>
      <c r="B25" s="59" t="s">
        <v>73</v>
      </c>
      <c r="C25" s="59"/>
      <c r="D25" s="59"/>
      <c r="E25" s="59"/>
      <c r="F25" s="72"/>
      <c r="G25" s="72"/>
      <c r="H25" s="72"/>
      <c r="I25" s="72"/>
    </row>
    <row r="26" spans="1:9" ht="12.75" customHeight="1" x14ac:dyDescent="0.2">
      <c r="A26" s="14">
        <v>5</v>
      </c>
      <c r="B26" s="59" t="s">
        <v>74</v>
      </c>
      <c r="C26" s="59"/>
      <c r="D26" s="59"/>
      <c r="E26" s="59"/>
      <c r="F26" s="72"/>
      <c r="G26" s="72"/>
      <c r="H26" s="72"/>
      <c r="I26" s="72"/>
    </row>
    <row r="28" spans="1:9" ht="12.75" customHeight="1" x14ac:dyDescent="0.2">
      <c r="A28" s="77" t="s">
        <v>75</v>
      </c>
      <c r="B28" s="77"/>
      <c r="C28" s="77"/>
      <c r="D28" s="77"/>
      <c r="E28" s="77"/>
      <c r="F28" s="77"/>
      <c r="G28" s="77"/>
      <c r="H28" s="77"/>
      <c r="I28" s="22">
        <f>'Mód. 1 - Composição da Remun.'!E8</f>
        <v>0</v>
      </c>
    </row>
    <row r="29" spans="1:9" ht="12.75" customHeight="1" x14ac:dyDescent="0.2">
      <c r="A29" s="77" t="s">
        <v>76</v>
      </c>
      <c r="B29" s="77"/>
      <c r="C29" s="77"/>
      <c r="D29" s="77"/>
      <c r="E29" s="77"/>
      <c r="F29" s="77"/>
      <c r="G29" s="77"/>
      <c r="H29" s="77"/>
      <c r="I29" s="22">
        <f>I30+I33+I36</f>
        <v>0</v>
      </c>
    </row>
    <row r="30" spans="1:9" ht="12.75" customHeight="1" x14ac:dyDescent="0.2">
      <c r="A30" s="65" t="s">
        <v>77</v>
      </c>
      <c r="B30" s="65"/>
      <c r="C30" s="65"/>
      <c r="D30" s="65"/>
      <c r="E30" s="65"/>
      <c r="F30" s="65"/>
      <c r="G30" s="65"/>
      <c r="H30" s="65"/>
      <c r="I30" s="23">
        <f>I31+I32</f>
        <v>0</v>
      </c>
    </row>
    <row r="31" spans="1:9" ht="12.75" customHeight="1" x14ac:dyDescent="0.2">
      <c r="A31" s="14" t="s">
        <v>12</v>
      </c>
      <c r="B31" s="59" t="s">
        <v>78</v>
      </c>
      <c r="C31" s="59"/>
      <c r="D31" s="59"/>
      <c r="E31" s="59"/>
      <c r="F31" s="59"/>
      <c r="G31" s="59"/>
      <c r="H31" s="14" t="s">
        <v>79</v>
      </c>
      <c r="I31" s="24">
        <f>I28/12</f>
        <v>0</v>
      </c>
    </row>
    <row r="32" spans="1:9" ht="12.75" customHeight="1" x14ac:dyDescent="0.2">
      <c r="A32" s="14" t="s">
        <v>14</v>
      </c>
      <c r="B32" s="59" t="s">
        <v>80</v>
      </c>
      <c r="C32" s="59"/>
      <c r="D32" s="59"/>
      <c r="E32" s="59"/>
      <c r="F32" s="59"/>
      <c r="G32" s="59"/>
      <c r="H32" s="14" t="s">
        <v>81</v>
      </c>
      <c r="I32" s="24">
        <f>(I28/12)+((I28/12)/3)</f>
        <v>0</v>
      </c>
    </row>
    <row r="33" spans="1:9" ht="12.75" customHeight="1" x14ac:dyDescent="0.2">
      <c r="A33" s="65" t="s">
        <v>82</v>
      </c>
      <c r="B33" s="65"/>
      <c r="C33" s="65"/>
      <c r="D33" s="65"/>
      <c r="E33" s="65"/>
      <c r="F33" s="65"/>
      <c r="G33" s="65"/>
      <c r="H33" s="65"/>
      <c r="I33" s="25">
        <f>I34+I35</f>
        <v>0</v>
      </c>
    </row>
    <row r="34" spans="1:9" ht="12.75" customHeight="1" x14ac:dyDescent="0.2">
      <c r="A34" s="14" t="s">
        <v>16</v>
      </c>
      <c r="B34" s="59" t="s">
        <v>83</v>
      </c>
      <c r="C34" s="59"/>
      <c r="D34" s="59"/>
      <c r="E34" s="59"/>
      <c r="F34" s="59"/>
      <c r="G34" s="59"/>
      <c r="H34" s="26">
        <f>('Mód. 2 - Encargos e Benefíc.'!C10-'Mód. 2 - Encargos e Benefíc.'!C9)</f>
        <v>0</v>
      </c>
      <c r="I34" s="24">
        <f>(I28+I30)*H34</f>
        <v>0</v>
      </c>
    </row>
    <row r="35" spans="1:9" ht="12.75" customHeight="1" x14ac:dyDescent="0.2">
      <c r="A35" s="14" t="s">
        <v>18</v>
      </c>
      <c r="B35" s="59" t="s">
        <v>84</v>
      </c>
      <c r="C35" s="59"/>
      <c r="D35" s="59"/>
      <c r="E35" s="59"/>
      <c r="F35" s="59"/>
      <c r="G35" s="59"/>
      <c r="H35" s="26">
        <f>'Mód. 2 - Encargos e Benefíc.'!C9</f>
        <v>0</v>
      </c>
      <c r="I35" s="24">
        <f>(I28+I30)*H35</f>
        <v>0</v>
      </c>
    </row>
    <row r="36" spans="1:9" ht="12.75" customHeight="1" x14ac:dyDescent="0.2">
      <c r="A36" s="65" t="s">
        <v>85</v>
      </c>
      <c r="B36" s="65"/>
      <c r="C36" s="65"/>
      <c r="D36" s="65"/>
      <c r="E36" s="65"/>
      <c r="F36" s="65"/>
      <c r="G36" s="65"/>
      <c r="H36" s="65"/>
      <c r="I36" s="25">
        <f>SUM(I37:I41)</f>
        <v>0</v>
      </c>
    </row>
    <row r="37" spans="1:9" ht="25.5" customHeight="1" x14ac:dyDescent="0.2">
      <c r="A37" s="14" t="s">
        <v>61</v>
      </c>
      <c r="B37" s="59" t="s">
        <v>86</v>
      </c>
      <c r="C37" s="59"/>
      <c r="D37" s="59"/>
      <c r="E37" s="59"/>
      <c r="F37" s="59"/>
      <c r="G37" s="59"/>
      <c r="H37" s="14" t="s">
        <v>87</v>
      </c>
      <c r="I37" s="24">
        <f>IF('Mód. 2 - Encargos e Benefíc.'!C19&gt;=0,'Mód. 2 - Encargos e Benefíc.'!C19,0)</f>
        <v>0</v>
      </c>
    </row>
    <row r="38" spans="1:9" ht="12.75" customHeight="1" x14ac:dyDescent="0.2">
      <c r="A38" s="14" t="s">
        <v>88</v>
      </c>
      <c r="B38" s="59" t="s">
        <v>89</v>
      </c>
      <c r="C38" s="59"/>
      <c r="D38" s="59"/>
      <c r="E38" s="59"/>
      <c r="F38" s="59"/>
      <c r="G38" s="59"/>
      <c r="H38" s="14" t="s">
        <v>90</v>
      </c>
      <c r="I38" s="24">
        <f>'Mód. 2 - Encargos e Benefíc.'!C25</f>
        <v>0</v>
      </c>
    </row>
    <row r="39" spans="1:9" ht="12.75" customHeight="1" x14ac:dyDescent="0.2">
      <c r="A39" s="14" t="s">
        <v>91</v>
      </c>
      <c r="B39" s="59" t="s">
        <v>92</v>
      </c>
      <c r="C39" s="59"/>
      <c r="D39" s="59"/>
      <c r="E39" s="59"/>
      <c r="F39" s="59"/>
      <c r="G39" s="59"/>
      <c r="H39" s="14" t="s">
        <v>93</v>
      </c>
      <c r="I39" s="24"/>
    </row>
    <row r="40" spans="1:9" ht="12.75" customHeight="1" x14ac:dyDescent="0.2">
      <c r="A40" s="14" t="s">
        <v>94</v>
      </c>
      <c r="B40" s="59" t="s">
        <v>92</v>
      </c>
      <c r="C40" s="59"/>
      <c r="D40" s="59"/>
      <c r="E40" s="59"/>
      <c r="F40" s="59"/>
      <c r="G40" s="59"/>
      <c r="H40" s="14" t="s">
        <v>93</v>
      </c>
      <c r="I40" s="24"/>
    </row>
    <row r="41" spans="1:9" ht="12.75" customHeight="1" x14ac:dyDescent="0.2">
      <c r="A41" s="14" t="s">
        <v>95</v>
      </c>
      <c r="B41" s="59" t="s">
        <v>92</v>
      </c>
      <c r="C41" s="59"/>
      <c r="D41" s="59"/>
      <c r="E41" s="59"/>
      <c r="F41" s="59"/>
      <c r="G41" s="59"/>
      <c r="H41" s="14" t="s">
        <v>93</v>
      </c>
      <c r="I41" s="24"/>
    </row>
    <row r="42" spans="1:9" ht="12.75" customHeight="1" x14ac:dyDescent="0.2">
      <c r="A42" s="77" t="s">
        <v>96</v>
      </c>
      <c r="B42" s="77"/>
      <c r="C42" s="77"/>
      <c r="D42" s="77"/>
      <c r="E42" s="77"/>
      <c r="F42" s="77"/>
      <c r="G42" s="77"/>
      <c r="H42" s="77"/>
      <c r="I42" s="27">
        <f>I43+I46</f>
        <v>0</v>
      </c>
    </row>
    <row r="43" spans="1:9" ht="25.5" customHeight="1" x14ac:dyDescent="0.2">
      <c r="A43" s="65" t="s">
        <v>97</v>
      </c>
      <c r="B43" s="65"/>
      <c r="C43" s="65"/>
      <c r="D43" s="65"/>
      <c r="E43" s="65"/>
      <c r="F43" s="65"/>
      <c r="G43" s="65"/>
      <c r="H43" s="14" t="s">
        <v>98</v>
      </c>
      <c r="I43" s="25">
        <f>(I44+I45)*'Mód. 3 - Provisão para Rescisão'!C2</f>
        <v>0</v>
      </c>
    </row>
    <row r="44" spans="1:9" ht="12.75" customHeight="1" x14ac:dyDescent="0.2">
      <c r="A44" s="14" t="s">
        <v>99</v>
      </c>
      <c r="B44" s="59" t="s">
        <v>100</v>
      </c>
      <c r="C44" s="59"/>
      <c r="D44" s="59"/>
      <c r="E44" s="59"/>
      <c r="F44" s="59"/>
      <c r="G44" s="59"/>
      <c r="H44" s="14" t="s">
        <v>101</v>
      </c>
      <c r="I44" s="24">
        <f>(I28+I31+I32+I35+I37+I38+I39+I40+I41)/12</f>
        <v>0</v>
      </c>
    </row>
    <row r="45" spans="1:9" ht="25.5" customHeight="1" x14ac:dyDescent="0.2">
      <c r="A45" s="14" t="s">
        <v>102</v>
      </c>
      <c r="B45" s="59" t="s">
        <v>103</v>
      </c>
      <c r="C45" s="59"/>
      <c r="D45" s="59"/>
      <c r="E45" s="59"/>
      <c r="F45" s="59"/>
      <c r="G45" s="59"/>
      <c r="H45" s="14" t="s">
        <v>104</v>
      </c>
      <c r="I45" s="24">
        <f>I35*40%</f>
        <v>0</v>
      </c>
    </row>
    <row r="46" spans="1:9" ht="12.75" customHeight="1" x14ac:dyDescent="0.2">
      <c r="A46" s="65" t="s">
        <v>105</v>
      </c>
      <c r="B46" s="65"/>
      <c r="C46" s="65"/>
      <c r="D46" s="65"/>
      <c r="E46" s="65"/>
      <c r="F46" s="65"/>
      <c r="G46" s="65"/>
      <c r="H46" s="14" t="s">
        <v>106</v>
      </c>
      <c r="I46" s="25">
        <f>I47*'Mód. 3 - Provisão para Rescisão'!C3</f>
        <v>0</v>
      </c>
    </row>
    <row r="47" spans="1:9" ht="25.5" customHeight="1" x14ac:dyDescent="0.2">
      <c r="A47" s="14" t="s">
        <v>107</v>
      </c>
      <c r="B47" s="59" t="s">
        <v>108</v>
      </c>
      <c r="C47" s="59"/>
      <c r="D47" s="59"/>
      <c r="E47" s="59"/>
      <c r="F47" s="59"/>
      <c r="G47" s="59"/>
      <c r="H47" s="14" t="s">
        <v>109</v>
      </c>
      <c r="I47" s="24">
        <f>I35*40%</f>
        <v>0</v>
      </c>
    </row>
    <row r="48" spans="1:9" ht="25.5" customHeight="1" x14ac:dyDescent="0.2">
      <c r="A48" s="77" t="s">
        <v>110</v>
      </c>
      <c r="B48" s="77"/>
      <c r="C48" s="77"/>
      <c r="D48" s="77"/>
      <c r="E48" s="77"/>
      <c r="F48" s="77"/>
      <c r="G48" s="77"/>
      <c r="H48" s="28" t="s">
        <v>111</v>
      </c>
      <c r="I48" s="27">
        <f>(((I28+I29+I42)/30)*'Mód. 4 - Custo de rep. do prof.'!C9)/12</f>
        <v>0</v>
      </c>
    </row>
    <row r="49" spans="1:9" ht="12.75" customHeight="1" x14ac:dyDescent="0.2">
      <c r="A49" s="77" t="s">
        <v>112</v>
      </c>
      <c r="B49" s="77"/>
      <c r="C49" s="77"/>
      <c r="D49" s="77"/>
      <c r="E49" s="77"/>
      <c r="F49" s="77"/>
      <c r="G49" s="77"/>
      <c r="H49" s="77"/>
      <c r="I49" s="22">
        <f>'Mód. 5 - Insumos diversos'!$A$94</f>
        <v>0</v>
      </c>
    </row>
    <row r="50" spans="1:9" ht="12.75" customHeight="1" x14ac:dyDescent="0.2">
      <c r="A50" s="77" t="s">
        <v>113</v>
      </c>
      <c r="B50" s="77"/>
      <c r="C50" s="77"/>
      <c r="D50" s="77"/>
      <c r="E50" s="77"/>
      <c r="F50" s="77"/>
      <c r="G50" s="77"/>
      <c r="H50" s="29">
        <f>'Mód. 6 - CITL'!C8</f>
        <v>0</v>
      </c>
      <c r="I50" s="22">
        <f>(I28+I29+I42+I48+I49)*H50</f>
        <v>0</v>
      </c>
    </row>
    <row r="51" spans="1:9" ht="12.75" customHeight="1" x14ac:dyDescent="0.2">
      <c r="A51" s="78" t="s">
        <v>114</v>
      </c>
      <c r="B51" s="78"/>
      <c r="C51" s="78"/>
      <c r="D51" s="78"/>
      <c r="E51" s="78"/>
      <c r="F51" s="78"/>
      <c r="G51" s="78"/>
      <c r="H51" s="78"/>
      <c r="I51" s="22">
        <f>ROUND(I28+I29+I42+I48+I49+I50,2)</f>
        <v>0</v>
      </c>
    </row>
  </sheetData>
  <sheetProtection sheet="1" objects="1" scenarios="1"/>
  <mergeCells count="61">
    <mergeCell ref="A49:H49"/>
    <mergeCell ref="A50:G50"/>
    <mergeCell ref="A51:H51"/>
    <mergeCell ref="B44:G44"/>
    <mergeCell ref="B45:G45"/>
    <mergeCell ref="A46:G46"/>
    <mergeCell ref="B47:G47"/>
    <mergeCell ref="A48:G48"/>
    <mergeCell ref="B39:G39"/>
    <mergeCell ref="B40:G40"/>
    <mergeCell ref="B41:G41"/>
    <mergeCell ref="A42:H42"/>
    <mergeCell ref="A43:G43"/>
    <mergeCell ref="B34:G34"/>
    <mergeCell ref="B35:G35"/>
    <mergeCell ref="A36:H36"/>
    <mergeCell ref="B37:G37"/>
    <mergeCell ref="B38:G38"/>
    <mergeCell ref="A29:H29"/>
    <mergeCell ref="A30:H30"/>
    <mergeCell ref="B31:G31"/>
    <mergeCell ref="B32:G32"/>
    <mergeCell ref="A33:H33"/>
    <mergeCell ref="B25:E25"/>
    <mergeCell ref="F25:I25"/>
    <mergeCell ref="B26:E26"/>
    <mergeCell ref="F26:I26"/>
    <mergeCell ref="A28:H28"/>
    <mergeCell ref="B22:E22"/>
    <mergeCell ref="F22:I22"/>
    <mergeCell ref="B23:E23"/>
    <mergeCell ref="F23:I23"/>
    <mergeCell ref="B24:E24"/>
    <mergeCell ref="F24:I24"/>
    <mergeCell ref="A18:B18"/>
    <mergeCell ref="C18:E18"/>
    <mergeCell ref="F18:I18"/>
    <mergeCell ref="A20:I20"/>
    <mergeCell ref="A21:I21"/>
    <mergeCell ref="B14:G14"/>
    <mergeCell ref="H14:I14"/>
    <mergeCell ref="A16:I16"/>
    <mergeCell ref="A17:B17"/>
    <mergeCell ref="C17:E17"/>
    <mergeCell ref="F17:I17"/>
    <mergeCell ref="B11:G11"/>
    <mergeCell ref="H11:I11"/>
    <mergeCell ref="B12:G12"/>
    <mergeCell ref="H12:I12"/>
    <mergeCell ref="B13:G13"/>
    <mergeCell ref="H13:I13"/>
    <mergeCell ref="A6:I6"/>
    <mergeCell ref="A7:I7"/>
    <mergeCell ref="A9:I9"/>
    <mergeCell ref="B10:G10"/>
    <mergeCell ref="H10:I10"/>
    <mergeCell ref="A1:I1"/>
    <mergeCell ref="A2:I2"/>
    <mergeCell ref="A3:I3"/>
    <mergeCell ref="A4:I4"/>
    <mergeCell ref="A5:I5"/>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showGridLines="0" topLeftCell="A13" zoomScaleNormal="100" workbookViewId="0">
      <selection activeCell="I45" sqref="I45"/>
    </sheetView>
  </sheetViews>
  <sheetFormatPr defaultRowHeight="12.75" x14ac:dyDescent="0.2"/>
  <cols>
    <col min="1" max="1" width="6.28515625" style="11" customWidth="1"/>
    <col min="2" max="2" width="16.28515625" style="11" customWidth="1"/>
    <col min="3" max="3" width="5.85546875" style="11" customWidth="1"/>
    <col min="4" max="4" width="8.5703125" style="11" customWidth="1"/>
    <col min="5" max="5" width="8.42578125" style="11" customWidth="1"/>
    <col min="6" max="6" width="6" style="11" customWidth="1"/>
    <col min="7" max="7" width="6.42578125" style="11" customWidth="1"/>
    <col min="8" max="8" width="40.28515625" style="11" customWidth="1"/>
    <col min="9" max="9" width="24.28515625" style="30" customWidth="1"/>
    <col min="10" max="1025" width="11.42578125" style="11" customWidth="1"/>
    <col min="1026" max="16384" width="9.140625" style="12"/>
  </cols>
  <sheetData>
    <row r="1" spans="1:9" ht="12.75" customHeight="1" x14ac:dyDescent="0.2">
      <c r="A1" s="56" t="s">
        <v>51</v>
      </c>
      <c r="B1" s="56"/>
      <c r="C1" s="56"/>
      <c r="D1" s="56"/>
      <c r="E1" s="56"/>
      <c r="F1" s="56"/>
      <c r="G1" s="56"/>
      <c r="H1" s="56"/>
      <c r="I1" s="56"/>
    </row>
    <row r="2" spans="1:9" ht="12.75" customHeight="1" x14ac:dyDescent="0.2">
      <c r="A2" s="71" t="s">
        <v>52</v>
      </c>
      <c r="B2" s="71"/>
      <c r="C2" s="71"/>
      <c r="D2" s="71"/>
      <c r="E2" s="71"/>
      <c r="F2" s="71"/>
      <c r="G2" s="71"/>
      <c r="H2" s="71"/>
      <c r="I2" s="71"/>
    </row>
    <row r="3" spans="1:9" ht="12.75" customHeight="1" x14ac:dyDescent="0.2">
      <c r="A3" s="58" t="s">
        <v>53</v>
      </c>
      <c r="B3" s="58"/>
      <c r="C3" s="58"/>
      <c r="D3" s="58"/>
      <c r="E3" s="58"/>
      <c r="F3" s="58"/>
      <c r="G3" s="58"/>
      <c r="H3" s="58"/>
      <c r="I3" s="58"/>
    </row>
    <row r="4" spans="1:9" ht="12.75" customHeight="1" x14ac:dyDescent="0.2">
      <c r="A4" s="58" t="s">
        <v>54</v>
      </c>
      <c r="B4" s="58"/>
      <c r="C4" s="58"/>
      <c r="D4" s="58"/>
      <c r="E4" s="58"/>
      <c r="F4" s="58"/>
      <c r="G4" s="58"/>
      <c r="H4" s="58"/>
      <c r="I4" s="58"/>
    </row>
    <row r="5" spans="1:9" ht="12.75" customHeight="1" x14ac:dyDescent="0.2">
      <c r="A5" s="58" t="s">
        <v>55</v>
      </c>
      <c r="B5" s="58"/>
      <c r="C5" s="58"/>
      <c r="D5" s="58"/>
      <c r="E5" s="58"/>
      <c r="F5" s="58"/>
      <c r="G5" s="58"/>
      <c r="H5" s="58"/>
      <c r="I5" s="58"/>
    </row>
    <row r="6" spans="1:9" ht="12.75" customHeight="1" x14ac:dyDescent="0.2">
      <c r="A6" s="58" t="s">
        <v>56</v>
      </c>
      <c r="B6" s="58"/>
      <c r="C6" s="58"/>
      <c r="D6" s="58"/>
      <c r="E6" s="58"/>
      <c r="F6" s="58"/>
      <c r="G6" s="58"/>
      <c r="H6" s="58"/>
      <c r="I6" s="58"/>
    </row>
    <row r="7" spans="1:9" ht="12.75" customHeight="1" x14ac:dyDescent="0.2">
      <c r="A7" s="72" t="s">
        <v>57</v>
      </c>
      <c r="B7" s="72"/>
      <c r="C7" s="72"/>
      <c r="D7" s="72"/>
      <c r="E7" s="72"/>
      <c r="F7" s="72"/>
      <c r="G7" s="72"/>
      <c r="H7" s="72"/>
      <c r="I7" s="72"/>
    </row>
    <row r="9" spans="1:9" ht="12.75" customHeight="1" x14ac:dyDescent="0.2">
      <c r="A9" s="56" t="s">
        <v>58</v>
      </c>
      <c r="B9" s="56"/>
      <c r="C9" s="56"/>
      <c r="D9" s="56"/>
      <c r="E9" s="56"/>
      <c r="F9" s="56"/>
      <c r="G9" s="56"/>
      <c r="H9" s="56"/>
      <c r="I9" s="56"/>
    </row>
    <row r="10" spans="1:9" ht="12.75" customHeight="1" x14ac:dyDescent="0.2">
      <c r="A10" s="14" t="s">
        <v>12</v>
      </c>
      <c r="B10" s="59" t="s">
        <v>59</v>
      </c>
      <c r="C10" s="59"/>
      <c r="D10" s="59"/>
      <c r="E10" s="59"/>
      <c r="F10" s="59"/>
      <c r="G10" s="59"/>
      <c r="H10" s="72"/>
      <c r="I10" s="72"/>
    </row>
    <row r="11" spans="1:9" ht="12.75" customHeight="1" x14ac:dyDescent="0.2">
      <c r="A11" s="14" t="s">
        <v>14</v>
      </c>
      <c r="B11" s="59" t="s">
        <v>15</v>
      </c>
      <c r="C11" s="59"/>
      <c r="D11" s="59"/>
      <c r="E11" s="59"/>
      <c r="F11" s="59"/>
      <c r="G11" s="59"/>
      <c r="H11" s="72"/>
      <c r="I11" s="72"/>
    </row>
    <row r="12" spans="1:9" ht="12.75" customHeight="1" x14ac:dyDescent="0.2">
      <c r="A12" s="14" t="s">
        <v>16</v>
      </c>
      <c r="B12" s="59" t="s">
        <v>17</v>
      </c>
      <c r="C12" s="59"/>
      <c r="D12" s="59"/>
      <c r="E12" s="59"/>
      <c r="F12" s="59"/>
      <c r="G12" s="59"/>
      <c r="H12" s="72"/>
      <c r="I12" s="72"/>
    </row>
    <row r="13" spans="1:9" ht="12.75" customHeight="1" x14ac:dyDescent="0.2">
      <c r="A13" s="14" t="s">
        <v>18</v>
      </c>
      <c r="B13" s="59" t="s">
        <v>60</v>
      </c>
      <c r="C13" s="59"/>
      <c r="D13" s="59"/>
      <c r="E13" s="59"/>
      <c r="F13" s="59"/>
      <c r="G13" s="59"/>
      <c r="H13" s="72"/>
      <c r="I13" s="72"/>
    </row>
    <row r="14" spans="1:9" ht="12.75" customHeight="1" x14ac:dyDescent="0.2">
      <c r="A14" s="14" t="s">
        <v>61</v>
      </c>
      <c r="B14" s="59" t="s">
        <v>62</v>
      </c>
      <c r="C14" s="59"/>
      <c r="D14" s="59"/>
      <c r="E14" s="59"/>
      <c r="F14" s="59"/>
      <c r="G14" s="59"/>
      <c r="H14" s="76">
        <v>29</v>
      </c>
      <c r="I14" s="76"/>
    </row>
    <row r="16" spans="1:9" ht="12.75" customHeight="1" x14ac:dyDescent="0.2">
      <c r="A16" s="56" t="s">
        <v>63</v>
      </c>
      <c r="B16" s="56"/>
      <c r="C16" s="56"/>
      <c r="D16" s="56"/>
      <c r="E16" s="56"/>
      <c r="F16" s="56"/>
      <c r="G16" s="56"/>
      <c r="H16" s="56"/>
      <c r="I16" s="56"/>
    </row>
    <row r="17" spans="1:9" ht="12.75" customHeight="1" x14ac:dyDescent="0.2">
      <c r="A17" s="61" t="s">
        <v>64</v>
      </c>
      <c r="B17" s="61"/>
      <c r="C17" s="61" t="s">
        <v>65</v>
      </c>
      <c r="D17" s="61"/>
      <c r="E17" s="61"/>
      <c r="F17" s="61" t="s">
        <v>66</v>
      </c>
      <c r="G17" s="61"/>
      <c r="H17" s="61"/>
      <c r="I17" s="61"/>
    </row>
    <row r="18" spans="1:9" ht="12.75" customHeight="1" x14ac:dyDescent="0.2">
      <c r="A18" s="79" t="s">
        <v>29</v>
      </c>
      <c r="B18" s="79"/>
      <c r="C18" s="76" t="s">
        <v>67</v>
      </c>
      <c r="D18" s="76"/>
      <c r="E18" s="76"/>
      <c r="F18" s="76">
        <v>12</v>
      </c>
      <c r="G18" s="76"/>
      <c r="H18" s="76"/>
      <c r="I18" s="76"/>
    </row>
    <row r="20" spans="1:9" ht="12.75" customHeight="1" x14ac:dyDescent="0.2">
      <c r="A20" s="56" t="s">
        <v>68</v>
      </c>
      <c r="B20" s="56"/>
      <c r="C20" s="56"/>
      <c r="D20" s="56"/>
      <c r="E20" s="56"/>
      <c r="F20" s="56"/>
      <c r="G20" s="56"/>
      <c r="H20" s="56"/>
      <c r="I20" s="56"/>
    </row>
    <row r="21" spans="1:9" ht="12.75" customHeight="1" x14ac:dyDescent="0.2">
      <c r="A21" s="56" t="s">
        <v>69</v>
      </c>
      <c r="B21" s="56"/>
      <c r="C21" s="56"/>
      <c r="D21" s="56"/>
      <c r="E21" s="56"/>
      <c r="F21" s="56"/>
      <c r="G21" s="56"/>
      <c r="H21" s="56"/>
      <c r="I21" s="56"/>
    </row>
    <row r="22" spans="1:9" ht="12.75" customHeight="1" x14ac:dyDescent="0.2">
      <c r="A22" s="14">
        <v>1</v>
      </c>
      <c r="B22" s="59" t="s">
        <v>70</v>
      </c>
      <c r="C22" s="59"/>
      <c r="D22" s="59"/>
      <c r="E22" s="59"/>
      <c r="F22" s="72"/>
      <c r="G22" s="72"/>
      <c r="H22" s="72"/>
      <c r="I22" s="72"/>
    </row>
    <row r="23" spans="1:9" ht="12.75" customHeight="1" x14ac:dyDescent="0.2">
      <c r="A23" s="14">
        <v>2</v>
      </c>
      <c r="B23" s="59" t="s">
        <v>71</v>
      </c>
      <c r="C23" s="59"/>
      <c r="D23" s="59"/>
      <c r="E23" s="59"/>
      <c r="F23" s="72"/>
      <c r="G23" s="72"/>
      <c r="H23" s="72"/>
      <c r="I23" s="72"/>
    </row>
    <row r="24" spans="1:9" ht="12.75" customHeight="1" x14ac:dyDescent="0.2">
      <c r="A24" s="14">
        <v>3</v>
      </c>
      <c r="B24" s="59" t="s">
        <v>72</v>
      </c>
      <c r="C24" s="59"/>
      <c r="D24" s="59"/>
      <c r="E24" s="59"/>
      <c r="F24" s="72"/>
      <c r="G24" s="72"/>
      <c r="H24" s="72"/>
      <c r="I24" s="72"/>
    </row>
    <row r="25" spans="1:9" ht="12.75" customHeight="1" x14ac:dyDescent="0.2">
      <c r="A25" s="14">
        <v>4</v>
      </c>
      <c r="B25" s="59" t="s">
        <v>73</v>
      </c>
      <c r="C25" s="59"/>
      <c r="D25" s="59"/>
      <c r="E25" s="59"/>
      <c r="F25" s="72"/>
      <c r="G25" s="72"/>
      <c r="H25" s="72"/>
      <c r="I25" s="72"/>
    </row>
    <row r="26" spans="1:9" ht="12.75" customHeight="1" x14ac:dyDescent="0.2">
      <c r="A26" s="14">
        <v>5</v>
      </c>
      <c r="B26" s="59" t="s">
        <v>74</v>
      </c>
      <c r="C26" s="59"/>
      <c r="D26" s="59"/>
      <c r="E26" s="59"/>
      <c r="F26" s="72"/>
      <c r="G26" s="72"/>
      <c r="H26" s="72"/>
      <c r="I26" s="72"/>
    </row>
    <row r="28" spans="1:9" ht="12.75" customHeight="1" x14ac:dyDescent="0.2">
      <c r="A28" s="77" t="s">
        <v>75</v>
      </c>
      <c r="B28" s="77"/>
      <c r="C28" s="77"/>
      <c r="D28" s="77"/>
      <c r="E28" s="77"/>
      <c r="F28" s="77"/>
      <c r="G28" s="77"/>
      <c r="H28" s="77"/>
      <c r="I28" s="22">
        <f>'Mód. 1 - Composição da Remun.'!F8</f>
        <v>0</v>
      </c>
    </row>
    <row r="29" spans="1:9" ht="12.75" customHeight="1" x14ac:dyDescent="0.2">
      <c r="A29" s="77" t="s">
        <v>76</v>
      </c>
      <c r="B29" s="77"/>
      <c r="C29" s="77"/>
      <c r="D29" s="77"/>
      <c r="E29" s="77"/>
      <c r="F29" s="77"/>
      <c r="G29" s="77"/>
      <c r="H29" s="77"/>
      <c r="I29" s="22">
        <f>I30+I33+I36</f>
        <v>0</v>
      </c>
    </row>
    <row r="30" spans="1:9" ht="12.75" customHeight="1" x14ac:dyDescent="0.2">
      <c r="A30" s="65" t="s">
        <v>77</v>
      </c>
      <c r="B30" s="65"/>
      <c r="C30" s="65"/>
      <c r="D30" s="65"/>
      <c r="E30" s="65"/>
      <c r="F30" s="65"/>
      <c r="G30" s="65"/>
      <c r="H30" s="65"/>
      <c r="I30" s="23">
        <f>I31+I32</f>
        <v>0</v>
      </c>
    </row>
    <row r="31" spans="1:9" ht="12.75" customHeight="1" x14ac:dyDescent="0.2">
      <c r="A31" s="14" t="s">
        <v>12</v>
      </c>
      <c r="B31" s="59" t="s">
        <v>78</v>
      </c>
      <c r="C31" s="59"/>
      <c r="D31" s="59"/>
      <c r="E31" s="59"/>
      <c r="F31" s="59"/>
      <c r="G31" s="59"/>
      <c r="H31" s="14" t="s">
        <v>79</v>
      </c>
      <c r="I31" s="24">
        <f>ROUND(I28/12,2)</f>
        <v>0</v>
      </c>
    </row>
    <row r="32" spans="1:9" ht="12.75" customHeight="1" x14ac:dyDescent="0.2">
      <c r="A32" s="14" t="s">
        <v>14</v>
      </c>
      <c r="B32" s="59" t="s">
        <v>80</v>
      </c>
      <c r="C32" s="59"/>
      <c r="D32" s="59"/>
      <c r="E32" s="59"/>
      <c r="F32" s="59"/>
      <c r="G32" s="59"/>
      <c r="H32" s="14" t="s">
        <v>81</v>
      </c>
      <c r="I32" s="24">
        <f>ROUND((I28/12)+((I28/12)/3),2)</f>
        <v>0</v>
      </c>
    </row>
    <row r="33" spans="1:9" ht="12.75" customHeight="1" x14ac:dyDescent="0.2">
      <c r="A33" s="65" t="s">
        <v>82</v>
      </c>
      <c r="B33" s="65"/>
      <c r="C33" s="65"/>
      <c r="D33" s="65"/>
      <c r="E33" s="65"/>
      <c r="F33" s="65"/>
      <c r="G33" s="65"/>
      <c r="H33" s="65"/>
      <c r="I33" s="25">
        <f>I34+I35</f>
        <v>0</v>
      </c>
    </row>
    <row r="34" spans="1:9" ht="12.75" customHeight="1" x14ac:dyDescent="0.2">
      <c r="A34" s="14" t="s">
        <v>16</v>
      </c>
      <c r="B34" s="59" t="s">
        <v>83</v>
      </c>
      <c r="C34" s="59"/>
      <c r="D34" s="59"/>
      <c r="E34" s="59"/>
      <c r="F34" s="59"/>
      <c r="G34" s="59"/>
      <c r="H34" s="26">
        <f>'Mód. 2 - Encargos e Benefíc.'!C10-'Mód. 2 - Encargos e Benefíc.'!C9</f>
        <v>0</v>
      </c>
      <c r="I34" s="24">
        <f>ROUND(((I28+I30)*H34),2)</f>
        <v>0</v>
      </c>
    </row>
    <row r="35" spans="1:9" ht="12.75" customHeight="1" x14ac:dyDescent="0.2">
      <c r="A35" s="14" t="s">
        <v>18</v>
      </c>
      <c r="B35" s="59" t="s">
        <v>84</v>
      </c>
      <c r="C35" s="59"/>
      <c r="D35" s="59"/>
      <c r="E35" s="59"/>
      <c r="F35" s="59"/>
      <c r="G35" s="59"/>
      <c r="H35" s="26">
        <f>'Mód. 2 - Encargos e Benefíc.'!C9</f>
        <v>0</v>
      </c>
      <c r="I35" s="24">
        <f>ROUND(((I28+I30)*H35),2)</f>
        <v>0</v>
      </c>
    </row>
    <row r="36" spans="1:9" ht="12.75" customHeight="1" x14ac:dyDescent="0.2">
      <c r="A36" s="65" t="s">
        <v>85</v>
      </c>
      <c r="B36" s="65"/>
      <c r="C36" s="65"/>
      <c r="D36" s="65"/>
      <c r="E36" s="65"/>
      <c r="F36" s="65"/>
      <c r="G36" s="65"/>
      <c r="H36" s="65"/>
      <c r="I36" s="25">
        <f>SUM(I37:I41)</f>
        <v>0</v>
      </c>
    </row>
    <row r="37" spans="1:9" ht="25.5" customHeight="1" x14ac:dyDescent="0.2">
      <c r="A37" s="14" t="s">
        <v>61</v>
      </c>
      <c r="B37" s="59" t="s">
        <v>86</v>
      </c>
      <c r="C37" s="59"/>
      <c r="D37" s="59"/>
      <c r="E37" s="59"/>
      <c r="F37" s="59"/>
      <c r="G37" s="59"/>
      <c r="H37" s="14" t="s">
        <v>87</v>
      </c>
      <c r="I37" s="24">
        <f>IF('Mód. 2 - Encargos e Benefíc.'!D19&gt;=0,'Mód. 2 - Encargos e Benefíc.'!D19,0)</f>
        <v>0</v>
      </c>
    </row>
    <row r="38" spans="1:9" ht="12.75" customHeight="1" x14ac:dyDescent="0.2">
      <c r="A38" s="14" t="s">
        <v>88</v>
      </c>
      <c r="B38" s="59" t="s">
        <v>89</v>
      </c>
      <c r="C38" s="59"/>
      <c r="D38" s="59"/>
      <c r="E38" s="59"/>
      <c r="F38" s="59"/>
      <c r="G38" s="59"/>
      <c r="H38" s="14" t="s">
        <v>90</v>
      </c>
      <c r="I38" s="24">
        <f>'Mód. 2 - Encargos e Benefíc.'!D25</f>
        <v>0</v>
      </c>
    </row>
    <row r="39" spans="1:9" ht="12.75" customHeight="1" x14ac:dyDescent="0.2">
      <c r="A39" s="14" t="s">
        <v>91</v>
      </c>
      <c r="B39" s="59" t="s">
        <v>92</v>
      </c>
      <c r="C39" s="59"/>
      <c r="D39" s="59"/>
      <c r="E39" s="59"/>
      <c r="F39" s="59"/>
      <c r="G39" s="59"/>
      <c r="H39" s="14" t="s">
        <v>93</v>
      </c>
      <c r="I39" s="24"/>
    </row>
    <row r="40" spans="1:9" ht="12.75" customHeight="1" x14ac:dyDescent="0.2">
      <c r="A40" s="14" t="s">
        <v>94</v>
      </c>
      <c r="B40" s="59" t="s">
        <v>92</v>
      </c>
      <c r="C40" s="59"/>
      <c r="D40" s="59"/>
      <c r="E40" s="59"/>
      <c r="F40" s="59"/>
      <c r="G40" s="59"/>
      <c r="H40" s="14" t="s">
        <v>93</v>
      </c>
      <c r="I40" s="24"/>
    </row>
    <row r="41" spans="1:9" ht="12.75" customHeight="1" x14ac:dyDescent="0.2">
      <c r="A41" s="14" t="s">
        <v>95</v>
      </c>
      <c r="B41" s="59" t="s">
        <v>92</v>
      </c>
      <c r="C41" s="59"/>
      <c r="D41" s="59"/>
      <c r="E41" s="59"/>
      <c r="F41" s="59"/>
      <c r="G41" s="59"/>
      <c r="H41" s="14" t="s">
        <v>93</v>
      </c>
      <c r="I41" s="24"/>
    </row>
    <row r="42" spans="1:9" ht="12.75" customHeight="1" x14ac:dyDescent="0.2">
      <c r="A42" s="77" t="s">
        <v>96</v>
      </c>
      <c r="B42" s="77"/>
      <c r="C42" s="77"/>
      <c r="D42" s="77"/>
      <c r="E42" s="77"/>
      <c r="F42" s="77"/>
      <c r="G42" s="77"/>
      <c r="H42" s="77"/>
      <c r="I42" s="27">
        <f>I43+I46</f>
        <v>0</v>
      </c>
    </row>
    <row r="43" spans="1:9" ht="25.5" customHeight="1" x14ac:dyDescent="0.2">
      <c r="A43" s="65" t="s">
        <v>97</v>
      </c>
      <c r="B43" s="65"/>
      <c r="C43" s="65"/>
      <c r="D43" s="65"/>
      <c r="E43" s="65"/>
      <c r="F43" s="65"/>
      <c r="G43" s="65"/>
      <c r="H43" s="14" t="s">
        <v>98</v>
      </c>
      <c r="I43" s="25">
        <f>(I44+I45)*'Mód. 3 - Provisão para Rescisão'!D2</f>
        <v>0</v>
      </c>
    </row>
    <row r="44" spans="1:9" ht="12.75" customHeight="1" x14ac:dyDescent="0.2">
      <c r="A44" s="14" t="s">
        <v>99</v>
      </c>
      <c r="B44" s="59" t="s">
        <v>100</v>
      </c>
      <c r="C44" s="59"/>
      <c r="D44" s="59"/>
      <c r="E44" s="59"/>
      <c r="F44" s="59"/>
      <c r="G44" s="59"/>
      <c r="H44" s="14" t="s">
        <v>101</v>
      </c>
      <c r="I44" s="24">
        <f>(I28+I31+I32+I35+I37+I38+I39+I40+I41)/12</f>
        <v>0</v>
      </c>
    </row>
    <row r="45" spans="1:9" ht="25.5" customHeight="1" x14ac:dyDescent="0.2">
      <c r="A45" s="14" t="s">
        <v>102</v>
      </c>
      <c r="B45" s="59" t="s">
        <v>103</v>
      </c>
      <c r="C45" s="59"/>
      <c r="D45" s="59"/>
      <c r="E45" s="59"/>
      <c r="F45" s="59"/>
      <c r="G45" s="59"/>
      <c r="H45" s="14" t="s">
        <v>104</v>
      </c>
      <c r="I45" s="24">
        <f>I35*40%</f>
        <v>0</v>
      </c>
    </row>
    <row r="46" spans="1:9" ht="12.75" customHeight="1" x14ac:dyDescent="0.2">
      <c r="A46" s="65" t="s">
        <v>105</v>
      </c>
      <c r="B46" s="65"/>
      <c r="C46" s="65"/>
      <c r="D46" s="65"/>
      <c r="E46" s="65"/>
      <c r="F46" s="65"/>
      <c r="G46" s="65"/>
      <c r="H46" s="14" t="s">
        <v>106</v>
      </c>
      <c r="I46" s="25">
        <f>I47*'Mód. 3 - Provisão para Rescisão'!D3</f>
        <v>0</v>
      </c>
    </row>
    <row r="47" spans="1:9" ht="25.5" customHeight="1" x14ac:dyDescent="0.2">
      <c r="A47" s="14" t="s">
        <v>107</v>
      </c>
      <c r="B47" s="59" t="s">
        <v>108</v>
      </c>
      <c r="C47" s="59"/>
      <c r="D47" s="59"/>
      <c r="E47" s="59"/>
      <c r="F47" s="59"/>
      <c r="G47" s="59"/>
      <c r="H47" s="14" t="s">
        <v>109</v>
      </c>
      <c r="I47" s="24">
        <f>I35*40%</f>
        <v>0</v>
      </c>
    </row>
    <row r="48" spans="1:9" ht="25.5" customHeight="1" x14ac:dyDescent="0.2">
      <c r="A48" s="77" t="s">
        <v>110</v>
      </c>
      <c r="B48" s="77"/>
      <c r="C48" s="77"/>
      <c r="D48" s="77"/>
      <c r="E48" s="77"/>
      <c r="F48" s="77"/>
      <c r="G48" s="77"/>
      <c r="H48" s="28" t="s">
        <v>111</v>
      </c>
      <c r="I48" s="27">
        <f>(((I28+I29+I42)/30)*'Mód. 4 - Custo de rep. do prof.'!D9)/12</f>
        <v>0</v>
      </c>
    </row>
    <row r="49" spans="1:9" ht="12.75" customHeight="1" x14ac:dyDescent="0.2">
      <c r="A49" s="77" t="s">
        <v>112</v>
      </c>
      <c r="B49" s="77"/>
      <c r="C49" s="77"/>
      <c r="D49" s="77"/>
      <c r="E49" s="77"/>
      <c r="F49" s="77"/>
      <c r="G49" s="77"/>
      <c r="H49" s="77"/>
      <c r="I49" s="22">
        <f>'Mód. 5 - Insumos diversos'!$A$94</f>
        <v>0</v>
      </c>
    </row>
    <row r="50" spans="1:9" ht="12.75" customHeight="1" x14ac:dyDescent="0.2">
      <c r="A50" s="77" t="s">
        <v>113</v>
      </c>
      <c r="B50" s="77"/>
      <c r="C50" s="77"/>
      <c r="D50" s="77"/>
      <c r="E50" s="77"/>
      <c r="F50" s="77"/>
      <c r="G50" s="77"/>
      <c r="H50" s="29">
        <f>'Mód. 6 - CITL'!D8</f>
        <v>0</v>
      </c>
      <c r="I50" s="22">
        <f>(I28+I29+I42+I48+I49)*H50</f>
        <v>0</v>
      </c>
    </row>
    <row r="51" spans="1:9" ht="12.75" customHeight="1" x14ac:dyDescent="0.2">
      <c r="A51" s="78" t="s">
        <v>114</v>
      </c>
      <c r="B51" s="78"/>
      <c r="C51" s="78"/>
      <c r="D51" s="78"/>
      <c r="E51" s="78"/>
      <c r="F51" s="78"/>
      <c r="G51" s="78"/>
      <c r="H51" s="78"/>
      <c r="I51" s="22">
        <f>ROUND(I28+I29+I42+I48+I49+I50,2)</f>
        <v>0</v>
      </c>
    </row>
  </sheetData>
  <sheetProtection sheet="1" objects="1" scenarios="1"/>
  <mergeCells count="61">
    <mergeCell ref="A49:H49"/>
    <mergeCell ref="A50:G50"/>
    <mergeCell ref="A51:H51"/>
    <mergeCell ref="B44:G44"/>
    <mergeCell ref="B45:G45"/>
    <mergeCell ref="A46:G46"/>
    <mergeCell ref="B47:G47"/>
    <mergeCell ref="A48:G48"/>
    <mergeCell ref="B39:G39"/>
    <mergeCell ref="B40:G40"/>
    <mergeCell ref="B41:G41"/>
    <mergeCell ref="A42:H42"/>
    <mergeCell ref="A43:G43"/>
    <mergeCell ref="B34:G34"/>
    <mergeCell ref="B35:G35"/>
    <mergeCell ref="A36:H36"/>
    <mergeCell ref="B37:G37"/>
    <mergeCell ref="B38:G38"/>
    <mergeCell ref="A29:H29"/>
    <mergeCell ref="A30:H30"/>
    <mergeCell ref="B31:G31"/>
    <mergeCell ref="B32:G32"/>
    <mergeCell ref="A33:H33"/>
    <mergeCell ref="B25:E25"/>
    <mergeCell ref="F25:I25"/>
    <mergeCell ref="B26:E26"/>
    <mergeCell ref="F26:I26"/>
    <mergeCell ref="A28:H28"/>
    <mergeCell ref="B22:E22"/>
    <mergeCell ref="F22:I22"/>
    <mergeCell ref="B23:E23"/>
    <mergeCell ref="F23:I23"/>
    <mergeCell ref="B24:E24"/>
    <mergeCell ref="F24:I24"/>
    <mergeCell ref="A18:B18"/>
    <mergeCell ref="C18:E18"/>
    <mergeCell ref="F18:I18"/>
    <mergeCell ref="A20:I20"/>
    <mergeCell ref="A21:I21"/>
    <mergeCell ref="B14:G14"/>
    <mergeCell ref="H14:I14"/>
    <mergeCell ref="A16:I16"/>
    <mergeCell ref="A17:B17"/>
    <mergeCell ref="C17:E17"/>
    <mergeCell ref="F17:I17"/>
    <mergeCell ref="B11:G11"/>
    <mergeCell ref="H11:I11"/>
    <mergeCell ref="B12:G12"/>
    <mergeCell ref="H12:I12"/>
    <mergeCell ref="B13:G13"/>
    <mergeCell ref="H13:I13"/>
    <mergeCell ref="A6:I6"/>
    <mergeCell ref="A7:I7"/>
    <mergeCell ref="A9:I9"/>
    <mergeCell ref="B10:G10"/>
    <mergeCell ref="H10:I10"/>
    <mergeCell ref="A1:I1"/>
    <mergeCell ref="A2:I2"/>
    <mergeCell ref="A3:I3"/>
    <mergeCell ref="A4:I4"/>
    <mergeCell ref="A5:I5"/>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showGridLines="0" topLeftCell="A10" zoomScaleNormal="100" workbookViewId="0">
      <selection activeCell="I45" sqref="I45"/>
    </sheetView>
  </sheetViews>
  <sheetFormatPr defaultRowHeight="12.75" x14ac:dyDescent="0.2"/>
  <cols>
    <col min="1" max="1" width="6.28515625" style="11" customWidth="1"/>
    <col min="2" max="2" width="16.28515625" style="11" customWidth="1"/>
    <col min="3" max="3" width="5.85546875" style="11" customWidth="1"/>
    <col min="4" max="4" width="8.5703125" style="11" customWidth="1"/>
    <col min="5" max="5" width="8.42578125" style="11" customWidth="1"/>
    <col min="6" max="6" width="6" style="11" customWidth="1"/>
    <col min="7" max="7" width="6.42578125" style="11" customWidth="1"/>
    <col min="8" max="8" width="40.28515625" style="11" customWidth="1"/>
    <col min="9" max="9" width="24.28515625" style="30" customWidth="1"/>
    <col min="10" max="1025" width="11.42578125" style="11" customWidth="1"/>
    <col min="1026" max="16384" width="9.140625" style="12"/>
  </cols>
  <sheetData>
    <row r="1" spans="1:9" ht="12.75" customHeight="1" x14ac:dyDescent="0.2">
      <c r="A1" s="56" t="s">
        <v>51</v>
      </c>
      <c r="B1" s="56"/>
      <c r="C1" s="56"/>
      <c r="D1" s="56"/>
      <c r="E1" s="56"/>
      <c r="F1" s="56"/>
      <c r="G1" s="56"/>
      <c r="H1" s="56"/>
      <c r="I1" s="56"/>
    </row>
    <row r="2" spans="1:9" ht="12.75" customHeight="1" x14ac:dyDescent="0.2">
      <c r="A2" s="80" t="s">
        <v>52</v>
      </c>
      <c r="B2" s="80"/>
      <c r="C2" s="80"/>
      <c r="D2" s="80"/>
      <c r="E2" s="80"/>
      <c r="F2" s="80"/>
      <c r="G2" s="80"/>
      <c r="H2" s="80"/>
      <c r="I2" s="80"/>
    </row>
    <row r="3" spans="1:9" ht="12.75" customHeight="1" x14ac:dyDescent="0.2">
      <c r="A3" s="58" t="s">
        <v>53</v>
      </c>
      <c r="B3" s="58"/>
      <c r="C3" s="58"/>
      <c r="D3" s="58"/>
      <c r="E3" s="58"/>
      <c r="F3" s="58"/>
      <c r="G3" s="58"/>
      <c r="H3" s="58"/>
      <c r="I3" s="58"/>
    </row>
    <row r="4" spans="1:9" ht="12.75" customHeight="1" x14ac:dyDescent="0.2">
      <c r="A4" s="58" t="s">
        <v>54</v>
      </c>
      <c r="B4" s="58"/>
      <c r="C4" s="58"/>
      <c r="D4" s="58"/>
      <c r="E4" s="58"/>
      <c r="F4" s="58"/>
      <c r="G4" s="58"/>
      <c r="H4" s="58"/>
      <c r="I4" s="58"/>
    </row>
    <row r="5" spans="1:9" ht="12.75" customHeight="1" x14ac:dyDescent="0.2">
      <c r="A5" s="58" t="s">
        <v>55</v>
      </c>
      <c r="B5" s="58"/>
      <c r="C5" s="58"/>
      <c r="D5" s="58"/>
      <c r="E5" s="58"/>
      <c r="F5" s="58"/>
      <c r="G5" s="58"/>
      <c r="H5" s="58"/>
      <c r="I5" s="58"/>
    </row>
    <row r="6" spans="1:9" ht="12.75" customHeight="1" x14ac:dyDescent="0.2">
      <c r="A6" s="58" t="s">
        <v>56</v>
      </c>
      <c r="B6" s="58"/>
      <c r="C6" s="58"/>
      <c r="D6" s="58"/>
      <c r="E6" s="58"/>
      <c r="F6" s="58"/>
      <c r="G6" s="58"/>
      <c r="H6" s="58"/>
      <c r="I6" s="58"/>
    </row>
    <row r="7" spans="1:9" ht="12.75" customHeight="1" x14ac:dyDescent="0.2">
      <c r="A7" s="72" t="s">
        <v>57</v>
      </c>
      <c r="B7" s="72"/>
      <c r="C7" s="72"/>
      <c r="D7" s="72"/>
      <c r="E7" s="72"/>
      <c r="F7" s="72"/>
      <c r="G7" s="72"/>
      <c r="H7" s="72"/>
      <c r="I7" s="72"/>
    </row>
    <row r="9" spans="1:9" ht="12.75" customHeight="1" x14ac:dyDescent="0.2">
      <c r="A9" s="56" t="s">
        <v>58</v>
      </c>
      <c r="B9" s="56"/>
      <c r="C9" s="56"/>
      <c r="D9" s="56"/>
      <c r="E9" s="56"/>
      <c r="F9" s="56"/>
      <c r="G9" s="56"/>
      <c r="H9" s="56"/>
      <c r="I9" s="56"/>
    </row>
    <row r="10" spans="1:9" ht="12.75" customHeight="1" x14ac:dyDescent="0.2">
      <c r="A10" s="14" t="s">
        <v>12</v>
      </c>
      <c r="B10" s="59" t="s">
        <v>59</v>
      </c>
      <c r="C10" s="59"/>
      <c r="D10" s="59"/>
      <c r="E10" s="59"/>
      <c r="F10" s="59"/>
      <c r="G10" s="59"/>
      <c r="H10" s="72"/>
      <c r="I10" s="72"/>
    </row>
    <row r="11" spans="1:9" ht="12.75" customHeight="1" x14ac:dyDescent="0.2">
      <c r="A11" s="14" t="s">
        <v>14</v>
      </c>
      <c r="B11" s="59" t="s">
        <v>15</v>
      </c>
      <c r="C11" s="59"/>
      <c r="D11" s="59"/>
      <c r="E11" s="59"/>
      <c r="F11" s="59"/>
      <c r="G11" s="59"/>
      <c r="H11" s="72"/>
      <c r="I11" s="72"/>
    </row>
    <row r="12" spans="1:9" ht="12.75" customHeight="1" x14ac:dyDescent="0.2">
      <c r="A12" s="14" t="s">
        <v>16</v>
      </c>
      <c r="B12" s="59" t="s">
        <v>17</v>
      </c>
      <c r="C12" s="59"/>
      <c r="D12" s="59"/>
      <c r="E12" s="59"/>
      <c r="F12" s="59"/>
      <c r="G12" s="59"/>
      <c r="H12" s="72"/>
      <c r="I12" s="72"/>
    </row>
    <row r="13" spans="1:9" ht="12.75" customHeight="1" x14ac:dyDescent="0.2">
      <c r="A13" s="14" t="s">
        <v>18</v>
      </c>
      <c r="B13" s="59" t="s">
        <v>60</v>
      </c>
      <c r="C13" s="59"/>
      <c r="D13" s="59"/>
      <c r="E13" s="59"/>
      <c r="F13" s="59"/>
      <c r="G13" s="59"/>
      <c r="H13" s="72"/>
      <c r="I13" s="72"/>
    </row>
    <row r="14" spans="1:9" ht="12.75" customHeight="1" x14ac:dyDescent="0.2">
      <c r="A14" s="14" t="s">
        <v>61</v>
      </c>
      <c r="B14" s="59" t="s">
        <v>62</v>
      </c>
      <c r="C14" s="59"/>
      <c r="D14" s="59"/>
      <c r="E14" s="59"/>
      <c r="F14" s="59"/>
      <c r="G14" s="59"/>
      <c r="H14" s="76">
        <v>29</v>
      </c>
      <c r="I14" s="76"/>
    </row>
    <row r="16" spans="1:9" ht="12.75" customHeight="1" x14ac:dyDescent="0.2">
      <c r="A16" s="56" t="s">
        <v>63</v>
      </c>
      <c r="B16" s="56"/>
      <c r="C16" s="56"/>
      <c r="D16" s="56"/>
      <c r="E16" s="56"/>
      <c r="F16" s="56"/>
      <c r="G16" s="56"/>
      <c r="H16" s="56"/>
      <c r="I16" s="56"/>
    </row>
    <row r="17" spans="1:9" ht="12.75" customHeight="1" x14ac:dyDescent="0.2">
      <c r="A17" s="61" t="s">
        <v>64</v>
      </c>
      <c r="B17" s="61"/>
      <c r="C17" s="61" t="s">
        <v>65</v>
      </c>
      <c r="D17" s="61"/>
      <c r="E17" s="61"/>
      <c r="F17" s="61" t="s">
        <v>66</v>
      </c>
      <c r="G17" s="61"/>
      <c r="H17" s="61"/>
      <c r="I17" s="61"/>
    </row>
    <row r="18" spans="1:9" ht="12.75" customHeight="1" x14ac:dyDescent="0.2">
      <c r="A18" s="79" t="s">
        <v>30</v>
      </c>
      <c r="B18" s="79"/>
      <c r="C18" s="76" t="s">
        <v>67</v>
      </c>
      <c r="D18" s="76"/>
      <c r="E18" s="76"/>
      <c r="F18" s="76">
        <v>8</v>
      </c>
      <c r="G18" s="76"/>
      <c r="H18" s="76"/>
      <c r="I18" s="76"/>
    </row>
    <row r="20" spans="1:9" ht="12.75" customHeight="1" x14ac:dyDescent="0.2">
      <c r="A20" s="56" t="s">
        <v>68</v>
      </c>
      <c r="B20" s="56"/>
      <c r="C20" s="56"/>
      <c r="D20" s="56"/>
      <c r="E20" s="56"/>
      <c r="F20" s="56"/>
      <c r="G20" s="56"/>
      <c r="H20" s="56"/>
      <c r="I20" s="56"/>
    </row>
    <row r="21" spans="1:9" ht="12.75" customHeight="1" x14ac:dyDescent="0.2">
      <c r="A21" s="56" t="s">
        <v>69</v>
      </c>
      <c r="B21" s="56"/>
      <c r="C21" s="56"/>
      <c r="D21" s="56"/>
      <c r="E21" s="56"/>
      <c r="F21" s="56"/>
      <c r="G21" s="56"/>
      <c r="H21" s="56"/>
      <c r="I21" s="56"/>
    </row>
    <row r="22" spans="1:9" ht="12.75" customHeight="1" x14ac:dyDescent="0.2">
      <c r="A22" s="14">
        <v>1</v>
      </c>
      <c r="B22" s="59" t="s">
        <v>70</v>
      </c>
      <c r="C22" s="59"/>
      <c r="D22" s="59"/>
      <c r="E22" s="59"/>
      <c r="F22" s="72"/>
      <c r="G22" s="72"/>
      <c r="H22" s="72"/>
      <c r="I22" s="72"/>
    </row>
    <row r="23" spans="1:9" ht="12.75" customHeight="1" x14ac:dyDescent="0.2">
      <c r="A23" s="14">
        <v>2</v>
      </c>
      <c r="B23" s="59" t="s">
        <v>71</v>
      </c>
      <c r="C23" s="59"/>
      <c r="D23" s="59"/>
      <c r="E23" s="59"/>
      <c r="F23" s="72"/>
      <c r="G23" s="72"/>
      <c r="H23" s="72"/>
      <c r="I23" s="72"/>
    </row>
    <row r="24" spans="1:9" ht="12.75" customHeight="1" x14ac:dyDescent="0.2">
      <c r="A24" s="14">
        <v>3</v>
      </c>
      <c r="B24" s="59" t="s">
        <v>72</v>
      </c>
      <c r="C24" s="59"/>
      <c r="D24" s="59"/>
      <c r="E24" s="59"/>
      <c r="F24" s="72"/>
      <c r="G24" s="72"/>
      <c r="H24" s="72"/>
      <c r="I24" s="72"/>
    </row>
    <row r="25" spans="1:9" ht="12.75" customHeight="1" x14ac:dyDescent="0.2">
      <c r="A25" s="14">
        <v>4</v>
      </c>
      <c r="B25" s="59" t="s">
        <v>73</v>
      </c>
      <c r="C25" s="59"/>
      <c r="D25" s="59"/>
      <c r="E25" s="59"/>
      <c r="F25" s="72"/>
      <c r="G25" s="72"/>
      <c r="H25" s="72"/>
      <c r="I25" s="72"/>
    </row>
    <row r="26" spans="1:9" ht="12.75" customHeight="1" x14ac:dyDescent="0.2">
      <c r="A26" s="14">
        <v>5</v>
      </c>
      <c r="B26" s="59" t="s">
        <v>74</v>
      </c>
      <c r="C26" s="59"/>
      <c r="D26" s="59"/>
      <c r="E26" s="59"/>
      <c r="F26" s="72"/>
      <c r="G26" s="72"/>
      <c r="H26" s="72"/>
      <c r="I26" s="72"/>
    </row>
    <row r="28" spans="1:9" ht="12.75" customHeight="1" x14ac:dyDescent="0.2">
      <c r="A28" s="77" t="s">
        <v>75</v>
      </c>
      <c r="B28" s="77"/>
      <c r="C28" s="77"/>
      <c r="D28" s="77"/>
      <c r="E28" s="77"/>
      <c r="F28" s="77"/>
      <c r="G28" s="77"/>
      <c r="H28" s="77"/>
      <c r="I28" s="22">
        <f>'Mód. 1 - Composição da Remun.'!G8</f>
        <v>0</v>
      </c>
    </row>
    <row r="29" spans="1:9" ht="12.75" customHeight="1" x14ac:dyDescent="0.2">
      <c r="A29" s="77" t="s">
        <v>76</v>
      </c>
      <c r="B29" s="77"/>
      <c r="C29" s="77"/>
      <c r="D29" s="77"/>
      <c r="E29" s="77"/>
      <c r="F29" s="77"/>
      <c r="G29" s="77"/>
      <c r="H29" s="77"/>
      <c r="I29" s="22">
        <f>I30+I33+I36</f>
        <v>0</v>
      </c>
    </row>
    <row r="30" spans="1:9" ht="12.75" customHeight="1" x14ac:dyDescent="0.2">
      <c r="A30" s="65" t="s">
        <v>77</v>
      </c>
      <c r="B30" s="65"/>
      <c r="C30" s="65"/>
      <c r="D30" s="65"/>
      <c r="E30" s="65"/>
      <c r="F30" s="65"/>
      <c r="G30" s="65"/>
      <c r="H30" s="65"/>
      <c r="I30" s="23">
        <f>I31+I32</f>
        <v>0</v>
      </c>
    </row>
    <row r="31" spans="1:9" ht="12.75" customHeight="1" x14ac:dyDescent="0.2">
      <c r="A31" s="14" t="s">
        <v>12</v>
      </c>
      <c r="B31" s="59" t="s">
        <v>78</v>
      </c>
      <c r="C31" s="59"/>
      <c r="D31" s="59"/>
      <c r="E31" s="59"/>
      <c r="F31" s="59"/>
      <c r="G31" s="59"/>
      <c r="H31" s="14" t="s">
        <v>79</v>
      </c>
      <c r="I31" s="24">
        <f>ROUND(I28/12,2)</f>
        <v>0</v>
      </c>
    </row>
    <row r="32" spans="1:9" ht="12.75" customHeight="1" x14ac:dyDescent="0.2">
      <c r="A32" s="14" t="s">
        <v>14</v>
      </c>
      <c r="B32" s="59" t="s">
        <v>80</v>
      </c>
      <c r="C32" s="59"/>
      <c r="D32" s="59"/>
      <c r="E32" s="59"/>
      <c r="F32" s="59"/>
      <c r="G32" s="59"/>
      <c r="H32" s="14" t="s">
        <v>81</v>
      </c>
      <c r="I32" s="24">
        <f>ROUND((I28/12)+((I28/12)/3),2)</f>
        <v>0</v>
      </c>
    </row>
    <row r="33" spans="1:9" ht="12.75" customHeight="1" x14ac:dyDescent="0.2">
      <c r="A33" s="65" t="s">
        <v>82</v>
      </c>
      <c r="B33" s="65"/>
      <c r="C33" s="65"/>
      <c r="D33" s="65"/>
      <c r="E33" s="65"/>
      <c r="F33" s="65"/>
      <c r="G33" s="65"/>
      <c r="H33" s="65"/>
      <c r="I33" s="25">
        <f>I34+I35</f>
        <v>0</v>
      </c>
    </row>
    <row r="34" spans="1:9" ht="12.75" customHeight="1" x14ac:dyDescent="0.2">
      <c r="A34" s="14" t="s">
        <v>16</v>
      </c>
      <c r="B34" s="59" t="s">
        <v>83</v>
      </c>
      <c r="C34" s="59"/>
      <c r="D34" s="59"/>
      <c r="E34" s="59"/>
      <c r="F34" s="59"/>
      <c r="G34" s="59"/>
      <c r="H34" s="26">
        <f>'Mód. 2 - Encargos e Benefíc.'!C10-'Mód. 2 - Encargos e Benefíc.'!C9</f>
        <v>0</v>
      </c>
      <c r="I34" s="24">
        <f>ROUND(((I28+I30)*H34),2)</f>
        <v>0</v>
      </c>
    </row>
    <row r="35" spans="1:9" ht="12.75" customHeight="1" x14ac:dyDescent="0.2">
      <c r="A35" s="14" t="s">
        <v>18</v>
      </c>
      <c r="B35" s="59" t="s">
        <v>84</v>
      </c>
      <c r="C35" s="59"/>
      <c r="D35" s="59"/>
      <c r="E35" s="59"/>
      <c r="F35" s="59"/>
      <c r="G35" s="59"/>
      <c r="H35" s="26">
        <f>'Mód. 2 - Encargos e Benefíc.'!C9</f>
        <v>0</v>
      </c>
      <c r="I35" s="24">
        <f>ROUND(((I28+I30)*H35),2)</f>
        <v>0</v>
      </c>
    </row>
    <row r="36" spans="1:9" ht="12.75" customHeight="1" x14ac:dyDescent="0.2">
      <c r="A36" s="65" t="s">
        <v>85</v>
      </c>
      <c r="B36" s="65"/>
      <c r="C36" s="65"/>
      <c r="D36" s="65"/>
      <c r="E36" s="65"/>
      <c r="F36" s="65"/>
      <c r="G36" s="65"/>
      <c r="H36" s="65"/>
      <c r="I36" s="25">
        <f>SUM(I37:I41)</f>
        <v>0</v>
      </c>
    </row>
    <row r="37" spans="1:9" ht="25.5" customHeight="1" x14ac:dyDescent="0.2">
      <c r="A37" s="14" t="s">
        <v>61</v>
      </c>
      <c r="B37" s="59" t="s">
        <v>86</v>
      </c>
      <c r="C37" s="59"/>
      <c r="D37" s="59"/>
      <c r="E37" s="59"/>
      <c r="F37" s="59"/>
      <c r="G37" s="59"/>
      <c r="H37" s="14" t="s">
        <v>87</v>
      </c>
      <c r="I37" s="24">
        <f>IF('Mód. 2 - Encargos e Benefíc.'!E19&gt;=0,'Mód. 2 - Encargos e Benefíc.'!E19,0)</f>
        <v>0</v>
      </c>
    </row>
    <row r="38" spans="1:9" ht="12.75" customHeight="1" x14ac:dyDescent="0.2">
      <c r="A38" s="14" t="s">
        <v>88</v>
      </c>
      <c r="B38" s="59" t="s">
        <v>89</v>
      </c>
      <c r="C38" s="59"/>
      <c r="D38" s="59"/>
      <c r="E38" s="59"/>
      <c r="F38" s="59"/>
      <c r="G38" s="59"/>
      <c r="H38" s="14" t="s">
        <v>90</v>
      </c>
      <c r="I38" s="24">
        <f>'Mód. 2 - Encargos e Benefíc.'!E25</f>
        <v>0</v>
      </c>
    </row>
    <row r="39" spans="1:9" ht="12.75" customHeight="1" x14ac:dyDescent="0.2">
      <c r="A39" s="14" t="s">
        <v>91</v>
      </c>
      <c r="B39" s="59" t="s">
        <v>92</v>
      </c>
      <c r="C39" s="59"/>
      <c r="D39" s="59"/>
      <c r="E39" s="59"/>
      <c r="F39" s="59"/>
      <c r="G39" s="59"/>
      <c r="H39" s="14" t="s">
        <v>93</v>
      </c>
      <c r="I39" s="24"/>
    </row>
    <row r="40" spans="1:9" ht="12.75" customHeight="1" x14ac:dyDescent="0.2">
      <c r="A40" s="14" t="s">
        <v>94</v>
      </c>
      <c r="B40" s="59" t="s">
        <v>92</v>
      </c>
      <c r="C40" s="59"/>
      <c r="D40" s="59"/>
      <c r="E40" s="59"/>
      <c r="F40" s="59"/>
      <c r="G40" s="59"/>
      <c r="H40" s="14" t="s">
        <v>93</v>
      </c>
      <c r="I40" s="24"/>
    </row>
    <row r="41" spans="1:9" ht="12.75" customHeight="1" x14ac:dyDescent="0.2">
      <c r="A41" s="14" t="s">
        <v>95</v>
      </c>
      <c r="B41" s="59" t="s">
        <v>92</v>
      </c>
      <c r="C41" s="59"/>
      <c r="D41" s="59"/>
      <c r="E41" s="59"/>
      <c r="F41" s="59"/>
      <c r="G41" s="59"/>
      <c r="H41" s="14" t="s">
        <v>93</v>
      </c>
      <c r="I41" s="24"/>
    </row>
    <row r="42" spans="1:9" ht="12.75" customHeight="1" x14ac:dyDescent="0.2">
      <c r="A42" s="77" t="s">
        <v>96</v>
      </c>
      <c r="B42" s="77"/>
      <c r="C42" s="77"/>
      <c r="D42" s="77"/>
      <c r="E42" s="77"/>
      <c r="F42" s="77"/>
      <c r="G42" s="77"/>
      <c r="H42" s="77"/>
      <c r="I42" s="27">
        <f>I43+I46</f>
        <v>0</v>
      </c>
    </row>
    <row r="43" spans="1:9" ht="25.5" customHeight="1" x14ac:dyDescent="0.2">
      <c r="A43" s="65" t="s">
        <v>97</v>
      </c>
      <c r="B43" s="65"/>
      <c r="C43" s="65"/>
      <c r="D43" s="65"/>
      <c r="E43" s="65"/>
      <c r="F43" s="65"/>
      <c r="G43" s="65"/>
      <c r="H43" s="14" t="s">
        <v>98</v>
      </c>
      <c r="I43" s="25">
        <f>(I44+I45)*'Mód. 3 - Provisão para Rescisão'!E2</f>
        <v>0</v>
      </c>
    </row>
    <row r="44" spans="1:9" ht="12.75" customHeight="1" x14ac:dyDescent="0.2">
      <c r="A44" s="14" t="s">
        <v>99</v>
      </c>
      <c r="B44" s="59" t="s">
        <v>100</v>
      </c>
      <c r="C44" s="59"/>
      <c r="D44" s="59"/>
      <c r="E44" s="59"/>
      <c r="F44" s="59"/>
      <c r="G44" s="59"/>
      <c r="H44" s="14" t="s">
        <v>101</v>
      </c>
      <c r="I44" s="24">
        <f>(I28+I31+I32+I35+I37+I38+I39+I40+I41)/12</f>
        <v>0</v>
      </c>
    </row>
    <row r="45" spans="1:9" ht="25.5" customHeight="1" x14ac:dyDescent="0.2">
      <c r="A45" s="14" t="s">
        <v>102</v>
      </c>
      <c r="B45" s="59" t="s">
        <v>103</v>
      </c>
      <c r="C45" s="59"/>
      <c r="D45" s="59"/>
      <c r="E45" s="59"/>
      <c r="F45" s="59"/>
      <c r="G45" s="59"/>
      <c r="H45" s="14" t="s">
        <v>104</v>
      </c>
      <c r="I45" s="24">
        <f>I35*40%</f>
        <v>0</v>
      </c>
    </row>
    <row r="46" spans="1:9" ht="12.75" customHeight="1" x14ac:dyDescent="0.2">
      <c r="A46" s="65" t="s">
        <v>105</v>
      </c>
      <c r="B46" s="65"/>
      <c r="C46" s="65"/>
      <c r="D46" s="65"/>
      <c r="E46" s="65"/>
      <c r="F46" s="65"/>
      <c r="G46" s="65"/>
      <c r="H46" s="14" t="s">
        <v>106</v>
      </c>
      <c r="I46" s="25">
        <f>I47*'Mód. 3 - Provisão para Rescisão'!E3</f>
        <v>0</v>
      </c>
    </row>
    <row r="47" spans="1:9" ht="25.5" customHeight="1" x14ac:dyDescent="0.2">
      <c r="A47" s="14" t="s">
        <v>107</v>
      </c>
      <c r="B47" s="59" t="s">
        <v>108</v>
      </c>
      <c r="C47" s="59"/>
      <c r="D47" s="59"/>
      <c r="E47" s="59"/>
      <c r="F47" s="59"/>
      <c r="G47" s="59"/>
      <c r="H47" s="14" t="s">
        <v>109</v>
      </c>
      <c r="I47" s="24">
        <f>I35*40%</f>
        <v>0</v>
      </c>
    </row>
    <row r="48" spans="1:9" ht="25.5" customHeight="1" x14ac:dyDescent="0.2">
      <c r="A48" s="77" t="s">
        <v>110</v>
      </c>
      <c r="B48" s="77"/>
      <c r="C48" s="77"/>
      <c r="D48" s="77"/>
      <c r="E48" s="77"/>
      <c r="F48" s="77"/>
      <c r="G48" s="77"/>
      <c r="H48" s="28" t="s">
        <v>111</v>
      </c>
      <c r="I48" s="27">
        <f>(((I28+I29+I42)/30)*'Mód. 4 - Custo de rep. do prof.'!E9)/12</f>
        <v>0</v>
      </c>
    </row>
    <row r="49" spans="1:9" ht="12.75" customHeight="1" x14ac:dyDescent="0.2">
      <c r="A49" s="77" t="s">
        <v>112</v>
      </c>
      <c r="B49" s="77"/>
      <c r="C49" s="77"/>
      <c r="D49" s="77"/>
      <c r="E49" s="77"/>
      <c r="F49" s="77"/>
      <c r="G49" s="77"/>
      <c r="H49" s="77"/>
      <c r="I49" s="22">
        <f>'Mód. 5 - Insumos diversos'!$A$94</f>
        <v>0</v>
      </c>
    </row>
    <row r="50" spans="1:9" ht="12.75" customHeight="1" x14ac:dyDescent="0.2">
      <c r="A50" s="77" t="s">
        <v>113</v>
      </c>
      <c r="B50" s="77"/>
      <c r="C50" s="77"/>
      <c r="D50" s="77"/>
      <c r="E50" s="77"/>
      <c r="F50" s="77"/>
      <c r="G50" s="77"/>
      <c r="H50" s="29">
        <f>'Mód. 6 - CITL'!E8</f>
        <v>0</v>
      </c>
      <c r="I50" s="22">
        <f>(I28+I29+I42+I48+I49)*H50</f>
        <v>0</v>
      </c>
    </row>
    <row r="51" spans="1:9" ht="12.75" customHeight="1" x14ac:dyDescent="0.2">
      <c r="A51" s="78" t="s">
        <v>114</v>
      </c>
      <c r="B51" s="78"/>
      <c r="C51" s="78"/>
      <c r="D51" s="78"/>
      <c r="E51" s="78"/>
      <c r="F51" s="78"/>
      <c r="G51" s="78"/>
      <c r="H51" s="78"/>
      <c r="I51" s="22">
        <f>ROUND(I28+I29+I42+I48+I49+I50,2)</f>
        <v>0</v>
      </c>
    </row>
  </sheetData>
  <sheetProtection sheet="1" objects="1" scenarios="1"/>
  <mergeCells count="61">
    <mergeCell ref="A49:H49"/>
    <mergeCell ref="A50:G50"/>
    <mergeCell ref="A51:H51"/>
    <mergeCell ref="B44:G44"/>
    <mergeCell ref="B45:G45"/>
    <mergeCell ref="A46:G46"/>
    <mergeCell ref="B47:G47"/>
    <mergeCell ref="A48:G48"/>
    <mergeCell ref="B39:G39"/>
    <mergeCell ref="B40:G40"/>
    <mergeCell ref="B41:G41"/>
    <mergeCell ref="A42:H42"/>
    <mergeCell ref="A43:G43"/>
    <mergeCell ref="B34:G34"/>
    <mergeCell ref="B35:G35"/>
    <mergeCell ref="A36:H36"/>
    <mergeCell ref="B37:G37"/>
    <mergeCell ref="B38:G38"/>
    <mergeCell ref="A29:H29"/>
    <mergeCell ref="A30:H30"/>
    <mergeCell ref="B31:G31"/>
    <mergeCell ref="B32:G32"/>
    <mergeCell ref="A33:H33"/>
    <mergeCell ref="B25:E25"/>
    <mergeCell ref="F25:I25"/>
    <mergeCell ref="B26:E26"/>
    <mergeCell ref="F26:I26"/>
    <mergeCell ref="A28:H28"/>
    <mergeCell ref="B22:E22"/>
    <mergeCell ref="F22:I22"/>
    <mergeCell ref="B23:E23"/>
    <mergeCell ref="F23:I23"/>
    <mergeCell ref="B24:E24"/>
    <mergeCell ref="F24:I24"/>
    <mergeCell ref="A18:B18"/>
    <mergeCell ref="C18:E18"/>
    <mergeCell ref="F18:I18"/>
    <mergeCell ref="A20:I20"/>
    <mergeCell ref="A21:I21"/>
    <mergeCell ref="B14:G14"/>
    <mergeCell ref="H14:I14"/>
    <mergeCell ref="A16:I16"/>
    <mergeCell ref="A17:B17"/>
    <mergeCell ref="C17:E17"/>
    <mergeCell ref="F17:I17"/>
    <mergeCell ref="B11:G11"/>
    <mergeCell ref="H11:I11"/>
    <mergeCell ref="B12:G12"/>
    <mergeCell ref="H12:I12"/>
    <mergeCell ref="B13:G13"/>
    <mergeCell ref="H13:I13"/>
    <mergeCell ref="A6:I6"/>
    <mergeCell ref="A7:I7"/>
    <mergeCell ref="A9:I9"/>
    <mergeCell ref="B10:G10"/>
    <mergeCell ref="H10:I10"/>
    <mergeCell ref="A1:I1"/>
    <mergeCell ref="A2:I2"/>
    <mergeCell ref="A3:I3"/>
    <mergeCell ref="A4:I4"/>
    <mergeCell ref="A5:I5"/>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
  <sheetViews>
    <sheetView showGridLines="0" zoomScaleNormal="100" workbookViewId="0">
      <selection activeCell="G5" sqref="G5"/>
    </sheetView>
  </sheetViews>
  <sheetFormatPr defaultRowHeight="12.75" x14ac:dyDescent="0.2"/>
  <cols>
    <col min="1" max="4" width="11.42578125" style="11" customWidth="1"/>
    <col min="5" max="6" width="22.28515625" style="11" customWidth="1"/>
    <col min="7" max="7" width="24.28515625" style="11" customWidth="1"/>
    <col min="8" max="8" width="11.42578125" style="33" customWidth="1"/>
    <col min="9" max="1025" width="11.42578125" style="11" customWidth="1"/>
    <col min="1026" max="16384" width="9.140625" style="12"/>
  </cols>
  <sheetData>
    <row r="1" spans="1:8" ht="25.5" customHeight="1" x14ac:dyDescent="0.2">
      <c r="A1" s="32">
        <v>1</v>
      </c>
      <c r="B1" s="57" t="s">
        <v>115</v>
      </c>
      <c r="C1" s="57"/>
      <c r="D1" s="57"/>
      <c r="E1" s="32" t="s">
        <v>116</v>
      </c>
      <c r="F1" s="32" t="s">
        <v>117</v>
      </c>
      <c r="G1" s="32" t="s">
        <v>118</v>
      </c>
    </row>
    <row r="2" spans="1:8" ht="12.75" customHeight="1" x14ac:dyDescent="0.2">
      <c r="A2" s="14" t="s">
        <v>12</v>
      </c>
      <c r="B2" s="59" t="s">
        <v>119</v>
      </c>
      <c r="C2" s="59"/>
      <c r="D2" s="59"/>
      <c r="E2" s="31"/>
      <c r="F2" s="31"/>
      <c r="G2" s="31"/>
      <c r="H2" s="33" t="s">
        <v>261</v>
      </c>
    </row>
    <row r="3" spans="1:8" ht="12.75" customHeight="1" x14ac:dyDescent="0.2">
      <c r="A3" s="14" t="s">
        <v>14</v>
      </c>
      <c r="B3" s="59" t="s">
        <v>120</v>
      </c>
      <c r="C3" s="59"/>
      <c r="D3" s="59"/>
      <c r="E3" s="9">
        <f>E2*30%</f>
        <v>0</v>
      </c>
      <c r="F3" s="9">
        <f>F2*30%</f>
        <v>0</v>
      </c>
      <c r="G3" s="9">
        <f>G2*30%</f>
        <v>0</v>
      </c>
      <c r="H3" s="33" t="s">
        <v>258</v>
      </c>
    </row>
    <row r="4" spans="1:8" ht="12.75" customHeight="1" x14ac:dyDescent="0.2">
      <c r="A4" s="14" t="s">
        <v>16</v>
      </c>
      <c r="B4" s="59" t="s">
        <v>121</v>
      </c>
      <c r="C4" s="59"/>
      <c r="D4" s="59"/>
      <c r="E4" s="9"/>
      <c r="F4" s="9"/>
      <c r="G4" s="9"/>
    </row>
    <row r="5" spans="1:8" ht="12.75" customHeight="1" x14ac:dyDescent="0.2">
      <c r="A5" s="14" t="s">
        <v>18</v>
      </c>
      <c r="B5" s="59" t="s">
        <v>122</v>
      </c>
      <c r="C5" s="59"/>
      <c r="D5" s="59"/>
      <c r="E5" s="9"/>
      <c r="F5" s="9"/>
      <c r="G5" s="9">
        <f>(G3+G2)/180*8*13*20%</f>
        <v>0</v>
      </c>
      <c r="H5" s="33" t="s">
        <v>259</v>
      </c>
    </row>
    <row r="6" spans="1:8" ht="12.75" customHeight="1" x14ac:dyDescent="0.2">
      <c r="A6" s="14" t="s">
        <v>61</v>
      </c>
      <c r="B6" s="59" t="s">
        <v>123</v>
      </c>
      <c r="C6" s="59"/>
      <c r="D6" s="59"/>
      <c r="E6" s="9"/>
      <c r="F6" s="9"/>
      <c r="G6" s="9"/>
    </row>
    <row r="7" spans="1:8" ht="12.75" customHeight="1" x14ac:dyDescent="0.2">
      <c r="A7" s="14" t="s">
        <v>88</v>
      </c>
      <c r="B7" s="59" t="s">
        <v>124</v>
      </c>
      <c r="C7" s="59"/>
      <c r="D7" s="59"/>
      <c r="E7" s="9"/>
      <c r="F7" s="9"/>
      <c r="G7" s="9"/>
    </row>
    <row r="8" spans="1:8" ht="12.75" customHeight="1" x14ac:dyDescent="0.2">
      <c r="A8" s="61" t="s">
        <v>125</v>
      </c>
      <c r="B8" s="61"/>
      <c r="C8" s="61"/>
      <c r="D8" s="61"/>
      <c r="E8" s="10">
        <f>SUM(E2:E7)</f>
        <v>0</v>
      </c>
      <c r="F8" s="10">
        <f>SUM(F2:F7)</f>
        <v>0</v>
      </c>
      <c r="G8" s="10">
        <f>SUM(G2:G7)</f>
        <v>0</v>
      </c>
    </row>
  </sheetData>
  <sheetProtection sheet="1" objects="1" scenarios="1"/>
  <mergeCells count="8">
    <mergeCell ref="B6:D6"/>
    <mergeCell ref="B7:D7"/>
    <mergeCell ref="A8:D8"/>
    <mergeCell ref="B1:D1"/>
    <mergeCell ref="B2:D2"/>
    <mergeCell ref="B3:D3"/>
    <mergeCell ref="B4:D4"/>
    <mergeCell ref="B5:D5"/>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5"/>
  <sheetViews>
    <sheetView showGridLines="0" zoomScaleNormal="100" workbookViewId="0">
      <selection activeCell="C17" sqref="C17"/>
    </sheetView>
  </sheetViews>
  <sheetFormatPr defaultRowHeight="12.75" x14ac:dyDescent="0.2"/>
  <cols>
    <col min="1" max="1" width="6.7109375" style="11" customWidth="1"/>
    <col min="2" max="2" width="48" style="11" customWidth="1"/>
    <col min="3" max="3" width="26.42578125" style="11" customWidth="1"/>
    <col min="4" max="4" width="26.7109375" style="11" customWidth="1"/>
    <col min="5" max="5" width="26.85546875" style="33" customWidth="1"/>
    <col min="6" max="1025" width="11.42578125" style="11" customWidth="1"/>
    <col min="1026" max="16384" width="9.140625" style="12"/>
  </cols>
  <sheetData>
    <row r="1" spans="1:6" ht="24" customHeight="1" x14ac:dyDescent="0.2">
      <c r="A1" s="57" t="s">
        <v>126</v>
      </c>
      <c r="B1" s="57"/>
      <c r="C1" s="32" t="s">
        <v>127</v>
      </c>
    </row>
    <row r="2" spans="1:6" x14ac:dyDescent="0.2">
      <c r="A2" s="14" t="s">
        <v>12</v>
      </c>
      <c r="B2" s="13" t="s">
        <v>128</v>
      </c>
      <c r="C2" s="36"/>
      <c r="D2" s="37" t="s">
        <v>262</v>
      </c>
    </row>
    <row r="3" spans="1:6" x14ac:dyDescent="0.2">
      <c r="A3" s="14" t="s">
        <v>14</v>
      </c>
      <c r="B3" s="13" t="s">
        <v>129</v>
      </c>
      <c r="C3" s="36"/>
      <c r="D3" s="37"/>
    </row>
    <row r="4" spans="1:6" x14ac:dyDescent="0.2">
      <c r="A4" s="14" t="s">
        <v>16</v>
      </c>
      <c r="B4" s="13" t="s">
        <v>130</v>
      </c>
      <c r="C4" s="36"/>
      <c r="D4" s="37"/>
    </row>
    <row r="5" spans="1:6" x14ac:dyDescent="0.2">
      <c r="A5" s="14" t="s">
        <v>18</v>
      </c>
      <c r="B5" s="13" t="s">
        <v>131</v>
      </c>
      <c r="C5" s="36"/>
      <c r="D5" s="37"/>
    </row>
    <row r="6" spans="1:6" x14ac:dyDescent="0.2">
      <c r="A6" s="14" t="s">
        <v>61</v>
      </c>
      <c r="B6" s="13" t="s">
        <v>132</v>
      </c>
      <c r="C6" s="36"/>
      <c r="D6" s="37"/>
    </row>
    <row r="7" spans="1:6" x14ac:dyDescent="0.2">
      <c r="A7" s="14" t="s">
        <v>88</v>
      </c>
      <c r="B7" s="13" t="s">
        <v>133</v>
      </c>
      <c r="C7" s="36"/>
      <c r="D7" s="37"/>
    </row>
    <row r="8" spans="1:6" x14ac:dyDescent="0.2">
      <c r="A8" s="14" t="s">
        <v>91</v>
      </c>
      <c r="B8" s="13" t="s">
        <v>134</v>
      </c>
      <c r="C8" s="36"/>
      <c r="D8" s="37"/>
    </row>
    <row r="9" spans="1:6" x14ac:dyDescent="0.2">
      <c r="A9" s="14" t="s">
        <v>94</v>
      </c>
      <c r="B9" s="13" t="s">
        <v>84</v>
      </c>
      <c r="C9" s="36"/>
      <c r="D9" s="37"/>
    </row>
    <row r="10" spans="1:6" ht="12.75" customHeight="1" x14ac:dyDescent="0.2">
      <c r="A10" s="61" t="s">
        <v>135</v>
      </c>
      <c r="B10" s="61"/>
      <c r="C10" s="35">
        <f>SUM(C2:C9)</f>
        <v>0</v>
      </c>
    </row>
    <row r="13" spans="1:6" ht="24.75" customHeight="1" x14ac:dyDescent="0.2">
      <c r="A13" s="57" t="s">
        <v>86</v>
      </c>
      <c r="B13" s="57"/>
      <c r="C13" s="32" t="s">
        <v>28</v>
      </c>
      <c r="D13" s="32" t="s">
        <v>29</v>
      </c>
      <c r="E13" s="32" t="s">
        <v>30</v>
      </c>
    </row>
    <row r="14" spans="1:6" x14ac:dyDescent="0.2">
      <c r="A14" s="14" t="s">
        <v>12</v>
      </c>
      <c r="B14" s="13" t="s">
        <v>136</v>
      </c>
      <c r="C14" s="31"/>
      <c r="D14" s="31"/>
      <c r="E14" s="31"/>
      <c r="F14" s="33" t="s">
        <v>260</v>
      </c>
    </row>
    <row r="15" spans="1:6" x14ac:dyDescent="0.2">
      <c r="A15" s="14" t="s">
        <v>14</v>
      </c>
      <c r="B15" s="13" t="s">
        <v>137</v>
      </c>
      <c r="C15" s="14">
        <v>2</v>
      </c>
      <c r="D15" s="14">
        <v>2</v>
      </c>
      <c r="E15" s="14">
        <v>2</v>
      </c>
      <c r="F15" s="34" t="s">
        <v>138</v>
      </c>
    </row>
    <row r="16" spans="1:6" x14ac:dyDescent="0.2">
      <c r="A16" s="14" t="s">
        <v>16</v>
      </c>
      <c r="B16" s="13" t="s">
        <v>139</v>
      </c>
      <c r="C16" s="14">
        <v>13</v>
      </c>
      <c r="D16" s="14">
        <v>13</v>
      </c>
      <c r="E16" s="14">
        <v>13</v>
      </c>
      <c r="F16" s="33" t="s">
        <v>140</v>
      </c>
    </row>
    <row r="17" spans="1:6" x14ac:dyDescent="0.2">
      <c r="A17" s="14" t="s">
        <v>18</v>
      </c>
      <c r="B17" s="13" t="s">
        <v>141</v>
      </c>
      <c r="C17" s="16">
        <f>'Mód. 1 - Composição da Remun.'!E2</f>
        <v>0</v>
      </c>
      <c r="D17" s="16">
        <f>'Mód. 1 - Composição da Remun.'!F2</f>
        <v>0</v>
      </c>
      <c r="E17" s="16">
        <f>'Mód. 1 - Composição da Remun.'!G2</f>
        <v>0</v>
      </c>
      <c r="F17" s="33" t="s">
        <v>142</v>
      </c>
    </row>
    <row r="18" spans="1:6" x14ac:dyDescent="0.2">
      <c r="A18" s="14" t="s">
        <v>61</v>
      </c>
      <c r="B18" s="13" t="s">
        <v>143</v>
      </c>
      <c r="C18" s="26">
        <v>0.06</v>
      </c>
      <c r="D18" s="26">
        <v>0.06</v>
      </c>
      <c r="E18" s="26">
        <v>0.06</v>
      </c>
      <c r="F18" s="33" t="s">
        <v>144</v>
      </c>
    </row>
    <row r="19" spans="1:6" ht="12.75" customHeight="1" x14ac:dyDescent="0.2">
      <c r="A19" s="61" t="s">
        <v>135</v>
      </c>
      <c r="B19" s="61"/>
      <c r="C19" s="10">
        <f>ROUND((C14*C15*C16)-(C17*C18),2)</f>
        <v>0</v>
      </c>
      <c r="D19" s="10">
        <f>ROUND((D14*D15*D16)-(D17*D18),2)</f>
        <v>0</v>
      </c>
      <c r="E19" s="10">
        <f>ROUND((E14*E15*E16)-(E17*E18),2)</f>
        <v>0</v>
      </c>
      <c r="F19" s="33"/>
    </row>
    <row r="20" spans="1:6" s="11" customFormat="1" x14ac:dyDescent="0.2"/>
    <row r="21" spans="1:6" s="11" customFormat="1" x14ac:dyDescent="0.2"/>
    <row r="22" spans="1:6" ht="26.25" customHeight="1" x14ac:dyDescent="0.2">
      <c r="A22" s="57" t="s">
        <v>145</v>
      </c>
      <c r="B22" s="57"/>
      <c r="C22" s="32" t="s">
        <v>28</v>
      </c>
      <c r="D22" s="32" t="s">
        <v>29</v>
      </c>
      <c r="E22" s="32" t="s">
        <v>30</v>
      </c>
    </row>
    <row r="23" spans="1:6" x14ac:dyDescent="0.2">
      <c r="A23" s="14" t="s">
        <v>12</v>
      </c>
      <c r="B23" s="13" t="s">
        <v>146</v>
      </c>
      <c r="C23" s="31"/>
      <c r="D23" s="31"/>
      <c r="E23" s="31"/>
      <c r="F23" s="33" t="s">
        <v>263</v>
      </c>
    </row>
    <row r="24" spans="1:6" x14ac:dyDescent="0.2">
      <c r="A24" s="14" t="s">
        <v>14</v>
      </c>
      <c r="B24" s="13" t="s">
        <v>139</v>
      </c>
      <c r="C24" s="14">
        <v>13</v>
      </c>
      <c r="D24" s="14">
        <v>13</v>
      </c>
      <c r="E24" s="14">
        <v>13</v>
      </c>
      <c r="F24" s="33" t="s">
        <v>140</v>
      </c>
    </row>
    <row r="25" spans="1:6" ht="12.75" customHeight="1" x14ac:dyDescent="0.2">
      <c r="A25" s="61" t="s">
        <v>135</v>
      </c>
      <c r="B25" s="61"/>
      <c r="C25" s="10">
        <f>C24*C23</f>
        <v>0</v>
      </c>
      <c r="D25" s="10">
        <f>D24*D23</f>
        <v>0</v>
      </c>
      <c r="E25" s="10">
        <f>E24*E23</f>
        <v>0</v>
      </c>
    </row>
  </sheetData>
  <sheetProtection sheet="1" objects="1" scenarios="1"/>
  <mergeCells count="6">
    <mergeCell ref="A25:B25"/>
    <mergeCell ref="A1:B1"/>
    <mergeCell ref="A10:B10"/>
    <mergeCell ref="A13:B13"/>
    <mergeCell ref="A19:B19"/>
    <mergeCell ref="A22:B22"/>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
  <sheetViews>
    <sheetView showGridLines="0" zoomScaleNormal="100" workbookViewId="0">
      <selection activeCell="C2" sqref="C2:E2"/>
    </sheetView>
  </sheetViews>
  <sheetFormatPr defaultRowHeight="12.75" x14ac:dyDescent="0.2"/>
  <cols>
    <col min="1" max="1" width="11.42578125" style="11" customWidth="1"/>
    <col min="2" max="2" width="51.7109375" style="11" customWidth="1"/>
    <col min="3" max="3" width="25.7109375" style="11" customWidth="1"/>
    <col min="4" max="4" width="27.28515625" style="11" customWidth="1"/>
    <col min="5" max="5" width="25.85546875" style="33" customWidth="1"/>
    <col min="6" max="7" width="11.42578125" style="33" customWidth="1"/>
    <col min="8" max="1025" width="11.42578125" style="11" customWidth="1"/>
    <col min="1026" max="16384" width="9.140625" style="12"/>
  </cols>
  <sheetData>
    <row r="1" spans="1:6" ht="30.75" customHeight="1" x14ac:dyDescent="0.2">
      <c r="A1" s="57" t="s">
        <v>147</v>
      </c>
      <c r="B1" s="57"/>
      <c r="C1" s="32" t="s">
        <v>28</v>
      </c>
      <c r="D1" s="32" t="s">
        <v>29</v>
      </c>
      <c r="E1" s="32" t="s">
        <v>30</v>
      </c>
    </row>
    <row r="2" spans="1:6" ht="25.5" x14ac:dyDescent="0.2">
      <c r="A2" s="14" t="s">
        <v>12</v>
      </c>
      <c r="B2" s="13" t="s">
        <v>148</v>
      </c>
      <c r="C2" s="36"/>
      <c r="D2" s="36"/>
      <c r="E2" s="36"/>
      <c r="F2" s="33" t="s">
        <v>264</v>
      </c>
    </row>
    <row r="3" spans="1:6" ht="25.5" x14ac:dyDescent="0.2">
      <c r="A3" s="14" t="s">
        <v>14</v>
      </c>
      <c r="B3" s="13" t="s">
        <v>149</v>
      </c>
      <c r="C3" s="26">
        <f>IF(C2&gt;0,(1-C2),0)</f>
        <v>0</v>
      </c>
      <c r="D3" s="26">
        <f>IF(D2&gt;0,(1-D2),0)</f>
        <v>0</v>
      </c>
      <c r="E3" s="26">
        <f>IF(E2&gt;0,(1-E2),0)</f>
        <v>0</v>
      </c>
      <c r="F3" s="33" t="s">
        <v>265</v>
      </c>
    </row>
    <row r="4" spans="1:6" ht="12.75" customHeight="1" x14ac:dyDescent="0.2">
      <c r="A4" s="61" t="s">
        <v>150</v>
      </c>
      <c r="B4" s="61"/>
      <c r="C4" s="35">
        <f>SUM(C2:C3)</f>
        <v>0</v>
      </c>
      <c r="D4" s="35">
        <f>SUM(D2:D3)</f>
        <v>0</v>
      </c>
      <c r="E4" s="35">
        <f>SUM(E2:E3)</f>
        <v>0</v>
      </c>
    </row>
    <row r="6" spans="1:6" s="11" customFormat="1" ht="30.75" customHeight="1" x14ac:dyDescent="0.2">
      <c r="B6" s="81"/>
      <c r="C6" s="81"/>
      <c r="D6" s="81"/>
      <c r="E6" s="81"/>
    </row>
    <row r="7" spans="1:6" ht="34.5" customHeight="1" x14ac:dyDescent="0.2">
      <c r="B7" s="81"/>
      <c r="C7" s="81"/>
      <c r="D7" s="81"/>
      <c r="E7" s="81"/>
    </row>
  </sheetData>
  <sheetProtection sheet="1" objects="1" scenarios="1"/>
  <mergeCells count="4">
    <mergeCell ref="A1:B1"/>
    <mergeCell ref="A4:B4"/>
    <mergeCell ref="B6:E6"/>
    <mergeCell ref="B7:E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0"/>
  <sheetViews>
    <sheetView showGridLines="0" zoomScaleNormal="100" workbookViewId="0">
      <selection activeCell="C9" sqref="C9"/>
    </sheetView>
  </sheetViews>
  <sheetFormatPr defaultRowHeight="12.75" x14ac:dyDescent="0.2"/>
  <cols>
    <col min="1" max="1" width="6.85546875" style="11" customWidth="1"/>
    <col min="2" max="2" width="54" style="11" customWidth="1"/>
    <col min="3" max="3" width="24.140625" style="11" customWidth="1"/>
    <col min="4" max="4" width="25" style="33" customWidth="1"/>
    <col min="5" max="5" width="23.5703125" style="33" customWidth="1"/>
    <col min="6" max="6" width="17.7109375" style="33" customWidth="1"/>
    <col min="7" max="254" width="11.42578125" style="11" customWidth="1"/>
    <col min="255" max="1025" width="11.42578125" style="12" customWidth="1"/>
    <col min="1026" max="16384" width="9.140625" style="12"/>
  </cols>
  <sheetData>
    <row r="1" spans="1:6" ht="29.25" customHeight="1" x14ac:dyDescent="0.2">
      <c r="A1" s="57" t="s">
        <v>151</v>
      </c>
      <c r="B1" s="57"/>
      <c r="C1" s="57" t="s">
        <v>152</v>
      </c>
      <c r="D1" s="57"/>
      <c r="E1" s="57"/>
    </row>
    <row r="2" spans="1:6" ht="38.25" customHeight="1" x14ac:dyDescent="0.2">
      <c r="A2" s="57"/>
      <c r="B2" s="57"/>
      <c r="C2" s="32" t="s">
        <v>28</v>
      </c>
      <c r="D2" s="32" t="s">
        <v>29</v>
      </c>
      <c r="E2" s="32" t="s">
        <v>30</v>
      </c>
      <c r="F2" s="33" t="s">
        <v>266</v>
      </c>
    </row>
    <row r="3" spans="1:6" x14ac:dyDescent="0.2">
      <c r="A3" s="14" t="s">
        <v>12</v>
      </c>
      <c r="B3" s="13" t="s">
        <v>153</v>
      </c>
      <c r="C3" s="38"/>
      <c r="D3" s="38"/>
      <c r="E3" s="38"/>
    </row>
    <row r="4" spans="1:6" x14ac:dyDescent="0.2">
      <c r="A4" s="14" t="s">
        <v>14</v>
      </c>
      <c r="B4" s="13" t="s">
        <v>154</v>
      </c>
      <c r="C4" s="38"/>
      <c r="D4" s="38"/>
      <c r="E4" s="38"/>
    </row>
    <row r="5" spans="1:6" x14ac:dyDescent="0.2">
      <c r="A5" s="14" t="s">
        <v>16</v>
      </c>
      <c r="B5" s="13" t="s">
        <v>155</v>
      </c>
      <c r="C5" s="38"/>
      <c r="D5" s="38"/>
      <c r="E5" s="38"/>
    </row>
    <row r="6" spans="1:6" x14ac:dyDescent="0.2">
      <c r="A6" s="14" t="s">
        <v>18</v>
      </c>
      <c r="B6" s="13" t="s">
        <v>156</v>
      </c>
      <c r="C6" s="38"/>
      <c r="D6" s="38"/>
      <c r="E6" s="38"/>
    </row>
    <row r="7" spans="1:6" x14ac:dyDescent="0.2">
      <c r="A7" s="14" t="s">
        <v>61</v>
      </c>
      <c r="B7" s="13" t="s">
        <v>157</v>
      </c>
      <c r="C7" s="38"/>
      <c r="D7" s="38"/>
      <c r="E7" s="38"/>
    </row>
    <row r="8" spans="1:6" x14ac:dyDescent="0.2">
      <c r="A8" s="14" t="s">
        <v>88</v>
      </c>
      <c r="B8" s="13" t="s">
        <v>158</v>
      </c>
      <c r="C8" s="38"/>
      <c r="D8" s="38"/>
      <c r="E8" s="38"/>
    </row>
    <row r="9" spans="1:6" ht="12.75" customHeight="1" x14ac:dyDescent="0.2">
      <c r="A9" s="82" t="s">
        <v>159</v>
      </c>
      <c r="B9" s="82"/>
      <c r="C9" s="14">
        <f>ROUNDUP(SUM(C3:C8),0)</f>
        <v>0</v>
      </c>
      <c r="D9" s="14">
        <f>ROUNDUP(SUM(D3:D8),0)</f>
        <v>0</v>
      </c>
      <c r="E9" s="14">
        <f>ROUNDUP(SUM(E3:E8),0)</f>
        <v>0</v>
      </c>
    </row>
    <row r="10" spans="1:6" x14ac:dyDescent="0.2">
      <c r="A10" s="33"/>
    </row>
  </sheetData>
  <sheetProtection sheet="1" objects="1" scenarios="1"/>
  <mergeCells count="3">
    <mergeCell ref="A1:B2"/>
    <mergeCell ref="C1:E1"/>
    <mergeCell ref="A9:B9"/>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95"/>
  <sheetViews>
    <sheetView showGridLines="0" topLeftCell="A61" zoomScaleNormal="100" workbookViewId="0">
      <selection activeCell="D7" sqref="D7"/>
    </sheetView>
  </sheetViews>
  <sheetFormatPr defaultRowHeight="12.75" x14ac:dyDescent="0.2"/>
  <cols>
    <col min="1" max="1" width="46.42578125" style="11" customWidth="1"/>
    <col min="2" max="3" width="18.7109375" style="11" customWidth="1"/>
    <col min="4" max="4" width="18.7109375" style="50" customWidth="1"/>
    <col min="5" max="7" width="18.7109375" style="41" customWidth="1"/>
    <col min="8" max="8" width="18.5703125" style="11" customWidth="1"/>
    <col min="9" max="9" width="19.42578125" style="11" customWidth="1"/>
    <col min="10" max="10" width="19.140625" style="11" customWidth="1"/>
    <col min="11" max="13" width="19" style="11" customWidth="1"/>
    <col min="14" max="16" width="18.85546875" style="11" customWidth="1"/>
    <col min="17" max="17" width="19.140625" style="11" customWidth="1"/>
    <col min="18" max="20" width="20.28515625" style="11" customWidth="1"/>
    <col min="21" max="21" width="20.28515625" style="42" customWidth="1"/>
    <col min="22" max="23" width="20.28515625" style="11" customWidth="1"/>
    <col min="24" max="24" width="18.85546875" style="11" customWidth="1"/>
    <col min="25" max="25" width="20.5703125" style="11" customWidth="1"/>
    <col min="26" max="26" width="22.140625" style="11" customWidth="1"/>
    <col min="27" max="250" width="11.42578125" style="11" customWidth="1"/>
    <col min="251" max="1022" width="11.42578125" style="12" customWidth="1"/>
    <col min="1023" max="1025" width="11.5703125" style="12"/>
    <col min="1026" max="16384" width="9.140625" style="12"/>
  </cols>
  <sheetData>
    <row r="1" spans="1:250" ht="12.75" customHeight="1" x14ac:dyDescent="0.2">
      <c r="A1" s="57" t="s">
        <v>160</v>
      </c>
      <c r="B1" s="57"/>
      <c r="C1" s="57"/>
      <c r="D1" s="57"/>
      <c r="E1" s="57"/>
      <c r="F1" s="57"/>
    </row>
    <row r="2" spans="1:250" ht="25.5" x14ac:dyDescent="0.2">
      <c r="A2" s="39" t="s">
        <v>161</v>
      </c>
      <c r="B2" s="39" t="s">
        <v>162</v>
      </c>
      <c r="C2" s="39" t="s">
        <v>163</v>
      </c>
      <c r="D2" s="43" t="s">
        <v>25</v>
      </c>
      <c r="E2" s="43" t="s">
        <v>164</v>
      </c>
      <c r="F2" s="44" t="s">
        <v>165</v>
      </c>
      <c r="G2" s="45"/>
      <c r="U2" s="11"/>
      <c r="HY2" s="12"/>
      <c r="HZ2" s="12"/>
      <c r="IA2" s="12"/>
      <c r="IB2" s="12"/>
      <c r="IC2" s="12"/>
      <c r="ID2" s="12"/>
      <c r="IE2" s="12"/>
      <c r="IF2" s="12"/>
      <c r="IG2" s="12"/>
      <c r="IH2" s="12"/>
      <c r="II2" s="12"/>
      <c r="IJ2" s="12"/>
      <c r="IK2" s="12"/>
      <c r="IL2" s="12"/>
      <c r="IM2" s="12"/>
      <c r="IN2" s="12"/>
      <c r="IO2" s="12"/>
      <c r="IP2" s="12"/>
    </row>
    <row r="3" spans="1:250" x14ac:dyDescent="0.2">
      <c r="A3" s="46" t="s">
        <v>166</v>
      </c>
      <c r="B3" s="40">
        <v>4</v>
      </c>
      <c r="C3" s="40" t="s">
        <v>167</v>
      </c>
      <c r="D3" s="54"/>
      <c r="E3" s="1">
        <f t="shared" ref="E3:E9" si="0">D3*B3</f>
        <v>0</v>
      </c>
      <c r="F3" s="6">
        <f t="shared" ref="F3:F9" si="1">E3/12</f>
        <v>0</v>
      </c>
      <c r="G3" s="4"/>
      <c r="U3" s="11"/>
      <c r="HY3" s="12"/>
      <c r="HZ3" s="12"/>
      <c r="IA3" s="12"/>
      <c r="IB3" s="12"/>
      <c r="IC3" s="12"/>
      <c r="ID3" s="12"/>
      <c r="IE3" s="12"/>
      <c r="IF3" s="12"/>
      <c r="IG3" s="12"/>
      <c r="IH3" s="12"/>
      <c r="II3" s="12"/>
      <c r="IJ3" s="12"/>
      <c r="IK3" s="12"/>
      <c r="IL3" s="12"/>
      <c r="IM3" s="12"/>
      <c r="IN3" s="12"/>
      <c r="IO3" s="12"/>
      <c r="IP3" s="12"/>
    </row>
    <row r="4" spans="1:250" ht="25.5" x14ac:dyDescent="0.2">
      <c r="A4" s="46" t="s">
        <v>168</v>
      </c>
      <c r="B4" s="40">
        <v>8</v>
      </c>
      <c r="C4" s="40" t="s">
        <v>167</v>
      </c>
      <c r="D4" s="54"/>
      <c r="E4" s="1">
        <f t="shared" si="0"/>
        <v>0</v>
      </c>
      <c r="F4" s="6">
        <f t="shared" si="1"/>
        <v>0</v>
      </c>
      <c r="G4" s="4"/>
      <c r="U4" s="11"/>
      <c r="HY4" s="12"/>
      <c r="HZ4" s="12"/>
      <c r="IA4" s="12"/>
      <c r="IB4" s="12"/>
      <c r="IC4" s="12"/>
      <c r="ID4" s="12"/>
      <c r="IE4" s="12"/>
      <c r="IF4" s="12"/>
      <c r="IG4" s="12"/>
      <c r="IH4" s="12"/>
      <c r="II4" s="12"/>
      <c r="IJ4" s="12"/>
      <c r="IK4" s="12"/>
      <c r="IL4" s="12"/>
      <c r="IM4" s="12"/>
      <c r="IN4" s="12"/>
      <c r="IO4" s="12"/>
      <c r="IP4" s="12"/>
    </row>
    <row r="5" spans="1:250" x14ac:dyDescent="0.2">
      <c r="A5" s="46" t="s">
        <v>169</v>
      </c>
      <c r="B5" s="40">
        <v>4</v>
      </c>
      <c r="C5" s="40" t="s">
        <v>167</v>
      </c>
      <c r="D5" s="54"/>
      <c r="E5" s="1">
        <f t="shared" si="0"/>
        <v>0</v>
      </c>
      <c r="F5" s="6">
        <f t="shared" si="1"/>
        <v>0</v>
      </c>
      <c r="G5" s="4"/>
      <c r="U5" s="11"/>
      <c r="HY5" s="12"/>
      <c r="HZ5" s="12"/>
      <c r="IA5" s="12"/>
      <c r="IB5" s="12"/>
      <c r="IC5" s="12"/>
      <c r="ID5" s="12"/>
      <c r="IE5" s="12"/>
      <c r="IF5" s="12"/>
      <c r="IG5" s="12"/>
      <c r="IH5" s="12"/>
      <c r="II5" s="12"/>
      <c r="IJ5" s="12"/>
      <c r="IK5" s="12"/>
      <c r="IL5" s="12"/>
      <c r="IM5" s="12"/>
      <c r="IN5" s="12"/>
      <c r="IO5" s="12"/>
      <c r="IP5" s="12"/>
    </row>
    <row r="6" spans="1:250" x14ac:dyDescent="0.2">
      <c r="A6" s="46" t="s">
        <v>170</v>
      </c>
      <c r="B6" s="40">
        <v>2</v>
      </c>
      <c r="C6" s="40" t="s">
        <v>167</v>
      </c>
      <c r="D6" s="54"/>
      <c r="E6" s="1">
        <f t="shared" si="0"/>
        <v>0</v>
      </c>
      <c r="F6" s="6">
        <f t="shared" si="1"/>
        <v>0</v>
      </c>
      <c r="G6" s="4"/>
      <c r="U6" s="11"/>
      <c r="HY6" s="12"/>
      <c r="HZ6" s="12"/>
      <c r="IA6" s="12"/>
      <c r="IB6" s="12"/>
      <c r="IC6" s="12"/>
      <c r="ID6" s="12"/>
      <c r="IE6" s="12"/>
      <c r="IF6" s="12"/>
      <c r="IG6" s="12"/>
      <c r="IH6" s="12"/>
      <c r="II6" s="12"/>
      <c r="IJ6" s="12"/>
      <c r="IK6" s="12"/>
      <c r="IL6" s="12"/>
      <c r="IM6" s="12"/>
      <c r="IN6" s="12"/>
      <c r="IO6" s="12"/>
      <c r="IP6" s="12"/>
    </row>
    <row r="7" spans="1:250" ht="123" customHeight="1" x14ac:dyDescent="0.2">
      <c r="A7" s="46" t="s">
        <v>171</v>
      </c>
      <c r="B7" s="40">
        <v>1</v>
      </c>
      <c r="C7" s="40" t="s">
        <v>172</v>
      </c>
      <c r="D7" s="54"/>
      <c r="E7" s="1">
        <f t="shared" si="0"/>
        <v>0</v>
      </c>
      <c r="F7" s="6">
        <f t="shared" si="1"/>
        <v>0</v>
      </c>
      <c r="G7" s="4"/>
      <c r="U7" s="11"/>
      <c r="HY7" s="12"/>
      <c r="HZ7" s="12"/>
      <c r="IA7" s="12"/>
      <c r="IB7" s="12"/>
      <c r="IC7" s="12"/>
      <c r="ID7" s="12"/>
      <c r="IE7" s="12"/>
      <c r="IF7" s="12"/>
      <c r="IG7" s="12"/>
      <c r="IH7" s="12"/>
      <c r="II7" s="12"/>
      <c r="IJ7" s="12"/>
      <c r="IK7" s="12"/>
      <c r="IL7" s="12"/>
      <c r="IM7" s="12"/>
      <c r="IN7" s="12"/>
      <c r="IO7" s="12"/>
      <c r="IP7" s="12"/>
    </row>
    <row r="8" spans="1:250" x14ac:dyDescent="0.2">
      <c r="A8" s="46" t="s">
        <v>173</v>
      </c>
      <c r="B8" s="40">
        <v>2</v>
      </c>
      <c r="C8" s="40" t="s">
        <v>167</v>
      </c>
      <c r="D8" s="54"/>
      <c r="E8" s="1">
        <f t="shared" si="0"/>
        <v>0</v>
      </c>
      <c r="F8" s="6">
        <f t="shared" si="1"/>
        <v>0</v>
      </c>
      <c r="G8" s="4"/>
      <c r="U8" s="11"/>
      <c r="HW8" s="12"/>
      <c r="HX8" s="12"/>
      <c r="HY8" s="12"/>
      <c r="HZ8" s="12"/>
      <c r="IA8" s="12"/>
      <c r="IB8" s="12"/>
      <c r="IC8" s="12"/>
      <c r="ID8" s="12"/>
      <c r="IE8" s="12"/>
      <c r="IF8" s="12"/>
      <c r="IG8" s="12"/>
      <c r="IH8" s="12"/>
      <c r="II8" s="12"/>
      <c r="IJ8" s="12"/>
      <c r="IK8" s="12"/>
      <c r="IL8" s="12"/>
      <c r="IM8" s="12"/>
      <c r="IN8" s="12"/>
      <c r="IO8" s="12"/>
      <c r="IP8" s="12"/>
    </row>
    <row r="9" spans="1:250" ht="25.5" x14ac:dyDescent="0.2">
      <c r="A9" s="46" t="s">
        <v>174</v>
      </c>
      <c r="B9" s="40">
        <v>8</v>
      </c>
      <c r="C9" s="40" t="s">
        <v>172</v>
      </c>
      <c r="D9" s="54"/>
      <c r="E9" s="1">
        <f t="shared" si="0"/>
        <v>0</v>
      </c>
      <c r="F9" s="6">
        <f t="shared" si="1"/>
        <v>0</v>
      </c>
      <c r="G9" s="4"/>
      <c r="U9" s="11"/>
      <c r="HW9" s="12"/>
      <c r="HX9" s="12"/>
      <c r="HY9" s="12"/>
      <c r="HZ9" s="12"/>
      <c r="IA9" s="12"/>
      <c r="IB9" s="12"/>
      <c r="IC9" s="12"/>
      <c r="ID9" s="12"/>
      <c r="IE9" s="12"/>
      <c r="IF9" s="12"/>
      <c r="IG9" s="12"/>
      <c r="IH9" s="12"/>
      <c r="II9" s="12"/>
      <c r="IJ9" s="12"/>
      <c r="IK9" s="12"/>
      <c r="IL9" s="12"/>
      <c r="IM9" s="12"/>
      <c r="IN9" s="12"/>
      <c r="IO9" s="12"/>
      <c r="IP9" s="12"/>
    </row>
    <row r="10" spans="1:250" ht="12.75" customHeight="1" x14ac:dyDescent="0.2">
      <c r="A10" s="12"/>
      <c r="B10" s="12"/>
      <c r="C10" s="12"/>
      <c r="D10" s="12"/>
      <c r="E10" s="12"/>
      <c r="O10" s="2"/>
      <c r="P10" s="47"/>
      <c r="Q10" s="47"/>
      <c r="R10" s="47"/>
      <c r="S10" s="48"/>
      <c r="T10" s="47"/>
      <c r="U10" s="3"/>
      <c r="V10" s="47"/>
      <c r="IM10" s="12"/>
      <c r="IN10" s="12"/>
      <c r="IO10" s="12"/>
      <c r="IP10" s="12"/>
    </row>
    <row r="11" spans="1:250" ht="12.75" customHeight="1" x14ac:dyDescent="0.2">
      <c r="A11" s="86" t="s">
        <v>175</v>
      </c>
      <c r="B11" s="87"/>
      <c r="C11" s="87"/>
      <c r="D11" s="87"/>
      <c r="E11" s="87"/>
      <c r="F11" s="88"/>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row>
    <row r="12" spans="1:250" ht="12.75" customHeight="1" x14ac:dyDescent="0.2">
      <c r="A12" s="83" t="s">
        <v>164</v>
      </c>
      <c r="B12" s="84"/>
      <c r="C12" s="84"/>
      <c r="D12" s="84"/>
      <c r="E12" s="85"/>
      <c r="F12" s="49">
        <f>SUM(E3:E9)</f>
        <v>0</v>
      </c>
      <c r="Q12" s="2"/>
      <c r="R12" s="47"/>
      <c r="S12" s="47"/>
      <c r="T12" s="47"/>
      <c r="U12" s="48"/>
      <c r="V12" s="47"/>
      <c r="W12" s="47"/>
      <c r="X12" s="47"/>
      <c r="Y12" s="3"/>
      <c r="Z12" s="47"/>
    </row>
    <row r="13" spans="1:250" ht="12.75" customHeight="1" x14ac:dyDescent="0.2">
      <c r="A13" s="83" t="s">
        <v>224</v>
      </c>
      <c r="B13" s="84"/>
      <c r="C13" s="84"/>
      <c r="D13" s="84"/>
      <c r="E13" s="85"/>
      <c r="F13" s="49">
        <f>SUM(F3:F9)</f>
        <v>0</v>
      </c>
      <c r="Q13" s="2"/>
      <c r="R13" s="47"/>
      <c r="S13" s="47"/>
      <c r="T13" s="47"/>
      <c r="U13" s="48"/>
      <c r="V13" s="47"/>
      <c r="W13" s="47"/>
      <c r="X13" s="47"/>
      <c r="Y13" s="3"/>
      <c r="Z13" s="47"/>
    </row>
    <row r="14" spans="1:250" x14ac:dyDescent="0.2">
      <c r="Q14" s="2"/>
      <c r="R14" s="47"/>
      <c r="S14" s="47"/>
      <c r="T14" s="47"/>
      <c r="U14" s="48"/>
      <c r="V14" s="47"/>
      <c r="W14" s="47"/>
      <c r="X14" s="47"/>
      <c r="Y14" s="3"/>
    </row>
    <row r="15" spans="1:250" x14ac:dyDescent="0.2">
      <c r="Q15" s="2"/>
      <c r="R15" s="47"/>
      <c r="S15" s="47"/>
      <c r="T15" s="47"/>
      <c r="U15" s="48"/>
      <c r="V15" s="47"/>
      <c r="W15" s="47"/>
      <c r="X15" s="47"/>
      <c r="Y15" s="3"/>
    </row>
    <row r="16" spans="1:250" x14ac:dyDescent="0.2">
      <c r="Q16" s="2"/>
      <c r="R16" s="47"/>
      <c r="S16" s="47"/>
      <c r="T16" s="47"/>
      <c r="U16" s="48"/>
      <c r="V16" s="47"/>
      <c r="W16" s="47"/>
      <c r="X16" s="47"/>
      <c r="Y16" s="3"/>
      <c r="IO16" s="12"/>
      <c r="IP16" s="12"/>
    </row>
    <row r="17" spans="1:250" x14ac:dyDescent="0.2">
      <c r="Q17" s="2"/>
      <c r="R17" s="47"/>
      <c r="S17" s="47"/>
      <c r="T17" s="47"/>
      <c r="U17" s="48"/>
      <c r="V17" s="47"/>
      <c r="W17" s="47"/>
      <c r="X17" s="47"/>
      <c r="Y17" s="3"/>
      <c r="IO17" s="12"/>
      <c r="IP17" s="12"/>
    </row>
    <row r="18" spans="1:250" ht="12.75" customHeight="1" x14ac:dyDescent="0.2">
      <c r="A18" s="57" t="s">
        <v>176</v>
      </c>
      <c r="B18" s="57"/>
      <c r="C18" s="57"/>
      <c r="D18" s="57"/>
      <c r="E18" s="57"/>
      <c r="F18" s="57"/>
      <c r="G18" s="57"/>
      <c r="H18" s="57"/>
      <c r="Q18" s="2"/>
      <c r="R18" s="47"/>
      <c r="S18" s="47"/>
      <c r="T18" s="47"/>
      <c r="U18" s="48"/>
      <c r="V18" s="47"/>
      <c r="W18" s="47"/>
      <c r="X18" s="47"/>
      <c r="Y18" s="3"/>
      <c r="IO18" s="12"/>
      <c r="IP18" s="12"/>
    </row>
    <row r="19" spans="1:250" ht="25.5" x14ac:dyDescent="0.2">
      <c r="A19" s="39" t="s">
        <v>177</v>
      </c>
      <c r="B19" s="39" t="s">
        <v>178</v>
      </c>
      <c r="C19" s="39" t="s">
        <v>163</v>
      </c>
      <c r="D19" s="43" t="str">
        <f>D2</f>
        <v>VALOR UNITÁRIO</v>
      </c>
      <c r="E19" s="43" t="s">
        <v>256</v>
      </c>
      <c r="F19" s="43" t="s">
        <v>179</v>
      </c>
      <c r="G19" s="43" t="s">
        <v>180</v>
      </c>
      <c r="H19" s="44" t="s">
        <v>181</v>
      </c>
      <c r="I19" s="45"/>
      <c r="U19" s="11"/>
      <c r="IB19" s="12"/>
      <c r="IC19" s="12"/>
      <c r="ID19" s="12"/>
      <c r="IE19" s="12"/>
      <c r="IF19" s="12"/>
      <c r="IG19" s="12"/>
      <c r="IH19" s="12"/>
      <c r="II19" s="12"/>
      <c r="IJ19" s="12"/>
      <c r="IK19" s="12"/>
      <c r="IL19" s="12"/>
      <c r="IM19" s="12"/>
      <c r="IN19" s="12"/>
      <c r="IO19" s="12"/>
      <c r="IP19" s="12"/>
    </row>
    <row r="20" spans="1:250" ht="22.7" customHeight="1" x14ac:dyDescent="0.2">
      <c r="A20" s="51" t="s">
        <v>182</v>
      </c>
      <c r="B20" s="52">
        <v>4</v>
      </c>
      <c r="C20" s="52" t="s">
        <v>167</v>
      </c>
      <c r="D20" s="55"/>
      <c r="E20" s="7">
        <f t="shared" ref="E20:E33" si="2">D20*0.1</f>
        <v>0</v>
      </c>
      <c r="F20" s="7">
        <f t="shared" ref="F20:F58" si="3">D20-E20</f>
        <v>0</v>
      </c>
      <c r="G20" s="8">
        <v>120</v>
      </c>
      <c r="H20" s="6">
        <f t="shared" ref="H20:H58" si="4">(F20*B20)/G20</f>
        <v>0</v>
      </c>
      <c r="I20" s="4"/>
      <c r="U20" s="11"/>
      <c r="IB20" s="12"/>
      <c r="IC20" s="12"/>
      <c r="ID20" s="12"/>
      <c r="IE20" s="12"/>
      <c r="IF20" s="12"/>
      <c r="IG20" s="12"/>
      <c r="IH20" s="12"/>
      <c r="II20" s="12"/>
      <c r="IJ20" s="12"/>
      <c r="IK20" s="12"/>
      <c r="IL20" s="12"/>
      <c r="IM20" s="12"/>
      <c r="IN20" s="12"/>
      <c r="IO20" s="12"/>
      <c r="IP20" s="12"/>
    </row>
    <row r="21" spans="1:250" ht="22.7" customHeight="1" x14ac:dyDescent="0.2">
      <c r="A21" s="51" t="s">
        <v>183</v>
      </c>
      <c r="B21" s="52">
        <v>4</v>
      </c>
      <c r="C21" s="52" t="s">
        <v>167</v>
      </c>
      <c r="D21" s="55"/>
      <c r="E21" s="7">
        <f t="shared" si="2"/>
        <v>0</v>
      </c>
      <c r="F21" s="7">
        <f t="shared" si="3"/>
        <v>0</v>
      </c>
      <c r="G21" s="8">
        <v>120</v>
      </c>
      <c r="H21" s="6">
        <f t="shared" si="4"/>
        <v>0</v>
      </c>
      <c r="I21" s="4"/>
      <c r="U21" s="11"/>
      <c r="IB21" s="12"/>
      <c r="IC21" s="12"/>
      <c r="ID21" s="12"/>
      <c r="IE21" s="12"/>
      <c r="IF21" s="12"/>
      <c r="IG21" s="12"/>
      <c r="IH21" s="12"/>
      <c r="II21" s="12"/>
      <c r="IJ21" s="12"/>
      <c r="IK21" s="12"/>
      <c r="IL21" s="12"/>
      <c r="IM21" s="12"/>
      <c r="IN21" s="12"/>
      <c r="IO21" s="12"/>
      <c r="IP21" s="12"/>
    </row>
    <row r="22" spans="1:250" ht="22.7" customHeight="1" x14ac:dyDescent="0.2">
      <c r="A22" s="51" t="s">
        <v>184</v>
      </c>
      <c r="B22" s="52">
        <v>4</v>
      </c>
      <c r="C22" s="52" t="s">
        <v>167</v>
      </c>
      <c r="D22" s="55"/>
      <c r="E22" s="7">
        <f t="shared" si="2"/>
        <v>0</v>
      </c>
      <c r="F22" s="7">
        <f t="shared" si="3"/>
        <v>0</v>
      </c>
      <c r="G22" s="8">
        <v>120</v>
      </c>
      <c r="H22" s="6">
        <f t="shared" si="4"/>
        <v>0</v>
      </c>
      <c r="I22" s="4"/>
      <c r="U22" s="11"/>
      <c r="IB22" s="12"/>
      <c r="IC22" s="12"/>
      <c r="ID22" s="12"/>
      <c r="IE22" s="12"/>
      <c r="IF22" s="12"/>
      <c r="IG22" s="12"/>
      <c r="IH22" s="12"/>
      <c r="II22" s="12"/>
      <c r="IJ22" s="12"/>
      <c r="IK22" s="12"/>
      <c r="IL22" s="12"/>
      <c r="IM22" s="12"/>
      <c r="IN22" s="12"/>
      <c r="IO22" s="12"/>
      <c r="IP22" s="12"/>
    </row>
    <row r="23" spans="1:250" ht="22.7" customHeight="1" x14ac:dyDescent="0.2">
      <c r="A23" s="51" t="s">
        <v>185</v>
      </c>
      <c r="B23" s="52">
        <v>14</v>
      </c>
      <c r="C23" s="52" t="s">
        <v>167</v>
      </c>
      <c r="D23" s="55"/>
      <c r="E23" s="7">
        <f t="shared" si="2"/>
        <v>0</v>
      </c>
      <c r="F23" s="7">
        <f t="shared" si="3"/>
        <v>0</v>
      </c>
      <c r="G23" s="8">
        <v>120</v>
      </c>
      <c r="H23" s="6">
        <f t="shared" si="4"/>
        <v>0</v>
      </c>
      <c r="I23" s="4"/>
      <c r="U23" s="11"/>
      <c r="IB23" s="12"/>
      <c r="IC23" s="12"/>
      <c r="ID23" s="12"/>
      <c r="IE23" s="12"/>
      <c r="IF23" s="12"/>
      <c r="IG23" s="12"/>
      <c r="IH23" s="12"/>
      <c r="II23" s="12"/>
      <c r="IJ23" s="12"/>
      <c r="IK23" s="12"/>
      <c r="IL23" s="12"/>
      <c r="IM23" s="12"/>
      <c r="IN23" s="12"/>
      <c r="IO23" s="12"/>
      <c r="IP23" s="12"/>
    </row>
    <row r="24" spans="1:250" ht="22.7" customHeight="1" x14ac:dyDescent="0.2">
      <c r="A24" s="51" t="s">
        <v>186</v>
      </c>
      <c r="B24" s="52">
        <v>4</v>
      </c>
      <c r="C24" s="52" t="s">
        <v>167</v>
      </c>
      <c r="D24" s="55"/>
      <c r="E24" s="7">
        <f t="shared" si="2"/>
        <v>0</v>
      </c>
      <c r="F24" s="7">
        <f t="shared" si="3"/>
        <v>0</v>
      </c>
      <c r="G24" s="8">
        <v>120</v>
      </c>
      <c r="H24" s="6">
        <f t="shared" si="4"/>
        <v>0</v>
      </c>
      <c r="I24" s="4"/>
      <c r="U24" s="11"/>
      <c r="IB24" s="12"/>
      <c r="IC24" s="12"/>
      <c r="ID24" s="12"/>
      <c r="IE24" s="12"/>
      <c r="IF24" s="12"/>
      <c r="IG24" s="12"/>
      <c r="IH24" s="12"/>
      <c r="II24" s="12"/>
      <c r="IJ24" s="12"/>
      <c r="IK24" s="12"/>
      <c r="IL24" s="12"/>
      <c r="IM24" s="12"/>
      <c r="IN24" s="12"/>
      <c r="IO24" s="12"/>
      <c r="IP24" s="12"/>
    </row>
    <row r="25" spans="1:250" ht="22.7" customHeight="1" x14ac:dyDescent="0.2">
      <c r="A25" s="51" t="s">
        <v>187</v>
      </c>
      <c r="B25" s="52">
        <v>4</v>
      </c>
      <c r="C25" s="52" t="s">
        <v>167</v>
      </c>
      <c r="D25" s="55"/>
      <c r="E25" s="7">
        <f t="shared" si="2"/>
        <v>0</v>
      </c>
      <c r="F25" s="7">
        <f t="shared" si="3"/>
        <v>0</v>
      </c>
      <c r="G25" s="8">
        <v>120</v>
      </c>
      <c r="H25" s="6">
        <f t="shared" si="4"/>
        <v>0</v>
      </c>
      <c r="I25" s="4"/>
      <c r="U25" s="11"/>
      <c r="IB25" s="12"/>
      <c r="IC25" s="12"/>
      <c r="ID25" s="12"/>
      <c r="IE25" s="12"/>
      <c r="IF25" s="12"/>
      <c r="IG25" s="12"/>
      <c r="IH25" s="12"/>
      <c r="II25" s="12"/>
      <c r="IJ25" s="12"/>
      <c r="IK25" s="12"/>
      <c r="IL25" s="12"/>
      <c r="IM25" s="12"/>
      <c r="IN25" s="12"/>
      <c r="IO25" s="12"/>
      <c r="IP25" s="12"/>
    </row>
    <row r="26" spans="1:250" ht="22.7" customHeight="1" x14ac:dyDescent="0.2">
      <c r="A26" s="51" t="s">
        <v>188</v>
      </c>
      <c r="B26" s="52">
        <v>4</v>
      </c>
      <c r="C26" s="52" t="s">
        <v>167</v>
      </c>
      <c r="D26" s="55"/>
      <c r="E26" s="7">
        <f t="shared" si="2"/>
        <v>0</v>
      </c>
      <c r="F26" s="7">
        <f t="shared" si="3"/>
        <v>0</v>
      </c>
      <c r="G26" s="8">
        <v>120</v>
      </c>
      <c r="H26" s="6">
        <f t="shared" si="4"/>
        <v>0</v>
      </c>
      <c r="I26" s="4"/>
      <c r="U26" s="11"/>
      <c r="IB26" s="12"/>
      <c r="IC26" s="12"/>
      <c r="ID26" s="12"/>
      <c r="IE26" s="12"/>
      <c r="IF26" s="12"/>
      <c r="IG26" s="12"/>
      <c r="IH26" s="12"/>
      <c r="II26" s="12"/>
      <c r="IJ26" s="12"/>
      <c r="IK26" s="12"/>
      <c r="IL26" s="12"/>
      <c r="IM26" s="12"/>
      <c r="IN26" s="12"/>
      <c r="IO26" s="12"/>
      <c r="IP26" s="12"/>
    </row>
    <row r="27" spans="1:250" ht="42" customHeight="1" x14ac:dyDescent="0.2">
      <c r="A27" s="51" t="s">
        <v>189</v>
      </c>
      <c r="B27" s="52">
        <v>8</v>
      </c>
      <c r="C27" s="52" t="s">
        <v>167</v>
      </c>
      <c r="D27" s="55"/>
      <c r="E27" s="7">
        <f t="shared" si="2"/>
        <v>0</v>
      </c>
      <c r="F27" s="7">
        <f t="shared" si="3"/>
        <v>0</v>
      </c>
      <c r="G27" s="8">
        <v>120</v>
      </c>
      <c r="H27" s="6">
        <f t="shared" si="4"/>
        <v>0</v>
      </c>
      <c r="I27" s="4"/>
      <c r="U27" s="11"/>
      <c r="IB27" s="12"/>
      <c r="IC27" s="12"/>
      <c r="ID27" s="12"/>
      <c r="IE27" s="12"/>
      <c r="IF27" s="12"/>
      <c r="IG27" s="12"/>
      <c r="IH27" s="12"/>
      <c r="II27" s="12"/>
      <c r="IJ27" s="12"/>
      <c r="IK27" s="12"/>
      <c r="IL27" s="12"/>
      <c r="IM27" s="12"/>
      <c r="IN27" s="12"/>
      <c r="IO27" s="12"/>
      <c r="IP27" s="12"/>
    </row>
    <row r="28" spans="1:250" ht="22.7" customHeight="1" x14ac:dyDescent="0.2">
      <c r="A28" s="51" t="s">
        <v>190</v>
      </c>
      <c r="B28" s="52">
        <v>4</v>
      </c>
      <c r="C28" s="52" t="s">
        <v>172</v>
      </c>
      <c r="D28" s="55"/>
      <c r="E28" s="7">
        <f t="shared" si="2"/>
        <v>0</v>
      </c>
      <c r="F28" s="7">
        <f t="shared" si="3"/>
        <v>0</v>
      </c>
      <c r="G28" s="8">
        <v>120</v>
      </c>
      <c r="H28" s="6">
        <f t="shared" si="4"/>
        <v>0</v>
      </c>
      <c r="I28" s="4"/>
      <c r="U28" s="11"/>
      <c r="IB28" s="12"/>
      <c r="IC28" s="12"/>
      <c r="ID28" s="12"/>
      <c r="IE28" s="12"/>
      <c r="IF28" s="12"/>
      <c r="IG28" s="12"/>
      <c r="IH28" s="12"/>
      <c r="II28" s="12"/>
      <c r="IJ28" s="12"/>
      <c r="IK28" s="12"/>
      <c r="IL28" s="12"/>
      <c r="IM28" s="12"/>
      <c r="IN28" s="12"/>
      <c r="IO28" s="12"/>
      <c r="IP28" s="12"/>
    </row>
    <row r="29" spans="1:250" ht="22.7" customHeight="1" x14ac:dyDescent="0.2">
      <c r="A29" s="51" t="s">
        <v>191</v>
      </c>
      <c r="B29" s="52">
        <v>4</v>
      </c>
      <c r="C29" s="52" t="s">
        <v>167</v>
      </c>
      <c r="D29" s="55"/>
      <c r="E29" s="7">
        <f t="shared" si="2"/>
        <v>0</v>
      </c>
      <c r="F29" s="7">
        <f t="shared" si="3"/>
        <v>0</v>
      </c>
      <c r="G29" s="8">
        <v>120</v>
      </c>
      <c r="H29" s="6">
        <f t="shared" si="4"/>
        <v>0</v>
      </c>
      <c r="I29" s="4"/>
      <c r="U29" s="11"/>
      <c r="IB29" s="12"/>
      <c r="IC29" s="12"/>
      <c r="ID29" s="12"/>
      <c r="IE29" s="12"/>
      <c r="IF29" s="12"/>
      <c r="IG29" s="12"/>
      <c r="IH29" s="12"/>
      <c r="II29" s="12"/>
      <c r="IJ29" s="12"/>
      <c r="IK29" s="12"/>
      <c r="IL29" s="12"/>
      <c r="IM29" s="12"/>
      <c r="IN29" s="12"/>
      <c r="IO29" s="12"/>
      <c r="IP29" s="12"/>
    </row>
    <row r="30" spans="1:250" ht="38.1" customHeight="1" x14ac:dyDescent="0.2">
      <c r="A30" s="51" t="s">
        <v>192</v>
      </c>
      <c r="B30" s="52">
        <v>4</v>
      </c>
      <c r="C30" s="52" t="s">
        <v>167</v>
      </c>
      <c r="D30" s="55"/>
      <c r="E30" s="7">
        <f t="shared" si="2"/>
        <v>0</v>
      </c>
      <c r="F30" s="7">
        <f t="shared" si="3"/>
        <v>0</v>
      </c>
      <c r="G30" s="8">
        <v>120</v>
      </c>
      <c r="H30" s="6">
        <f t="shared" si="4"/>
        <v>0</v>
      </c>
      <c r="I30" s="4"/>
      <c r="U30" s="11"/>
      <c r="IB30" s="12"/>
      <c r="IC30" s="12"/>
      <c r="ID30" s="12"/>
      <c r="IE30" s="12"/>
      <c r="IF30" s="12"/>
      <c r="IG30" s="12"/>
      <c r="IH30" s="12"/>
      <c r="II30" s="12"/>
      <c r="IJ30" s="12"/>
      <c r="IK30" s="12"/>
      <c r="IL30" s="12"/>
      <c r="IM30" s="12"/>
      <c r="IN30" s="12"/>
      <c r="IO30" s="12"/>
      <c r="IP30" s="12"/>
    </row>
    <row r="31" spans="1:250" ht="40.15" customHeight="1" x14ac:dyDescent="0.2">
      <c r="A31" s="51" t="s">
        <v>193</v>
      </c>
      <c r="B31" s="52">
        <v>4</v>
      </c>
      <c r="C31" s="52" t="s">
        <v>167</v>
      </c>
      <c r="D31" s="55"/>
      <c r="E31" s="7">
        <f t="shared" si="2"/>
        <v>0</v>
      </c>
      <c r="F31" s="7">
        <f t="shared" si="3"/>
        <v>0</v>
      </c>
      <c r="G31" s="8">
        <v>120</v>
      </c>
      <c r="H31" s="6">
        <f t="shared" si="4"/>
        <v>0</v>
      </c>
      <c r="I31" s="4"/>
      <c r="U31" s="11"/>
      <c r="IB31" s="12"/>
      <c r="IC31" s="12"/>
      <c r="ID31" s="12"/>
      <c r="IE31" s="12"/>
      <c r="IF31" s="12"/>
      <c r="IG31" s="12"/>
      <c r="IH31" s="12"/>
      <c r="II31" s="12"/>
      <c r="IJ31" s="12"/>
      <c r="IK31" s="12"/>
      <c r="IL31" s="12"/>
      <c r="IM31" s="12"/>
      <c r="IN31" s="12"/>
      <c r="IO31" s="12"/>
      <c r="IP31" s="12"/>
    </row>
    <row r="32" spans="1:250" ht="22.7" customHeight="1" x14ac:dyDescent="0.2">
      <c r="A32" s="51" t="s">
        <v>194</v>
      </c>
      <c r="B32" s="52">
        <v>44</v>
      </c>
      <c r="C32" s="52" t="s">
        <v>172</v>
      </c>
      <c r="D32" s="55"/>
      <c r="E32" s="7">
        <f t="shared" si="2"/>
        <v>0</v>
      </c>
      <c r="F32" s="7">
        <f t="shared" si="3"/>
        <v>0</v>
      </c>
      <c r="G32" s="8">
        <v>120</v>
      </c>
      <c r="H32" s="6">
        <f t="shared" si="4"/>
        <v>0</v>
      </c>
      <c r="I32" s="4"/>
      <c r="U32" s="11"/>
      <c r="IB32" s="12"/>
      <c r="IC32" s="12"/>
      <c r="ID32" s="12"/>
      <c r="IE32" s="12"/>
      <c r="IF32" s="12"/>
      <c r="IG32" s="12"/>
      <c r="IH32" s="12"/>
      <c r="II32" s="12"/>
      <c r="IJ32" s="12"/>
      <c r="IK32" s="12"/>
      <c r="IL32" s="12"/>
      <c r="IM32" s="12"/>
      <c r="IN32" s="12"/>
      <c r="IO32" s="12"/>
      <c r="IP32" s="12"/>
    </row>
    <row r="33" spans="1:250" ht="22.7" customHeight="1" x14ac:dyDescent="0.2">
      <c r="A33" s="51" t="s">
        <v>195</v>
      </c>
      <c r="B33" s="52">
        <v>14</v>
      </c>
      <c r="C33" s="52" t="s">
        <v>167</v>
      </c>
      <c r="D33" s="55"/>
      <c r="E33" s="7">
        <f t="shared" si="2"/>
        <v>0</v>
      </c>
      <c r="F33" s="7">
        <f t="shared" si="3"/>
        <v>0</v>
      </c>
      <c r="G33" s="8">
        <v>120</v>
      </c>
      <c r="H33" s="6">
        <f t="shared" si="4"/>
        <v>0</v>
      </c>
      <c r="I33" s="4"/>
      <c r="U33" s="11"/>
      <c r="IB33" s="12"/>
      <c r="IC33" s="12"/>
      <c r="ID33" s="12"/>
      <c r="IE33" s="12"/>
      <c r="IF33" s="12"/>
      <c r="IG33" s="12"/>
      <c r="IH33" s="12"/>
      <c r="II33" s="12"/>
      <c r="IJ33" s="12"/>
      <c r="IK33" s="12"/>
      <c r="IL33" s="12"/>
      <c r="IM33" s="12"/>
      <c r="IN33" s="12"/>
      <c r="IO33" s="12"/>
      <c r="IP33" s="12"/>
    </row>
    <row r="34" spans="1:250" ht="22.7" customHeight="1" x14ac:dyDescent="0.2">
      <c r="A34" s="53" t="s">
        <v>196</v>
      </c>
      <c r="B34" s="52">
        <v>4</v>
      </c>
      <c r="C34" s="52" t="s">
        <v>167</v>
      </c>
      <c r="D34" s="55"/>
      <c r="E34" s="7">
        <f t="shared" ref="E34:E58" si="5">D34*0.1</f>
        <v>0</v>
      </c>
      <c r="F34" s="7">
        <f t="shared" si="3"/>
        <v>0</v>
      </c>
      <c r="G34" s="8">
        <v>120</v>
      </c>
      <c r="H34" s="6">
        <f t="shared" si="4"/>
        <v>0</v>
      </c>
      <c r="I34" s="4"/>
      <c r="U34" s="11"/>
      <c r="IB34" s="12"/>
      <c r="IC34" s="12"/>
      <c r="ID34" s="12"/>
      <c r="IE34" s="12"/>
      <c r="IF34" s="12"/>
      <c r="IG34" s="12"/>
      <c r="IH34" s="12"/>
      <c r="II34" s="12"/>
      <c r="IJ34" s="12"/>
      <c r="IK34" s="12"/>
      <c r="IL34" s="12"/>
      <c r="IM34" s="12"/>
      <c r="IN34" s="12"/>
      <c r="IO34" s="12"/>
      <c r="IP34" s="12"/>
    </row>
    <row r="35" spans="1:250" ht="22.7" customHeight="1" x14ac:dyDescent="0.2">
      <c r="A35" s="53" t="s">
        <v>197</v>
      </c>
      <c r="B35" s="52">
        <v>4</v>
      </c>
      <c r="C35" s="52" t="s">
        <v>167</v>
      </c>
      <c r="D35" s="55"/>
      <c r="E35" s="7">
        <f t="shared" si="5"/>
        <v>0</v>
      </c>
      <c r="F35" s="7">
        <f t="shared" si="3"/>
        <v>0</v>
      </c>
      <c r="G35" s="8">
        <v>120</v>
      </c>
      <c r="H35" s="6">
        <f t="shared" si="4"/>
        <v>0</v>
      </c>
      <c r="I35" s="4"/>
      <c r="U35" s="11"/>
      <c r="IB35" s="12"/>
      <c r="IC35" s="12"/>
      <c r="ID35" s="12"/>
      <c r="IE35" s="12"/>
      <c r="IF35" s="12"/>
      <c r="IG35" s="12"/>
      <c r="IH35" s="12"/>
      <c r="II35" s="12"/>
      <c r="IJ35" s="12"/>
      <c r="IK35" s="12"/>
      <c r="IL35" s="12"/>
      <c r="IM35" s="12"/>
      <c r="IN35" s="12"/>
      <c r="IO35" s="12"/>
      <c r="IP35" s="12"/>
    </row>
    <row r="36" spans="1:250" ht="22.7" customHeight="1" x14ac:dyDescent="0.2">
      <c r="A36" s="53" t="s">
        <v>198</v>
      </c>
      <c r="B36" s="52">
        <v>4</v>
      </c>
      <c r="C36" s="52" t="s">
        <v>167</v>
      </c>
      <c r="D36" s="55"/>
      <c r="E36" s="7">
        <f t="shared" si="5"/>
        <v>0</v>
      </c>
      <c r="F36" s="7">
        <f t="shared" si="3"/>
        <v>0</v>
      </c>
      <c r="G36" s="8">
        <v>120</v>
      </c>
      <c r="H36" s="6">
        <f t="shared" si="4"/>
        <v>0</v>
      </c>
      <c r="I36" s="4"/>
      <c r="U36" s="11"/>
      <c r="IB36" s="12"/>
      <c r="IC36" s="12"/>
      <c r="ID36" s="12"/>
      <c r="IE36" s="12"/>
      <c r="IF36" s="12"/>
      <c r="IG36" s="12"/>
      <c r="IH36" s="12"/>
      <c r="II36" s="12"/>
      <c r="IJ36" s="12"/>
      <c r="IK36" s="12"/>
      <c r="IL36" s="12"/>
      <c r="IM36" s="12"/>
      <c r="IN36" s="12"/>
      <c r="IO36" s="12"/>
      <c r="IP36" s="12"/>
    </row>
    <row r="37" spans="1:250" ht="22.7" customHeight="1" x14ac:dyDescent="0.2">
      <c r="A37" s="53" t="s">
        <v>199</v>
      </c>
      <c r="B37" s="52">
        <v>4</v>
      </c>
      <c r="C37" s="52" t="s">
        <v>167</v>
      </c>
      <c r="D37" s="55"/>
      <c r="E37" s="7">
        <f t="shared" si="5"/>
        <v>0</v>
      </c>
      <c r="F37" s="7">
        <f t="shared" si="3"/>
        <v>0</v>
      </c>
      <c r="G37" s="8">
        <v>120</v>
      </c>
      <c r="H37" s="6">
        <f t="shared" si="4"/>
        <v>0</v>
      </c>
      <c r="I37" s="4"/>
      <c r="U37" s="11"/>
      <c r="IB37" s="12"/>
      <c r="IC37" s="12"/>
      <c r="ID37" s="12"/>
      <c r="IE37" s="12"/>
      <c r="IF37" s="12"/>
      <c r="IG37" s="12"/>
      <c r="IH37" s="12"/>
      <c r="II37" s="12"/>
      <c r="IJ37" s="12"/>
      <c r="IK37" s="12"/>
      <c r="IL37" s="12"/>
      <c r="IM37" s="12"/>
      <c r="IN37" s="12"/>
      <c r="IO37" s="12"/>
      <c r="IP37" s="12"/>
    </row>
    <row r="38" spans="1:250" ht="22.7" customHeight="1" x14ac:dyDescent="0.2">
      <c r="A38" s="53" t="s">
        <v>200</v>
      </c>
      <c r="B38" s="52">
        <v>4</v>
      </c>
      <c r="C38" s="52" t="s">
        <v>167</v>
      </c>
      <c r="D38" s="55"/>
      <c r="E38" s="7">
        <f t="shared" si="5"/>
        <v>0</v>
      </c>
      <c r="F38" s="7">
        <f t="shared" si="3"/>
        <v>0</v>
      </c>
      <c r="G38" s="8">
        <v>120</v>
      </c>
      <c r="H38" s="6">
        <f t="shared" si="4"/>
        <v>0</v>
      </c>
      <c r="I38" s="4"/>
      <c r="U38" s="11"/>
      <c r="IB38" s="12"/>
      <c r="IC38" s="12"/>
      <c r="ID38" s="12"/>
      <c r="IE38" s="12"/>
      <c r="IF38" s="12"/>
      <c r="IG38" s="12"/>
      <c r="IH38" s="12"/>
      <c r="II38" s="12"/>
      <c r="IJ38" s="12"/>
      <c r="IK38" s="12"/>
      <c r="IL38" s="12"/>
      <c r="IM38" s="12"/>
      <c r="IN38" s="12"/>
      <c r="IO38" s="12"/>
      <c r="IP38" s="12"/>
    </row>
    <row r="39" spans="1:250" ht="22.7" customHeight="1" x14ac:dyDescent="0.2">
      <c r="A39" s="53" t="s">
        <v>201</v>
      </c>
      <c r="B39" s="52">
        <v>4</v>
      </c>
      <c r="C39" s="52" t="s">
        <v>167</v>
      </c>
      <c r="D39" s="55"/>
      <c r="E39" s="7">
        <f t="shared" si="5"/>
        <v>0</v>
      </c>
      <c r="F39" s="7">
        <f t="shared" si="3"/>
        <v>0</v>
      </c>
      <c r="G39" s="8">
        <v>120</v>
      </c>
      <c r="H39" s="6">
        <f t="shared" si="4"/>
        <v>0</v>
      </c>
      <c r="I39" s="4"/>
      <c r="U39" s="11"/>
      <c r="IB39" s="12"/>
      <c r="IC39" s="12"/>
      <c r="ID39" s="12"/>
      <c r="IE39" s="12"/>
      <c r="IF39" s="12"/>
      <c r="IG39" s="12"/>
      <c r="IH39" s="12"/>
      <c r="II39" s="12"/>
      <c r="IJ39" s="12"/>
      <c r="IK39" s="12"/>
      <c r="IL39" s="12"/>
      <c r="IM39" s="12"/>
      <c r="IN39" s="12"/>
      <c r="IO39" s="12"/>
      <c r="IP39" s="12"/>
    </row>
    <row r="40" spans="1:250" ht="22.7" customHeight="1" x14ac:dyDescent="0.2">
      <c r="A40" s="53" t="s">
        <v>202</v>
      </c>
      <c r="B40" s="52">
        <v>4</v>
      </c>
      <c r="C40" s="52" t="s">
        <v>167</v>
      </c>
      <c r="D40" s="55"/>
      <c r="E40" s="7">
        <f t="shared" si="5"/>
        <v>0</v>
      </c>
      <c r="F40" s="7">
        <f t="shared" si="3"/>
        <v>0</v>
      </c>
      <c r="G40" s="8">
        <v>120</v>
      </c>
      <c r="H40" s="6">
        <f t="shared" si="4"/>
        <v>0</v>
      </c>
      <c r="I40" s="4"/>
      <c r="U40" s="11"/>
      <c r="IB40" s="12"/>
      <c r="IC40" s="12"/>
      <c r="ID40" s="12"/>
      <c r="IE40" s="12"/>
      <c r="IF40" s="12"/>
      <c r="IG40" s="12"/>
      <c r="IH40" s="12"/>
      <c r="II40" s="12"/>
      <c r="IJ40" s="12"/>
      <c r="IK40" s="12"/>
      <c r="IL40" s="12"/>
      <c r="IM40" s="12"/>
      <c r="IN40" s="12"/>
      <c r="IO40" s="12"/>
      <c r="IP40" s="12"/>
    </row>
    <row r="41" spans="1:250" ht="22.7" customHeight="1" x14ac:dyDescent="0.2">
      <c r="A41" s="53" t="s">
        <v>203</v>
      </c>
      <c r="B41" s="52">
        <v>4</v>
      </c>
      <c r="C41" s="52" t="s">
        <v>167</v>
      </c>
      <c r="D41" s="55"/>
      <c r="E41" s="7">
        <f t="shared" si="5"/>
        <v>0</v>
      </c>
      <c r="F41" s="7">
        <f t="shared" si="3"/>
        <v>0</v>
      </c>
      <c r="G41" s="8">
        <v>120</v>
      </c>
      <c r="H41" s="6">
        <f t="shared" si="4"/>
        <v>0</v>
      </c>
      <c r="I41" s="4"/>
      <c r="U41" s="11"/>
      <c r="IB41" s="12"/>
      <c r="IC41" s="12"/>
      <c r="ID41" s="12"/>
      <c r="IE41" s="12"/>
      <c r="IF41" s="12"/>
      <c r="IG41" s="12"/>
      <c r="IH41" s="12"/>
      <c r="II41" s="12"/>
      <c r="IJ41" s="12"/>
      <c r="IK41" s="12"/>
      <c r="IL41" s="12"/>
      <c r="IM41" s="12"/>
      <c r="IN41" s="12"/>
      <c r="IO41" s="12"/>
      <c r="IP41" s="12"/>
    </row>
    <row r="42" spans="1:250" ht="22.7" customHeight="1" x14ac:dyDescent="0.2">
      <c r="A42" s="53" t="s">
        <v>204</v>
      </c>
      <c r="B42" s="52">
        <v>4</v>
      </c>
      <c r="C42" s="52" t="s">
        <v>167</v>
      </c>
      <c r="D42" s="55"/>
      <c r="E42" s="7">
        <f t="shared" si="5"/>
        <v>0</v>
      </c>
      <c r="F42" s="7">
        <f t="shared" si="3"/>
        <v>0</v>
      </c>
      <c r="G42" s="8">
        <v>120</v>
      </c>
      <c r="H42" s="6">
        <f t="shared" si="4"/>
        <v>0</v>
      </c>
      <c r="I42" s="4"/>
      <c r="U42" s="11"/>
      <c r="IB42" s="12"/>
      <c r="IC42" s="12"/>
      <c r="ID42" s="12"/>
      <c r="IE42" s="12"/>
      <c r="IF42" s="12"/>
      <c r="IG42" s="12"/>
      <c r="IH42" s="12"/>
      <c r="II42" s="12"/>
      <c r="IJ42" s="12"/>
      <c r="IK42" s="12"/>
      <c r="IL42" s="12"/>
      <c r="IM42" s="12"/>
      <c r="IN42" s="12"/>
      <c r="IO42" s="12"/>
      <c r="IP42" s="12"/>
    </row>
    <row r="43" spans="1:250" ht="22.7" customHeight="1" x14ac:dyDescent="0.2">
      <c r="A43" s="53" t="s">
        <v>205</v>
      </c>
      <c r="B43" s="52">
        <v>4</v>
      </c>
      <c r="C43" s="52" t="s">
        <v>167</v>
      </c>
      <c r="D43" s="55"/>
      <c r="E43" s="7">
        <f t="shared" si="5"/>
        <v>0</v>
      </c>
      <c r="F43" s="7">
        <f t="shared" si="3"/>
        <v>0</v>
      </c>
      <c r="G43" s="8">
        <v>120</v>
      </c>
      <c r="H43" s="6">
        <f t="shared" si="4"/>
        <v>0</v>
      </c>
      <c r="I43" s="4"/>
      <c r="U43" s="11"/>
      <c r="IB43" s="12"/>
      <c r="IC43" s="12"/>
      <c r="ID43" s="12"/>
      <c r="IE43" s="12"/>
      <c r="IF43" s="12"/>
      <c r="IG43" s="12"/>
      <c r="IH43" s="12"/>
      <c r="II43" s="12"/>
      <c r="IJ43" s="12"/>
      <c r="IK43" s="12"/>
      <c r="IL43" s="12"/>
      <c r="IM43" s="12"/>
      <c r="IN43" s="12"/>
      <c r="IO43" s="12"/>
      <c r="IP43" s="12"/>
    </row>
    <row r="44" spans="1:250" ht="22.7" customHeight="1" x14ac:dyDescent="0.2">
      <c r="A44" s="53" t="s">
        <v>206</v>
      </c>
      <c r="B44" s="52">
        <v>4</v>
      </c>
      <c r="C44" s="52" t="s">
        <v>167</v>
      </c>
      <c r="D44" s="55"/>
      <c r="E44" s="7">
        <f t="shared" si="5"/>
        <v>0</v>
      </c>
      <c r="F44" s="7">
        <f t="shared" si="3"/>
        <v>0</v>
      </c>
      <c r="G44" s="8">
        <v>120</v>
      </c>
      <c r="H44" s="6">
        <f t="shared" si="4"/>
        <v>0</v>
      </c>
      <c r="I44" s="4"/>
      <c r="U44" s="11"/>
      <c r="IB44" s="12"/>
      <c r="IC44" s="12"/>
      <c r="ID44" s="12"/>
      <c r="IE44" s="12"/>
      <c r="IF44" s="12"/>
      <c r="IG44" s="12"/>
      <c r="IH44" s="12"/>
      <c r="II44" s="12"/>
      <c r="IJ44" s="12"/>
      <c r="IK44" s="12"/>
      <c r="IL44" s="12"/>
      <c r="IM44" s="12"/>
      <c r="IN44" s="12"/>
      <c r="IO44" s="12"/>
      <c r="IP44" s="12"/>
    </row>
    <row r="45" spans="1:250" ht="22.7" customHeight="1" x14ac:dyDescent="0.2">
      <c r="A45" s="53" t="s">
        <v>207</v>
      </c>
      <c r="B45" s="52">
        <v>4</v>
      </c>
      <c r="C45" s="52" t="s">
        <v>167</v>
      </c>
      <c r="D45" s="55"/>
      <c r="E45" s="7">
        <f t="shared" si="5"/>
        <v>0</v>
      </c>
      <c r="F45" s="7">
        <f t="shared" si="3"/>
        <v>0</v>
      </c>
      <c r="G45" s="8">
        <v>120</v>
      </c>
      <c r="H45" s="6">
        <f t="shared" si="4"/>
        <v>0</v>
      </c>
      <c r="I45" s="4"/>
      <c r="U45" s="11"/>
      <c r="IB45" s="12"/>
      <c r="IC45" s="12"/>
      <c r="ID45" s="12"/>
      <c r="IE45" s="12"/>
      <c r="IF45" s="12"/>
      <c r="IG45" s="12"/>
      <c r="IH45" s="12"/>
      <c r="II45" s="12"/>
      <c r="IJ45" s="12"/>
      <c r="IK45" s="12"/>
      <c r="IL45" s="12"/>
      <c r="IM45" s="12"/>
      <c r="IN45" s="12"/>
      <c r="IO45" s="12"/>
      <c r="IP45" s="12"/>
    </row>
    <row r="46" spans="1:250" ht="22.7" customHeight="1" x14ac:dyDescent="0.2">
      <c r="A46" s="53" t="s">
        <v>208</v>
      </c>
      <c r="B46" s="52">
        <v>4</v>
      </c>
      <c r="C46" s="52" t="s">
        <v>167</v>
      </c>
      <c r="D46" s="55"/>
      <c r="E46" s="7">
        <f t="shared" si="5"/>
        <v>0</v>
      </c>
      <c r="F46" s="7">
        <f t="shared" si="3"/>
        <v>0</v>
      </c>
      <c r="G46" s="8">
        <v>120</v>
      </c>
      <c r="H46" s="6">
        <f t="shared" si="4"/>
        <v>0</v>
      </c>
      <c r="I46" s="4"/>
      <c r="U46" s="11"/>
      <c r="IB46" s="12"/>
      <c r="IC46" s="12"/>
      <c r="ID46" s="12"/>
      <c r="IE46" s="12"/>
      <c r="IF46" s="12"/>
      <c r="IG46" s="12"/>
      <c r="IH46" s="12"/>
      <c r="II46" s="12"/>
      <c r="IJ46" s="12"/>
      <c r="IK46" s="12"/>
      <c r="IL46" s="12"/>
      <c r="IM46" s="12"/>
      <c r="IN46" s="12"/>
      <c r="IO46" s="12"/>
      <c r="IP46" s="12"/>
    </row>
    <row r="47" spans="1:250" ht="22.7" customHeight="1" x14ac:dyDescent="0.2">
      <c r="A47" s="53" t="s">
        <v>209</v>
      </c>
      <c r="B47" s="52">
        <v>14</v>
      </c>
      <c r="C47" s="52" t="s">
        <v>167</v>
      </c>
      <c r="D47" s="55"/>
      <c r="E47" s="7">
        <f t="shared" si="5"/>
        <v>0</v>
      </c>
      <c r="F47" s="7">
        <f t="shared" si="3"/>
        <v>0</v>
      </c>
      <c r="G47" s="8">
        <v>120</v>
      </c>
      <c r="H47" s="6">
        <f t="shared" si="4"/>
        <v>0</v>
      </c>
      <c r="I47" s="4"/>
      <c r="U47" s="11"/>
      <c r="IB47" s="12"/>
      <c r="IC47" s="12"/>
      <c r="ID47" s="12"/>
      <c r="IE47" s="12"/>
      <c r="IF47" s="12"/>
      <c r="IG47" s="12"/>
      <c r="IH47" s="12"/>
      <c r="II47" s="12"/>
      <c r="IJ47" s="12"/>
      <c r="IK47" s="12"/>
      <c r="IL47" s="12"/>
      <c r="IM47" s="12"/>
      <c r="IN47" s="12"/>
      <c r="IO47" s="12"/>
      <c r="IP47" s="12"/>
    </row>
    <row r="48" spans="1:250" ht="22.7" customHeight="1" x14ac:dyDescent="0.2">
      <c r="A48" s="53" t="s">
        <v>210</v>
      </c>
      <c r="B48" s="52">
        <v>4</v>
      </c>
      <c r="C48" s="52" t="s">
        <v>167</v>
      </c>
      <c r="D48" s="55"/>
      <c r="E48" s="7">
        <f t="shared" si="5"/>
        <v>0</v>
      </c>
      <c r="F48" s="7">
        <f t="shared" si="3"/>
        <v>0</v>
      </c>
      <c r="G48" s="8">
        <v>120</v>
      </c>
      <c r="H48" s="6">
        <f t="shared" si="4"/>
        <v>0</v>
      </c>
      <c r="I48" s="4"/>
      <c r="U48" s="11"/>
      <c r="IB48" s="12"/>
      <c r="IC48" s="12"/>
      <c r="ID48" s="12"/>
      <c r="IE48" s="12"/>
      <c r="IF48" s="12"/>
      <c r="IG48" s="12"/>
      <c r="IH48" s="12"/>
      <c r="II48" s="12"/>
      <c r="IJ48" s="12"/>
      <c r="IK48" s="12"/>
      <c r="IL48" s="12"/>
      <c r="IM48" s="12"/>
      <c r="IN48" s="12"/>
      <c r="IO48" s="12"/>
      <c r="IP48" s="12"/>
    </row>
    <row r="49" spans="1:250" ht="22.7" customHeight="1" x14ac:dyDescent="0.2">
      <c r="A49" s="53" t="s">
        <v>211</v>
      </c>
      <c r="B49" s="52">
        <v>4</v>
      </c>
      <c r="C49" s="52" t="s">
        <v>167</v>
      </c>
      <c r="D49" s="55"/>
      <c r="E49" s="7">
        <f t="shared" si="5"/>
        <v>0</v>
      </c>
      <c r="F49" s="7">
        <f t="shared" si="3"/>
        <v>0</v>
      </c>
      <c r="G49" s="8">
        <v>120</v>
      </c>
      <c r="H49" s="6">
        <f t="shared" si="4"/>
        <v>0</v>
      </c>
      <c r="I49" s="4"/>
      <c r="U49" s="11"/>
      <c r="IB49" s="12"/>
      <c r="IC49" s="12"/>
      <c r="ID49" s="12"/>
      <c r="IE49" s="12"/>
      <c r="IF49" s="12"/>
      <c r="IG49" s="12"/>
      <c r="IH49" s="12"/>
      <c r="II49" s="12"/>
      <c r="IJ49" s="12"/>
      <c r="IK49" s="12"/>
      <c r="IL49" s="12"/>
      <c r="IM49" s="12"/>
      <c r="IN49" s="12"/>
      <c r="IO49" s="12"/>
      <c r="IP49" s="12"/>
    </row>
    <row r="50" spans="1:250" ht="22.7" customHeight="1" x14ac:dyDescent="0.2">
      <c r="A50" s="53" t="s">
        <v>212</v>
      </c>
      <c r="B50" s="52">
        <v>4</v>
      </c>
      <c r="C50" s="52" t="s">
        <v>167</v>
      </c>
      <c r="D50" s="55"/>
      <c r="E50" s="7">
        <f t="shared" si="5"/>
        <v>0</v>
      </c>
      <c r="F50" s="7">
        <f t="shared" si="3"/>
        <v>0</v>
      </c>
      <c r="G50" s="8">
        <v>120</v>
      </c>
      <c r="H50" s="6">
        <f t="shared" si="4"/>
        <v>0</v>
      </c>
      <c r="I50" s="4"/>
      <c r="U50" s="11"/>
      <c r="IB50" s="12"/>
      <c r="IC50" s="12"/>
      <c r="ID50" s="12"/>
      <c r="IE50" s="12"/>
      <c r="IF50" s="12"/>
      <c r="IG50" s="12"/>
      <c r="IH50" s="12"/>
      <c r="II50" s="12"/>
      <c r="IJ50" s="12"/>
      <c r="IK50" s="12"/>
      <c r="IL50" s="12"/>
      <c r="IM50" s="12"/>
      <c r="IN50" s="12"/>
      <c r="IO50" s="12"/>
      <c r="IP50" s="12"/>
    </row>
    <row r="51" spans="1:250" ht="22.7" customHeight="1" x14ac:dyDescent="0.2">
      <c r="A51" s="53" t="s">
        <v>213</v>
      </c>
      <c r="B51" s="52">
        <v>4</v>
      </c>
      <c r="C51" s="52" t="s">
        <v>167</v>
      </c>
      <c r="D51" s="55"/>
      <c r="E51" s="7">
        <f t="shared" si="5"/>
        <v>0</v>
      </c>
      <c r="F51" s="7">
        <f t="shared" si="3"/>
        <v>0</v>
      </c>
      <c r="G51" s="8">
        <v>120</v>
      </c>
      <c r="H51" s="6">
        <f t="shared" si="4"/>
        <v>0</v>
      </c>
      <c r="I51" s="4"/>
      <c r="U51" s="11"/>
      <c r="IB51" s="12"/>
      <c r="IC51" s="12"/>
      <c r="ID51" s="12"/>
      <c r="IE51" s="12"/>
      <c r="IF51" s="12"/>
      <c r="IG51" s="12"/>
      <c r="IH51" s="12"/>
      <c r="II51" s="12"/>
      <c r="IJ51" s="12"/>
      <c r="IK51" s="12"/>
      <c r="IL51" s="12"/>
      <c r="IM51" s="12"/>
      <c r="IN51" s="12"/>
      <c r="IO51" s="12"/>
      <c r="IP51" s="12"/>
    </row>
    <row r="52" spans="1:250" ht="22.7" customHeight="1" x14ac:dyDescent="0.2">
      <c r="A52" s="53" t="s">
        <v>214</v>
      </c>
      <c r="B52" s="52">
        <v>4</v>
      </c>
      <c r="C52" s="52" t="s">
        <v>167</v>
      </c>
      <c r="D52" s="55"/>
      <c r="E52" s="7">
        <f t="shared" si="5"/>
        <v>0</v>
      </c>
      <c r="F52" s="7">
        <f t="shared" si="3"/>
        <v>0</v>
      </c>
      <c r="G52" s="8">
        <v>120</v>
      </c>
      <c r="H52" s="6">
        <f t="shared" si="4"/>
        <v>0</v>
      </c>
      <c r="I52" s="4"/>
      <c r="U52" s="11"/>
      <c r="IB52" s="12"/>
      <c r="IC52" s="12"/>
      <c r="ID52" s="12"/>
      <c r="IE52" s="12"/>
      <c r="IF52" s="12"/>
      <c r="IG52" s="12"/>
      <c r="IH52" s="12"/>
      <c r="II52" s="12"/>
      <c r="IJ52" s="12"/>
      <c r="IK52" s="12"/>
      <c r="IL52" s="12"/>
      <c r="IM52" s="12"/>
      <c r="IN52" s="12"/>
      <c r="IO52" s="12"/>
      <c r="IP52" s="12"/>
    </row>
    <row r="53" spans="1:250" ht="22.7" customHeight="1" x14ac:dyDescent="0.2">
      <c r="A53" s="53" t="s">
        <v>215</v>
      </c>
      <c r="B53" s="52">
        <v>4</v>
      </c>
      <c r="C53" s="52" t="s">
        <v>167</v>
      </c>
      <c r="D53" s="55"/>
      <c r="E53" s="7">
        <f t="shared" si="5"/>
        <v>0</v>
      </c>
      <c r="F53" s="7">
        <f t="shared" si="3"/>
        <v>0</v>
      </c>
      <c r="G53" s="8">
        <v>120</v>
      </c>
      <c r="H53" s="6">
        <f t="shared" si="4"/>
        <v>0</v>
      </c>
      <c r="I53" s="4"/>
      <c r="U53" s="11"/>
      <c r="IB53" s="12"/>
      <c r="IC53" s="12"/>
      <c r="ID53" s="12"/>
      <c r="IE53" s="12"/>
      <c r="IF53" s="12"/>
      <c r="IG53" s="12"/>
      <c r="IH53" s="12"/>
      <c r="II53" s="12"/>
      <c r="IJ53" s="12"/>
      <c r="IK53" s="12"/>
      <c r="IL53" s="12"/>
      <c r="IM53" s="12"/>
      <c r="IN53" s="12"/>
      <c r="IO53" s="12"/>
      <c r="IP53" s="12"/>
    </row>
    <row r="54" spans="1:250" ht="22.7" customHeight="1" x14ac:dyDescent="0.2">
      <c r="A54" s="53" t="s">
        <v>216</v>
      </c>
      <c r="B54" s="52">
        <v>12</v>
      </c>
      <c r="C54" s="52" t="s">
        <v>167</v>
      </c>
      <c r="D54" s="55"/>
      <c r="E54" s="7">
        <f t="shared" si="5"/>
        <v>0</v>
      </c>
      <c r="F54" s="7">
        <f t="shared" si="3"/>
        <v>0</v>
      </c>
      <c r="G54" s="8">
        <v>120</v>
      </c>
      <c r="H54" s="6">
        <f t="shared" si="4"/>
        <v>0</v>
      </c>
      <c r="I54" s="4"/>
      <c r="U54" s="11"/>
      <c r="IB54" s="12"/>
      <c r="IC54" s="12"/>
      <c r="ID54" s="12"/>
      <c r="IE54" s="12"/>
      <c r="IF54" s="12"/>
      <c r="IG54" s="12"/>
      <c r="IH54" s="12"/>
      <c r="II54" s="12"/>
      <c r="IJ54" s="12"/>
      <c r="IK54" s="12"/>
      <c r="IL54" s="12"/>
      <c r="IM54" s="12"/>
      <c r="IN54" s="12"/>
      <c r="IO54" s="12"/>
      <c r="IP54" s="12"/>
    </row>
    <row r="55" spans="1:250" ht="22.7" customHeight="1" x14ac:dyDescent="0.2">
      <c r="A55" s="53" t="s">
        <v>217</v>
      </c>
      <c r="B55" s="52">
        <v>12</v>
      </c>
      <c r="C55" s="52" t="s">
        <v>167</v>
      </c>
      <c r="D55" s="55"/>
      <c r="E55" s="7">
        <f t="shared" si="5"/>
        <v>0</v>
      </c>
      <c r="F55" s="7">
        <f t="shared" si="3"/>
        <v>0</v>
      </c>
      <c r="G55" s="8">
        <v>120</v>
      </c>
      <c r="H55" s="6">
        <f t="shared" si="4"/>
        <v>0</v>
      </c>
      <c r="I55" s="4"/>
      <c r="U55" s="11"/>
      <c r="IB55" s="12"/>
      <c r="IC55" s="12"/>
      <c r="ID55" s="12"/>
      <c r="IE55" s="12"/>
      <c r="IF55" s="12"/>
      <c r="IG55" s="12"/>
      <c r="IH55" s="12"/>
      <c r="II55" s="12"/>
      <c r="IJ55" s="12"/>
      <c r="IK55" s="12"/>
      <c r="IL55" s="12"/>
      <c r="IM55" s="12"/>
      <c r="IN55" s="12"/>
      <c r="IO55" s="12"/>
      <c r="IP55" s="12"/>
    </row>
    <row r="56" spans="1:250" ht="22.7" customHeight="1" x14ac:dyDescent="0.2">
      <c r="A56" s="53" t="s">
        <v>218</v>
      </c>
      <c r="B56" s="52">
        <v>12</v>
      </c>
      <c r="C56" s="52" t="s">
        <v>167</v>
      </c>
      <c r="D56" s="55"/>
      <c r="E56" s="7">
        <f t="shared" si="5"/>
        <v>0</v>
      </c>
      <c r="F56" s="7">
        <f t="shared" si="3"/>
        <v>0</v>
      </c>
      <c r="G56" s="8">
        <v>120</v>
      </c>
      <c r="H56" s="6">
        <f t="shared" si="4"/>
        <v>0</v>
      </c>
      <c r="I56" s="4"/>
      <c r="U56" s="11"/>
      <c r="IB56" s="12"/>
      <c r="IC56" s="12"/>
      <c r="ID56" s="12"/>
      <c r="IE56" s="12"/>
      <c r="IF56" s="12"/>
      <c r="IG56" s="12"/>
      <c r="IH56" s="12"/>
      <c r="II56" s="12"/>
      <c r="IJ56" s="12"/>
      <c r="IK56" s="12"/>
      <c r="IL56" s="12"/>
      <c r="IM56" s="12"/>
      <c r="IN56" s="12"/>
      <c r="IO56" s="12"/>
      <c r="IP56" s="12"/>
    </row>
    <row r="57" spans="1:250" ht="22.7" customHeight="1" x14ac:dyDescent="0.2">
      <c r="A57" s="53" t="s">
        <v>219</v>
      </c>
      <c r="B57" s="52">
        <v>4</v>
      </c>
      <c r="C57" s="52" t="s">
        <v>167</v>
      </c>
      <c r="D57" s="55"/>
      <c r="E57" s="7">
        <f t="shared" si="5"/>
        <v>0</v>
      </c>
      <c r="F57" s="7">
        <f t="shared" si="3"/>
        <v>0</v>
      </c>
      <c r="G57" s="8">
        <v>120</v>
      </c>
      <c r="H57" s="6">
        <f t="shared" si="4"/>
        <v>0</v>
      </c>
      <c r="I57" s="4"/>
      <c r="U57" s="11"/>
      <c r="IB57" s="12"/>
      <c r="IC57" s="12"/>
      <c r="ID57" s="12"/>
      <c r="IE57" s="12"/>
      <c r="IF57" s="12"/>
      <c r="IG57" s="12"/>
      <c r="IH57" s="12"/>
      <c r="II57" s="12"/>
      <c r="IJ57" s="12"/>
      <c r="IK57" s="12"/>
      <c r="IL57" s="12"/>
      <c r="IM57" s="12"/>
      <c r="IN57" s="12"/>
      <c r="IO57" s="12"/>
      <c r="IP57" s="12"/>
    </row>
    <row r="58" spans="1:250" ht="22.7" customHeight="1" x14ac:dyDescent="0.2">
      <c r="A58" s="53" t="s">
        <v>220</v>
      </c>
      <c r="B58" s="52">
        <v>4</v>
      </c>
      <c r="C58" s="52" t="s">
        <v>167</v>
      </c>
      <c r="D58" s="55"/>
      <c r="E58" s="7">
        <f t="shared" si="5"/>
        <v>0</v>
      </c>
      <c r="F58" s="7">
        <f t="shared" si="3"/>
        <v>0</v>
      </c>
      <c r="G58" s="8">
        <v>120</v>
      </c>
      <c r="H58" s="6">
        <f t="shared" si="4"/>
        <v>0</v>
      </c>
      <c r="I58" s="4"/>
      <c r="U58" s="11"/>
      <c r="IB58" s="12"/>
      <c r="IC58" s="12"/>
      <c r="ID58" s="12"/>
      <c r="IE58" s="12"/>
      <c r="IF58" s="12"/>
      <c r="IG58" s="12"/>
      <c r="IH58" s="12"/>
      <c r="II58" s="12"/>
      <c r="IJ58" s="12"/>
      <c r="IK58" s="12"/>
      <c r="IL58" s="12"/>
      <c r="IM58" s="12"/>
      <c r="IN58" s="12"/>
      <c r="IO58" s="12"/>
      <c r="IP58" s="12"/>
    </row>
    <row r="59" spans="1:250" x14ac:dyDescent="0.2">
      <c r="D59" s="42"/>
      <c r="E59" s="11"/>
      <c r="F59" s="11"/>
      <c r="G59" s="11"/>
      <c r="U59" s="11"/>
      <c r="HW59" s="12"/>
      <c r="HX59" s="12"/>
      <c r="HY59" s="12"/>
      <c r="HZ59" s="12"/>
      <c r="IA59" s="12"/>
      <c r="IB59" s="12"/>
      <c r="IC59" s="12"/>
      <c r="ID59" s="12"/>
      <c r="IE59" s="12"/>
      <c r="IF59" s="12"/>
      <c r="IG59" s="12"/>
      <c r="IH59" s="12"/>
      <c r="II59" s="12"/>
      <c r="IJ59" s="12"/>
      <c r="IK59" s="12"/>
      <c r="IL59" s="12"/>
      <c r="IM59" s="12"/>
      <c r="IN59" s="12"/>
      <c r="IO59" s="12"/>
      <c r="IP59" s="12"/>
    </row>
    <row r="60" spans="1:250" ht="12.75" customHeight="1" x14ac:dyDescent="0.2">
      <c r="A60" s="57" t="s">
        <v>221</v>
      </c>
      <c r="B60" s="57"/>
      <c r="C60" s="57"/>
      <c r="D60" s="57"/>
      <c r="E60" s="57"/>
      <c r="F60" s="57"/>
      <c r="Q60" s="2"/>
      <c r="IO60" s="12"/>
      <c r="IP60" s="12"/>
    </row>
    <row r="61" spans="1:250" ht="12.75" customHeight="1" x14ac:dyDescent="0.2">
      <c r="A61" s="61" t="s">
        <v>222</v>
      </c>
      <c r="B61" s="61"/>
      <c r="C61" s="61"/>
      <c r="D61" s="61"/>
      <c r="E61" s="61"/>
      <c r="F61" s="13">
        <v>44</v>
      </c>
      <c r="Q61" s="2"/>
      <c r="IO61" s="12"/>
      <c r="IP61" s="12"/>
    </row>
    <row r="62" spans="1:250" ht="12.75" customHeight="1" x14ac:dyDescent="0.2">
      <c r="A62" s="61" t="s">
        <v>223</v>
      </c>
      <c r="B62" s="61"/>
      <c r="C62" s="61"/>
      <c r="D62" s="61"/>
      <c r="E62" s="61"/>
      <c r="F62" s="49">
        <f>SUM(H20:H58)</f>
        <v>0</v>
      </c>
      <c r="Q62" s="2"/>
      <c r="IO62" s="12"/>
      <c r="IP62" s="12"/>
    </row>
    <row r="63" spans="1:250" ht="12.75" customHeight="1" x14ac:dyDescent="0.2">
      <c r="A63" s="61" t="s">
        <v>224</v>
      </c>
      <c r="B63" s="61"/>
      <c r="C63" s="61"/>
      <c r="D63" s="61"/>
      <c r="E63" s="61"/>
      <c r="F63" s="49">
        <f>F62/F61</f>
        <v>0</v>
      </c>
      <c r="Q63" s="2"/>
      <c r="IO63" s="12"/>
      <c r="IP63" s="12"/>
    </row>
    <row r="64" spans="1:250" x14ac:dyDescent="0.2">
      <c r="Q64" s="2"/>
      <c r="IO64" s="12"/>
      <c r="IP64" s="12"/>
    </row>
    <row r="65" spans="1:250" x14ac:dyDescent="0.2">
      <c r="Q65" s="2"/>
      <c r="IO65" s="12"/>
      <c r="IP65" s="12"/>
    </row>
    <row r="66" spans="1:250" x14ac:dyDescent="0.2">
      <c r="Q66" s="2"/>
      <c r="IO66" s="12"/>
      <c r="IP66" s="12"/>
    </row>
    <row r="67" spans="1:250" x14ac:dyDescent="0.2">
      <c r="Q67" s="2"/>
      <c r="IO67" s="12"/>
      <c r="IP67" s="12"/>
    </row>
    <row r="68" spans="1:250" ht="12.75" customHeight="1" x14ac:dyDescent="0.2">
      <c r="A68" s="86" t="s">
        <v>225</v>
      </c>
      <c r="B68" s="87"/>
      <c r="C68" s="87"/>
      <c r="D68" s="87"/>
      <c r="E68" s="87"/>
      <c r="F68" s="88"/>
      <c r="G68" s="4"/>
      <c r="Q68" s="2"/>
      <c r="Y68" s="3"/>
      <c r="IO68" s="12"/>
      <c r="IP68" s="12"/>
    </row>
    <row r="69" spans="1:250" x14ac:dyDescent="0.2">
      <c r="A69" s="39" t="s">
        <v>177</v>
      </c>
      <c r="B69" s="39" t="s">
        <v>178</v>
      </c>
      <c r="C69" s="39" t="s">
        <v>163</v>
      </c>
      <c r="D69" s="43" t="str">
        <f>D2</f>
        <v>VALOR UNITÁRIO</v>
      </c>
      <c r="E69" s="43" t="s">
        <v>164</v>
      </c>
      <c r="F69" s="44" t="s">
        <v>226</v>
      </c>
      <c r="G69" s="4"/>
      <c r="U69" s="11"/>
      <c r="HY69" s="12"/>
      <c r="HZ69" s="12"/>
      <c r="IA69" s="12"/>
      <c r="IB69" s="12"/>
      <c r="IC69" s="12"/>
      <c r="ID69" s="12"/>
      <c r="IE69" s="12"/>
      <c r="IF69" s="12"/>
      <c r="IG69" s="12"/>
      <c r="IH69" s="12"/>
      <c r="II69" s="12"/>
      <c r="IJ69" s="12"/>
      <c r="IK69" s="12"/>
      <c r="IL69" s="12"/>
      <c r="IM69" s="12"/>
      <c r="IN69" s="12"/>
      <c r="IO69" s="12"/>
      <c r="IP69" s="12"/>
    </row>
    <row r="70" spans="1:250" ht="13.5" customHeight="1" x14ac:dyDescent="0.2">
      <c r="A70" s="13" t="s">
        <v>227</v>
      </c>
      <c r="B70" s="40">
        <v>8</v>
      </c>
      <c r="C70" s="40" t="s">
        <v>167</v>
      </c>
      <c r="D70" s="54"/>
      <c r="E70" s="5">
        <f t="shared" ref="E70:E86" si="6">D70*B70</f>
        <v>0</v>
      </c>
      <c r="F70" s="6">
        <f t="shared" ref="F70:F86" si="7">E70/12</f>
        <v>0</v>
      </c>
      <c r="G70" s="4"/>
      <c r="U70" s="11"/>
      <c r="HY70" s="12"/>
      <c r="HZ70" s="12"/>
      <c r="IA70" s="12"/>
      <c r="IB70" s="12"/>
      <c r="IC70" s="12"/>
      <c r="ID70" s="12"/>
      <c r="IE70" s="12"/>
      <c r="IF70" s="12"/>
      <c r="IG70" s="12"/>
      <c r="IH70" s="12"/>
      <c r="II70" s="12"/>
      <c r="IJ70" s="12"/>
      <c r="IK70" s="12"/>
      <c r="IL70" s="12"/>
      <c r="IM70" s="12"/>
      <c r="IN70" s="12"/>
      <c r="IO70" s="12"/>
      <c r="IP70" s="12"/>
    </row>
    <row r="71" spans="1:250" x14ac:dyDescent="0.2">
      <c r="A71" s="13" t="s">
        <v>228</v>
      </c>
      <c r="B71" s="40">
        <v>8</v>
      </c>
      <c r="C71" s="40" t="s">
        <v>167</v>
      </c>
      <c r="D71" s="54"/>
      <c r="E71" s="5">
        <f t="shared" si="6"/>
        <v>0</v>
      </c>
      <c r="F71" s="6">
        <f t="shared" si="7"/>
        <v>0</v>
      </c>
      <c r="G71" s="4"/>
      <c r="U71" s="11"/>
      <c r="HY71" s="12"/>
      <c r="HZ71" s="12"/>
      <c r="IA71" s="12"/>
      <c r="IB71" s="12"/>
      <c r="IC71" s="12"/>
      <c r="ID71" s="12"/>
      <c r="IE71" s="12"/>
      <c r="IF71" s="12"/>
      <c r="IG71" s="12"/>
      <c r="IH71" s="12"/>
      <c r="II71" s="12"/>
      <c r="IJ71" s="12"/>
      <c r="IK71" s="12"/>
      <c r="IL71" s="12"/>
      <c r="IM71" s="12"/>
      <c r="IN71" s="12"/>
      <c r="IO71" s="12"/>
      <c r="IP71" s="12"/>
    </row>
    <row r="72" spans="1:250" x14ac:dyDescent="0.2">
      <c r="A72" s="13" t="s">
        <v>229</v>
      </c>
      <c r="B72" s="40">
        <v>8</v>
      </c>
      <c r="C72" s="40" t="s">
        <v>167</v>
      </c>
      <c r="D72" s="54"/>
      <c r="E72" s="5">
        <f t="shared" si="6"/>
        <v>0</v>
      </c>
      <c r="F72" s="6">
        <f t="shared" si="7"/>
        <v>0</v>
      </c>
      <c r="G72" s="4"/>
      <c r="U72" s="11"/>
      <c r="HY72" s="12"/>
      <c r="HZ72" s="12"/>
      <c r="IA72" s="12"/>
      <c r="IB72" s="12"/>
      <c r="IC72" s="12"/>
      <c r="ID72" s="12"/>
      <c r="IE72" s="12"/>
      <c r="IF72" s="12"/>
      <c r="IG72" s="12"/>
      <c r="IH72" s="12"/>
      <c r="II72" s="12"/>
      <c r="IJ72" s="12"/>
      <c r="IK72" s="12"/>
      <c r="IL72" s="12"/>
      <c r="IM72" s="12"/>
      <c r="IN72" s="12"/>
      <c r="IO72" s="12"/>
      <c r="IP72" s="12"/>
    </row>
    <row r="73" spans="1:250" x14ac:dyDescent="0.2">
      <c r="A73" s="13" t="s">
        <v>230</v>
      </c>
      <c r="B73" s="40">
        <v>20</v>
      </c>
      <c r="C73" s="40" t="s">
        <v>167</v>
      </c>
      <c r="D73" s="54"/>
      <c r="E73" s="5">
        <f t="shared" si="6"/>
        <v>0</v>
      </c>
      <c r="F73" s="6">
        <f t="shared" si="7"/>
        <v>0</v>
      </c>
      <c r="G73" s="4"/>
      <c r="U73" s="11"/>
      <c r="HY73" s="12"/>
      <c r="HZ73" s="12"/>
      <c r="IA73" s="12"/>
      <c r="IB73" s="12"/>
      <c r="IC73" s="12"/>
      <c r="ID73" s="12"/>
      <c r="IE73" s="12"/>
      <c r="IF73" s="12"/>
      <c r="IG73" s="12"/>
      <c r="IH73" s="12"/>
      <c r="II73" s="12"/>
      <c r="IJ73" s="12"/>
      <c r="IK73" s="12"/>
      <c r="IL73" s="12"/>
      <c r="IM73" s="12"/>
      <c r="IN73" s="12"/>
      <c r="IO73" s="12"/>
      <c r="IP73" s="12"/>
    </row>
    <row r="74" spans="1:250" x14ac:dyDescent="0.2">
      <c r="A74" s="13" t="s">
        <v>231</v>
      </c>
      <c r="B74" s="40">
        <v>20</v>
      </c>
      <c r="C74" s="40" t="s">
        <v>167</v>
      </c>
      <c r="D74" s="54"/>
      <c r="E74" s="5">
        <f t="shared" si="6"/>
        <v>0</v>
      </c>
      <c r="F74" s="6">
        <f t="shared" si="7"/>
        <v>0</v>
      </c>
      <c r="G74" s="4"/>
      <c r="U74" s="11"/>
      <c r="HY74" s="12"/>
      <c r="HZ74" s="12"/>
      <c r="IA74" s="12"/>
      <c r="IB74" s="12"/>
      <c r="IC74" s="12"/>
      <c r="ID74" s="12"/>
      <c r="IE74" s="12"/>
      <c r="IF74" s="12"/>
      <c r="IG74" s="12"/>
      <c r="IH74" s="12"/>
      <c r="II74" s="12"/>
      <c r="IJ74" s="12"/>
      <c r="IK74" s="12"/>
      <c r="IL74" s="12"/>
      <c r="IM74" s="12"/>
      <c r="IN74" s="12"/>
      <c r="IO74" s="12"/>
      <c r="IP74" s="12"/>
    </row>
    <row r="75" spans="1:250" x14ac:dyDescent="0.2">
      <c r="A75" s="13" t="s">
        <v>232</v>
      </c>
      <c r="B75" s="40">
        <v>40</v>
      </c>
      <c r="C75" s="40" t="s">
        <v>167</v>
      </c>
      <c r="D75" s="54"/>
      <c r="E75" s="5">
        <f t="shared" si="6"/>
        <v>0</v>
      </c>
      <c r="F75" s="6">
        <f t="shared" si="7"/>
        <v>0</v>
      </c>
      <c r="G75" s="4"/>
      <c r="U75" s="11"/>
      <c r="HY75" s="12"/>
      <c r="HZ75" s="12"/>
      <c r="IA75" s="12"/>
      <c r="IB75" s="12"/>
      <c r="IC75" s="12"/>
      <c r="ID75" s="12"/>
      <c r="IE75" s="12"/>
      <c r="IF75" s="12"/>
      <c r="IG75" s="12"/>
      <c r="IH75" s="12"/>
      <c r="II75" s="12"/>
      <c r="IJ75" s="12"/>
      <c r="IK75" s="12"/>
      <c r="IL75" s="12"/>
      <c r="IM75" s="12"/>
      <c r="IN75" s="12"/>
      <c r="IO75" s="12"/>
      <c r="IP75" s="12"/>
    </row>
    <row r="76" spans="1:250" x14ac:dyDescent="0.2">
      <c r="A76" s="13" t="s">
        <v>233</v>
      </c>
      <c r="B76" s="40">
        <v>20</v>
      </c>
      <c r="C76" s="40" t="s">
        <v>167</v>
      </c>
      <c r="D76" s="54"/>
      <c r="E76" s="5">
        <f t="shared" si="6"/>
        <v>0</v>
      </c>
      <c r="F76" s="6">
        <f t="shared" si="7"/>
        <v>0</v>
      </c>
      <c r="G76" s="4"/>
      <c r="U76" s="11"/>
      <c r="HY76" s="12"/>
      <c r="HZ76" s="12"/>
      <c r="IA76" s="12"/>
      <c r="IB76" s="12"/>
      <c r="IC76" s="12"/>
      <c r="ID76" s="12"/>
      <c r="IE76" s="12"/>
      <c r="IF76" s="12"/>
      <c r="IG76" s="12"/>
      <c r="IH76" s="12"/>
      <c r="II76" s="12"/>
      <c r="IJ76" s="12"/>
      <c r="IK76" s="12"/>
      <c r="IL76" s="12"/>
      <c r="IM76" s="12"/>
      <c r="IN76" s="12"/>
      <c r="IO76" s="12"/>
      <c r="IP76" s="12"/>
    </row>
    <row r="77" spans="1:250" x14ac:dyDescent="0.2">
      <c r="A77" s="13" t="s">
        <v>234</v>
      </c>
      <c r="B77" s="40">
        <v>400</v>
      </c>
      <c r="C77" s="40" t="s">
        <v>167</v>
      </c>
      <c r="D77" s="54"/>
      <c r="E77" s="5">
        <f t="shared" si="6"/>
        <v>0</v>
      </c>
      <c r="F77" s="6">
        <f t="shared" si="7"/>
        <v>0</v>
      </c>
      <c r="G77" s="4"/>
      <c r="U77" s="11"/>
      <c r="HY77" s="12"/>
      <c r="HZ77" s="12"/>
      <c r="IA77" s="12"/>
      <c r="IB77" s="12"/>
      <c r="IC77" s="12"/>
      <c r="ID77" s="12"/>
      <c r="IE77" s="12"/>
      <c r="IF77" s="12"/>
      <c r="IG77" s="12"/>
      <c r="IH77" s="12"/>
      <c r="II77" s="12"/>
      <c r="IJ77" s="12"/>
      <c r="IK77" s="12"/>
      <c r="IL77" s="12"/>
      <c r="IM77" s="12"/>
      <c r="IN77" s="12"/>
      <c r="IO77" s="12"/>
      <c r="IP77" s="12"/>
    </row>
    <row r="78" spans="1:250" x14ac:dyDescent="0.2">
      <c r="A78" s="13" t="s">
        <v>235</v>
      </c>
      <c r="B78" s="40">
        <v>20</v>
      </c>
      <c r="C78" s="40" t="s">
        <v>167</v>
      </c>
      <c r="D78" s="54"/>
      <c r="E78" s="5">
        <f t="shared" si="6"/>
        <v>0</v>
      </c>
      <c r="F78" s="6">
        <f t="shared" si="7"/>
        <v>0</v>
      </c>
      <c r="G78" s="4"/>
      <c r="U78" s="11"/>
      <c r="HY78" s="12"/>
      <c r="HZ78" s="12"/>
      <c r="IA78" s="12"/>
      <c r="IB78" s="12"/>
      <c r="IC78" s="12"/>
      <c r="ID78" s="12"/>
      <c r="IE78" s="12"/>
      <c r="IF78" s="12"/>
      <c r="IG78" s="12"/>
      <c r="IH78" s="12"/>
      <c r="II78" s="12"/>
      <c r="IJ78" s="12"/>
      <c r="IK78" s="12"/>
      <c r="IL78" s="12"/>
      <c r="IM78" s="12"/>
      <c r="IN78" s="12"/>
      <c r="IO78" s="12"/>
      <c r="IP78" s="12"/>
    </row>
    <row r="79" spans="1:250" x14ac:dyDescent="0.2">
      <c r="A79" s="13" t="s">
        <v>236</v>
      </c>
      <c r="B79" s="40">
        <v>4</v>
      </c>
      <c r="C79" s="40" t="s">
        <v>167</v>
      </c>
      <c r="D79" s="54"/>
      <c r="E79" s="5">
        <f t="shared" si="6"/>
        <v>0</v>
      </c>
      <c r="F79" s="6">
        <f t="shared" si="7"/>
        <v>0</v>
      </c>
      <c r="G79" s="4"/>
      <c r="U79" s="11"/>
      <c r="HY79" s="12"/>
      <c r="HZ79" s="12"/>
      <c r="IA79" s="12"/>
      <c r="IB79" s="12"/>
      <c r="IC79" s="12"/>
      <c r="ID79" s="12"/>
      <c r="IE79" s="12"/>
      <c r="IF79" s="12"/>
      <c r="IG79" s="12"/>
      <c r="IH79" s="12"/>
      <c r="II79" s="12"/>
      <c r="IJ79" s="12"/>
      <c r="IK79" s="12"/>
      <c r="IL79" s="12"/>
      <c r="IM79" s="12"/>
      <c r="IN79" s="12"/>
      <c r="IO79" s="12"/>
      <c r="IP79" s="12"/>
    </row>
    <row r="80" spans="1:250" x14ac:dyDescent="0.2">
      <c r="A80" s="13" t="s">
        <v>237</v>
      </c>
      <c r="B80" s="40">
        <v>8</v>
      </c>
      <c r="C80" s="40" t="s">
        <v>167</v>
      </c>
      <c r="D80" s="54"/>
      <c r="E80" s="5">
        <f t="shared" si="6"/>
        <v>0</v>
      </c>
      <c r="F80" s="6">
        <f t="shared" si="7"/>
        <v>0</v>
      </c>
      <c r="G80" s="4"/>
      <c r="U80" s="11"/>
      <c r="HY80" s="12"/>
      <c r="HZ80" s="12"/>
      <c r="IA80" s="12"/>
      <c r="IB80" s="12"/>
      <c r="IC80" s="12"/>
      <c r="ID80" s="12"/>
      <c r="IE80" s="12"/>
      <c r="IF80" s="12"/>
      <c r="IG80" s="12"/>
      <c r="IH80" s="12"/>
      <c r="II80" s="12"/>
      <c r="IJ80" s="12"/>
      <c r="IK80" s="12"/>
      <c r="IL80" s="12"/>
      <c r="IM80" s="12"/>
      <c r="IN80" s="12"/>
      <c r="IO80" s="12"/>
      <c r="IP80" s="12"/>
    </row>
    <row r="81" spans="1:250" ht="38.25" x14ac:dyDescent="0.2">
      <c r="A81" s="46" t="s">
        <v>238</v>
      </c>
      <c r="B81" s="40">
        <v>8</v>
      </c>
      <c r="C81" s="40" t="s">
        <v>167</v>
      </c>
      <c r="D81" s="54"/>
      <c r="E81" s="5">
        <f t="shared" si="6"/>
        <v>0</v>
      </c>
      <c r="F81" s="6">
        <f t="shared" si="7"/>
        <v>0</v>
      </c>
      <c r="G81" s="4"/>
      <c r="U81" s="11"/>
      <c r="HY81" s="12"/>
      <c r="HZ81" s="12"/>
      <c r="IA81" s="12"/>
      <c r="IB81" s="12"/>
      <c r="IC81" s="12"/>
      <c r="ID81" s="12"/>
      <c r="IE81" s="12"/>
      <c r="IF81" s="12"/>
      <c r="IG81" s="12"/>
      <c r="IH81" s="12"/>
      <c r="II81" s="12"/>
      <c r="IJ81" s="12"/>
      <c r="IK81" s="12"/>
      <c r="IL81" s="12"/>
      <c r="IM81" s="12"/>
      <c r="IN81" s="12"/>
      <c r="IO81" s="12"/>
      <c r="IP81" s="12"/>
    </row>
    <row r="82" spans="1:250" x14ac:dyDescent="0.2">
      <c r="A82" s="13" t="s">
        <v>239</v>
      </c>
      <c r="B82" s="40">
        <v>20</v>
      </c>
      <c r="C82" s="40" t="s">
        <v>167</v>
      </c>
      <c r="D82" s="54"/>
      <c r="E82" s="5">
        <f t="shared" si="6"/>
        <v>0</v>
      </c>
      <c r="F82" s="6">
        <f t="shared" si="7"/>
        <v>0</v>
      </c>
      <c r="G82" s="4"/>
      <c r="U82" s="11"/>
      <c r="HY82" s="12"/>
      <c r="HZ82" s="12"/>
      <c r="IA82" s="12"/>
      <c r="IB82" s="12"/>
      <c r="IC82" s="12"/>
      <c r="ID82" s="12"/>
      <c r="IE82" s="12"/>
      <c r="IF82" s="12"/>
      <c r="IG82" s="12"/>
      <c r="IH82" s="12"/>
      <c r="II82" s="12"/>
      <c r="IJ82" s="12"/>
      <c r="IK82" s="12"/>
      <c r="IL82" s="12"/>
      <c r="IM82" s="12"/>
      <c r="IN82" s="12"/>
      <c r="IO82" s="12"/>
      <c r="IP82" s="12"/>
    </row>
    <row r="83" spans="1:250" x14ac:dyDescent="0.2">
      <c r="A83" s="13" t="s">
        <v>240</v>
      </c>
      <c r="B83" s="40">
        <v>4</v>
      </c>
      <c r="C83" s="40" t="s">
        <v>241</v>
      </c>
      <c r="D83" s="54"/>
      <c r="E83" s="5">
        <f t="shared" si="6"/>
        <v>0</v>
      </c>
      <c r="F83" s="6">
        <f t="shared" si="7"/>
        <v>0</v>
      </c>
      <c r="G83" s="4"/>
      <c r="U83" s="11"/>
      <c r="HY83" s="12"/>
      <c r="HZ83" s="12"/>
      <c r="IA83" s="12"/>
      <c r="IB83" s="12"/>
      <c r="IC83" s="12"/>
      <c r="ID83" s="12"/>
      <c r="IE83" s="12"/>
      <c r="IF83" s="12"/>
      <c r="IG83" s="12"/>
      <c r="IH83" s="12"/>
      <c r="II83" s="12"/>
      <c r="IJ83" s="12"/>
      <c r="IK83" s="12"/>
      <c r="IL83" s="12"/>
      <c r="IM83" s="12"/>
      <c r="IN83" s="12"/>
      <c r="IO83" s="12"/>
      <c r="IP83" s="12"/>
    </row>
    <row r="84" spans="1:250" x14ac:dyDescent="0.2">
      <c r="A84" s="13" t="s">
        <v>242</v>
      </c>
      <c r="B84" s="40">
        <v>4</v>
      </c>
      <c r="C84" s="40" t="s">
        <v>241</v>
      </c>
      <c r="D84" s="54"/>
      <c r="E84" s="5">
        <f t="shared" si="6"/>
        <v>0</v>
      </c>
      <c r="F84" s="6">
        <f t="shared" si="7"/>
        <v>0</v>
      </c>
      <c r="G84" s="4"/>
      <c r="U84" s="11"/>
      <c r="HY84" s="12"/>
      <c r="HZ84" s="12"/>
      <c r="IA84" s="12"/>
      <c r="IB84" s="12"/>
      <c r="IC84" s="12"/>
      <c r="ID84" s="12"/>
      <c r="IE84" s="12"/>
      <c r="IF84" s="12"/>
      <c r="IG84" s="12"/>
      <c r="IH84" s="12"/>
      <c r="II84" s="12"/>
      <c r="IJ84" s="12"/>
      <c r="IK84" s="12"/>
      <c r="IL84" s="12"/>
      <c r="IM84" s="12"/>
      <c r="IN84" s="12"/>
      <c r="IO84" s="12"/>
      <c r="IP84" s="12"/>
    </row>
    <row r="85" spans="1:250" ht="25.5" x14ac:dyDescent="0.2">
      <c r="A85" s="13" t="s">
        <v>243</v>
      </c>
      <c r="B85" s="40">
        <v>20</v>
      </c>
      <c r="C85" s="40" t="s">
        <v>167</v>
      </c>
      <c r="D85" s="54"/>
      <c r="E85" s="5">
        <f t="shared" si="6"/>
        <v>0</v>
      </c>
      <c r="F85" s="6">
        <f t="shared" si="7"/>
        <v>0</v>
      </c>
      <c r="G85" s="4"/>
      <c r="U85" s="11"/>
      <c r="HY85" s="12"/>
      <c r="HZ85" s="12"/>
      <c r="IA85" s="12"/>
      <c r="IB85" s="12"/>
      <c r="IC85" s="12"/>
      <c r="ID85" s="12"/>
      <c r="IE85" s="12"/>
      <c r="IF85" s="12"/>
      <c r="IG85" s="12"/>
      <c r="IH85" s="12"/>
      <c r="II85" s="12"/>
      <c r="IJ85" s="12"/>
      <c r="IK85" s="12"/>
      <c r="IL85" s="12"/>
      <c r="IM85" s="12"/>
      <c r="IN85" s="12"/>
      <c r="IO85" s="12"/>
      <c r="IP85" s="12"/>
    </row>
    <row r="86" spans="1:250" ht="25.5" x14ac:dyDescent="0.2">
      <c r="A86" s="13" t="s">
        <v>244</v>
      </c>
      <c r="B86" s="40">
        <v>8</v>
      </c>
      <c r="C86" s="40" t="s">
        <v>167</v>
      </c>
      <c r="D86" s="54"/>
      <c r="E86" s="5">
        <f t="shared" si="6"/>
        <v>0</v>
      </c>
      <c r="F86" s="6">
        <f t="shared" si="7"/>
        <v>0</v>
      </c>
      <c r="G86" s="4"/>
      <c r="U86" s="11"/>
      <c r="HY86" s="12"/>
      <c r="HZ86" s="12"/>
      <c r="IA86" s="12"/>
      <c r="IB86" s="12"/>
      <c r="IC86" s="12"/>
      <c r="ID86" s="12"/>
      <c r="IE86" s="12"/>
      <c r="IF86" s="12"/>
      <c r="IG86" s="12"/>
      <c r="IH86" s="12"/>
      <c r="II86" s="12"/>
      <c r="IJ86" s="12"/>
      <c r="IK86" s="12"/>
      <c r="IL86" s="12"/>
      <c r="IM86" s="12"/>
      <c r="IN86" s="12"/>
      <c r="IO86" s="12"/>
      <c r="IP86" s="12"/>
    </row>
    <row r="87" spans="1:250" x14ac:dyDescent="0.2">
      <c r="IO87" s="12"/>
      <c r="IP87" s="12"/>
    </row>
    <row r="88" spans="1:250" ht="12.75" customHeight="1" x14ac:dyDescent="0.2">
      <c r="A88" s="57" t="s">
        <v>245</v>
      </c>
      <c r="B88" s="57"/>
      <c r="C88" s="57"/>
      <c r="D88" s="57"/>
      <c r="E88" s="57"/>
      <c r="F88" s="57"/>
      <c r="IO88" s="12"/>
      <c r="IP88" s="12"/>
    </row>
    <row r="89" spans="1:250" ht="12.75" customHeight="1" x14ac:dyDescent="0.2">
      <c r="A89" s="61" t="s">
        <v>222</v>
      </c>
      <c r="B89" s="61"/>
      <c r="C89" s="61"/>
      <c r="D89" s="61"/>
      <c r="E89" s="61"/>
      <c r="F89" s="13">
        <v>44</v>
      </c>
      <c r="IO89" s="12"/>
      <c r="IP89" s="12"/>
    </row>
    <row r="90" spans="1:250" ht="13.5" customHeight="1" x14ac:dyDescent="0.2">
      <c r="A90" s="61" t="s">
        <v>226</v>
      </c>
      <c r="B90" s="61"/>
      <c r="C90" s="61"/>
      <c r="D90" s="61"/>
      <c r="E90" s="61"/>
      <c r="F90" s="49">
        <f>SUM(F70:F86)</f>
        <v>0</v>
      </c>
      <c r="IO90" s="12"/>
      <c r="IP90" s="12"/>
    </row>
    <row r="91" spans="1:250" ht="12.75" customHeight="1" x14ac:dyDescent="0.2">
      <c r="A91" s="61" t="s">
        <v>224</v>
      </c>
      <c r="B91" s="61"/>
      <c r="C91" s="61"/>
      <c r="D91" s="61"/>
      <c r="E91" s="61"/>
      <c r="F91" s="49">
        <f>F90/F89</f>
        <v>0</v>
      </c>
      <c r="IO91" s="12"/>
      <c r="IP91" s="12"/>
    </row>
    <row r="92" spans="1:250" x14ac:dyDescent="0.2">
      <c r="IO92" s="12"/>
      <c r="IP92" s="12"/>
    </row>
    <row r="93" spans="1:250" ht="12.75" customHeight="1" x14ac:dyDescent="0.2">
      <c r="A93" s="57" t="s">
        <v>257</v>
      </c>
      <c r="B93" s="57"/>
      <c r="C93" s="57"/>
      <c r="D93" s="57"/>
      <c r="E93" s="57"/>
      <c r="F93" s="57"/>
      <c r="IO93" s="12"/>
      <c r="IP93" s="12"/>
    </row>
    <row r="94" spans="1:250" x14ac:dyDescent="0.2">
      <c r="A94" s="89">
        <f>F91+F63+F13</f>
        <v>0</v>
      </c>
      <c r="B94" s="89"/>
      <c r="C94" s="89"/>
      <c r="D94" s="89"/>
      <c r="E94" s="89"/>
      <c r="F94" s="89"/>
      <c r="IO94" s="12"/>
      <c r="IP94" s="12"/>
    </row>
    <row r="95" spans="1:250" x14ac:dyDescent="0.2">
      <c r="A95" s="89"/>
      <c r="B95" s="89"/>
      <c r="C95" s="89"/>
      <c r="D95" s="89"/>
      <c r="E95" s="89"/>
      <c r="F95" s="89"/>
    </row>
  </sheetData>
  <sheetProtection sheet="1" objects="1" scenarios="1"/>
  <mergeCells count="16">
    <mergeCell ref="A93:F93"/>
    <mergeCell ref="A94:F95"/>
    <mergeCell ref="A88:F88"/>
    <mergeCell ref="A89:E89"/>
    <mergeCell ref="A90:E90"/>
    <mergeCell ref="A91:E91"/>
    <mergeCell ref="A60:F60"/>
    <mergeCell ref="A61:E61"/>
    <mergeCell ref="A62:E62"/>
    <mergeCell ref="A63:E63"/>
    <mergeCell ref="A68:F68"/>
    <mergeCell ref="A1:F1"/>
    <mergeCell ref="A13:E13"/>
    <mergeCell ref="A11:F11"/>
    <mergeCell ref="A12:E12"/>
    <mergeCell ref="A18:H1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316</TotalTime>
  <Application>Microsoft Excel</Application>
  <DocSecurity>0</DocSecurity>
  <ScaleCrop>false</ScaleCrop>
  <HeadingPairs>
    <vt:vector size="2" baseType="variant">
      <vt:variant>
        <vt:lpstr>Planilhas</vt:lpstr>
      </vt:variant>
      <vt:variant>
        <vt:i4>10</vt:i4>
      </vt:variant>
    </vt:vector>
  </HeadingPairs>
  <TitlesOfParts>
    <vt:vector size="10" baseType="lpstr">
      <vt:lpstr>Modelo de Proposta</vt:lpstr>
      <vt:lpstr>Chefe de Brigada (Líder)</vt:lpstr>
      <vt:lpstr>Brigadista Particular - Diurno</vt:lpstr>
      <vt:lpstr>Brigadista Particular - Noturno</vt:lpstr>
      <vt:lpstr>Mód. 1 - Composição da Remun.</vt:lpstr>
      <vt:lpstr>Mód. 2 - Encargos e Benefíc.</vt:lpstr>
      <vt:lpstr>Mód. 3 - Provisão para Rescisão</vt:lpstr>
      <vt:lpstr>Mód. 4 - Custo de rep. do prof.</vt:lpstr>
      <vt:lpstr>Mód. 5 - Insumos diversos</vt:lpstr>
      <vt:lpstr>Mód. 6 - CITL</vt:lpstr>
    </vt:vector>
  </TitlesOfParts>
  <Company>Ministério da Justiça e Segurança Pública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planilha de custos</dc:title>
  <dc:subject/>
  <dc:creator>ivan.graziato@mj.gov.br</dc:creator>
  <dc:description/>
  <cp:lastModifiedBy>Ivan Luiz Graziato</cp:lastModifiedBy>
  <cp:revision>42</cp:revision>
  <dcterms:created xsi:type="dcterms:W3CDTF">2021-08-13T13:10:45Z</dcterms:created>
  <dcterms:modified xsi:type="dcterms:W3CDTF">2021-12-15T17:46:54Z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Ministério da Justiça e Segurança Pública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