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muel.albuquerque\OneDrive - MINISTERIO DA JUSTIÇA\MJ SP\INFORMATIVOS MJSP\"/>
    </mc:Choice>
  </mc:AlternateContent>
  <bookViews>
    <workbookView xWindow="0" yWindow="0" windowWidth="28800" windowHeight="11835"/>
  </bookViews>
  <sheets>
    <sheet name="Plan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2" i="2" l="1"/>
  <c r="I91" i="2"/>
  <c r="I90" i="2"/>
  <c r="I89" i="2"/>
  <c r="I88" i="2"/>
  <c r="I93" i="2" s="1"/>
  <c r="H102" i="2" s="1"/>
  <c r="I87" i="2"/>
  <c r="D92" i="2"/>
  <c r="D91" i="2"/>
  <c r="D90" i="2"/>
  <c r="D89" i="2"/>
  <c r="D88" i="2"/>
  <c r="D87" i="2"/>
  <c r="I111" i="2"/>
  <c r="D111" i="2"/>
  <c r="H83" i="2"/>
  <c r="H100" i="2" s="1"/>
  <c r="H69" i="2"/>
  <c r="H74" i="2" s="1"/>
  <c r="H55" i="2"/>
  <c r="H98" i="2" s="1"/>
  <c r="H39" i="2"/>
  <c r="H45" i="2" s="1"/>
  <c r="H12" i="2"/>
  <c r="H59" i="2" s="1"/>
  <c r="D93" i="2"/>
  <c r="C102" i="2" s="1"/>
  <c r="C60" i="2"/>
  <c r="C59" i="2"/>
  <c r="D25" i="2"/>
  <c r="C17" i="2"/>
  <c r="D26" i="2"/>
  <c r="D30" i="2"/>
  <c r="D29" i="2"/>
  <c r="D28" i="2"/>
  <c r="D27" i="2"/>
  <c r="D24" i="2"/>
  <c r="D23" i="2"/>
  <c r="C74" i="2"/>
  <c r="C45" i="2"/>
  <c r="C100" i="2"/>
  <c r="C96" i="2"/>
  <c r="C83" i="2"/>
  <c r="C69" i="2"/>
  <c r="C65" i="2"/>
  <c r="C73" i="2" s="1"/>
  <c r="C75" i="2" s="1"/>
  <c r="C99" i="2" s="1"/>
  <c r="C55" i="2"/>
  <c r="C98" i="2" s="1"/>
  <c r="C39" i="2"/>
  <c r="C19" i="2"/>
  <c r="C43" i="2" s="1"/>
  <c r="C12" i="2"/>
  <c r="H65" i="2" l="1"/>
  <c r="H73" i="2" s="1"/>
  <c r="H75" i="2" s="1"/>
  <c r="H99" i="2" s="1"/>
  <c r="H60" i="2"/>
  <c r="H17" i="2"/>
  <c r="H19" i="2" s="1"/>
  <c r="H43" i="2" s="1"/>
  <c r="I23" i="2"/>
  <c r="I25" i="2"/>
  <c r="I27" i="2"/>
  <c r="I29" i="2"/>
  <c r="H96" i="2"/>
  <c r="I24" i="2"/>
  <c r="I26" i="2"/>
  <c r="I28" i="2"/>
  <c r="I30" i="2"/>
  <c r="D31" i="2"/>
  <c r="C44" i="2" s="1"/>
  <c r="C46" i="2" s="1"/>
  <c r="C97" i="2" s="1"/>
  <c r="C101" i="2" s="1"/>
  <c r="C103" i="2" s="1"/>
  <c r="C104" i="2" s="1"/>
  <c r="I31" i="2" l="1"/>
  <c r="H44" i="2" s="1"/>
  <c r="H46" i="2" s="1"/>
  <c r="H97" i="2" s="1"/>
  <c r="H101" i="2" s="1"/>
  <c r="H103" i="2" s="1"/>
</calcChain>
</file>

<file path=xl/sharedStrings.xml><?xml version="1.0" encoding="utf-8"?>
<sst xmlns="http://schemas.openxmlformats.org/spreadsheetml/2006/main" count="329" uniqueCount="89">
  <si>
    <t>PLANILHA DE CUSTOS E FORMAÇÃO DE PREÇOS</t>
  </si>
  <si>
    <t>A</t>
  </si>
  <si>
    <t>B</t>
  </si>
  <si>
    <t>C</t>
  </si>
  <si>
    <t>D</t>
  </si>
  <si>
    <t>Composição da Remuneração</t>
  </si>
  <si>
    <t>E</t>
  </si>
  <si>
    <t>F</t>
  </si>
  <si>
    <t>G</t>
  </si>
  <si>
    <t>H</t>
  </si>
  <si>
    <t>Transporte</t>
  </si>
  <si>
    <t>Insumos Diversos</t>
  </si>
  <si>
    <t>4.1</t>
  </si>
  <si>
    <t>INCRA</t>
  </si>
  <si>
    <t>Salário Educação</t>
  </si>
  <si>
    <t>FGTS</t>
  </si>
  <si>
    <t>SEBRAE</t>
  </si>
  <si>
    <t>Total</t>
  </si>
  <si>
    <t>4.2</t>
  </si>
  <si>
    <t>Afastamento Maternidade</t>
  </si>
  <si>
    <t>Custo de Reposição do Profissional Ausente</t>
  </si>
  <si>
    <t>Férias</t>
  </si>
  <si>
    <t>Custos Indiretos, Tributos e Lucro</t>
  </si>
  <si>
    <t>Custos Indiretos</t>
  </si>
  <si>
    <t>Lucro</t>
  </si>
  <si>
    <t>Tributos</t>
  </si>
  <si>
    <t>PIS</t>
  </si>
  <si>
    <t>COFINS</t>
  </si>
  <si>
    <t>ISS</t>
  </si>
  <si>
    <t>Mão de obra vinculada à execução contratual (valor por empregado)</t>
  </si>
  <si>
    <t>Módulo 1 - Composição da Remuneração</t>
  </si>
  <si>
    <t>Adicional de Hora Noturna Reduzida</t>
  </si>
  <si>
    <t>Valor (R$)</t>
  </si>
  <si>
    <t>Salário-Base</t>
  </si>
  <si>
    <t>Adicional de Periculosidade</t>
  </si>
  <si>
    <t>Adicional de Insalubridade</t>
  </si>
  <si>
    <t>Adicional Noturno</t>
  </si>
  <si>
    <t>Outros (especificar)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</si>
  <si>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</si>
  <si>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</si>
  <si>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</si>
  <si>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</si>
  <si>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13º (décimo terceiro) Salário</t>
  </si>
  <si>
    <t>Férias e Adicional de Férias</t>
  </si>
  <si>
    <t>Submódulo 2.2 - Encargos Previdenciários (GPS), Fundo de Garantia por Tempo de Serviço (FGTS) e outras contribuições.</t>
  </si>
  <si>
    <t>2.2</t>
  </si>
  <si>
    <t>GPS, FGTS e outras contribuições</t>
  </si>
  <si>
    <t>Percentual (%)</t>
  </si>
  <si>
    <t>INSS</t>
  </si>
  <si>
    <t>SAT</t>
  </si>
  <si>
    <t>SESC ou SESI</t>
  </si>
  <si>
    <t>SENAI - SENAC</t>
  </si>
  <si>
    <t xml:space="preserve">Total </t>
  </si>
  <si>
    <t>Submódulo 2.3 - Benefícios Mensais e Diários.</t>
  </si>
  <si>
    <t>2.3</t>
  </si>
  <si>
    <t>Benefícios Mensais e Diários</t>
  </si>
  <si>
    <t>Auxílio-Refeição/Alimentação</t>
  </si>
  <si>
    <t>Quadro-Resumo do Módulo 2 - Encargos e Benefícios anuais, mensais e diários</t>
  </si>
  <si>
    <t>Encargos e Benefícios Anuais, Mensais e Diários</t>
  </si>
  <si>
    <t>Módulo 3 - Provisão para Rescisão</t>
  </si>
  <si>
    <t>Provisão para Rescisão</t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</si>
  <si>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</si>
  <si>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</si>
  <si>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</si>
  <si>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</si>
  <si>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Incidência dos encargos do submódulo 2.2 sobre o Aviso Prévio Trabalhado</t>
  </si>
  <si>
    <t>Multa do FGTS e contribuição social sobre o Aviso Prévio Trabalhado</t>
  </si>
  <si>
    <t>Módulo 4 - Custo de Reposição do Profissional Ausente</t>
  </si>
  <si>
    <t>Submódulo 4.1 - Ausências Legais</t>
  </si>
  <si>
    <t>Ausências Legais</t>
  </si>
  <si>
    <t>Licença-Paternidade</t>
  </si>
  <si>
    <t>Ausência por acidente de trabalho</t>
  </si>
  <si>
    <t>Submódulo 4.2 - Intrajornada</t>
  </si>
  <si>
    <t>Intrajornada</t>
  </si>
  <si>
    <t>Intervalo para repouso e alimentação</t>
  </si>
  <si>
    <t>Quadro-Resumo do Módulo 4 - Custo de Reposição do Profissional Ausente</t>
  </si>
  <si>
    <t>Módulo 5 - Insumos Diversos</t>
  </si>
  <si>
    <t>Uniformes</t>
  </si>
  <si>
    <t>Materiais</t>
  </si>
  <si>
    <t>Equipamentos</t>
  </si>
  <si>
    <t>Módulo 6 - Custos Indiretos, Tributos e Lucro</t>
  </si>
  <si>
    <t>2. QUADRO-RESUMO DO CUSTO POR EMPREGADO</t>
  </si>
  <si>
    <t>Subtotal (A + B +C+ D+E)</t>
  </si>
  <si>
    <t>Módulo 6 – Custos Indiretos, Tributos e Lucro</t>
  </si>
  <si>
    <t xml:space="preserve">Valor Total por Empregado </t>
  </si>
  <si>
    <t>Assistência médica</t>
  </si>
  <si>
    <t>Auxílio odontológico</t>
  </si>
  <si>
    <t>Valor Total por empregado descontando o vale transporte na planilha =</t>
  </si>
  <si>
    <t>Descontando o valor do vale transporte no valor final do posto (6.863,32 - 200,00)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</si>
</sst>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* #,##0.00_-;\-&quot;R$&quot;* #,##0.00_-;_-&quot;R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56">
    <xf numFmtId="0" fontId="0" fillId="0" borderId="0" xfId="0"/>
    <xf numFmtId="0" fontId="5" fillId="0" borderId="0" xfId="0" applyFont="1"/>
    <xf numFmtId="0" fontId="5" fillId="0" borderId="4" xfId="0" applyFont="1" applyBorder="1"/>
    <xf numFmtId="0" fontId="5" fillId="0" borderId="3" xfId="0" applyFont="1" applyBorder="1"/>
    <xf numFmtId="0" fontId="5" fillId="0" borderId="0" xfId="0" applyFont="1" applyBorder="1"/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44" fontId="5" fillId="0" borderId="10" xfId="1" applyFont="1" applyBorder="1" applyAlignment="1">
      <alignment horizontal="center" vertical="center" wrapText="1"/>
    </xf>
    <xf numFmtId="10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justify" vertical="center" wrapText="1"/>
    </xf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9" fontId="5" fillId="3" borderId="10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10" fontId="5" fillId="0" borderId="7" xfId="0" applyNumberFormat="1" applyFont="1" applyBorder="1" applyAlignment="1">
      <alignment horizontal="center" vertical="center" wrapText="1"/>
    </xf>
    <xf numFmtId="9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0" fontId="3" fillId="0" borderId="7" xfId="2" applyNumberFormat="1" applyFont="1" applyFill="1" applyBorder="1" applyAlignment="1">
      <alignment horizontal="center" vertical="center"/>
    </xf>
    <xf numFmtId="0" fontId="3" fillId="0" borderId="7" xfId="2" applyFont="1" applyFill="1" applyBorder="1" applyAlignment="1">
      <alignment vertical="center"/>
    </xf>
    <xf numFmtId="0" fontId="3" fillId="0" borderId="12" xfId="2" applyFont="1" applyFill="1" applyBorder="1" applyAlignment="1">
      <alignment vertical="center"/>
    </xf>
    <xf numFmtId="44" fontId="5" fillId="0" borderId="0" xfId="0" applyNumberFormat="1" applyFont="1"/>
    <xf numFmtId="44" fontId="5" fillId="4" borderId="10" xfId="1" applyFont="1" applyFill="1" applyBorder="1" applyAlignment="1">
      <alignment horizontal="center" vertical="center" wrapText="1"/>
    </xf>
    <xf numFmtId="44" fontId="5" fillId="0" borderId="5" xfId="1" applyFont="1" applyBorder="1" applyAlignment="1">
      <alignment horizontal="center" vertical="center" wrapText="1"/>
    </xf>
    <xf numFmtId="44" fontId="5" fillId="0" borderId="6" xfId="1" applyFont="1" applyBorder="1" applyAlignment="1">
      <alignment horizontal="center" vertical="center" wrapText="1"/>
    </xf>
    <xf numFmtId="44" fontId="5" fillId="0" borderId="3" xfId="1" applyFont="1" applyBorder="1" applyAlignment="1">
      <alignment horizontal="center" vertical="center" wrapText="1"/>
    </xf>
    <xf numFmtId="44" fontId="5" fillId="0" borderId="4" xfId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44" fontId="4" fillId="4" borderId="1" xfId="1" applyFont="1" applyFill="1" applyBorder="1" applyAlignment="1">
      <alignment horizontal="center" wrapText="1"/>
    </xf>
    <xf numFmtId="44" fontId="4" fillId="4" borderId="2" xfId="1" applyFont="1" applyFill="1" applyBorder="1" applyAlignment="1">
      <alignment horizontal="center" wrapText="1"/>
    </xf>
    <xf numFmtId="44" fontId="4" fillId="4" borderId="13" xfId="1" applyFont="1" applyFill="1" applyBorder="1" applyAlignment="1">
      <alignment horizontal="center" wrapText="1"/>
    </xf>
    <xf numFmtId="44" fontId="4" fillId="4" borderId="10" xfId="1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44" fontId="4" fillId="4" borderId="5" xfId="0" applyNumberFormat="1" applyFont="1" applyFill="1" applyBorder="1" applyAlignment="1">
      <alignment horizontal="center"/>
    </xf>
    <xf numFmtId="44" fontId="4" fillId="4" borderId="6" xfId="0" applyNumberFormat="1" applyFont="1" applyFill="1" applyBorder="1" applyAlignment="1">
      <alignment horizontal="center"/>
    </xf>
    <xf numFmtId="44" fontId="7" fillId="3" borderId="0" xfId="0" applyNumberFormat="1" applyFont="1" applyFill="1"/>
  </cellXfs>
  <cellStyles count="3">
    <cellStyle name="Moeda" xfId="1" builtinId="4"/>
    <cellStyle name="Normal" xfId="0" builtinId="0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409575</xdr:colOff>
      <xdr:row>104</xdr:row>
      <xdr:rowOff>47625</xdr:rowOff>
    </xdr:from>
    <xdr:to>
      <xdr:col>3</xdr:col>
      <xdr:colOff>838200</xdr:colOff>
      <xdr:row>108</xdr:row>
      <xdr:rowOff>89297</xdr:rowOff>
    </xdr:to>
    <xdr:sp macro="" textlink="">
      <xdr:nvSpPr>
        <xdr:cNvPr id="2" name="Seta para cima 1"/>
        <xdr:cNvSpPr/>
      </xdr:nvSpPr>
      <xdr:spPr>
        <a:xfrm>
          <a:off x="5381625" y="18135600"/>
          <a:ext cx="428625" cy="689372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</xdr:col>
      <xdr:colOff>342900</xdr:colOff>
      <xdr:row>104</xdr:row>
      <xdr:rowOff>38100</xdr:rowOff>
    </xdr:from>
    <xdr:to>
      <xdr:col>8</xdr:col>
      <xdr:colOff>666750</xdr:colOff>
      <xdr:row>108</xdr:row>
      <xdr:rowOff>79772</xdr:rowOff>
    </xdr:to>
    <xdr:sp macro="" textlink="">
      <xdr:nvSpPr>
        <xdr:cNvPr id="3" name="Seta para cima 2"/>
        <xdr:cNvSpPr/>
      </xdr:nvSpPr>
      <xdr:spPr>
        <a:xfrm>
          <a:off x="9534525" y="19745325"/>
          <a:ext cx="323850" cy="689372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1"/>
  <sheetViews>
    <sheetView showGridLines="0" tabSelected="1" topLeftCell="A76" workbookViewId="0">
      <selection activeCell="N111" sqref="N111"/>
    </sheetView>
  </sheetViews>
  <sheetFormatPr defaultRowHeight="12.75" x14ac:dyDescent="0.2"/>
  <cols>
    <col min="1" max="1" width="3.42578125" style="1" bestFit="1" customWidth="1"/>
    <col min="2" max="2" width="46.28515625" style="1" customWidth="1"/>
    <col min="3" max="3" width="12.28515625" style="1" bestFit="1" customWidth="1"/>
    <col min="4" max="4" width="11" style="1" bestFit="1" customWidth="1"/>
    <col min="5" max="5" width="7.28515625" style="1" customWidth="1"/>
    <col min="6" max="6" width="3.42578125" style="1" bestFit="1" customWidth="1"/>
    <col min="7" max="7" width="45.85546875" style="1" customWidth="1"/>
    <col min="8" max="9" width="10.7109375" style="1" bestFit="1" customWidth="1"/>
    <col min="10" max="16384" width="9.140625" style="1"/>
  </cols>
  <sheetData>
    <row r="1" spans="1:9" ht="13.5" thickBot="1" x14ac:dyDescent="0.25">
      <c r="A1" s="48" t="s">
        <v>0</v>
      </c>
      <c r="B1" s="49"/>
      <c r="C1" s="49"/>
      <c r="D1" s="50"/>
      <c r="F1" s="48" t="s">
        <v>0</v>
      </c>
      <c r="G1" s="49"/>
      <c r="H1" s="49"/>
      <c r="I1" s="50"/>
    </row>
    <row r="2" spans="1:9" x14ac:dyDescent="0.2">
      <c r="A2" s="41" t="s">
        <v>30</v>
      </c>
      <c r="B2" s="42"/>
      <c r="C2" s="42"/>
      <c r="D2" s="2"/>
      <c r="F2" s="41" t="s">
        <v>30</v>
      </c>
      <c r="G2" s="42"/>
      <c r="H2" s="42"/>
      <c r="I2" s="2"/>
    </row>
    <row r="3" spans="1:9" ht="13.5" thickBot="1" x14ac:dyDescent="0.25">
      <c r="A3" s="3"/>
      <c r="B3" s="4"/>
      <c r="C3" s="4"/>
      <c r="D3" s="2"/>
      <c r="F3" s="3"/>
      <c r="G3" s="4"/>
      <c r="H3" s="4"/>
      <c r="I3" s="2"/>
    </row>
    <row r="4" spans="1:9" ht="13.5" thickBot="1" x14ac:dyDescent="0.25">
      <c r="A4" s="5">
        <v>1</v>
      </c>
      <c r="B4" s="6" t="s">
        <v>5</v>
      </c>
      <c r="C4" s="6" t="s">
        <v>32</v>
      </c>
      <c r="D4" s="2"/>
      <c r="F4" s="5">
        <v>1</v>
      </c>
      <c r="G4" s="6" t="s">
        <v>5</v>
      </c>
      <c r="H4" s="6" t="s">
        <v>32</v>
      </c>
      <c r="I4" s="2"/>
    </row>
    <row r="5" spans="1:9" ht="13.5" thickBot="1" x14ac:dyDescent="0.25">
      <c r="A5" s="7" t="s">
        <v>1</v>
      </c>
      <c r="B5" s="8" t="s">
        <v>33</v>
      </c>
      <c r="C5" s="9">
        <v>2500</v>
      </c>
      <c r="D5" s="2"/>
      <c r="F5" s="7" t="s">
        <v>1</v>
      </c>
      <c r="G5" s="8" t="s">
        <v>33</v>
      </c>
      <c r="H5" s="9">
        <v>2500</v>
      </c>
      <c r="I5" s="2"/>
    </row>
    <row r="6" spans="1:9" ht="13.5" thickBot="1" x14ac:dyDescent="0.25">
      <c r="A6" s="7" t="s">
        <v>2</v>
      </c>
      <c r="B6" s="8" t="s">
        <v>34</v>
      </c>
      <c r="C6" s="9"/>
      <c r="D6" s="2"/>
      <c r="F6" s="7" t="s">
        <v>2</v>
      </c>
      <c r="G6" s="8" t="s">
        <v>34</v>
      </c>
      <c r="H6" s="9"/>
      <c r="I6" s="2"/>
    </row>
    <row r="7" spans="1:9" ht="13.5" thickBot="1" x14ac:dyDescent="0.25">
      <c r="A7" s="7" t="s">
        <v>3</v>
      </c>
      <c r="B7" s="8" t="s">
        <v>35</v>
      </c>
      <c r="C7" s="9"/>
      <c r="D7" s="2"/>
      <c r="F7" s="7" t="s">
        <v>3</v>
      </c>
      <c r="G7" s="8" t="s">
        <v>35</v>
      </c>
      <c r="H7" s="9"/>
      <c r="I7" s="2"/>
    </row>
    <row r="8" spans="1:9" ht="13.5" thickBot="1" x14ac:dyDescent="0.25">
      <c r="A8" s="7" t="s">
        <v>4</v>
      </c>
      <c r="B8" s="8" t="s">
        <v>36</v>
      </c>
      <c r="C8" s="9"/>
      <c r="D8" s="2"/>
      <c r="F8" s="7" t="s">
        <v>4</v>
      </c>
      <c r="G8" s="8" t="s">
        <v>36</v>
      </c>
      <c r="H8" s="9"/>
      <c r="I8" s="2"/>
    </row>
    <row r="9" spans="1:9" ht="13.5" thickBot="1" x14ac:dyDescent="0.25">
      <c r="A9" s="7" t="s">
        <v>6</v>
      </c>
      <c r="B9" s="8" t="s">
        <v>31</v>
      </c>
      <c r="C9" s="9"/>
      <c r="D9" s="2"/>
      <c r="F9" s="7" t="s">
        <v>6</v>
      </c>
      <c r="G9" s="8" t="s">
        <v>31</v>
      </c>
      <c r="H9" s="9"/>
      <c r="I9" s="2"/>
    </row>
    <row r="10" spans="1:9" ht="13.5" thickBot="1" x14ac:dyDescent="0.25">
      <c r="A10" s="7"/>
      <c r="B10" s="8"/>
      <c r="C10" s="9"/>
      <c r="D10" s="2"/>
      <c r="F10" s="7"/>
      <c r="G10" s="8"/>
      <c r="H10" s="9"/>
      <c r="I10" s="2"/>
    </row>
    <row r="11" spans="1:9" ht="13.5" thickBot="1" x14ac:dyDescent="0.25">
      <c r="A11" s="7" t="s">
        <v>8</v>
      </c>
      <c r="B11" s="8" t="s">
        <v>37</v>
      </c>
      <c r="C11" s="9"/>
      <c r="D11" s="2"/>
      <c r="F11" s="7" t="s">
        <v>8</v>
      </c>
      <c r="G11" s="8" t="s">
        <v>37</v>
      </c>
      <c r="H11" s="9"/>
      <c r="I11" s="2"/>
    </row>
    <row r="12" spans="1:9" ht="13.5" thickBot="1" x14ac:dyDescent="0.25">
      <c r="A12" s="31" t="s">
        <v>17</v>
      </c>
      <c r="B12" s="32"/>
      <c r="C12" s="9">
        <f>SUM(C5:C11)</f>
        <v>2500</v>
      </c>
      <c r="D12" s="2"/>
      <c r="F12" s="31" t="s">
        <v>17</v>
      </c>
      <c r="G12" s="32"/>
      <c r="H12" s="9">
        <f>SUM(H5:H11)</f>
        <v>2500</v>
      </c>
      <c r="I12" s="2"/>
    </row>
    <row r="13" spans="1:9" x14ac:dyDescent="0.2">
      <c r="A13" s="41" t="s">
        <v>38</v>
      </c>
      <c r="B13" s="42"/>
      <c r="C13" s="42"/>
      <c r="D13" s="2"/>
      <c r="F13" s="41" t="s">
        <v>38</v>
      </c>
      <c r="G13" s="42"/>
      <c r="H13" s="42"/>
      <c r="I13" s="2"/>
    </row>
    <row r="14" spans="1:9" x14ac:dyDescent="0.2">
      <c r="A14" s="43" t="s">
        <v>39</v>
      </c>
      <c r="B14" s="44"/>
      <c r="C14" s="44"/>
      <c r="D14" s="2"/>
      <c r="F14" s="43" t="s">
        <v>39</v>
      </c>
      <c r="G14" s="44"/>
      <c r="H14" s="44"/>
      <c r="I14" s="2"/>
    </row>
    <row r="15" spans="1:9" ht="13.5" thickBot="1" x14ac:dyDescent="0.25">
      <c r="A15" s="3"/>
      <c r="B15" s="4"/>
      <c r="C15" s="4"/>
      <c r="D15" s="2"/>
      <c r="F15" s="3"/>
      <c r="G15" s="4"/>
      <c r="H15" s="4"/>
      <c r="I15" s="2"/>
    </row>
    <row r="16" spans="1:9" ht="26.25" thickBot="1" x14ac:dyDescent="0.25">
      <c r="A16" s="5" t="s">
        <v>40</v>
      </c>
      <c r="B16" s="6" t="s">
        <v>41</v>
      </c>
      <c r="C16" s="6" t="s">
        <v>32</v>
      </c>
      <c r="D16" s="2"/>
      <c r="F16" s="5" t="s">
        <v>40</v>
      </c>
      <c r="G16" s="6" t="s">
        <v>41</v>
      </c>
      <c r="H16" s="6" t="s">
        <v>32</v>
      </c>
      <c r="I16" s="2"/>
    </row>
    <row r="17" spans="1:9" ht="13.5" thickBot="1" x14ac:dyDescent="0.25">
      <c r="A17" s="7" t="s">
        <v>1</v>
      </c>
      <c r="B17" s="8" t="s">
        <v>42</v>
      </c>
      <c r="C17" s="9">
        <f>8.33%*C12</f>
        <v>208.25</v>
      </c>
      <c r="D17" s="2"/>
      <c r="F17" s="7" t="s">
        <v>1</v>
      </c>
      <c r="G17" s="8" t="s">
        <v>42</v>
      </c>
      <c r="H17" s="9">
        <f>8.33%*H12</f>
        <v>208.25</v>
      </c>
      <c r="I17" s="2"/>
    </row>
    <row r="18" spans="1:9" ht="13.5" thickBot="1" x14ac:dyDescent="0.25">
      <c r="A18" s="7" t="s">
        <v>2</v>
      </c>
      <c r="B18" s="8" t="s">
        <v>43</v>
      </c>
      <c r="C18" s="9">
        <v>74.849999999999994</v>
      </c>
      <c r="D18" s="2"/>
      <c r="F18" s="7" t="s">
        <v>2</v>
      </c>
      <c r="G18" s="8" t="s">
        <v>43</v>
      </c>
      <c r="H18" s="9">
        <v>74.849999999999994</v>
      </c>
      <c r="I18" s="2"/>
    </row>
    <row r="19" spans="1:9" ht="13.5" thickBot="1" x14ac:dyDescent="0.25">
      <c r="A19" s="31" t="s">
        <v>17</v>
      </c>
      <c r="B19" s="32"/>
      <c r="C19" s="9">
        <f>SUM(C17:C18)</f>
        <v>283.10000000000002</v>
      </c>
      <c r="D19" s="2"/>
      <c r="F19" s="31" t="s">
        <v>17</v>
      </c>
      <c r="G19" s="32"/>
      <c r="H19" s="9">
        <f>SUM(H17:H18)</f>
        <v>283.10000000000002</v>
      </c>
      <c r="I19" s="2"/>
    </row>
    <row r="20" spans="1:9" x14ac:dyDescent="0.2">
      <c r="A20" s="45" t="s">
        <v>44</v>
      </c>
      <c r="B20" s="46"/>
      <c r="C20" s="46"/>
      <c r="D20" s="47"/>
      <c r="F20" s="45" t="s">
        <v>44</v>
      </c>
      <c r="G20" s="46"/>
      <c r="H20" s="46"/>
      <c r="I20" s="47"/>
    </row>
    <row r="21" spans="1:9" ht="13.5" thickBot="1" x14ac:dyDescent="0.25">
      <c r="A21" s="3"/>
      <c r="B21" s="4"/>
      <c r="C21" s="4"/>
      <c r="D21" s="2"/>
      <c r="F21" s="3"/>
      <c r="G21" s="4"/>
      <c r="H21" s="4"/>
      <c r="I21" s="2"/>
    </row>
    <row r="22" spans="1:9" ht="26.25" thickBot="1" x14ac:dyDescent="0.25">
      <c r="A22" s="5" t="s">
        <v>45</v>
      </c>
      <c r="B22" s="6" t="s">
        <v>46</v>
      </c>
      <c r="C22" s="6" t="s">
        <v>47</v>
      </c>
      <c r="D22" s="6" t="s">
        <v>32</v>
      </c>
      <c r="F22" s="5" t="s">
        <v>45</v>
      </c>
      <c r="G22" s="6" t="s">
        <v>46</v>
      </c>
      <c r="H22" s="6" t="s">
        <v>47</v>
      </c>
      <c r="I22" s="6" t="s">
        <v>32</v>
      </c>
    </row>
    <row r="23" spans="1:9" ht="13.5" thickBot="1" x14ac:dyDescent="0.25">
      <c r="A23" s="7" t="s">
        <v>1</v>
      </c>
      <c r="B23" s="8" t="s">
        <v>48</v>
      </c>
      <c r="C23" s="10">
        <v>0.2</v>
      </c>
      <c r="D23" s="9">
        <f>C23*C12</f>
        <v>500</v>
      </c>
      <c r="F23" s="7" t="s">
        <v>1</v>
      </c>
      <c r="G23" s="8" t="s">
        <v>48</v>
      </c>
      <c r="H23" s="10">
        <v>0.2</v>
      </c>
      <c r="I23" s="9">
        <f>H23*H12</f>
        <v>500</v>
      </c>
    </row>
    <row r="24" spans="1:9" ht="13.5" thickBot="1" x14ac:dyDescent="0.25">
      <c r="A24" s="7" t="s">
        <v>2</v>
      </c>
      <c r="B24" s="8" t="s">
        <v>14</v>
      </c>
      <c r="C24" s="10">
        <v>2.5000000000000001E-2</v>
      </c>
      <c r="D24" s="9">
        <f>C24*C12</f>
        <v>62.5</v>
      </c>
      <c r="F24" s="7" t="s">
        <v>2</v>
      </c>
      <c r="G24" s="8" t="s">
        <v>14</v>
      </c>
      <c r="H24" s="10">
        <v>2.5000000000000001E-2</v>
      </c>
      <c r="I24" s="9">
        <f>H24*H12</f>
        <v>62.5</v>
      </c>
    </row>
    <row r="25" spans="1:9" ht="13.5" thickBot="1" x14ac:dyDescent="0.25">
      <c r="A25" s="7" t="s">
        <v>3</v>
      </c>
      <c r="B25" s="8" t="s">
        <v>49</v>
      </c>
      <c r="C25" s="16">
        <v>0.03</v>
      </c>
      <c r="D25" s="9">
        <f>C25*C12</f>
        <v>75</v>
      </c>
      <c r="F25" s="7" t="s">
        <v>3</v>
      </c>
      <c r="G25" s="8" t="s">
        <v>49</v>
      </c>
      <c r="H25" s="16">
        <v>0.03</v>
      </c>
      <c r="I25" s="9">
        <f>H25*H12</f>
        <v>75</v>
      </c>
    </row>
    <row r="26" spans="1:9" ht="13.5" thickBot="1" x14ac:dyDescent="0.25">
      <c r="A26" s="7" t="s">
        <v>4</v>
      </c>
      <c r="B26" s="8" t="s">
        <v>50</v>
      </c>
      <c r="C26" s="10">
        <v>1.4999999999999999E-2</v>
      </c>
      <c r="D26" s="9">
        <f>C26*C12</f>
        <v>37.5</v>
      </c>
      <c r="F26" s="7" t="s">
        <v>4</v>
      </c>
      <c r="G26" s="8" t="s">
        <v>50</v>
      </c>
      <c r="H26" s="10">
        <v>1.4999999999999999E-2</v>
      </c>
      <c r="I26" s="9">
        <f>H26*H12</f>
        <v>37.5</v>
      </c>
    </row>
    <row r="27" spans="1:9" ht="13.5" thickBot="1" x14ac:dyDescent="0.25">
      <c r="A27" s="7" t="s">
        <v>6</v>
      </c>
      <c r="B27" s="8" t="s">
        <v>51</v>
      </c>
      <c r="C27" s="10">
        <v>0.01</v>
      </c>
      <c r="D27" s="9">
        <f>C27*C12</f>
        <v>25</v>
      </c>
      <c r="F27" s="7" t="s">
        <v>6</v>
      </c>
      <c r="G27" s="8" t="s">
        <v>51</v>
      </c>
      <c r="H27" s="10">
        <v>0.01</v>
      </c>
      <c r="I27" s="9">
        <f>H27*H12</f>
        <v>25</v>
      </c>
    </row>
    <row r="28" spans="1:9" ht="13.5" thickBot="1" x14ac:dyDescent="0.25">
      <c r="A28" s="7" t="s">
        <v>7</v>
      </c>
      <c r="B28" s="8" t="s">
        <v>16</v>
      </c>
      <c r="C28" s="10">
        <v>6.0000000000000001E-3</v>
      </c>
      <c r="D28" s="9">
        <f>C28*C12</f>
        <v>15</v>
      </c>
      <c r="F28" s="7" t="s">
        <v>7</v>
      </c>
      <c r="G28" s="8" t="s">
        <v>16</v>
      </c>
      <c r="H28" s="10">
        <v>6.0000000000000001E-3</v>
      </c>
      <c r="I28" s="9">
        <f>H28*H12</f>
        <v>15</v>
      </c>
    </row>
    <row r="29" spans="1:9" ht="13.5" thickBot="1" x14ac:dyDescent="0.25">
      <c r="A29" s="7" t="s">
        <v>8</v>
      </c>
      <c r="B29" s="8" t="s">
        <v>13</v>
      </c>
      <c r="C29" s="10">
        <v>2E-3</v>
      </c>
      <c r="D29" s="9">
        <f>C29*C12</f>
        <v>5</v>
      </c>
      <c r="F29" s="7" t="s">
        <v>8</v>
      </c>
      <c r="G29" s="8" t="s">
        <v>13</v>
      </c>
      <c r="H29" s="10">
        <v>2E-3</v>
      </c>
      <c r="I29" s="9">
        <f>H29*H12</f>
        <v>5</v>
      </c>
    </row>
    <row r="30" spans="1:9" ht="13.5" thickBot="1" x14ac:dyDescent="0.25">
      <c r="A30" s="7" t="s">
        <v>9</v>
      </c>
      <c r="B30" s="8" t="s">
        <v>15</v>
      </c>
      <c r="C30" s="10">
        <v>0.08</v>
      </c>
      <c r="D30" s="9">
        <f>C30*C12</f>
        <v>200</v>
      </c>
      <c r="F30" s="7" t="s">
        <v>9</v>
      </c>
      <c r="G30" s="8" t="s">
        <v>15</v>
      </c>
      <c r="H30" s="10">
        <v>0.08</v>
      </c>
      <c r="I30" s="9">
        <f>H30*H12</f>
        <v>200</v>
      </c>
    </row>
    <row r="31" spans="1:9" ht="13.5" thickBot="1" x14ac:dyDescent="0.25">
      <c r="A31" s="31" t="s">
        <v>52</v>
      </c>
      <c r="B31" s="32"/>
      <c r="C31" s="11"/>
      <c r="D31" s="9">
        <f>SUM(D23:D30)</f>
        <v>920</v>
      </c>
      <c r="F31" s="31" t="s">
        <v>52</v>
      </c>
      <c r="G31" s="32"/>
      <c r="H31" s="11"/>
      <c r="I31" s="9">
        <f>SUM(I23:I30)</f>
        <v>920</v>
      </c>
    </row>
    <row r="32" spans="1:9" x14ac:dyDescent="0.2">
      <c r="A32" s="43" t="s">
        <v>53</v>
      </c>
      <c r="B32" s="44"/>
      <c r="C32" s="44"/>
      <c r="D32" s="2"/>
      <c r="F32" s="43" t="s">
        <v>53</v>
      </c>
      <c r="G32" s="44"/>
      <c r="H32" s="44"/>
      <c r="I32" s="2"/>
    </row>
    <row r="33" spans="1:9" ht="13.5" thickBot="1" x14ac:dyDescent="0.25">
      <c r="A33" s="3"/>
      <c r="B33" s="4"/>
      <c r="C33" s="4"/>
      <c r="D33" s="2"/>
      <c r="F33" s="3"/>
      <c r="G33" s="4"/>
      <c r="H33" s="4"/>
      <c r="I33" s="2"/>
    </row>
    <row r="34" spans="1:9" ht="13.5" thickBot="1" x14ac:dyDescent="0.25">
      <c r="A34" s="5" t="s">
        <v>54</v>
      </c>
      <c r="B34" s="6" t="s">
        <v>55</v>
      </c>
      <c r="C34" s="6" t="s">
        <v>32</v>
      </c>
      <c r="D34" s="2"/>
      <c r="F34" s="5" t="s">
        <v>54</v>
      </c>
      <c r="G34" s="6" t="s">
        <v>55</v>
      </c>
      <c r="H34" s="6" t="s">
        <v>32</v>
      </c>
      <c r="I34" s="2"/>
    </row>
    <row r="35" spans="1:9" ht="13.5" thickBot="1" x14ac:dyDescent="0.25">
      <c r="A35" s="7" t="s">
        <v>1</v>
      </c>
      <c r="B35" s="8" t="s">
        <v>10</v>
      </c>
      <c r="C35" s="26">
        <v>200</v>
      </c>
      <c r="D35" s="2"/>
      <c r="F35" s="7" t="s">
        <v>1</v>
      </c>
      <c r="G35" s="8" t="s">
        <v>10</v>
      </c>
      <c r="H35" s="26">
        <v>0</v>
      </c>
      <c r="I35" s="2"/>
    </row>
    <row r="36" spans="1:9" ht="13.5" thickBot="1" x14ac:dyDescent="0.25">
      <c r="A36" s="7" t="s">
        <v>2</v>
      </c>
      <c r="B36" s="8" t="s">
        <v>56</v>
      </c>
      <c r="C36" s="9">
        <v>800</v>
      </c>
      <c r="D36" s="2"/>
      <c r="F36" s="7" t="s">
        <v>2</v>
      </c>
      <c r="G36" s="8" t="s">
        <v>56</v>
      </c>
      <c r="H36" s="9">
        <v>800</v>
      </c>
      <c r="I36" s="2"/>
    </row>
    <row r="37" spans="1:9" ht="13.5" thickBot="1" x14ac:dyDescent="0.25">
      <c r="A37" s="7" t="s">
        <v>3</v>
      </c>
      <c r="B37" s="8" t="s">
        <v>85</v>
      </c>
      <c r="C37" s="9">
        <v>100</v>
      </c>
      <c r="D37" s="2"/>
      <c r="F37" s="7" t="s">
        <v>3</v>
      </c>
      <c r="G37" s="8" t="s">
        <v>85</v>
      </c>
      <c r="H37" s="9">
        <v>100</v>
      </c>
      <c r="I37" s="2"/>
    </row>
    <row r="38" spans="1:9" ht="13.5" thickBot="1" x14ac:dyDescent="0.25">
      <c r="A38" s="7" t="s">
        <v>4</v>
      </c>
      <c r="B38" s="8" t="s">
        <v>86</v>
      </c>
      <c r="C38" s="9">
        <v>30</v>
      </c>
      <c r="D38" s="2"/>
      <c r="F38" s="7" t="s">
        <v>4</v>
      </c>
      <c r="G38" s="8" t="s">
        <v>86</v>
      </c>
      <c r="H38" s="9">
        <v>30</v>
      </c>
      <c r="I38" s="2"/>
    </row>
    <row r="39" spans="1:9" ht="13.5" thickBot="1" x14ac:dyDescent="0.25">
      <c r="A39" s="31" t="s">
        <v>17</v>
      </c>
      <c r="B39" s="32"/>
      <c r="C39" s="9">
        <f>SUM(C35:C38)</f>
        <v>1130</v>
      </c>
      <c r="D39" s="2"/>
      <c r="F39" s="31" t="s">
        <v>17</v>
      </c>
      <c r="G39" s="32"/>
      <c r="H39" s="9">
        <f>SUM(H35:H38)</f>
        <v>930</v>
      </c>
      <c r="I39" s="2"/>
    </row>
    <row r="40" spans="1:9" x14ac:dyDescent="0.2">
      <c r="A40" s="43" t="s">
        <v>57</v>
      </c>
      <c r="B40" s="44"/>
      <c r="C40" s="44"/>
      <c r="D40" s="2"/>
      <c r="F40" s="43" t="s">
        <v>57</v>
      </c>
      <c r="G40" s="44"/>
      <c r="H40" s="44"/>
      <c r="I40" s="2"/>
    </row>
    <row r="41" spans="1:9" ht="13.5" thickBot="1" x14ac:dyDescent="0.25">
      <c r="A41" s="3"/>
      <c r="B41" s="4"/>
      <c r="C41" s="4"/>
      <c r="D41" s="2"/>
      <c r="F41" s="3"/>
      <c r="G41" s="4"/>
      <c r="H41" s="4"/>
      <c r="I41" s="2"/>
    </row>
    <row r="42" spans="1:9" ht="13.5" thickBot="1" x14ac:dyDescent="0.25">
      <c r="A42" s="5">
        <v>2</v>
      </c>
      <c r="B42" s="6" t="s">
        <v>58</v>
      </c>
      <c r="C42" s="6" t="s">
        <v>32</v>
      </c>
      <c r="D42" s="2"/>
      <c r="F42" s="5">
        <v>2</v>
      </c>
      <c r="G42" s="6" t="s">
        <v>58</v>
      </c>
      <c r="H42" s="6" t="s">
        <v>32</v>
      </c>
      <c r="I42" s="2"/>
    </row>
    <row r="43" spans="1:9" ht="26.25" thickBot="1" x14ac:dyDescent="0.25">
      <c r="A43" s="7" t="s">
        <v>40</v>
      </c>
      <c r="B43" s="8" t="s">
        <v>41</v>
      </c>
      <c r="C43" s="9">
        <f>C19</f>
        <v>283.10000000000002</v>
      </c>
      <c r="D43" s="2"/>
      <c r="F43" s="7" t="s">
        <v>40</v>
      </c>
      <c r="G43" s="8" t="s">
        <v>41</v>
      </c>
      <c r="H43" s="9">
        <f>H19</f>
        <v>283.10000000000002</v>
      </c>
      <c r="I43" s="2"/>
    </row>
    <row r="44" spans="1:9" ht="13.5" thickBot="1" x14ac:dyDescent="0.25">
      <c r="A44" s="7" t="s">
        <v>45</v>
      </c>
      <c r="B44" s="8" t="s">
        <v>46</v>
      </c>
      <c r="C44" s="9">
        <f>D31</f>
        <v>920</v>
      </c>
      <c r="D44" s="2"/>
      <c r="F44" s="7" t="s">
        <v>45</v>
      </c>
      <c r="G44" s="8" t="s">
        <v>46</v>
      </c>
      <c r="H44" s="9">
        <f>I31</f>
        <v>920</v>
      </c>
      <c r="I44" s="2"/>
    </row>
    <row r="45" spans="1:9" ht="13.5" thickBot="1" x14ac:dyDescent="0.25">
      <c r="A45" s="7" t="s">
        <v>54</v>
      </c>
      <c r="B45" s="8" t="s">
        <v>55</v>
      </c>
      <c r="C45" s="9">
        <f>C39</f>
        <v>1130</v>
      </c>
      <c r="D45" s="2"/>
      <c r="F45" s="7" t="s">
        <v>54</v>
      </c>
      <c r="G45" s="8" t="s">
        <v>55</v>
      </c>
      <c r="H45" s="9">
        <f>H39</f>
        <v>930</v>
      </c>
      <c r="I45" s="2"/>
    </row>
    <row r="46" spans="1:9" ht="13.5" thickBot="1" x14ac:dyDescent="0.25">
      <c r="A46" s="31" t="s">
        <v>17</v>
      </c>
      <c r="B46" s="32"/>
      <c r="C46" s="9">
        <f>SUM(C43:C45)</f>
        <v>2333.1</v>
      </c>
      <c r="D46" s="2"/>
      <c r="F46" s="31" t="s">
        <v>17</v>
      </c>
      <c r="G46" s="32"/>
      <c r="H46" s="9">
        <f>SUM(H43:H45)</f>
        <v>2133.1</v>
      </c>
      <c r="I46" s="2"/>
    </row>
    <row r="47" spans="1:9" ht="13.5" thickBot="1" x14ac:dyDescent="0.25">
      <c r="A47" s="41" t="s">
        <v>59</v>
      </c>
      <c r="B47" s="42"/>
      <c r="C47" s="42"/>
      <c r="D47" s="2"/>
      <c r="F47" s="41" t="s">
        <v>59</v>
      </c>
      <c r="G47" s="42"/>
      <c r="H47" s="42"/>
      <c r="I47" s="2"/>
    </row>
    <row r="48" spans="1:9" ht="13.5" thickBot="1" x14ac:dyDescent="0.25">
      <c r="A48" s="5">
        <v>3</v>
      </c>
      <c r="B48" s="6" t="s">
        <v>60</v>
      </c>
      <c r="C48" s="6" t="s">
        <v>32</v>
      </c>
      <c r="D48" s="2"/>
      <c r="F48" s="5">
        <v>3</v>
      </c>
      <c r="G48" s="6" t="s">
        <v>60</v>
      </c>
      <c r="H48" s="6" t="s">
        <v>32</v>
      </c>
      <c r="I48" s="2"/>
    </row>
    <row r="49" spans="1:9" ht="13.5" thickBot="1" x14ac:dyDescent="0.25">
      <c r="A49" s="7" t="s">
        <v>1</v>
      </c>
      <c r="B49" s="12" t="s">
        <v>61</v>
      </c>
      <c r="C49" s="9">
        <v>10</v>
      </c>
      <c r="D49" s="2"/>
      <c r="F49" s="7" t="s">
        <v>1</v>
      </c>
      <c r="G49" s="12" t="s">
        <v>61</v>
      </c>
      <c r="H49" s="9">
        <v>10</v>
      </c>
      <c r="I49" s="2"/>
    </row>
    <row r="50" spans="1:9" ht="13.5" thickBot="1" x14ac:dyDescent="0.25">
      <c r="A50" s="7" t="s">
        <v>2</v>
      </c>
      <c r="B50" s="12" t="s">
        <v>62</v>
      </c>
      <c r="C50" s="9">
        <v>1</v>
      </c>
      <c r="D50" s="2"/>
      <c r="F50" s="7" t="s">
        <v>2</v>
      </c>
      <c r="G50" s="12" t="s">
        <v>62</v>
      </c>
      <c r="H50" s="9">
        <v>1</v>
      </c>
      <c r="I50" s="2"/>
    </row>
    <row r="51" spans="1:9" ht="26.25" thickBot="1" x14ac:dyDescent="0.25">
      <c r="A51" s="7" t="s">
        <v>3</v>
      </c>
      <c r="B51" s="12" t="s">
        <v>63</v>
      </c>
      <c r="C51" s="9">
        <v>100</v>
      </c>
      <c r="D51" s="2"/>
      <c r="F51" s="7" t="s">
        <v>3</v>
      </c>
      <c r="G51" s="12" t="s">
        <v>63</v>
      </c>
      <c r="H51" s="9">
        <v>100</v>
      </c>
      <c r="I51" s="2"/>
    </row>
    <row r="52" spans="1:9" ht="13.5" thickBot="1" x14ac:dyDescent="0.25">
      <c r="A52" s="7" t="s">
        <v>4</v>
      </c>
      <c r="B52" s="12" t="s">
        <v>64</v>
      </c>
      <c r="C52" s="9">
        <v>8</v>
      </c>
      <c r="D52" s="2"/>
      <c r="F52" s="7" t="s">
        <v>4</v>
      </c>
      <c r="G52" s="12" t="s">
        <v>64</v>
      </c>
      <c r="H52" s="9">
        <v>8</v>
      </c>
      <c r="I52" s="2"/>
    </row>
    <row r="53" spans="1:9" ht="26.25" thickBot="1" x14ac:dyDescent="0.25">
      <c r="A53" s="7" t="s">
        <v>6</v>
      </c>
      <c r="B53" s="12" t="s">
        <v>65</v>
      </c>
      <c r="C53" s="9">
        <v>4</v>
      </c>
      <c r="D53" s="2"/>
      <c r="F53" s="7" t="s">
        <v>6</v>
      </c>
      <c r="G53" s="12" t="s">
        <v>65</v>
      </c>
      <c r="H53" s="9">
        <v>4</v>
      </c>
      <c r="I53" s="2"/>
    </row>
    <row r="54" spans="1:9" ht="26.25" thickBot="1" x14ac:dyDescent="0.25">
      <c r="A54" s="7" t="s">
        <v>7</v>
      </c>
      <c r="B54" s="12" t="s">
        <v>66</v>
      </c>
      <c r="C54" s="9">
        <v>80</v>
      </c>
      <c r="D54" s="2"/>
      <c r="F54" s="7" t="s">
        <v>7</v>
      </c>
      <c r="G54" s="12" t="s">
        <v>66</v>
      </c>
      <c r="H54" s="9">
        <v>80</v>
      </c>
      <c r="I54" s="2"/>
    </row>
    <row r="55" spans="1:9" ht="13.5" thickBot="1" x14ac:dyDescent="0.25">
      <c r="A55" s="31" t="s">
        <v>17</v>
      </c>
      <c r="B55" s="32"/>
      <c r="C55" s="9">
        <f>SUM(C49:C54)</f>
        <v>203</v>
      </c>
      <c r="D55" s="2"/>
      <c r="F55" s="31" t="s">
        <v>17</v>
      </c>
      <c r="G55" s="32"/>
      <c r="H55" s="9">
        <f>SUM(H49:H54)</f>
        <v>203</v>
      </c>
      <c r="I55" s="2"/>
    </row>
    <row r="56" spans="1:9" x14ac:dyDescent="0.2">
      <c r="A56" s="41" t="s">
        <v>67</v>
      </c>
      <c r="B56" s="42"/>
      <c r="C56" s="42"/>
      <c r="D56" s="2"/>
      <c r="F56" s="41" t="s">
        <v>67</v>
      </c>
      <c r="G56" s="42"/>
      <c r="H56" s="42"/>
      <c r="I56" s="2"/>
    </row>
    <row r="57" spans="1:9" ht="13.5" thickBot="1" x14ac:dyDescent="0.25">
      <c r="A57" s="43" t="s">
        <v>68</v>
      </c>
      <c r="B57" s="44"/>
      <c r="C57" s="44"/>
      <c r="D57" s="2"/>
      <c r="F57" s="43" t="s">
        <v>68</v>
      </c>
      <c r="G57" s="44"/>
      <c r="H57" s="44"/>
      <c r="I57" s="2"/>
    </row>
    <row r="58" spans="1:9" ht="13.5" thickBot="1" x14ac:dyDescent="0.25">
      <c r="A58" s="5" t="s">
        <v>12</v>
      </c>
      <c r="B58" s="6" t="s">
        <v>69</v>
      </c>
      <c r="C58" s="6" t="s">
        <v>32</v>
      </c>
      <c r="D58" s="2"/>
      <c r="F58" s="5" t="s">
        <v>12</v>
      </c>
      <c r="G58" s="6" t="s">
        <v>69</v>
      </c>
      <c r="H58" s="6" t="s">
        <v>32</v>
      </c>
      <c r="I58" s="2"/>
    </row>
    <row r="59" spans="1:9" ht="13.5" thickBot="1" x14ac:dyDescent="0.25">
      <c r="A59" s="7" t="s">
        <v>1</v>
      </c>
      <c r="B59" s="8" t="s">
        <v>21</v>
      </c>
      <c r="C59" s="9">
        <f>C12/12</f>
        <v>208.33333333333334</v>
      </c>
      <c r="D59" s="2"/>
      <c r="F59" s="7" t="s">
        <v>1</v>
      </c>
      <c r="G59" s="8" t="s">
        <v>21</v>
      </c>
      <c r="H59" s="9">
        <f>H12/12</f>
        <v>208.33333333333334</v>
      </c>
      <c r="I59" s="2"/>
    </row>
    <row r="60" spans="1:9" ht="13.5" thickBot="1" x14ac:dyDescent="0.25">
      <c r="A60" s="7" t="s">
        <v>2</v>
      </c>
      <c r="B60" s="8" t="s">
        <v>69</v>
      </c>
      <c r="C60" s="9">
        <f>C59/3</f>
        <v>69.444444444444443</v>
      </c>
      <c r="D60" s="2"/>
      <c r="F60" s="7" t="s">
        <v>2</v>
      </c>
      <c r="G60" s="8" t="s">
        <v>69</v>
      </c>
      <c r="H60" s="9">
        <f>H59/3</f>
        <v>69.444444444444443</v>
      </c>
      <c r="I60" s="2"/>
    </row>
    <row r="61" spans="1:9" ht="13.5" thickBot="1" x14ac:dyDescent="0.25">
      <c r="A61" s="7" t="s">
        <v>3</v>
      </c>
      <c r="B61" s="8" t="s">
        <v>70</v>
      </c>
      <c r="C61" s="9">
        <v>20</v>
      </c>
      <c r="D61" s="2"/>
      <c r="F61" s="7" t="s">
        <v>3</v>
      </c>
      <c r="G61" s="8" t="s">
        <v>70</v>
      </c>
      <c r="H61" s="9">
        <v>20</v>
      </c>
      <c r="I61" s="2"/>
    </row>
    <row r="62" spans="1:9" ht="13.5" thickBot="1" x14ac:dyDescent="0.25">
      <c r="A62" s="7" t="s">
        <v>4</v>
      </c>
      <c r="B62" s="8" t="s">
        <v>71</v>
      </c>
      <c r="C62" s="9">
        <v>10</v>
      </c>
      <c r="D62" s="2"/>
      <c r="F62" s="7" t="s">
        <v>4</v>
      </c>
      <c r="G62" s="8" t="s">
        <v>71</v>
      </c>
      <c r="H62" s="9">
        <v>10</v>
      </c>
      <c r="I62" s="2"/>
    </row>
    <row r="63" spans="1:9" ht="13.5" thickBot="1" x14ac:dyDescent="0.25">
      <c r="A63" s="7" t="s">
        <v>6</v>
      </c>
      <c r="B63" s="8" t="s">
        <v>19</v>
      </c>
      <c r="C63" s="9">
        <v>50</v>
      </c>
      <c r="D63" s="2"/>
      <c r="F63" s="7" t="s">
        <v>6</v>
      </c>
      <c r="G63" s="8" t="s">
        <v>19</v>
      </c>
      <c r="H63" s="9">
        <v>50</v>
      </c>
      <c r="I63" s="2"/>
    </row>
    <row r="64" spans="1:9" ht="13.5" thickBot="1" x14ac:dyDescent="0.25">
      <c r="A64" s="7" t="s">
        <v>7</v>
      </c>
      <c r="B64" s="8" t="s">
        <v>37</v>
      </c>
      <c r="C64" s="9"/>
      <c r="D64" s="2"/>
      <c r="F64" s="7" t="s">
        <v>7</v>
      </c>
      <c r="G64" s="8" t="s">
        <v>37</v>
      </c>
      <c r="H64" s="9"/>
      <c r="I64" s="2"/>
    </row>
    <row r="65" spans="1:9" ht="13.5" thickBot="1" x14ac:dyDescent="0.25">
      <c r="A65" s="31" t="s">
        <v>52</v>
      </c>
      <c r="B65" s="32"/>
      <c r="C65" s="9">
        <f>SUM(C59:C64)</f>
        <v>357.77777777777777</v>
      </c>
      <c r="D65" s="2"/>
      <c r="F65" s="31" t="s">
        <v>52</v>
      </c>
      <c r="G65" s="32"/>
      <c r="H65" s="9">
        <f>SUM(H59:H64)</f>
        <v>357.77777777777777</v>
      </c>
      <c r="I65" s="2"/>
    </row>
    <row r="66" spans="1:9" ht="13.5" thickBot="1" x14ac:dyDescent="0.25">
      <c r="A66" s="43" t="s">
        <v>72</v>
      </c>
      <c r="B66" s="44"/>
      <c r="C66" s="44"/>
      <c r="D66" s="2"/>
      <c r="F66" s="43" t="s">
        <v>72</v>
      </c>
      <c r="G66" s="44"/>
      <c r="H66" s="44"/>
      <c r="I66" s="2"/>
    </row>
    <row r="67" spans="1:9" ht="13.5" thickBot="1" x14ac:dyDescent="0.25">
      <c r="A67" s="5" t="s">
        <v>18</v>
      </c>
      <c r="B67" s="6" t="s">
        <v>73</v>
      </c>
      <c r="C67" s="6" t="s">
        <v>32</v>
      </c>
      <c r="D67" s="2"/>
      <c r="F67" s="5" t="s">
        <v>18</v>
      </c>
      <c r="G67" s="6" t="s">
        <v>73</v>
      </c>
      <c r="H67" s="6" t="s">
        <v>32</v>
      </c>
      <c r="I67" s="2"/>
    </row>
    <row r="68" spans="1:9" ht="13.5" thickBot="1" x14ac:dyDescent="0.25">
      <c r="A68" s="7" t="s">
        <v>1</v>
      </c>
      <c r="B68" s="8" t="s">
        <v>74</v>
      </c>
      <c r="C68" s="9"/>
      <c r="D68" s="2"/>
      <c r="F68" s="7" t="s">
        <v>1</v>
      </c>
      <c r="G68" s="8" t="s">
        <v>74</v>
      </c>
      <c r="H68" s="9"/>
      <c r="I68" s="2"/>
    </row>
    <row r="69" spans="1:9" ht="13.5" thickBot="1" x14ac:dyDescent="0.25">
      <c r="A69" s="31" t="s">
        <v>17</v>
      </c>
      <c r="B69" s="32"/>
      <c r="C69" s="9">
        <f>SUM(C68)</f>
        <v>0</v>
      </c>
      <c r="D69" s="2"/>
      <c r="F69" s="31" t="s">
        <v>17</v>
      </c>
      <c r="G69" s="32"/>
      <c r="H69" s="9">
        <f>SUM(H68)</f>
        <v>0</v>
      </c>
      <c r="I69" s="2"/>
    </row>
    <row r="70" spans="1:9" x14ac:dyDescent="0.2">
      <c r="A70" s="43" t="s">
        <v>75</v>
      </c>
      <c r="B70" s="44"/>
      <c r="C70" s="44"/>
      <c r="D70" s="2"/>
      <c r="F70" s="43" t="s">
        <v>75</v>
      </c>
      <c r="G70" s="44"/>
      <c r="H70" s="44"/>
      <c r="I70" s="2"/>
    </row>
    <row r="71" spans="1:9" ht="13.5" thickBot="1" x14ac:dyDescent="0.25">
      <c r="A71" s="13"/>
      <c r="B71" s="4"/>
      <c r="C71" s="4"/>
      <c r="D71" s="2"/>
      <c r="F71" s="13"/>
      <c r="G71" s="4"/>
      <c r="H71" s="4"/>
      <c r="I71" s="2"/>
    </row>
    <row r="72" spans="1:9" ht="13.5" thickBot="1" x14ac:dyDescent="0.25">
      <c r="A72" s="5">
        <v>4</v>
      </c>
      <c r="B72" s="6" t="s">
        <v>20</v>
      </c>
      <c r="C72" s="6" t="s">
        <v>32</v>
      </c>
      <c r="D72" s="2"/>
      <c r="F72" s="5">
        <v>4</v>
      </c>
      <c r="G72" s="6" t="s">
        <v>20</v>
      </c>
      <c r="H72" s="6" t="s">
        <v>32</v>
      </c>
      <c r="I72" s="2"/>
    </row>
    <row r="73" spans="1:9" ht="13.5" thickBot="1" x14ac:dyDescent="0.25">
      <c r="A73" s="7" t="s">
        <v>12</v>
      </c>
      <c r="B73" s="8" t="s">
        <v>69</v>
      </c>
      <c r="C73" s="9">
        <f>C65</f>
        <v>357.77777777777777</v>
      </c>
      <c r="D73" s="2"/>
      <c r="F73" s="7" t="s">
        <v>12</v>
      </c>
      <c r="G73" s="8" t="s">
        <v>69</v>
      </c>
      <c r="H73" s="9">
        <f>H65</f>
        <v>357.77777777777777</v>
      </c>
      <c r="I73" s="2"/>
    </row>
    <row r="74" spans="1:9" ht="13.5" thickBot="1" x14ac:dyDescent="0.25">
      <c r="A74" s="7" t="s">
        <v>18</v>
      </c>
      <c r="B74" s="8" t="s">
        <v>73</v>
      </c>
      <c r="C74" s="9">
        <f>C69</f>
        <v>0</v>
      </c>
      <c r="D74" s="2"/>
      <c r="F74" s="7" t="s">
        <v>18</v>
      </c>
      <c r="G74" s="8" t="s">
        <v>73</v>
      </c>
      <c r="H74" s="9">
        <f>H69</f>
        <v>0</v>
      </c>
      <c r="I74" s="2"/>
    </row>
    <row r="75" spans="1:9" ht="13.5" thickBot="1" x14ac:dyDescent="0.25">
      <c r="A75" s="31" t="s">
        <v>17</v>
      </c>
      <c r="B75" s="32"/>
      <c r="C75" s="9">
        <f>SUM(C73:C74)</f>
        <v>357.77777777777777</v>
      </c>
      <c r="D75" s="2"/>
      <c r="F75" s="31" t="s">
        <v>17</v>
      </c>
      <c r="G75" s="32"/>
      <c r="H75" s="9">
        <f>SUM(H73:H74)</f>
        <v>357.77777777777777</v>
      </c>
      <c r="I75" s="2"/>
    </row>
    <row r="76" spans="1:9" x14ac:dyDescent="0.2">
      <c r="A76" s="41" t="s">
        <v>76</v>
      </c>
      <c r="B76" s="42"/>
      <c r="C76" s="42"/>
      <c r="D76" s="2"/>
      <c r="F76" s="41" t="s">
        <v>76</v>
      </c>
      <c r="G76" s="42"/>
      <c r="H76" s="42"/>
      <c r="I76" s="2"/>
    </row>
    <row r="77" spans="1:9" ht="13.5" thickBot="1" x14ac:dyDescent="0.25">
      <c r="A77" s="3"/>
      <c r="B77" s="4"/>
      <c r="C77" s="4"/>
      <c r="D77" s="2"/>
      <c r="F77" s="3"/>
      <c r="G77" s="4"/>
      <c r="H77" s="4"/>
      <c r="I77" s="2"/>
    </row>
    <row r="78" spans="1:9" ht="13.5" thickBot="1" x14ac:dyDescent="0.25">
      <c r="A78" s="5">
        <v>5</v>
      </c>
      <c r="B78" s="14" t="s">
        <v>11</v>
      </c>
      <c r="C78" s="6" t="s">
        <v>32</v>
      </c>
      <c r="D78" s="2"/>
      <c r="F78" s="5">
        <v>5</v>
      </c>
      <c r="G78" s="14" t="s">
        <v>11</v>
      </c>
      <c r="H78" s="6" t="s">
        <v>32</v>
      </c>
      <c r="I78" s="2"/>
    </row>
    <row r="79" spans="1:9" ht="13.5" thickBot="1" x14ac:dyDescent="0.25">
      <c r="A79" s="7" t="s">
        <v>1</v>
      </c>
      <c r="B79" s="8" t="s">
        <v>77</v>
      </c>
      <c r="C79" s="9">
        <v>50</v>
      </c>
      <c r="D79" s="2"/>
      <c r="F79" s="7" t="s">
        <v>1</v>
      </c>
      <c r="G79" s="8" t="s">
        <v>77</v>
      </c>
      <c r="H79" s="9">
        <v>50</v>
      </c>
      <c r="I79" s="2"/>
    </row>
    <row r="80" spans="1:9" ht="13.5" thickBot="1" x14ac:dyDescent="0.25">
      <c r="A80" s="7" t="s">
        <v>2</v>
      </c>
      <c r="B80" s="8" t="s">
        <v>78</v>
      </c>
      <c r="C80" s="9">
        <v>50</v>
      </c>
      <c r="D80" s="2"/>
      <c r="F80" s="7" t="s">
        <v>2</v>
      </c>
      <c r="G80" s="8" t="s">
        <v>78</v>
      </c>
      <c r="H80" s="9">
        <v>50</v>
      </c>
      <c r="I80" s="2"/>
    </row>
    <row r="81" spans="1:9" ht="13.5" thickBot="1" x14ac:dyDescent="0.25">
      <c r="A81" s="7" t="s">
        <v>3</v>
      </c>
      <c r="B81" s="8" t="s">
        <v>79</v>
      </c>
      <c r="C81" s="9">
        <v>50</v>
      </c>
      <c r="D81" s="2"/>
      <c r="F81" s="7" t="s">
        <v>3</v>
      </c>
      <c r="G81" s="8" t="s">
        <v>79</v>
      </c>
      <c r="H81" s="9">
        <v>50</v>
      </c>
      <c r="I81" s="2"/>
    </row>
    <row r="82" spans="1:9" ht="13.5" thickBot="1" x14ac:dyDescent="0.25">
      <c r="A82" s="7" t="s">
        <v>4</v>
      </c>
      <c r="B82" s="8" t="s">
        <v>37</v>
      </c>
      <c r="C82" s="9"/>
      <c r="D82" s="2"/>
      <c r="F82" s="7" t="s">
        <v>4</v>
      </c>
      <c r="G82" s="8" t="s">
        <v>37</v>
      </c>
      <c r="H82" s="9"/>
      <c r="I82" s="2"/>
    </row>
    <row r="83" spans="1:9" ht="13.5" thickBot="1" x14ac:dyDescent="0.25">
      <c r="A83" s="31" t="s">
        <v>52</v>
      </c>
      <c r="B83" s="32"/>
      <c r="C83" s="9">
        <f>SUM(C79:C82)</f>
        <v>150</v>
      </c>
      <c r="D83" s="2"/>
      <c r="F83" s="31" t="s">
        <v>52</v>
      </c>
      <c r="G83" s="32"/>
      <c r="H83" s="9">
        <f>SUM(H79:H82)</f>
        <v>150</v>
      </c>
      <c r="I83" s="2"/>
    </row>
    <row r="84" spans="1:9" x14ac:dyDescent="0.2">
      <c r="A84" s="41" t="s">
        <v>80</v>
      </c>
      <c r="B84" s="42"/>
      <c r="C84" s="42"/>
      <c r="D84" s="2"/>
      <c r="F84" s="41" t="s">
        <v>80</v>
      </c>
      <c r="G84" s="42"/>
      <c r="H84" s="42"/>
      <c r="I84" s="2"/>
    </row>
    <row r="85" spans="1:9" ht="13.5" thickBot="1" x14ac:dyDescent="0.25">
      <c r="A85" s="3"/>
      <c r="B85" s="4"/>
      <c r="C85" s="4"/>
      <c r="D85" s="2"/>
      <c r="F85" s="3"/>
      <c r="G85" s="4"/>
      <c r="H85" s="4"/>
      <c r="I85" s="2"/>
    </row>
    <row r="86" spans="1:9" ht="26.25" thickBot="1" x14ac:dyDescent="0.25">
      <c r="A86" s="5">
        <v>6</v>
      </c>
      <c r="B86" s="14" t="s">
        <v>22</v>
      </c>
      <c r="C86" s="18" t="s">
        <v>47</v>
      </c>
      <c r="D86" s="6" t="s">
        <v>32</v>
      </c>
      <c r="F86" s="5">
        <v>6</v>
      </c>
      <c r="G86" s="14" t="s">
        <v>22</v>
      </c>
      <c r="H86" s="18" t="s">
        <v>47</v>
      </c>
      <c r="I86" s="6" t="s">
        <v>32</v>
      </c>
    </row>
    <row r="87" spans="1:9" ht="13.5" thickBot="1" x14ac:dyDescent="0.25">
      <c r="A87" s="7" t="s">
        <v>1</v>
      </c>
      <c r="B87" s="17" t="s">
        <v>23</v>
      </c>
      <c r="C87" s="19">
        <v>1.4999999999999999E-2</v>
      </c>
      <c r="D87" s="9">
        <f>C87*D111</f>
        <v>83.158166666666659</v>
      </c>
      <c r="F87" s="7" t="s">
        <v>1</v>
      </c>
      <c r="G87" s="17" t="s">
        <v>23</v>
      </c>
      <c r="H87" s="19">
        <v>1.4999999999999999E-2</v>
      </c>
      <c r="I87" s="9">
        <f>I111*H87</f>
        <v>80.158166666666659</v>
      </c>
    </row>
    <row r="88" spans="1:9" ht="13.5" thickBot="1" x14ac:dyDescent="0.25">
      <c r="A88" s="7" t="s">
        <v>2</v>
      </c>
      <c r="B88" s="17" t="s">
        <v>24</v>
      </c>
      <c r="C88" s="20">
        <v>0.05</v>
      </c>
      <c r="D88" s="9">
        <f>C88*D111</f>
        <v>277.19388888888892</v>
      </c>
      <c r="F88" s="7" t="s">
        <v>2</v>
      </c>
      <c r="G88" s="17" t="s">
        <v>24</v>
      </c>
      <c r="H88" s="20">
        <v>0.05</v>
      </c>
      <c r="I88" s="9">
        <f>I111*H88</f>
        <v>267.19388888888892</v>
      </c>
    </row>
    <row r="89" spans="1:9" ht="13.5" thickBot="1" x14ac:dyDescent="0.25">
      <c r="A89" s="7" t="s">
        <v>3</v>
      </c>
      <c r="B89" s="17" t="s">
        <v>25</v>
      </c>
      <c r="C89" s="19">
        <v>8.6499999999999994E-2</v>
      </c>
      <c r="D89" s="9">
        <f>C89*D111</f>
        <v>479.54542777777772</v>
      </c>
      <c r="F89" s="7" t="s">
        <v>3</v>
      </c>
      <c r="G89" s="17" t="s">
        <v>25</v>
      </c>
      <c r="H89" s="19">
        <v>8.6499999999999994E-2</v>
      </c>
      <c r="I89" s="9">
        <f>I111*H89</f>
        <v>462.24542777777776</v>
      </c>
    </row>
    <row r="90" spans="1:9" ht="13.5" thickBot="1" x14ac:dyDescent="0.25">
      <c r="A90" s="7"/>
      <c r="B90" s="23" t="s">
        <v>26</v>
      </c>
      <c r="C90" s="22">
        <v>6.4999999999999997E-3</v>
      </c>
      <c r="D90" s="9">
        <f>C90*D111</f>
        <v>36.035205555555557</v>
      </c>
      <c r="F90" s="7"/>
      <c r="G90" s="23" t="s">
        <v>26</v>
      </c>
      <c r="H90" s="22">
        <v>6.4999999999999997E-3</v>
      </c>
      <c r="I90" s="9">
        <f>I111*H90</f>
        <v>34.735205555555552</v>
      </c>
    </row>
    <row r="91" spans="1:9" ht="13.5" thickBot="1" x14ac:dyDescent="0.25">
      <c r="A91" s="7"/>
      <c r="B91" s="24" t="s">
        <v>27</v>
      </c>
      <c r="C91" s="22">
        <v>0.03</v>
      </c>
      <c r="D91" s="9">
        <f>C91*D111</f>
        <v>166.31633333333332</v>
      </c>
      <c r="F91" s="7"/>
      <c r="G91" s="24" t="s">
        <v>27</v>
      </c>
      <c r="H91" s="22">
        <v>0.03</v>
      </c>
      <c r="I91" s="9">
        <f>I111*H91</f>
        <v>160.31633333333332</v>
      </c>
    </row>
    <row r="92" spans="1:9" ht="13.5" thickBot="1" x14ac:dyDescent="0.25">
      <c r="A92" s="7"/>
      <c r="B92" s="23" t="s">
        <v>28</v>
      </c>
      <c r="C92" s="22">
        <v>0.05</v>
      </c>
      <c r="D92" s="9">
        <f>C92*D111</f>
        <v>277.19388888888892</v>
      </c>
      <c r="F92" s="7"/>
      <c r="G92" s="23" t="s">
        <v>28</v>
      </c>
      <c r="H92" s="22">
        <v>0.05</v>
      </c>
      <c r="I92" s="9">
        <f>I111*H92</f>
        <v>267.19388888888892</v>
      </c>
    </row>
    <row r="93" spans="1:9" ht="13.5" thickBot="1" x14ac:dyDescent="0.25">
      <c r="A93" s="31" t="s">
        <v>52</v>
      </c>
      <c r="B93" s="32"/>
      <c r="C93" s="21"/>
      <c r="D93" s="9">
        <f>SUM(D87:D92)</f>
        <v>1319.4429111111112</v>
      </c>
      <c r="F93" s="31" t="s">
        <v>52</v>
      </c>
      <c r="G93" s="32"/>
      <c r="H93" s="21"/>
      <c r="I93" s="9">
        <f>SUM(I87:I92)</f>
        <v>1271.8429111111111</v>
      </c>
    </row>
    <row r="94" spans="1:9" ht="13.5" thickBot="1" x14ac:dyDescent="0.25">
      <c r="A94" s="41" t="s">
        <v>81</v>
      </c>
      <c r="B94" s="42"/>
      <c r="C94" s="42"/>
      <c r="D94" s="2"/>
      <c r="F94" s="41" t="s">
        <v>81</v>
      </c>
      <c r="G94" s="42"/>
      <c r="H94" s="42"/>
      <c r="I94" s="2"/>
    </row>
    <row r="95" spans="1:9" ht="26.25" thickBot="1" x14ac:dyDescent="0.25">
      <c r="A95" s="5"/>
      <c r="B95" s="6" t="s">
        <v>29</v>
      </c>
      <c r="C95" s="31" t="s">
        <v>32</v>
      </c>
      <c r="D95" s="32"/>
      <c r="F95" s="5"/>
      <c r="G95" s="6" t="s">
        <v>29</v>
      </c>
      <c r="H95" s="31" t="s">
        <v>32</v>
      </c>
      <c r="I95" s="32"/>
    </row>
    <row r="96" spans="1:9" ht="13.5" thickBot="1" x14ac:dyDescent="0.25">
      <c r="A96" s="15" t="s">
        <v>1</v>
      </c>
      <c r="B96" s="8" t="s">
        <v>30</v>
      </c>
      <c r="C96" s="29">
        <f>C12</f>
        <v>2500</v>
      </c>
      <c r="D96" s="30"/>
      <c r="F96" s="15" t="s">
        <v>1</v>
      </c>
      <c r="G96" s="8" t="s">
        <v>30</v>
      </c>
      <c r="H96" s="29">
        <f>H12</f>
        <v>2500</v>
      </c>
      <c r="I96" s="30"/>
    </row>
    <row r="97" spans="1:9" ht="26.25" thickBot="1" x14ac:dyDescent="0.25">
      <c r="A97" s="15" t="s">
        <v>2</v>
      </c>
      <c r="B97" s="8" t="s">
        <v>38</v>
      </c>
      <c r="C97" s="27">
        <f>C46</f>
        <v>2333.1</v>
      </c>
      <c r="D97" s="28"/>
      <c r="F97" s="15" t="s">
        <v>2</v>
      </c>
      <c r="G97" s="8" t="s">
        <v>38</v>
      </c>
      <c r="H97" s="27">
        <f>H46</f>
        <v>2133.1</v>
      </c>
      <c r="I97" s="28"/>
    </row>
    <row r="98" spans="1:9" ht="13.5" thickBot="1" x14ac:dyDescent="0.25">
      <c r="A98" s="15" t="s">
        <v>3</v>
      </c>
      <c r="B98" s="8" t="s">
        <v>59</v>
      </c>
      <c r="C98" s="29">
        <f>C55</f>
        <v>203</v>
      </c>
      <c r="D98" s="30"/>
      <c r="F98" s="15" t="s">
        <v>3</v>
      </c>
      <c r="G98" s="8" t="s">
        <v>59</v>
      </c>
      <c r="H98" s="29">
        <f>H55</f>
        <v>203</v>
      </c>
      <c r="I98" s="30"/>
    </row>
    <row r="99" spans="1:9" ht="13.5" thickBot="1" x14ac:dyDescent="0.25">
      <c r="A99" s="15" t="s">
        <v>4</v>
      </c>
      <c r="B99" s="8" t="s">
        <v>67</v>
      </c>
      <c r="C99" s="27">
        <f>C75</f>
        <v>357.77777777777777</v>
      </c>
      <c r="D99" s="28"/>
      <c r="F99" s="15" t="s">
        <v>4</v>
      </c>
      <c r="G99" s="8" t="s">
        <v>67</v>
      </c>
      <c r="H99" s="27">
        <f>H75</f>
        <v>357.77777777777777</v>
      </c>
      <c r="I99" s="28"/>
    </row>
    <row r="100" spans="1:9" ht="13.5" thickBot="1" x14ac:dyDescent="0.25">
      <c r="A100" s="15" t="s">
        <v>6</v>
      </c>
      <c r="B100" s="8" t="s">
        <v>76</v>
      </c>
      <c r="C100" s="29">
        <f>C83</f>
        <v>150</v>
      </c>
      <c r="D100" s="30"/>
      <c r="F100" s="15" t="s">
        <v>6</v>
      </c>
      <c r="G100" s="8" t="s">
        <v>76</v>
      </c>
      <c r="H100" s="29">
        <f>H83</f>
        <v>150</v>
      </c>
      <c r="I100" s="30"/>
    </row>
    <row r="101" spans="1:9" ht="13.5" thickBot="1" x14ac:dyDescent="0.25">
      <c r="A101" s="31" t="s">
        <v>82</v>
      </c>
      <c r="B101" s="32"/>
      <c r="C101" s="27">
        <f>SUM(C96:C100)</f>
        <v>5543.8777777777777</v>
      </c>
      <c r="D101" s="28"/>
      <c r="F101" s="31" t="s">
        <v>82</v>
      </c>
      <c r="G101" s="32"/>
      <c r="H101" s="27">
        <f>SUM(H96:H100)</f>
        <v>5343.8777777777777</v>
      </c>
      <c r="I101" s="28"/>
    </row>
    <row r="102" spans="1:9" ht="13.5" thickBot="1" x14ac:dyDescent="0.25">
      <c r="A102" s="15" t="s">
        <v>7</v>
      </c>
      <c r="B102" s="8" t="s">
        <v>83</v>
      </c>
      <c r="C102" s="29">
        <f>D93</f>
        <v>1319.4429111111112</v>
      </c>
      <c r="D102" s="30"/>
      <c r="F102" s="15" t="s">
        <v>7</v>
      </c>
      <c r="G102" s="8" t="s">
        <v>83</v>
      </c>
      <c r="H102" s="29">
        <f>I93</f>
        <v>1271.8429111111111</v>
      </c>
      <c r="I102" s="30"/>
    </row>
    <row r="103" spans="1:9" ht="13.5" thickBot="1" x14ac:dyDescent="0.25">
      <c r="A103" s="31" t="s">
        <v>84</v>
      </c>
      <c r="B103" s="32"/>
      <c r="C103" s="27">
        <f>C101+C102</f>
        <v>6863.320688888889</v>
      </c>
      <c r="D103" s="28"/>
      <c r="F103" s="33" t="s">
        <v>87</v>
      </c>
      <c r="G103" s="34"/>
      <c r="H103" s="37">
        <f>H101+H102</f>
        <v>6615.7206888888886</v>
      </c>
      <c r="I103" s="38"/>
    </row>
    <row r="104" spans="1:9" ht="27.75" customHeight="1" thickBot="1" x14ac:dyDescent="0.25">
      <c r="A104" s="51" t="s">
        <v>88</v>
      </c>
      <c r="B104" s="52"/>
      <c r="C104" s="53">
        <f>C103-C35</f>
        <v>6663.320688888889</v>
      </c>
      <c r="D104" s="54"/>
      <c r="F104" s="35"/>
      <c r="G104" s="36"/>
      <c r="H104" s="39"/>
      <c r="I104" s="40"/>
    </row>
    <row r="107" spans="1:9" ht="21" x14ac:dyDescent="0.35">
      <c r="G107" s="55"/>
    </row>
    <row r="111" spans="1:9" x14ac:dyDescent="0.2">
      <c r="D111" s="25">
        <f>C96+C97+C98+C99+C100</f>
        <v>5543.8777777777777</v>
      </c>
      <c r="E111" s="25"/>
      <c r="F111" s="25"/>
      <c r="G111" s="25"/>
      <c r="H111" s="25"/>
      <c r="I111" s="25">
        <f t="shared" ref="I111" si="0">H96+H97+H98+H99+H100</f>
        <v>5343.8777777777777</v>
      </c>
    </row>
  </sheetData>
  <mergeCells count="76">
    <mergeCell ref="A39:B39"/>
    <mergeCell ref="A2:C2"/>
    <mergeCell ref="A12:B12"/>
    <mergeCell ref="A13:C13"/>
    <mergeCell ref="A1:D1"/>
    <mergeCell ref="A14:C14"/>
    <mergeCell ref="A19:B19"/>
    <mergeCell ref="A20:D20"/>
    <mergeCell ref="A31:B31"/>
    <mergeCell ref="A32:C32"/>
    <mergeCell ref="A76:C76"/>
    <mergeCell ref="A40:C40"/>
    <mergeCell ref="A46:B46"/>
    <mergeCell ref="A47:C47"/>
    <mergeCell ref="A55:B55"/>
    <mergeCell ref="A56:C56"/>
    <mergeCell ref="A57:C57"/>
    <mergeCell ref="A65:B65"/>
    <mergeCell ref="A66:C66"/>
    <mergeCell ref="A69:B69"/>
    <mergeCell ref="A70:C70"/>
    <mergeCell ref="A75:B75"/>
    <mergeCell ref="A104:B104"/>
    <mergeCell ref="C104:D104"/>
    <mergeCell ref="A83:B83"/>
    <mergeCell ref="A84:C84"/>
    <mergeCell ref="A93:B93"/>
    <mergeCell ref="A94:C94"/>
    <mergeCell ref="A101:B101"/>
    <mergeCell ref="A103:B103"/>
    <mergeCell ref="C95:D95"/>
    <mergeCell ref="C96:D96"/>
    <mergeCell ref="C97:D97"/>
    <mergeCell ref="C98:D98"/>
    <mergeCell ref="C99:D99"/>
    <mergeCell ref="C100:D100"/>
    <mergeCell ref="C101:D101"/>
    <mergeCell ref="C102:D102"/>
    <mergeCell ref="C103:D103"/>
    <mergeCell ref="F46:G46"/>
    <mergeCell ref="F1:I1"/>
    <mergeCell ref="F2:H2"/>
    <mergeCell ref="F12:G12"/>
    <mergeCell ref="F13:H13"/>
    <mergeCell ref="F14:H14"/>
    <mergeCell ref="F19:G19"/>
    <mergeCell ref="F20:I20"/>
    <mergeCell ref="F31:G31"/>
    <mergeCell ref="F32:H32"/>
    <mergeCell ref="F39:G39"/>
    <mergeCell ref="F40:H40"/>
    <mergeCell ref="F84:H84"/>
    <mergeCell ref="F47:H47"/>
    <mergeCell ref="F55:G55"/>
    <mergeCell ref="F56:H56"/>
    <mergeCell ref="F57:H57"/>
    <mergeCell ref="F65:G65"/>
    <mergeCell ref="F66:H66"/>
    <mergeCell ref="F69:G69"/>
    <mergeCell ref="F70:H70"/>
    <mergeCell ref="F75:G75"/>
    <mergeCell ref="F76:H76"/>
    <mergeCell ref="F83:G83"/>
    <mergeCell ref="F103:G104"/>
    <mergeCell ref="H103:I104"/>
    <mergeCell ref="F93:G93"/>
    <mergeCell ref="F94:H94"/>
    <mergeCell ref="H95:I95"/>
    <mergeCell ref="H96:I96"/>
    <mergeCell ref="H97:I97"/>
    <mergeCell ref="H98:I98"/>
    <mergeCell ref="H99:I99"/>
    <mergeCell ref="H100:I100"/>
    <mergeCell ref="F101:G101"/>
    <mergeCell ref="H101:I101"/>
    <mergeCell ref="H102:I102"/>
  </mergeCells>
  <pageMargins left="0.511811024" right="0.511811024" top="0.78740157499999996" bottom="0.78740157499999996" header="0.31496062000000002" footer="0.31496062000000002"/>
  <pageSetup paperSize="9" scale="4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Henrique C. de Paula Maciel</dc:creator>
  <cp:lastModifiedBy>Samuel Sousa Albuquerque</cp:lastModifiedBy>
  <cp:lastPrinted>2022-04-08T12:39:32Z</cp:lastPrinted>
  <dcterms:created xsi:type="dcterms:W3CDTF">2022-02-16T15:19:48Z</dcterms:created>
  <dcterms:modified xsi:type="dcterms:W3CDTF">2022-04-08T18:23:27Z</dcterms:modified>
</cp:coreProperties>
</file>