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mecfileserver02\SAA\CGCC\3 - CGL\DIVISÃO DE LICITAÇÕES\2024\PREGÕES\UASG 150002 - SGA\PE nº 90013.2024 - Vans\00. Edital\"/>
    </mc:Choice>
  </mc:AlternateContent>
  <xr:revisionPtr revIDLastSave="0" documentId="8_{6CC2856E-5204-445A-969F-B17EBAB0E2A2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RESUMO" sheetId="38" r:id="rId1"/>
    <sheet name="MOTORISTA 44hs" sheetId="21" r:id="rId2"/>
    <sheet name="Uniformes" sheetId="48" r:id="rId3"/>
    <sheet name="Combustível" sheetId="44" r:id="rId4"/>
    <sheet name="Veículos" sheetId="49" r:id="rId5"/>
    <sheet name="Memória de Cálculo e Fundamento" sheetId="29" r:id="rId6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8" l="1"/>
  <c r="H12" i="38" s="1"/>
  <c r="I12" i="38" s="1"/>
  <c r="I3" i="44"/>
  <c r="E3" i="44"/>
  <c r="D108" i="21"/>
  <c r="G13" i="38"/>
  <c r="G8" i="38"/>
  <c r="F8" i="49"/>
  <c r="F7" i="49"/>
  <c r="E8" i="49" l="1"/>
  <c r="H14" i="38"/>
  <c r="D59" i="21"/>
  <c r="F10" i="48"/>
  <c r="F9" i="48"/>
  <c r="F8" i="48"/>
  <c r="F7" i="48"/>
  <c r="F6" i="48"/>
  <c r="F5" i="48"/>
  <c r="I14" i="38" l="1"/>
  <c r="H16" i="38" s="1"/>
  <c r="H15" i="38"/>
  <c r="E7" i="49"/>
  <c r="E11" i="48"/>
  <c r="E12" i="48" s="1"/>
  <c r="G11" i="38" l="1"/>
  <c r="I2" i="44" l="1"/>
  <c r="F5" i="44" s="1"/>
  <c r="C34" i="29"/>
  <c r="C31" i="29"/>
  <c r="F4" i="44" l="1"/>
  <c r="E2" i="44"/>
  <c r="C79" i="21" l="1"/>
  <c r="C76" i="21"/>
  <c r="H13" i="38" l="1"/>
  <c r="I13" i="38" s="1"/>
  <c r="H11" i="38" l="1"/>
  <c r="I11" i="38" s="1"/>
  <c r="D113" i="21" l="1"/>
  <c r="D22" i="21" l="1"/>
  <c r="D58" i="21" s="1"/>
  <c r="C36" i="21" l="1"/>
  <c r="F12" i="29" l="1"/>
  <c r="C49" i="29" l="1"/>
  <c r="D134" i="21" l="1"/>
  <c r="C119" i="21"/>
  <c r="C123" i="21" s="1"/>
  <c r="D98" i="21"/>
  <c r="D103" i="21" s="1"/>
  <c r="C52" i="21"/>
  <c r="C91" i="21" s="1"/>
  <c r="C93" i="21" s="1"/>
  <c r="C37" i="21" l="1"/>
  <c r="C81" i="21"/>
  <c r="D23" i="21"/>
  <c r="D64" i="21"/>
  <c r="D71" i="21" s="1"/>
  <c r="D26" i="21"/>
  <c r="D29" i="21" l="1"/>
  <c r="D91" i="21" s="1"/>
  <c r="D80" i="21" l="1"/>
  <c r="D89" i="21"/>
  <c r="D77" i="21"/>
  <c r="D76" i="21"/>
  <c r="D90" i="21"/>
  <c r="D79" i="21"/>
  <c r="D88" i="21"/>
  <c r="D86" i="21"/>
  <c r="D78" i="21"/>
  <c r="D87" i="21"/>
  <c r="D75" i="21"/>
  <c r="D37" i="21"/>
  <c r="D130" i="21"/>
  <c r="D92" i="21"/>
  <c r="D45" i="21"/>
  <c r="D49" i="21"/>
  <c r="D34" i="21"/>
  <c r="D48" i="21"/>
  <c r="D46" i="21"/>
  <c r="D50" i="21"/>
  <c r="D47" i="21"/>
  <c r="D51" i="21"/>
  <c r="D35" i="21"/>
  <c r="D44" i="21"/>
  <c r="D36" i="21" l="1"/>
  <c r="D38" i="21" s="1"/>
  <c r="D69" i="21" s="1"/>
  <c r="D52" i="21"/>
  <c r="D70" i="21" s="1"/>
  <c r="D93" i="21"/>
  <c r="D81" i="21"/>
  <c r="D132" i="21" s="1"/>
  <c r="D102" i="21" l="1"/>
  <c r="D104" i="21" s="1"/>
  <c r="D133" i="21" s="1"/>
  <c r="D72" i="21"/>
  <c r="D131" i="21" s="1"/>
  <c r="D135" i="21" l="1"/>
  <c r="D117" i="21" s="1"/>
  <c r="D118" i="21" s="1"/>
  <c r="D119" i="21" s="1"/>
  <c r="D123" i="21" s="1"/>
  <c r="D136" i="21" s="1"/>
  <c r="D137" i="21" l="1"/>
  <c r="G9" i="38" s="1"/>
  <c r="H9" i="38" s="1"/>
  <c r="I9" i="38" s="1"/>
  <c r="H8" i="38" l="1"/>
  <c r="I8" i="38" s="1"/>
  <c r="D120" i="21"/>
  <c r="D122" i="21"/>
  <c r="D12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22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</commentList>
</comments>
</file>

<file path=xl/sharedStrings.xml><?xml version="1.0" encoding="utf-8"?>
<sst xmlns="http://schemas.openxmlformats.org/spreadsheetml/2006/main" count="424" uniqueCount="246">
  <si>
    <t>GRUPO ÚNICO</t>
  </si>
  <si>
    <t>ITEM</t>
  </si>
  <si>
    <t>CATEGORIA</t>
  </si>
  <si>
    <t>UNIDADE</t>
  </si>
  <si>
    <t>QTD Mensal</t>
  </si>
  <si>
    <t>Valor Unitário Estimado</t>
  </si>
  <si>
    <t>Valor Mensal Estimado</t>
  </si>
  <si>
    <t>Valor Estimado para 12 meses</t>
  </si>
  <si>
    <t>CUSTO FIXO - MENSAL</t>
  </si>
  <si>
    <t>Locação mensal de Veículo do tipo Van Passageiro - Serviço Comum -  Quilometragem livre -  Local: Brasília e RIDE</t>
  </si>
  <si>
    <t>Unidade</t>
  </si>
  <si>
    <t>Prestação de Serviços de Motorista de Carros  Locados e oficias do MEC (Utilitários/VAN/Comuns/e ou Camionete) na jornada de 44 horas semanais - Local: Brasília e RIDE.</t>
  </si>
  <si>
    <t>Posto</t>
  </si>
  <si>
    <t>CUSTO VARIÁVEL - SOB DEMANDA</t>
  </si>
  <si>
    <t>Combustível - Diesel S10 - para abastecimento do veículo constante do item 1 e de veículos oficiais.</t>
  </si>
  <si>
    <t>Mensal Estimada (Litros)</t>
  </si>
  <si>
    <t>Combustível - Gasolina - para abastecimento de veículos oficiais.</t>
  </si>
  <si>
    <t>Locação Diária de Veículo do tipo Van Passageiro - Serviço Comum - Quilometragem livre - com motorista  e combustível -  Local: Brasília e RIDE.</t>
  </si>
  <si>
    <t>Diária 12 horas</t>
  </si>
  <si>
    <t>Despesas variáveis dos veículos oficiais (manutenção, limpeza e outros serviços variáveis)*</t>
  </si>
  <si>
    <t>VALOR TOTAL MENSAL</t>
  </si>
  <si>
    <t>VALOR TOTAL ANUAL</t>
  </si>
  <si>
    <t>*O item 5 - Despesas variáveis dos veículos oficiais(manutenção, limpeza e outros serviços variáveis), não será objeto de lance seu valor é fixo, mas deverá compor a planillha de custos e formação de preços.</t>
  </si>
  <si>
    <t>SECRETARIA EXECUTIVA</t>
  </si>
  <si>
    <t>SUBSECRETARIA DE ASSUNTOS ADMINISTRATIVOS</t>
  </si>
  <si>
    <t>COORDENAÇÃO-GERAL DE GESTÃO ADMINISTRATIVA</t>
  </si>
  <si>
    <t>COORDENAÇÃO DE MODERNIZAÇÃO E ELABORAÇÃO DE PROJETOS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</si>
  <si>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</si>
  <si>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</si>
  <si>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</si>
  <si>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</si>
  <si>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</si>
  <si>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</si>
  <si>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DD/MM/2024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</si>
  <si>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</si>
  <si>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</si>
  <si>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</si>
  <si>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</si>
  <si>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</si>
  <si>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>2024 - SEAC/DF - SITTRATER/DF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</si>
  <si>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</si>
  <si>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</si>
  <si>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</si>
  <si>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</si>
  <si>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SUPERVISOR</t>
  </si>
  <si>
    <t>Salário Normativo da Categoria Profissional</t>
  </si>
  <si>
    <t xml:space="preserve">Categoria profissional (vinculada à execução contratual) </t>
  </si>
  <si>
    <t>MOTORISTA</t>
  </si>
  <si>
    <t>Classificação Brasileira de Ocupações (CBO):</t>
  </si>
  <si>
    <t>CBO (7823-10)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</si>
  <si>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</si>
  <si>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</si>
  <si>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</si>
  <si>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</si>
  <si>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</si>
  <si>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</si>
  <si>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</si>
  <si>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</si>
  <si>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</si>
  <si>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</si>
  <si>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</si>
  <si>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</si>
  <si>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</si>
  <si>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</si>
  <si>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</si>
  <si>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</si>
  <si>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</si>
  <si>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</si>
  <si>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</si>
  <si>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</si>
  <si>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</si>
  <si>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</si>
  <si>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</si>
  <si>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</si>
  <si>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</si>
  <si>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</si>
  <si>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</si>
  <si>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</si>
  <si>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</si>
  <si>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</si>
  <si>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</si>
  <si>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</si>
  <si>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</si>
  <si>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</si>
  <si>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</si>
  <si>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</si>
  <si>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</si>
  <si>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</si>
  <si>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</si>
  <si>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</si>
  <si>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</si>
  <si>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</si>
  <si>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</si>
  <si>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</si>
  <si>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</si>
  <si>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</si>
  <si>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</si>
  <si>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</si>
  <si>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</si>
  <si>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</si>
  <si>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</si>
  <si>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</si>
  <si>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 xml:space="preserve">Fundo Social Odontológico </t>
  </si>
  <si>
    <t>Plano de Saúde</t>
  </si>
  <si>
    <t>E</t>
  </si>
  <si>
    <t>Seguro de vida, invalidez e funeral</t>
  </si>
  <si>
    <t>Auxílio creche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</si>
  <si>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</si>
  <si>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</si>
  <si>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</si>
  <si>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</si>
  <si>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</si>
  <si>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</si>
  <si>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</si>
  <si>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</si>
  <si>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</si>
  <si>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</si>
  <si>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</si>
  <si>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</si>
  <si>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</si>
  <si>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</si>
  <si>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</si>
  <si>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</si>
  <si>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</si>
  <si>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F</t>
  </si>
  <si>
    <t>Multa do FGTS e contribuição social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</si>
  <si>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</si>
  <si>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</si>
  <si>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</si>
  <si>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</si>
  <si>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</si>
  <si>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</si>
  <si>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</si>
  <si>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</si>
  <si>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</si>
  <si>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</si>
  <si>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</si>
  <si>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G</t>
  </si>
  <si>
    <t>Outros (especificar)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</si>
  <si>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</si>
  <si>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</si>
  <si>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</si>
  <si>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</si>
  <si>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</si>
  <si>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</si>
  <si>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</si>
  <si>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</si>
  <si>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</si>
  <si>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</si>
  <si>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</si>
  <si>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</si>
  <si>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Utensílios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</si>
  <si>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</si>
  <si>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</si>
  <si>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</si>
  <si>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</si>
  <si>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</si>
  <si>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</si>
  <si>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</si>
  <si>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</si>
  <si>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</si>
  <si>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</si>
  <si>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</si>
  <si>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</si>
  <si>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</si>
  <si>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</si>
  <si>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</si>
  <si>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</si>
  <si>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</si>
  <si>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SUBSECRETARIA DE GESTÃO ADMINISTRATIVA</t>
  </si>
  <si>
    <t>COORDENAÇÃO GERAL DE LICITAÇÕES E CONTRATOS</t>
  </si>
  <si>
    <t>DISCRIMINAÇÃO</t>
  </si>
  <si>
    <t>QUANTIDADE</t>
  </si>
  <si>
    <t>Valor Unit.</t>
  </si>
  <si>
    <t>Valor Total</t>
  </si>
  <si>
    <t xml:space="preserve"> Camisas sociais</t>
  </si>
  <si>
    <t>Termo Completo</t>
  </si>
  <si>
    <t>Cinto social</t>
  </si>
  <si>
    <t>par de sapato social</t>
  </si>
  <si>
    <t xml:space="preserve"> pares de meias</t>
  </si>
  <si>
    <t>Gravata</t>
  </si>
  <si>
    <t>VALOR TOTAL</t>
  </si>
  <si>
    <t>VALOR MENSAL POR MOTORISTA</t>
  </si>
  <si>
    <t>UND</t>
  </si>
  <si>
    <t>Quantidade Mensal</t>
  </si>
  <si>
    <t>Quantidade Anual</t>
  </si>
  <si>
    <t>Valor Unitário (tabela ANP) 24/11/2024 a 30/11/2024</t>
  </si>
  <si>
    <t>Desconto Médio</t>
  </si>
  <si>
    <t>Valor Estimado com Desconto</t>
  </si>
  <si>
    <t>Valor mensal</t>
  </si>
  <si>
    <t>litro</t>
  </si>
  <si>
    <t>VALOR MENSAL</t>
  </si>
  <si>
    <t>VALOR ANUAL</t>
  </si>
  <si>
    <t>Atualizado em: 02/12/2024 -Tabela ANP de 24/11/2024 a 30/11/2024 para Brasília.</t>
  </si>
  <si>
    <t>MINISTÉRIO DA EDUCAÇÃO</t>
  </si>
  <si>
    <t>Item</t>
  </si>
  <si>
    <t>Descrição</t>
  </si>
  <si>
    <t xml:space="preserve">Qtd. </t>
  </si>
  <si>
    <t>Valor Total Mensal</t>
  </si>
  <si>
    <t>Valor Anual</t>
  </si>
  <si>
    <t>BASE LEGAL</t>
  </si>
  <si>
    <t>Cláusula 3ª - CCT 2022 - DF000009/2022 - SEAC - SITTRATER/DF</t>
  </si>
  <si>
    <t>Hora Noturna Reduzida</t>
  </si>
  <si>
    <t>Art 73 - CLT. Cálculo: Salário Base/220 x (44h semanais x 60min/52,5min) x 20% de adicional</t>
  </si>
  <si>
    <t>Cálculo: [(1/12)x100] - Art 7 º, inciso VIII, da Constituição Federal, Lei nº 4 090 62 e Lei nº 787/89</t>
  </si>
  <si>
    <t>Item 14 - anexo VII, IN 05/2017 - MP e Art 8º da IN CJF nº 001/2013 - Cáculo: Férias - [(1/11) x 100] = 9,09 e 1/3 constitucional - [(1/3) x (1/11) x 100]=3,03%</t>
  </si>
  <si>
    <t>Item 14 - anexo VII, da IN 05/2017, IN nº 05/2017 - Anexo VII-D; IN nº 07/2018</t>
  </si>
  <si>
    <t>INSS</t>
  </si>
  <si>
    <t>Art. 2°, § 3º, da Lei 11.457, de 16 de março de 2007.</t>
  </si>
  <si>
    <t>SALÁRIO EDUCAÇÃO</t>
  </si>
  <si>
    <t>Art. 3º, Inciso I, Decreto 87.043, de 22 de março de 1982.</t>
  </si>
  <si>
    <t>SEGURO ACIDENTE DE TRABALHO= SAT X FAP</t>
  </si>
  <si>
    <t>RAT - 1% - Serviços combinados de escritório e apoio administrativo – código 8211-3/00, todos do Anexo V do Decreto nº 3.048/1999); - FAP: 2 (padrão) . Observação: A licitante deve preencher o item A.08 das planilhas de composição de custos e formação de preços com o valor de seu FAP, a ser comprovado no envio de sua proposta adequada ao lance vencedor, mediante apresentação da GFIP ou outro documento apto a fazêlo.</t>
  </si>
  <si>
    <t>SESI/SESC</t>
  </si>
  <si>
    <t>Art. 30, Lei 8.036, de 11 de maio de 1990.</t>
  </si>
  <si>
    <t>SENAI/SENAC</t>
  </si>
  <si>
    <t>Art. 1º, caput, Decreto-Lei 6.246, de 1944 (SENAI) e art. 4º, caput do Decreto-Lei 8.621, de 1946 (SENAC).</t>
  </si>
  <si>
    <t>SEBRAE</t>
  </si>
  <si>
    <t>Art. 8º, Lei 8.029, de 12 de abril de 1990.</t>
  </si>
  <si>
    <t>Art. 1°, I, 2 c/c art. 3°, ambos do Decreto-Lei 1.146, de 31 de dezembro de 1970.</t>
  </si>
  <si>
    <t>H</t>
  </si>
  <si>
    <t>Art. 15, Lei nº 8.036/90 e Art. 7º, III, CF.</t>
  </si>
  <si>
    <t>Vale Transporte, Decreto Distrital 40.392 (a partir de 20/01/2020)</t>
  </si>
  <si>
    <t>Cláusula 9ª - CCT 2022 - DF000009/2022 - SEAC - SITTRATER/DF</t>
  </si>
  <si>
    <t>Cláusula 12ª - CCT 2022 - DF000009/2022 - SEAC - SITTRATER/DF - (Não será pago pela Administração)</t>
  </si>
  <si>
    <t>Cláusula 11ª - CCT 2022 - DF000009/2022 - SEAC - SITTRATER/DF</t>
  </si>
  <si>
    <t>Cláusula 13ª - CCT 2022 - DF000009/2022 - SEAC - SITTRATER/DF</t>
  </si>
  <si>
    <t xml:space="preserve">Cálculo: {[0,05x(1/12)]x100} = 0,42% - Art. 7º, XXI, CF/88, 477, 487 e ss. CLT </t>
  </si>
  <si>
    <t xml:space="preserve">INSTRUÇÃO NORMATIVA MTE/SIT Nº 25, DE 20 DE DEZEMBRO DE 2001= (8,00% x 0,42%) x 100 = 0,03% </t>
  </si>
  <si>
    <t>Multa do FGTS sobre o Aviso Prévio Indenizado</t>
  </si>
  <si>
    <t xml:space="preserve">Cálculo:  Item 14 - anexo VII, IN 05/2017 - MP - Art. 18, §1º da Lei 8.036/90 e Art 1º da Complementar nº 110/01 + Art. 12º da Lei 13.932/2019. </t>
  </si>
  <si>
    <t>Cálculo: [(100% / 30) x 7] / 12 = 1,944% - Acórdão 3.006/2010 – Plenário e Art. 7º, XXI, CF/88, 477, 487 e ss. da CLT</t>
  </si>
  <si>
    <t>Acórdão 2.217/2010 – Plenário</t>
  </si>
  <si>
    <t>Multa do FGTS sobre o Aviso Prévio Trabalhado</t>
  </si>
  <si>
    <t>Cálculo: 0,08 x 0,4] x [% Incidência dos Encargos do Submódulo 2.2] = 0,02 % - Lei nº 13.932, de 11 de dezembro de 2019</t>
  </si>
  <si>
    <r>
      <t xml:space="preserve">Constituição Federal de 1988 </t>
    </r>
    <r>
      <rPr>
        <sz val="32"/>
        <rFont val="Calibri"/>
        <family val="2"/>
        <scheme val="minor"/>
      </rPr>
      <t xml:space="preserve">(Art. 7º inciso XVII) e IN 7/2018 </t>
    </r>
  </si>
  <si>
    <t>Cálculo: [(100% / 30) x 1,4947] / 12 = 0,42 - Art. 473 da CLT</t>
  </si>
  <si>
    <t>Cálculo: {[(5/30)/12]x0,015}x 100, considerando 5 dias de afastamento e que 1% dos homens - Art. 7º inc XIX da CF terão direito a licença</t>
  </si>
  <si>
    <t>Cálculo: {[(100% /30) x 15] / 12} x (nºCAT/População INSS CAT) = 0,051% - Art. 19 a 23 da Lei
nº 8.213/91</t>
  </si>
  <si>
    <t xml:space="preserve"> Substituto na cobertura de Afastamento Maternidade</t>
  </si>
  <si>
    <t xml:space="preserve">Cálculo: {[(4/12]*0,0005}x100, considerando que 0,05% dos empregados utilizarão a licença. - Art. 7º inc XVIII, CF, Lei 8.213/91, art 72 da lei 11.770/2008 </t>
  </si>
  <si>
    <t>Cálculo: [(100% / 30) x 1,4947] / 12 = 0,32 - Art. 473 da CLT</t>
  </si>
  <si>
    <t>Percentual (%)</t>
  </si>
  <si>
    <t>CILT nos valores limites para contratação conforme Planilha do Ministério do Planejamento - IN 05/2017</t>
  </si>
  <si>
    <t>Artigo 2º da Lei nº 10.637/02 e Art.2º da Lei 10.833, de 29 de dezembro de 2003. Os tributos (COFINS e PIS) foram definidos utilizando o regime de tributação de Lucro REAL. A licitante deve elaborar sua proposta e, por conseguinte, sua planilha com base no regime de tributação ao qual estará submetida durante a execução do contrato.</t>
  </si>
  <si>
    <t xml:space="preserve">Lei Complementar nº 116, de 31 de julho de 2003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</si>
</sst>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3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250">
    <xf numFmtId="0" fontId="0" fillId="0" borderId="0" xfId="0"/>
    <xf numFmtId="0" fontId="7" fillId="0" borderId="5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64" fontId="7" fillId="0" borderId="23" xfId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64" fontId="7" fillId="0" borderId="4" xfId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164" fontId="7" fillId="0" borderId="28" xfId="1" applyFont="1" applyFill="1" applyBorder="1" applyAlignment="1">
      <alignment vertical="center" shrinkToFit="1"/>
    </xf>
    <xf numFmtId="164" fontId="7" fillId="0" borderId="30" xfId="1" applyFont="1" applyFill="1" applyBorder="1" applyAlignment="1">
      <alignment horizontal="center" vertical="center" shrinkToFit="1"/>
    </xf>
    <xf numFmtId="0" fontId="7" fillId="0" borderId="0" xfId="0" applyFont="1"/>
    <xf numFmtId="164" fontId="6" fillId="0" borderId="17" xfId="1" applyFont="1" applyFill="1" applyBorder="1" applyAlignment="1">
      <alignment vertical="center" shrinkToFit="1"/>
    </xf>
    <xf numFmtId="0" fontId="7" fillId="0" borderId="37" xfId="0" applyFont="1" applyBorder="1" applyAlignment="1">
      <alignment horizontal="center" vertical="center" shrinkToFit="1"/>
    </xf>
    <xf numFmtId="164" fontId="7" fillId="0" borderId="39" xfId="1" applyFont="1" applyFill="1" applyBorder="1" applyAlignment="1">
      <alignment vertical="center" shrinkToFit="1"/>
    </xf>
    <xf numFmtId="0" fontId="7" fillId="0" borderId="40" xfId="0" applyFont="1" applyBorder="1" applyAlignment="1">
      <alignment horizontal="center" vertical="center" shrinkToFit="1"/>
    </xf>
    <xf numFmtId="9" fontId="7" fillId="0" borderId="41" xfId="0" applyNumberFormat="1" applyFont="1" applyBorder="1" applyAlignment="1">
      <alignment horizontal="center" vertical="center" shrinkToFit="1"/>
    </xf>
    <xf numFmtId="164" fontId="7" fillId="0" borderId="42" xfId="1" applyFont="1" applyFill="1" applyBorder="1" applyAlignment="1">
      <alignment vertical="center" shrinkToFit="1"/>
    </xf>
    <xf numFmtId="10" fontId="7" fillId="0" borderId="41" xfId="0" applyNumberFormat="1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164" fontId="7" fillId="0" borderId="45" xfId="1" applyFont="1" applyFill="1" applyBorder="1" applyAlignment="1">
      <alignment vertical="center" shrinkToFit="1"/>
    </xf>
    <xf numFmtId="164" fontId="6" fillId="0" borderId="34" xfId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64" fontId="7" fillId="0" borderId="0" xfId="1" applyFont="1" applyFill="1" applyBorder="1" applyAlignment="1">
      <alignment vertical="center" shrinkToFit="1"/>
    </xf>
    <xf numFmtId="0" fontId="6" fillId="0" borderId="0" xfId="0" applyFont="1" applyAlignment="1">
      <alignment horizontal="justify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left" vertical="center" shrinkToFit="1"/>
    </xf>
    <xf numFmtId="0" fontId="6" fillId="0" borderId="48" xfId="0" applyFont="1" applyBorder="1" applyAlignment="1">
      <alignment horizontal="center" vertical="center" shrinkToFit="1"/>
    </xf>
    <xf numFmtId="164" fontId="6" fillId="0" borderId="49" xfId="1" applyFont="1" applyFill="1" applyBorder="1" applyAlignment="1">
      <alignment vertical="center" shrinkToFit="1"/>
    </xf>
    <xf numFmtId="0" fontId="7" fillId="0" borderId="38" xfId="0" applyFont="1" applyBorder="1" applyAlignment="1">
      <alignment horizontal="left" vertical="center" shrinkToFit="1"/>
    </xf>
    <xf numFmtId="10" fontId="7" fillId="0" borderId="38" xfId="2" applyNumberFormat="1" applyFont="1" applyFill="1" applyBorder="1" applyAlignment="1" applyProtection="1">
      <alignment horizontal="center" vertical="center" shrinkToFit="1"/>
    </xf>
    <xf numFmtId="0" fontId="7" fillId="0" borderId="41" xfId="0" applyFont="1" applyBorder="1" applyAlignment="1">
      <alignment horizontal="left" vertical="center" shrinkToFit="1"/>
    </xf>
    <xf numFmtId="10" fontId="7" fillId="0" borderId="41" xfId="2" applyNumberFormat="1" applyFont="1" applyFill="1" applyBorder="1" applyAlignment="1" applyProtection="1">
      <alignment horizontal="center" vertical="center" shrinkToFit="1"/>
    </xf>
    <xf numFmtId="0" fontId="7" fillId="0" borderId="44" xfId="0" applyFont="1" applyBorder="1" applyAlignment="1">
      <alignment horizontal="left" vertical="center" shrinkToFit="1"/>
    </xf>
    <xf numFmtId="10" fontId="6" fillId="0" borderId="32" xfId="2" applyNumberFormat="1" applyFont="1" applyFill="1" applyBorder="1" applyAlignment="1" applyProtection="1">
      <alignment horizontal="center" vertical="center" shrinkToFit="1"/>
    </xf>
    <xf numFmtId="164" fontId="6" fillId="0" borderId="9" xfId="1" applyFont="1" applyFill="1" applyBorder="1" applyAlignment="1">
      <alignment vertical="center" shrinkToFit="1"/>
    </xf>
    <xf numFmtId="164" fontId="6" fillId="0" borderId="49" xfId="1" applyFont="1" applyFill="1" applyBorder="1" applyAlignment="1">
      <alignment horizontal="center" vertical="center" shrinkToFit="1"/>
    </xf>
    <xf numFmtId="164" fontId="7" fillId="0" borderId="30" xfId="1" applyFont="1" applyFill="1" applyBorder="1" applyAlignment="1">
      <alignment vertical="center" shrinkToFit="1"/>
    </xf>
    <xf numFmtId="0" fontId="7" fillId="0" borderId="52" xfId="0" applyFont="1" applyBorder="1" applyAlignment="1">
      <alignment horizontal="justify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left" vertical="center" shrinkToFit="1"/>
    </xf>
    <xf numFmtId="164" fontId="6" fillId="0" borderId="14" xfId="1" applyFont="1" applyFill="1" applyBorder="1" applyAlignment="1">
      <alignment vertical="center" shrinkToFit="1"/>
    </xf>
    <xf numFmtId="0" fontId="7" fillId="0" borderId="5" xfId="0" applyFont="1" applyBorder="1"/>
    <xf numFmtId="0" fontId="7" fillId="0" borderId="0" xfId="0" applyFont="1" applyAlignment="1">
      <alignment horizontal="center"/>
    </xf>
    <xf numFmtId="164" fontId="7" fillId="0" borderId="0" xfId="1" applyFont="1" applyFill="1" applyBorder="1"/>
    <xf numFmtId="0" fontId="6" fillId="0" borderId="14" xfId="0" applyFont="1" applyBorder="1" applyAlignment="1">
      <alignment horizontal="center" vertical="center" wrapText="1"/>
    </xf>
    <xf numFmtId="164" fontId="6" fillId="0" borderId="17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7" fillId="0" borderId="20" xfId="1" applyFont="1" applyFill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justify" vertical="center" wrapText="1"/>
    </xf>
    <xf numFmtId="10" fontId="7" fillId="0" borderId="14" xfId="2" applyNumberFormat="1" applyFont="1" applyFill="1" applyBorder="1" applyAlignment="1">
      <alignment horizontal="center" vertical="center" shrinkToFit="1"/>
    </xf>
    <xf numFmtId="10" fontId="6" fillId="0" borderId="15" xfId="2" applyNumberFormat="1" applyFont="1" applyFill="1" applyBorder="1" applyAlignment="1">
      <alignment horizontal="center" vertical="center" shrinkToFit="1"/>
    </xf>
    <xf numFmtId="164" fontId="6" fillId="0" borderId="14" xfId="1" applyFont="1" applyFill="1" applyBorder="1" applyAlignment="1">
      <alignment horizontal="center" vertical="center" wrapText="1"/>
    </xf>
    <xf numFmtId="10" fontId="7" fillId="0" borderId="20" xfId="2" applyNumberFormat="1" applyFont="1" applyFill="1" applyBorder="1" applyAlignment="1">
      <alignment horizontal="center" vertical="center" wrapText="1"/>
    </xf>
    <xf numFmtId="43" fontId="7" fillId="0" borderId="20" xfId="0" applyNumberFormat="1" applyFont="1" applyBorder="1" applyAlignment="1">
      <alignment horizontal="justify" vertical="center" wrapText="1"/>
    </xf>
    <xf numFmtId="10" fontId="6" fillId="0" borderId="14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9" fontId="7" fillId="0" borderId="20" xfId="2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7" fillId="0" borderId="14" xfId="1" applyFont="1" applyFill="1" applyBorder="1" applyAlignment="1">
      <alignment horizontal="center" vertical="center" wrapText="1"/>
    </xf>
    <xf numFmtId="164" fontId="6" fillId="0" borderId="15" xfId="1" applyFont="1" applyFill="1" applyBorder="1" applyAlignment="1">
      <alignment horizontal="center" vertical="center" wrapText="1"/>
    </xf>
    <xf numFmtId="164" fontId="7" fillId="0" borderId="28" xfId="1" applyFont="1" applyFill="1" applyBorder="1" applyAlignment="1">
      <alignment vertical="center" wrapText="1" shrinkToFit="1"/>
    </xf>
    <xf numFmtId="164" fontId="7" fillId="0" borderId="20" xfId="1" applyFont="1" applyFill="1" applyBorder="1" applyAlignment="1">
      <alignment horizontal="left" vertical="center" wrapText="1"/>
    </xf>
    <xf numFmtId="49" fontId="7" fillId="0" borderId="28" xfId="1" applyNumberFormat="1" applyFont="1" applyFill="1" applyBorder="1" applyAlignment="1">
      <alignment vertical="center" wrapText="1" shrinkToFit="1"/>
    </xf>
    <xf numFmtId="49" fontId="7" fillId="0" borderId="20" xfId="1" applyNumberFormat="1" applyFont="1" applyFill="1" applyBorder="1" applyAlignment="1">
      <alignment horizontal="left" vertical="center" wrapText="1"/>
    </xf>
    <xf numFmtId="164" fontId="7" fillId="0" borderId="39" xfId="1" applyFont="1" applyFill="1" applyBorder="1" applyAlignment="1">
      <alignment vertical="center" wrapText="1" shrinkToFit="1"/>
    </xf>
    <xf numFmtId="0" fontId="9" fillId="0" borderId="0" xfId="0" applyFont="1" applyAlignment="1">
      <alignment horizontal="left" vertical="center" shrinkToFit="1"/>
    </xf>
    <xf numFmtId="164" fontId="6" fillId="0" borderId="0" xfId="1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justify" vertical="center" shrinkToFit="1"/>
    </xf>
    <xf numFmtId="10" fontId="6" fillId="0" borderId="59" xfId="0" applyNumberFormat="1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left" vertical="center" wrapText="1"/>
    </xf>
    <xf numFmtId="10" fontId="7" fillId="0" borderId="44" xfId="2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justify" vertical="center" shrinkToFit="1"/>
    </xf>
    <xf numFmtId="10" fontId="12" fillId="0" borderId="0" xfId="2" applyNumberFormat="1" applyFont="1" applyFill="1" applyBorder="1" applyAlignment="1" applyProtection="1">
      <alignment horizontal="center" vertical="center" shrinkToFit="1"/>
    </xf>
    <xf numFmtId="164" fontId="12" fillId="0" borderId="0" xfId="1" applyFont="1" applyFill="1" applyBorder="1" applyAlignment="1">
      <alignment vertical="center" shrinkToFit="1"/>
    </xf>
    <xf numFmtId="0" fontId="11" fillId="0" borderId="0" xfId="0" applyFont="1"/>
    <xf numFmtId="0" fontId="7" fillId="0" borderId="60" xfId="0" applyFont="1" applyBorder="1" applyAlignment="1">
      <alignment horizontal="left" vertical="center" wrapText="1" shrinkToFit="1"/>
    </xf>
    <xf numFmtId="0" fontId="7" fillId="0" borderId="61" xfId="0" applyFont="1" applyBorder="1" applyAlignment="1">
      <alignment horizontal="left" vertical="center" shrinkToFit="1"/>
    </xf>
    <xf numFmtId="10" fontId="7" fillId="0" borderId="61" xfId="2" applyNumberFormat="1" applyFont="1" applyFill="1" applyBorder="1" applyAlignment="1" applyProtection="1">
      <alignment horizontal="center" vertical="center" shrinkToFit="1"/>
    </xf>
    <xf numFmtId="164" fontId="7" fillId="0" borderId="62" xfId="1" applyFont="1" applyFill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10" fontId="7" fillId="0" borderId="10" xfId="2" applyNumberFormat="1" applyFont="1" applyFill="1" applyBorder="1" applyAlignment="1" applyProtection="1">
      <alignment horizontal="center" vertical="center" shrinkToFit="1"/>
    </xf>
    <xf numFmtId="164" fontId="7" fillId="0" borderId="63" xfId="1" applyFont="1" applyFill="1" applyBorder="1" applyAlignment="1">
      <alignment vertical="center" shrinkToFit="1"/>
    </xf>
    <xf numFmtId="0" fontId="7" fillId="2" borderId="0" xfId="0" applyFont="1" applyFill="1"/>
    <xf numFmtId="43" fontId="7" fillId="0" borderId="0" xfId="0" applyNumberFormat="1" applyFont="1"/>
    <xf numFmtId="10" fontId="7" fillId="2" borderId="41" xfId="2" applyNumberFormat="1" applyFont="1" applyFill="1" applyBorder="1" applyAlignment="1" applyProtection="1">
      <alignment horizontal="center" vertical="center" shrinkToFit="1"/>
    </xf>
    <xf numFmtId="0" fontId="14" fillId="0" borderId="0" xfId="0" applyFont="1"/>
    <xf numFmtId="0" fontId="2" fillId="0" borderId="0" xfId="0" applyFont="1"/>
    <xf numFmtId="4" fontId="3" fillId="0" borderId="0" xfId="0" applyNumberFormat="1" applyFont="1"/>
    <xf numFmtId="164" fontId="7" fillId="0" borderId="4" xfId="1" applyFont="1" applyFill="1" applyBorder="1" applyAlignment="1">
      <alignment horizontal="center" vertical="center" wrapText="1" shrinkToFit="1"/>
    </xf>
    <xf numFmtId="0" fontId="7" fillId="0" borderId="54" xfId="0" applyFont="1" applyBorder="1" applyAlignment="1">
      <alignment horizontal="justify" vertical="center" shrinkToFit="1"/>
    </xf>
    <xf numFmtId="14" fontId="7" fillId="0" borderId="34" xfId="1" applyNumberFormat="1" applyFont="1" applyFill="1" applyBorder="1" applyAlignment="1">
      <alignment horizontal="center" vertical="center" shrinkToFit="1"/>
    </xf>
    <xf numFmtId="164" fontId="7" fillId="0" borderId="51" xfId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justify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justify" vertical="center" shrinkToFit="1"/>
    </xf>
    <xf numFmtId="10" fontId="7" fillId="2" borderId="14" xfId="2" applyNumberFormat="1" applyFont="1" applyFill="1" applyBorder="1" applyAlignment="1">
      <alignment horizontal="center" vertical="center" shrinkToFit="1"/>
    </xf>
    <xf numFmtId="164" fontId="7" fillId="2" borderId="28" xfId="1" applyFont="1" applyFill="1" applyBorder="1" applyAlignment="1">
      <alignment vertical="center" shrinkToFit="1"/>
    </xf>
    <xf numFmtId="44" fontId="7" fillId="0" borderId="28" xfId="1" applyNumberFormat="1" applyFont="1" applyFill="1" applyBorder="1" applyAlignment="1">
      <alignment vertical="center" shrinkToFit="1"/>
    </xf>
    <xf numFmtId="165" fontId="7" fillId="2" borderId="20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6" fillId="0" borderId="65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164" fontId="7" fillId="0" borderId="0" xfId="1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67" xfId="0" applyFont="1" applyBorder="1" applyAlignment="1">
      <alignment vertical="center"/>
    </xf>
    <xf numFmtId="0" fontId="3" fillId="0" borderId="0" xfId="0" applyFont="1"/>
    <xf numFmtId="10" fontId="22" fillId="0" borderId="1" xfId="2" applyNumberFormat="1" applyFont="1" applyBorder="1" applyAlignment="1">
      <alignment horizontal="center" vertical="center" wrapText="1"/>
    </xf>
    <xf numFmtId="43" fontId="22" fillId="0" borderId="1" xfId="2" applyNumberFormat="1" applyFont="1" applyBorder="1" applyAlignment="1">
      <alignment horizontal="center" vertical="center" wrapText="1"/>
    </xf>
    <xf numFmtId="10" fontId="7" fillId="0" borderId="0" xfId="0" applyNumberFormat="1" applyFont="1"/>
    <xf numFmtId="10" fontId="7" fillId="2" borderId="20" xfId="2" applyNumberFormat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22" fillId="2" borderId="1" xfId="0" applyNumberFormat="1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69" xfId="0" applyFont="1" applyBorder="1"/>
    <xf numFmtId="0" fontId="7" fillId="0" borderId="68" xfId="0" applyFont="1" applyBorder="1"/>
    <xf numFmtId="0" fontId="7" fillId="0" borderId="70" xfId="0" applyFont="1" applyBorder="1" applyAlignment="1">
      <alignment horizontal="center" vertical="center" shrinkToFit="1"/>
    </xf>
    <xf numFmtId="164" fontId="7" fillId="0" borderId="71" xfId="1" applyFont="1" applyFill="1" applyBorder="1" applyAlignment="1">
      <alignment vertical="center" shrinkToFit="1"/>
    </xf>
    <xf numFmtId="0" fontId="7" fillId="0" borderId="73" xfId="0" applyFont="1" applyBorder="1"/>
    <xf numFmtId="0" fontId="7" fillId="0" borderId="72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/>
    </xf>
    <xf numFmtId="43" fontId="1" fillId="2" borderId="1" xfId="4" applyFont="1" applyFill="1" applyBorder="1" applyAlignment="1">
      <alignment horizontal="center" vertical="center"/>
    </xf>
    <xf numFmtId="44" fontId="1" fillId="0" borderId="0" xfId="0" applyNumberFormat="1" applyFont="1"/>
    <xf numFmtId="43" fontId="1" fillId="2" borderId="2" xfId="4" applyFont="1" applyFill="1" applyBorder="1" applyAlignment="1">
      <alignment horizontal="center" vertical="center"/>
    </xf>
    <xf numFmtId="43" fontId="1" fillId="0" borderId="0" xfId="0" applyNumberFormat="1" applyFont="1"/>
    <xf numFmtId="0" fontId="1" fillId="2" borderId="0" xfId="0" applyFont="1" applyFill="1"/>
    <xf numFmtId="43" fontId="1" fillId="2" borderId="0" xfId="0" applyNumberFormat="1" applyFont="1" applyFill="1"/>
    <xf numFmtId="0" fontId="14" fillId="3" borderId="1" xfId="0" applyFont="1" applyFill="1" applyBorder="1" applyAlignment="1">
      <alignment horizontal="center" vertical="center"/>
    </xf>
    <xf numFmtId="43" fontId="14" fillId="3" borderId="1" xfId="0" applyNumberFormat="1" applyFont="1" applyFill="1" applyBorder="1" applyAlignment="1">
      <alignment horizontal="center" vertical="center"/>
    </xf>
    <xf numFmtId="43" fontId="18" fillId="3" borderId="3" xfId="4" applyFont="1" applyFill="1" applyBorder="1" applyAlignment="1">
      <alignment horizontal="center" vertical="center"/>
    </xf>
    <xf numFmtId="43" fontId="18" fillId="3" borderId="2" xfId="4" applyFont="1" applyFill="1" applyBorder="1" applyAlignment="1">
      <alignment horizontal="center" vertical="center"/>
    </xf>
    <xf numFmtId="0" fontId="1" fillId="0" borderId="74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6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justify" wrapText="1"/>
    </xf>
    <xf numFmtId="0" fontId="6" fillId="0" borderId="46" xfId="0" applyFont="1" applyBorder="1" applyAlignment="1">
      <alignment horizontal="justify" vertical="center" shrinkToFit="1"/>
    </xf>
    <xf numFmtId="0" fontId="6" fillId="0" borderId="33" xfId="0" applyFont="1" applyBorder="1" applyAlignment="1">
      <alignment horizontal="justify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shrinkToFit="1"/>
    </xf>
    <xf numFmtId="0" fontId="7" fillId="0" borderId="38" xfId="0" applyFont="1" applyBorder="1" applyAlignment="1">
      <alignment horizontal="justify" vertical="center" shrinkToFit="1"/>
    </xf>
    <xf numFmtId="0" fontId="10" fillId="0" borderId="53" xfId="0" applyFont="1" applyBorder="1" applyAlignment="1">
      <alignment horizontal="justify" vertical="justify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justify" vertical="center" shrinkToFit="1"/>
    </xf>
    <xf numFmtId="0" fontId="7" fillId="0" borderId="29" xfId="0" applyFont="1" applyBorder="1" applyAlignment="1">
      <alignment horizontal="justify" vertical="center" shrinkToFit="1"/>
    </xf>
    <xf numFmtId="0" fontId="7" fillId="0" borderId="32" xfId="0" applyFont="1" applyBorder="1" applyAlignment="1">
      <alignment horizontal="justify" vertical="center" shrinkToFit="1"/>
    </xf>
    <xf numFmtId="0" fontId="7" fillId="0" borderId="33" xfId="0" applyFont="1" applyBorder="1" applyAlignment="1">
      <alignment horizontal="justify" vertical="center" shrinkToFit="1"/>
    </xf>
    <xf numFmtId="0" fontId="6" fillId="0" borderId="1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41" xfId="0" applyFont="1" applyBorder="1" applyAlignment="1">
      <alignment horizontal="justify" vertical="center" shrinkToFit="1"/>
    </xf>
    <xf numFmtId="0" fontId="7" fillId="0" borderId="44" xfId="0" applyFont="1" applyBorder="1" applyAlignment="1">
      <alignment horizontal="justify" vertical="center" shrinkToFit="1"/>
    </xf>
    <xf numFmtId="0" fontId="6" fillId="0" borderId="69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left" vertical="center" wrapText="1"/>
    </xf>
    <xf numFmtId="0" fontId="11" fillId="0" borderId="53" xfId="3" applyFont="1" applyFill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justify" vertical="center" shrinkToFit="1"/>
    </xf>
    <xf numFmtId="0" fontId="6" fillId="0" borderId="36" xfId="0" applyFont="1" applyBorder="1" applyAlignment="1">
      <alignment horizontal="justify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center" vertical="center" wrapText="1" shrinkToFit="1"/>
    </xf>
    <xf numFmtId="0" fontId="6" fillId="0" borderId="58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justify" vertical="center" wrapText="1" shrinkToFit="1"/>
    </xf>
    <xf numFmtId="0" fontId="7" fillId="0" borderId="2" xfId="0" applyFont="1" applyBorder="1" applyAlignment="1">
      <alignment horizontal="justify" vertical="center" wrapText="1" shrinkToFit="1"/>
    </xf>
    <xf numFmtId="0" fontId="0" fillId="0" borderId="17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justify" vertical="center" shrinkToFit="1"/>
    </xf>
    <xf numFmtId="0" fontId="15" fillId="0" borderId="0" xfId="0" applyFont="1" applyAlignment="1">
      <alignment horizontal="center" vertical="center"/>
    </xf>
    <xf numFmtId="43" fontId="6" fillId="5" borderId="1" xfId="0" quotePrefix="1" applyNumberFormat="1" applyFont="1" applyFill="1" applyBorder="1" applyAlignment="1">
      <alignment horizontal="center" vertical="center"/>
    </xf>
    <xf numFmtId="43" fontId="15" fillId="6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vertical="center" wrapText="1"/>
    </xf>
    <xf numFmtId="164" fontId="25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61" xfId="0" applyFont="1" applyBorder="1" applyAlignment="1">
      <alignment horizontal="justify" vertical="center" shrinkToFit="1"/>
    </xf>
  </cellXfs>
  <cellStyles count="5">
    <cellStyle name="Hiperlink" xfId="3" builtinId="8"/>
    <cellStyle name="Moeda" xfId="1" builtinId="4"/>
    <cellStyle name="Normal" xfId="0" builtinId="0"/>
    <cellStyle name="Porcentagem" xfId="2" builtinId="5"/>
    <cellStyle name="Vírgula" xfId="4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K18"/>
  <sheetViews>
    <sheetView showGridLines="0" tabSelected="1" workbookViewId="0">
      <selection activeCell="K11" sqref="K11"/>
    </sheetView>
  </sheetViews>
  <sheetFormatPr defaultRowHeight="15"/>
  <cols>
    <col min="1" max="1" width="9.140625" style="94"/>
    <col min="2" max="3" width="8.85546875" style="94" customWidth="1"/>
    <col min="4" max="4" width="45" style="94" customWidth="1"/>
    <col min="5" max="5" width="14" style="94" customWidth="1"/>
    <col min="6" max="6" width="12.5703125" style="94" customWidth="1"/>
    <col min="7" max="7" width="15.85546875" style="94" customWidth="1"/>
    <col min="8" max="8" width="15.28515625" style="94" customWidth="1"/>
    <col min="9" max="9" width="15.7109375" style="94" customWidth="1"/>
    <col min="10" max="10" width="15" style="94" customWidth="1"/>
    <col min="11" max="11" width="14.28515625" style="94" bestFit="1" customWidth="1"/>
    <col min="12" max="12" width="11.5703125" style="94" bestFit="1" customWidth="1"/>
    <col min="13" max="252" width="9.140625" style="94"/>
    <col min="253" max="253" width="7.140625" style="94" customWidth="1"/>
    <col min="254" max="254" width="8.85546875" style="94" customWidth="1"/>
    <col min="255" max="255" width="30.28515625" style="94" customWidth="1"/>
    <col min="256" max="256" width="13.140625" style="94" bestFit="1" customWidth="1"/>
    <col min="257" max="257" width="14.140625" style="94" bestFit="1" customWidth="1"/>
    <col min="258" max="258" width="15" style="94" bestFit="1" customWidth="1"/>
    <col min="259" max="259" width="14.28515625" style="94" customWidth="1"/>
    <col min="260" max="260" width="14.140625" style="94" customWidth="1"/>
    <col min="261" max="261" width="11.5703125" style="94" customWidth="1"/>
    <col min="262" max="263" width="11.42578125" style="94" customWidth="1"/>
    <col min="264" max="264" width="0.140625" style="94" customWidth="1"/>
    <col min="265" max="265" width="14.140625" style="94" customWidth="1"/>
    <col min="266" max="508" width="9.140625" style="94"/>
    <col min="509" max="509" width="7.140625" style="94" customWidth="1"/>
    <col min="510" max="510" width="8.85546875" style="94" customWidth="1"/>
    <col min="511" max="511" width="30.28515625" style="94" customWidth="1"/>
    <col min="512" max="512" width="13.140625" style="94" bestFit="1" customWidth="1"/>
    <col min="513" max="513" width="14.140625" style="94" bestFit="1" customWidth="1"/>
    <col min="514" max="514" width="15" style="94" bestFit="1" customWidth="1"/>
    <col min="515" max="515" width="14.28515625" style="94" customWidth="1"/>
    <col min="516" max="516" width="14.140625" style="94" customWidth="1"/>
    <col min="517" max="517" width="11.5703125" style="94" customWidth="1"/>
    <col min="518" max="519" width="11.42578125" style="94" customWidth="1"/>
    <col min="520" max="520" width="0.140625" style="94" customWidth="1"/>
    <col min="521" max="521" width="14.140625" style="94" customWidth="1"/>
    <col min="522" max="764" width="9.140625" style="94"/>
    <col min="765" max="765" width="7.140625" style="94" customWidth="1"/>
    <col min="766" max="766" width="8.85546875" style="94" customWidth="1"/>
    <col min="767" max="767" width="30.28515625" style="94" customWidth="1"/>
    <col min="768" max="768" width="13.140625" style="94" bestFit="1" customWidth="1"/>
    <col min="769" max="769" width="14.140625" style="94" bestFit="1" customWidth="1"/>
    <col min="770" max="770" width="15" style="94" bestFit="1" customWidth="1"/>
    <col min="771" max="771" width="14.28515625" style="94" customWidth="1"/>
    <col min="772" max="772" width="14.140625" style="94" customWidth="1"/>
    <col min="773" max="773" width="11.5703125" style="94" customWidth="1"/>
    <col min="774" max="775" width="11.42578125" style="94" customWidth="1"/>
    <col min="776" max="776" width="0.140625" style="94" customWidth="1"/>
    <col min="777" max="777" width="14.140625" style="94" customWidth="1"/>
    <col min="778" max="1020" width="9.140625" style="94"/>
    <col min="1021" max="1021" width="7.140625" style="94" customWidth="1"/>
    <col min="1022" max="1022" width="8.85546875" style="94" customWidth="1"/>
    <col min="1023" max="1023" width="30.28515625" style="94" customWidth="1"/>
    <col min="1024" max="1024" width="13.140625" style="94" bestFit="1" customWidth="1"/>
    <col min="1025" max="1025" width="14.140625" style="94" bestFit="1" customWidth="1"/>
    <col min="1026" max="1026" width="15" style="94" bestFit="1" customWidth="1"/>
    <col min="1027" max="1027" width="14.28515625" style="94" customWidth="1"/>
    <col min="1028" max="1028" width="14.140625" style="94" customWidth="1"/>
    <col min="1029" max="1029" width="11.5703125" style="94" customWidth="1"/>
    <col min="1030" max="1031" width="11.42578125" style="94" customWidth="1"/>
    <col min="1032" max="1032" width="0.140625" style="94" customWidth="1"/>
    <col min="1033" max="1033" width="14.140625" style="94" customWidth="1"/>
    <col min="1034" max="1276" width="9.140625" style="94"/>
    <col min="1277" max="1277" width="7.140625" style="94" customWidth="1"/>
    <col min="1278" max="1278" width="8.85546875" style="94" customWidth="1"/>
    <col min="1279" max="1279" width="30.28515625" style="94" customWidth="1"/>
    <col min="1280" max="1280" width="13.140625" style="94" bestFit="1" customWidth="1"/>
    <col min="1281" max="1281" width="14.140625" style="94" bestFit="1" customWidth="1"/>
    <col min="1282" max="1282" width="15" style="94" bestFit="1" customWidth="1"/>
    <col min="1283" max="1283" width="14.28515625" style="94" customWidth="1"/>
    <col min="1284" max="1284" width="14.140625" style="94" customWidth="1"/>
    <col min="1285" max="1285" width="11.5703125" style="94" customWidth="1"/>
    <col min="1286" max="1287" width="11.42578125" style="94" customWidth="1"/>
    <col min="1288" max="1288" width="0.140625" style="94" customWidth="1"/>
    <col min="1289" max="1289" width="14.140625" style="94" customWidth="1"/>
    <col min="1290" max="1532" width="9.140625" style="94"/>
    <col min="1533" max="1533" width="7.140625" style="94" customWidth="1"/>
    <col min="1534" max="1534" width="8.85546875" style="94" customWidth="1"/>
    <col min="1535" max="1535" width="30.28515625" style="94" customWidth="1"/>
    <col min="1536" max="1536" width="13.140625" style="94" bestFit="1" customWidth="1"/>
    <col min="1537" max="1537" width="14.140625" style="94" bestFit="1" customWidth="1"/>
    <col min="1538" max="1538" width="15" style="94" bestFit="1" customWidth="1"/>
    <col min="1539" max="1539" width="14.28515625" style="94" customWidth="1"/>
    <col min="1540" max="1540" width="14.140625" style="94" customWidth="1"/>
    <col min="1541" max="1541" width="11.5703125" style="94" customWidth="1"/>
    <col min="1542" max="1543" width="11.42578125" style="94" customWidth="1"/>
    <col min="1544" max="1544" width="0.140625" style="94" customWidth="1"/>
    <col min="1545" max="1545" width="14.140625" style="94" customWidth="1"/>
    <col min="1546" max="1788" width="9.140625" style="94"/>
    <col min="1789" max="1789" width="7.140625" style="94" customWidth="1"/>
    <col min="1790" max="1790" width="8.85546875" style="94" customWidth="1"/>
    <col min="1791" max="1791" width="30.28515625" style="94" customWidth="1"/>
    <col min="1792" max="1792" width="13.140625" style="94" bestFit="1" customWidth="1"/>
    <col min="1793" max="1793" width="14.140625" style="94" bestFit="1" customWidth="1"/>
    <col min="1794" max="1794" width="15" style="94" bestFit="1" customWidth="1"/>
    <col min="1795" max="1795" width="14.28515625" style="94" customWidth="1"/>
    <col min="1796" max="1796" width="14.140625" style="94" customWidth="1"/>
    <col min="1797" max="1797" width="11.5703125" style="94" customWidth="1"/>
    <col min="1798" max="1799" width="11.42578125" style="94" customWidth="1"/>
    <col min="1800" max="1800" width="0.140625" style="94" customWidth="1"/>
    <col min="1801" max="1801" width="14.140625" style="94" customWidth="1"/>
    <col min="1802" max="2044" width="9.140625" style="94"/>
    <col min="2045" max="2045" width="7.140625" style="94" customWidth="1"/>
    <col min="2046" max="2046" width="8.85546875" style="94" customWidth="1"/>
    <col min="2047" max="2047" width="30.28515625" style="94" customWidth="1"/>
    <col min="2048" max="2048" width="13.140625" style="94" bestFit="1" customWidth="1"/>
    <col min="2049" max="2049" width="14.140625" style="94" bestFit="1" customWidth="1"/>
    <col min="2050" max="2050" width="15" style="94" bestFit="1" customWidth="1"/>
    <col min="2051" max="2051" width="14.28515625" style="94" customWidth="1"/>
    <col min="2052" max="2052" width="14.140625" style="94" customWidth="1"/>
    <col min="2053" max="2053" width="11.5703125" style="94" customWidth="1"/>
    <col min="2054" max="2055" width="11.42578125" style="94" customWidth="1"/>
    <col min="2056" max="2056" width="0.140625" style="94" customWidth="1"/>
    <col min="2057" max="2057" width="14.140625" style="94" customWidth="1"/>
    <col min="2058" max="2300" width="9.140625" style="94"/>
    <col min="2301" max="2301" width="7.140625" style="94" customWidth="1"/>
    <col min="2302" max="2302" width="8.85546875" style="94" customWidth="1"/>
    <col min="2303" max="2303" width="30.28515625" style="94" customWidth="1"/>
    <col min="2304" max="2304" width="13.140625" style="94" bestFit="1" customWidth="1"/>
    <col min="2305" max="2305" width="14.140625" style="94" bestFit="1" customWidth="1"/>
    <col min="2306" max="2306" width="15" style="94" bestFit="1" customWidth="1"/>
    <col min="2307" max="2307" width="14.28515625" style="94" customWidth="1"/>
    <col min="2308" max="2308" width="14.140625" style="94" customWidth="1"/>
    <col min="2309" max="2309" width="11.5703125" style="94" customWidth="1"/>
    <col min="2310" max="2311" width="11.42578125" style="94" customWidth="1"/>
    <col min="2312" max="2312" width="0.140625" style="94" customWidth="1"/>
    <col min="2313" max="2313" width="14.140625" style="94" customWidth="1"/>
    <col min="2314" max="2556" width="9.140625" style="94"/>
    <col min="2557" max="2557" width="7.140625" style="94" customWidth="1"/>
    <col min="2558" max="2558" width="8.85546875" style="94" customWidth="1"/>
    <col min="2559" max="2559" width="30.28515625" style="94" customWidth="1"/>
    <col min="2560" max="2560" width="13.140625" style="94" bestFit="1" customWidth="1"/>
    <col min="2561" max="2561" width="14.140625" style="94" bestFit="1" customWidth="1"/>
    <col min="2562" max="2562" width="15" style="94" bestFit="1" customWidth="1"/>
    <col min="2563" max="2563" width="14.28515625" style="94" customWidth="1"/>
    <col min="2564" max="2564" width="14.140625" style="94" customWidth="1"/>
    <col min="2565" max="2565" width="11.5703125" style="94" customWidth="1"/>
    <col min="2566" max="2567" width="11.42578125" style="94" customWidth="1"/>
    <col min="2568" max="2568" width="0.140625" style="94" customWidth="1"/>
    <col min="2569" max="2569" width="14.140625" style="94" customWidth="1"/>
    <col min="2570" max="2812" width="9.140625" style="94"/>
    <col min="2813" max="2813" width="7.140625" style="94" customWidth="1"/>
    <col min="2814" max="2814" width="8.85546875" style="94" customWidth="1"/>
    <col min="2815" max="2815" width="30.28515625" style="94" customWidth="1"/>
    <col min="2816" max="2816" width="13.140625" style="94" bestFit="1" customWidth="1"/>
    <col min="2817" max="2817" width="14.140625" style="94" bestFit="1" customWidth="1"/>
    <col min="2818" max="2818" width="15" style="94" bestFit="1" customWidth="1"/>
    <col min="2819" max="2819" width="14.28515625" style="94" customWidth="1"/>
    <col min="2820" max="2820" width="14.140625" style="94" customWidth="1"/>
    <col min="2821" max="2821" width="11.5703125" style="94" customWidth="1"/>
    <col min="2822" max="2823" width="11.42578125" style="94" customWidth="1"/>
    <col min="2824" max="2824" width="0.140625" style="94" customWidth="1"/>
    <col min="2825" max="2825" width="14.140625" style="94" customWidth="1"/>
    <col min="2826" max="3068" width="9.140625" style="94"/>
    <col min="3069" max="3069" width="7.140625" style="94" customWidth="1"/>
    <col min="3070" max="3070" width="8.85546875" style="94" customWidth="1"/>
    <col min="3071" max="3071" width="30.28515625" style="94" customWidth="1"/>
    <col min="3072" max="3072" width="13.140625" style="94" bestFit="1" customWidth="1"/>
    <col min="3073" max="3073" width="14.140625" style="94" bestFit="1" customWidth="1"/>
    <col min="3074" max="3074" width="15" style="94" bestFit="1" customWidth="1"/>
    <col min="3075" max="3075" width="14.28515625" style="94" customWidth="1"/>
    <col min="3076" max="3076" width="14.140625" style="94" customWidth="1"/>
    <col min="3077" max="3077" width="11.5703125" style="94" customWidth="1"/>
    <col min="3078" max="3079" width="11.42578125" style="94" customWidth="1"/>
    <col min="3080" max="3080" width="0.140625" style="94" customWidth="1"/>
    <col min="3081" max="3081" width="14.140625" style="94" customWidth="1"/>
    <col min="3082" max="3324" width="9.140625" style="94"/>
    <col min="3325" max="3325" width="7.140625" style="94" customWidth="1"/>
    <col min="3326" max="3326" width="8.85546875" style="94" customWidth="1"/>
    <col min="3327" max="3327" width="30.28515625" style="94" customWidth="1"/>
    <col min="3328" max="3328" width="13.140625" style="94" bestFit="1" customWidth="1"/>
    <col min="3329" max="3329" width="14.140625" style="94" bestFit="1" customWidth="1"/>
    <col min="3330" max="3330" width="15" style="94" bestFit="1" customWidth="1"/>
    <col min="3331" max="3331" width="14.28515625" style="94" customWidth="1"/>
    <col min="3332" max="3332" width="14.140625" style="94" customWidth="1"/>
    <col min="3333" max="3333" width="11.5703125" style="94" customWidth="1"/>
    <col min="3334" max="3335" width="11.42578125" style="94" customWidth="1"/>
    <col min="3336" max="3336" width="0.140625" style="94" customWidth="1"/>
    <col min="3337" max="3337" width="14.140625" style="94" customWidth="1"/>
    <col min="3338" max="3580" width="9.140625" style="94"/>
    <col min="3581" max="3581" width="7.140625" style="94" customWidth="1"/>
    <col min="3582" max="3582" width="8.85546875" style="94" customWidth="1"/>
    <col min="3583" max="3583" width="30.28515625" style="94" customWidth="1"/>
    <col min="3584" max="3584" width="13.140625" style="94" bestFit="1" customWidth="1"/>
    <col min="3585" max="3585" width="14.140625" style="94" bestFit="1" customWidth="1"/>
    <col min="3586" max="3586" width="15" style="94" bestFit="1" customWidth="1"/>
    <col min="3587" max="3587" width="14.28515625" style="94" customWidth="1"/>
    <col min="3588" max="3588" width="14.140625" style="94" customWidth="1"/>
    <col min="3589" max="3589" width="11.5703125" style="94" customWidth="1"/>
    <col min="3590" max="3591" width="11.42578125" style="94" customWidth="1"/>
    <col min="3592" max="3592" width="0.140625" style="94" customWidth="1"/>
    <col min="3593" max="3593" width="14.140625" style="94" customWidth="1"/>
    <col min="3594" max="3836" width="9.140625" style="94"/>
    <col min="3837" max="3837" width="7.140625" style="94" customWidth="1"/>
    <col min="3838" max="3838" width="8.85546875" style="94" customWidth="1"/>
    <col min="3839" max="3839" width="30.28515625" style="94" customWidth="1"/>
    <col min="3840" max="3840" width="13.140625" style="94" bestFit="1" customWidth="1"/>
    <col min="3841" max="3841" width="14.140625" style="94" bestFit="1" customWidth="1"/>
    <col min="3842" max="3842" width="15" style="94" bestFit="1" customWidth="1"/>
    <col min="3843" max="3843" width="14.28515625" style="94" customWidth="1"/>
    <col min="3844" max="3844" width="14.140625" style="94" customWidth="1"/>
    <col min="3845" max="3845" width="11.5703125" style="94" customWidth="1"/>
    <col min="3846" max="3847" width="11.42578125" style="94" customWidth="1"/>
    <col min="3848" max="3848" width="0.140625" style="94" customWidth="1"/>
    <col min="3849" max="3849" width="14.140625" style="94" customWidth="1"/>
    <col min="3850" max="4092" width="9.140625" style="94"/>
    <col min="4093" max="4093" width="7.140625" style="94" customWidth="1"/>
    <col min="4094" max="4094" width="8.85546875" style="94" customWidth="1"/>
    <col min="4095" max="4095" width="30.28515625" style="94" customWidth="1"/>
    <col min="4096" max="4096" width="13.140625" style="94" bestFit="1" customWidth="1"/>
    <col min="4097" max="4097" width="14.140625" style="94" bestFit="1" customWidth="1"/>
    <col min="4098" max="4098" width="15" style="94" bestFit="1" customWidth="1"/>
    <col min="4099" max="4099" width="14.28515625" style="94" customWidth="1"/>
    <col min="4100" max="4100" width="14.140625" style="94" customWidth="1"/>
    <col min="4101" max="4101" width="11.5703125" style="94" customWidth="1"/>
    <col min="4102" max="4103" width="11.42578125" style="94" customWidth="1"/>
    <col min="4104" max="4104" width="0.140625" style="94" customWidth="1"/>
    <col min="4105" max="4105" width="14.140625" style="94" customWidth="1"/>
    <col min="4106" max="4348" width="9.140625" style="94"/>
    <col min="4349" max="4349" width="7.140625" style="94" customWidth="1"/>
    <col min="4350" max="4350" width="8.85546875" style="94" customWidth="1"/>
    <col min="4351" max="4351" width="30.28515625" style="94" customWidth="1"/>
    <col min="4352" max="4352" width="13.140625" style="94" bestFit="1" customWidth="1"/>
    <col min="4353" max="4353" width="14.140625" style="94" bestFit="1" customWidth="1"/>
    <col min="4354" max="4354" width="15" style="94" bestFit="1" customWidth="1"/>
    <col min="4355" max="4355" width="14.28515625" style="94" customWidth="1"/>
    <col min="4356" max="4356" width="14.140625" style="94" customWidth="1"/>
    <col min="4357" max="4357" width="11.5703125" style="94" customWidth="1"/>
    <col min="4358" max="4359" width="11.42578125" style="94" customWidth="1"/>
    <col min="4360" max="4360" width="0.140625" style="94" customWidth="1"/>
    <col min="4361" max="4361" width="14.140625" style="94" customWidth="1"/>
    <col min="4362" max="4604" width="9.140625" style="94"/>
    <col min="4605" max="4605" width="7.140625" style="94" customWidth="1"/>
    <col min="4606" max="4606" width="8.85546875" style="94" customWidth="1"/>
    <col min="4607" max="4607" width="30.28515625" style="94" customWidth="1"/>
    <col min="4608" max="4608" width="13.140625" style="94" bestFit="1" customWidth="1"/>
    <col min="4609" max="4609" width="14.140625" style="94" bestFit="1" customWidth="1"/>
    <col min="4610" max="4610" width="15" style="94" bestFit="1" customWidth="1"/>
    <col min="4611" max="4611" width="14.28515625" style="94" customWidth="1"/>
    <col min="4612" max="4612" width="14.140625" style="94" customWidth="1"/>
    <col min="4613" max="4613" width="11.5703125" style="94" customWidth="1"/>
    <col min="4614" max="4615" width="11.42578125" style="94" customWidth="1"/>
    <col min="4616" max="4616" width="0.140625" style="94" customWidth="1"/>
    <col min="4617" max="4617" width="14.140625" style="94" customWidth="1"/>
    <col min="4618" max="4860" width="9.140625" style="94"/>
    <col min="4861" max="4861" width="7.140625" style="94" customWidth="1"/>
    <col min="4862" max="4862" width="8.85546875" style="94" customWidth="1"/>
    <col min="4863" max="4863" width="30.28515625" style="94" customWidth="1"/>
    <col min="4864" max="4864" width="13.140625" style="94" bestFit="1" customWidth="1"/>
    <col min="4865" max="4865" width="14.140625" style="94" bestFit="1" customWidth="1"/>
    <col min="4866" max="4866" width="15" style="94" bestFit="1" customWidth="1"/>
    <col min="4867" max="4867" width="14.28515625" style="94" customWidth="1"/>
    <col min="4868" max="4868" width="14.140625" style="94" customWidth="1"/>
    <col min="4869" max="4869" width="11.5703125" style="94" customWidth="1"/>
    <col min="4870" max="4871" width="11.42578125" style="94" customWidth="1"/>
    <col min="4872" max="4872" width="0.140625" style="94" customWidth="1"/>
    <col min="4873" max="4873" width="14.140625" style="94" customWidth="1"/>
    <col min="4874" max="5116" width="9.140625" style="94"/>
    <col min="5117" max="5117" width="7.140625" style="94" customWidth="1"/>
    <col min="5118" max="5118" width="8.85546875" style="94" customWidth="1"/>
    <col min="5119" max="5119" width="30.28515625" style="94" customWidth="1"/>
    <col min="5120" max="5120" width="13.140625" style="94" bestFit="1" customWidth="1"/>
    <col min="5121" max="5121" width="14.140625" style="94" bestFit="1" customWidth="1"/>
    <col min="5122" max="5122" width="15" style="94" bestFit="1" customWidth="1"/>
    <col min="5123" max="5123" width="14.28515625" style="94" customWidth="1"/>
    <col min="5124" max="5124" width="14.140625" style="94" customWidth="1"/>
    <col min="5125" max="5125" width="11.5703125" style="94" customWidth="1"/>
    <col min="5126" max="5127" width="11.42578125" style="94" customWidth="1"/>
    <col min="5128" max="5128" width="0.140625" style="94" customWidth="1"/>
    <col min="5129" max="5129" width="14.140625" style="94" customWidth="1"/>
    <col min="5130" max="5372" width="9.140625" style="94"/>
    <col min="5373" max="5373" width="7.140625" style="94" customWidth="1"/>
    <col min="5374" max="5374" width="8.85546875" style="94" customWidth="1"/>
    <col min="5375" max="5375" width="30.28515625" style="94" customWidth="1"/>
    <col min="5376" max="5376" width="13.140625" style="94" bestFit="1" customWidth="1"/>
    <col min="5377" max="5377" width="14.140625" style="94" bestFit="1" customWidth="1"/>
    <col min="5378" max="5378" width="15" style="94" bestFit="1" customWidth="1"/>
    <col min="5379" max="5379" width="14.28515625" style="94" customWidth="1"/>
    <col min="5380" max="5380" width="14.140625" style="94" customWidth="1"/>
    <col min="5381" max="5381" width="11.5703125" style="94" customWidth="1"/>
    <col min="5382" max="5383" width="11.42578125" style="94" customWidth="1"/>
    <col min="5384" max="5384" width="0.140625" style="94" customWidth="1"/>
    <col min="5385" max="5385" width="14.140625" style="94" customWidth="1"/>
    <col min="5386" max="5628" width="9.140625" style="94"/>
    <col min="5629" max="5629" width="7.140625" style="94" customWidth="1"/>
    <col min="5630" max="5630" width="8.85546875" style="94" customWidth="1"/>
    <col min="5631" max="5631" width="30.28515625" style="94" customWidth="1"/>
    <col min="5632" max="5632" width="13.140625" style="94" bestFit="1" customWidth="1"/>
    <col min="5633" max="5633" width="14.140625" style="94" bestFit="1" customWidth="1"/>
    <col min="5634" max="5634" width="15" style="94" bestFit="1" customWidth="1"/>
    <col min="5635" max="5635" width="14.28515625" style="94" customWidth="1"/>
    <col min="5636" max="5636" width="14.140625" style="94" customWidth="1"/>
    <col min="5637" max="5637" width="11.5703125" style="94" customWidth="1"/>
    <col min="5638" max="5639" width="11.42578125" style="94" customWidth="1"/>
    <col min="5640" max="5640" width="0.140625" style="94" customWidth="1"/>
    <col min="5641" max="5641" width="14.140625" style="94" customWidth="1"/>
    <col min="5642" max="5884" width="9.140625" style="94"/>
    <col min="5885" max="5885" width="7.140625" style="94" customWidth="1"/>
    <col min="5886" max="5886" width="8.85546875" style="94" customWidth="1"/>
    <col min="5887" max="5887" width="30.28515625" style="94" customWidth="1"/>
    <col min="5888" max="5888" width="13.140625" style="94" bestFit="1" customWidth="1"/>
    <col min="5889" max="5889" width="14.140625" style="94" bestFit="1" customWidth="1"/>
    <col min="5890" max="5890" width="15" style="94" bestFit="1" customWidth="1"/>
    <col min="5891" max="5891" width="14.28515625" style="94" customWidth="1"/>
    <col min="5892" max="5892" width="14.140625" style="94" customWidth="1"/>
    <col min="5893" max="5893" width="11.5703125" style="94" customWidth="1"/>
    <col min="5894" max="5895" width="11.42578125" style="94" customWidth="1"/>
    <col min="5896" max="5896" width="0.140625" style="94" customWidth="1"/>
    <col min="5897" max="5897" width="14.140625" style="94" customWidth="1"/>
    <col min="5898" max="6140" width="9.140625" style="94"/>
    <col min="6141" max="6141" width="7.140625" style="94" customWidth="1"/>
    <col min="6142" max="6142" width="8.85546875" style="94" customWidth="1"/>
    <col min="6143" max="6143" width="30.28515625" style="94" customWidth="1"/>
    <col min="6144" max="6144" width="13.140625" style="94" bestFit="1" customWidth="1"/>
    <col min="6145" max="6145" width="14.140625" style="94" bestFit="1" customWidth="1"/>
    <col min="6146" max="6146" width="15" style="94" bestFit="1" customWidth="1"/>
    <col min="6147" max="6147" width="14.28515625" style="94" customWidth="1"/>
    <col min="6148" max="6148" width="14.140625" style="94" customWidth="1"/>
    <col min="6149" max="6149" width="11.5703125" style="94" customWidth="1"/>
    <col min="6150" max="6151" width="11.42578125" style="94" customWidth="1"/>
    <col min="6152" max="6152" width="0.140625" style="94" customWidth="1"/>
    <col min="6153" max="6153" width="14.140625" style="94" customWidth="1"/>
    <col min="6154" max="6396" width="9.140625" style="94"/>
    <col min="6397" max="6397" width="7.140625" style="94" customWidth="1"/>
    <col min="6398" max="6398" width="8.85546875" style="94" customWidth="1"/>
    <col min="6399" max="6399" width="30.28515625" style="94" customWidth="1"/>
    <col min="6400" max="6400" width="13.140625" style="94" bestFit="1" customWidth="1"/>
    <col min="6401" max="6401" width="14.140625" style="94" bestFit="1" customWidth="1"/>
    <col min="6402" max="6402" width="15" style="94" bestFit="1" customWidth="1"/>
    <col min="6403" max="6403" width="14.28515625" style="94" customWidth="1"/>
    <col min="6404" max="6404" width="14.140625" style="94" customWidth="1"/>
    <col min="6405" max="6405" width="11.5703125" style="94" customWidth="1"/>
    <col min="6406" max="6407" width="11.42578125" style="94" customWidth="1"/>
    <col min="6408" max="6408" width="0.140625" style="94" customWidth="1"/>
    <col min="6409" max="6409" width="14.140625" style="94" customWidth="1"/>
    <col min="6410" max="6652" width="9.140625" style="94"/>
    <col min="6653" max="6653" width="7.140625" style="94" customWidth="1"/>
    <col min="6654" max="6654" width="8.85546875" style="94" customWidth="1"/>
    <col min="6655" max="6655" width="30.28515625" style="94" customWidth="1"/>
    <col min="6656" max="6656" width="13.140625" style="94" bestFit="1" customWidth="1"/>
    <col min="6657" max="6657" width="14.140625" style="94" bestFit="1" customWidth="1"/>
    <col min="6658" max="6658" width="15" style="94" bestFit="1" customWidth="1"/>
    <col min="6659" max="6659" width="14.28515625" style="94" customWidth="1"/>
    <col min="6660" max="6660" width="14.140625" style="94" customWidth="1"/>
    <col min="6661" max="6661" width="11.5703125" style="94" customWidth="1"/>
    <col min="6662" max="6663" width="11.42578125" style="94" customWidth="1"/>
    <col min="6664" max="6664" width="0.140625" style="94" customWidth="1"/>
    <col min="6665" max="6665" width="14.140625" style="94" customWidth="1"/>
    <col min="6666" max="6908" width="9.140625" style="94"/>
    <col min="6909" max="6909" width="7.140625" style="94" customWidth="1"/>
    <col min="6910" max="6910" width="8.85546875" style="94" customWidth="1"/>
    <col min="6911" max="6911" width="30.28515625" style="94" customWidth="1"/>
    <col min="6912" max="6912" width="13.140625" style="94" bestFit="1" customWidth="1"/>
    <col min="6913" max="6913" width="14.140625" style="94" bestFit="1" customWidth="1"/>
    <col min="6914" max="6914" width="15" style="94" bestFit="1" customWidth="1"/>
    <col min="6915" max="6915" width="14.28515625" style="94" customWidth="1"/>
    <col min="6916" max="6916" width="14.140625" style="94" customWidth="1"/>
    <col min="6917" max="6917" width="11.5703125" style="94" customWidth="1"/>
    <col min="6918" max="6919" width="11.42578125" style="94" customWidth="1"/>
    <col min="6920" max="6920" width="0.140625" style="94" customWidth="1"/>
    <col min="6921" max="6921" width="14.140625" style="94" customWidth="1"/>
    <col min="6922" max="7164" width="9.140625" style="94"/>
    <col min="7165" max="7165" width="7.140625" style="94" customWidth="1"/>
    <col min="7166" max="7166" width="8.85546875" style="94" customWidth="1"/>
    <col min="7167" max="7167" width="30.28515625" style="94" customWidth="1"/>
    <col min="7168" max="7168" width="13.140625" style="94" bestFit="1" customWidth="1"/>
    <col min="7169" max="7169" width="14.140625" style="94" bestFit="1" customWidth="1"/>
    <col min="7170" max="7170" width="15" style="94" bestFit="1" customWidth="1"/>
    <col min="7171" max="7171" width="14.28515625" style="94" customWidth="1"/>
    <col min="7172" max="7172" width="14.140625" style="94" customWidth="1"/>
    <col min="7173" max="7173" width="11.5703125" style="94" customWidth="1"/>
    <col min="7174" max="7175" width="11.42578125" style="94" customWidth="1"/>
    <col min="7176" max="7176" width="0.140625" style="94" customWidth="1"/>
    <col min="7177" max="7177" width="14.140625" style="94" customWidth="1"/>
    <col min="7178" max="7420" width="9.140625" style="94"/>
    <col min="7421" max="7421" width="7.140625" style="94" customWidth="1"/>
    <col min="7422" max="7422" width="8.85546875" style="94" customWidth="1"/>
    <col min="7423" max="7423" width="30.28515625" style="94" customWidth="1"/>
    <col min="7424" max="7424" width="13.140625" style="94" bestFit="1" customWidth="1"/>
    <col min="7425" max="7425" width="14.140625" style="94" bestFit="1" customWidth="1"/>
    <col min="7426" max="7426" width="15" style="94" bestFit="1" customWidth="1"/>
    <col min="7427" max="7427" width="14.28515625" style="94" customWidth="1"/>
    <col min="7428" max="7428" width="14.140625" style="94" customWidth="1"/>
    <col min="7429" max="7429" width="11.5703125" style="94" customWidth="1"/>
    <col min="7430" max="7431" width="11.42578125" style="94" customWidth="1"/>
    <col min="7432" max="7432" width="0.140625" style="94" customWidth="1"/>
    <col min="7433" max="7433" width="14.140625" style="94" customWidth="1"/>
    <col min="7434" max="7676" width="9.140625" style="94"/>
    <col min="7677" max="7677" width="7.140625" style="94" customWidth="1"/>
    <col min="7678" max="7678" width="8.85546875" style="94" customWidth="1"/>
    <col min="7679" max="7679" width="30.28515625" style="94" customWidth="1"/>
    <col min="7680" max="7680" width="13.140625" style="94" bestFit="1" customWidth="1"/>
    <col min="7681" max="7681" width="14.140625" style="94" bestFit="1" customWidth="1"/>
    <col min="7682" max="7682" width="15" style="94" bestFit="1" customWidth="1"/>
    <col min="7683" max="7683" width="14.28515625" style="94" customWidth="1"/>
    <col min="7684" max="7684" width="14.140625" style="94" customWidth="1"/>
    <col min="7685" max="7685" width="11.5703125" style="94" customWidth="1"/>
    <col min="7686" max="7687" width="11.42578125" style="94" customWidth="1"/>
    <col min="7688" max="7688" width="0.140625" style="94" customWidth="1"/>
    <col min="7689" max="7689" width="14.140625" style="94" customWidth="1"/>
    <col min="7690" max="7932" width="9.140625" style="94"/>
    <col min="7933" max="7933" width="7.140625" style="94" customWidth="1"/>
    <col min="7934" max="7934" width="8.85546875" style="94" customWidth="1"/>
    <col min="7935" max="7935" width="30.28515625" style="94" customWidth="1"/>
    <col min="7936" max="7936" width="13.140625" style="94" bestFit="1" customWidth="1"/>
    <col min="7937" max="7937" width="14.140625" style="94" bestFit="1" customWidth="1"/>
    <col min="7938" max="7938" width="15" style="94" bestFit="1" customWidth="1"/>
    <col min="7939" max="7939" width="14.28515625" style="94" customWidth="1"/>
    <col min="7940" max="7940" width="14.140625" style="94" customWidth="1"/>
    <col min="7941" max="7941" width="11.5703125" style="94" customWidth="1"/>
    <col min="7942" max="7943" width="11.42578125" style="94" customWidth="1"/>
    <col min="7944" max="7944" width="0.140625" style="94" customWidth="1"/>
    <col min="7945" max="7945" width="14.140625" style="94" customWidth="1"/>
    <col min="7946" max="8188" width="9.140625" style="94"/>
    <col min="8189" max="8189" width="7.140625" style="94" customWidth="1"/>
    <col min="8190" max="8190" width="8.85546875" style="94" customWidth="1"/>
    <col min="8191" max="8191" width="30.28515625" style="94" customWidth="1"/>
    <col min="8192" max="8192" width="13.140625" style="94" bestFit="1" customWidth="1"/>
    <col min="8193" max="8193" width="14.140625" style="94" bestFit="1" customWidth="1"/>
    <col min="8194" max="8194" width="15" style="94" bestFit="1" customWidth="1"/>
    <col min="8195" max="8195" width="14.28515625" style="94" customWidth="1"/>
    <col min="8196" max="8196" width="14.140625" style="94" customWidth="1"/>
    <col min="8197" max="8197" width="11.5703125" style="94" customWidth="1"/>
    <col min="8198" max="8199" width="11.42578125" style="94" customWidth="1"/>
    <col min="8200" max="8200" width="0.140625" style="94" customWidth="1"/>
    <col min="8201" max="8201" width="14.140625" style="94" customWidth="1"/>
    <col min="8202" max="8444" width="9.140625" style="94"/>
    <col min="8445" max="8445" width="7.140625" style="94" customWidth="1"/>
    <col min="8446" max="8446" width="8.85546875" style="94" customWidth="1"/>
    <col min="8447" max="8447" width="30.28515625" style="94" customWidth="1"/>
    <col min="8448" max="8448" width="13.140625" style="94" bestFit="1" customWidth="1"/>
    <col min="8449" max="8449" width="14.140625" style="94" bestFit="1" customWidth="1"/>
    <col min="8450" max="8450" width="15" style="94" bestFit="1" customWidth="1"/>
    <col min="8451" max="8451" width="14.28515625" style="94" customWidth="1"/>
    <col min="8452" max="8452" width="14.140625" style="94" customWidth="1"/>
    <col min="8453" max="8453" width="11.5703125" style="94" customWidth="1"/>
    <col min="8454" max="8455" width="11.42578125" style="94" customWidth="1"/>
    <col min="8456" max="8456" width="0.140625" style="94" customWidth="1"/>
    <col min="8457" max="8457" width="14.140625" style="94" customWidth="1"/>
    <col min="8458" max="8700" width="9.140625" style="94"/>
    <col min="8701" max="8701" width="7.140625" style="94" customWidth="1"/>
    <col min="8702" max="8702" width="8.85546875" style="94" customWidth="1"/>
    <col min="8703" max="8703" width="30.28515625" style="94" customWidth="1"/>
    <col min="8704" max="8704" width="13.140625" style="94" bestFit="1" customWidth="1"/>
    <col min="8705" max="8705" width="14.140625" style="94" bestFit="1" customWidth="1"/>
    <col min="8706" max="8706" width="15" style="94" bestFit="1" customWidth="1"/>
    <col min="8707" max="8707" width="14.28515625" style="94" customWidth="1"/>
    <col min="8708" max="8708" width="14.140625" style="94" customWidth="1"/>
    <col min="8709" max="8709" width="11.5703125" style="94" customWidth="1"/>
    <col min="8710" max="8711" width="11.42578125" style="94" customWidth="1"/>
    <col min="8712" max="8712" width="0.140625" style="94" customWidth="1"/>
    <col min="8713" max="8713" width="14.140625" style="94" customWidth="1"/>
    <col min="8714" max="8956" width="9.140625" style="94"/>
    <col min="8957" max="8957" width="7.140625" style="94" customWidth="1"/>
    <col min="8958" max="8958" width="8.85546875" style="94" customWidth="1"/>
    <col min="8959" max="8959" width="30.28515625" style="94" customWidth="1"/>
    <col min="8960" max="8960" width="13.140625" style="94" bestFit="1" customWidth="1"/>
    <col min="8961" max="8961" width="14.140625" style="94" bestFit="1" customWidth="1"/>
    <col min="8962" max="8962" width="15" style="94" bestFit="1" customWidth="1"/>
    <col min="8963" max="8963" width="14.28515625" style="94" customWidth="1"/>
    <col min="8964" max="8964" width="14.140625" style="94" customWidth="1"/>
    <col min="8965" max="8965" width="11.5703125" style="94" customWidth="1"/>
    <col min="8966" max="8967" width="11.42578125" style="94" customWidth="1"/>
    <col min="8968" max="8968" width="0.140625" style="94" customWidth="1"/>
    <col min="8969" max="8969" width="14.140625" style="94" customWidth="1"/>
    <col min="8970" max="9212" width="9.140625" style="94"/>
    <col min="9213" max="9213" width="7.140625" style="94" customWidth="1"/>
    <col min="9214" max="9214" width="8.85546875" style="94" customWidth="1"/>
    <col min="9215" max="9215" width="30.28515625" style="94" customWidth="1"/>
    <col min="9216" max="9216" width="13.140625" style="94" bestFit="1" customWidth="1"/>
    <col min="9217" max="9217" width="14.140625" style="94" bestFit="1" customWidth="1"/>
    <col min="9218" max="9218" width="15" style="94" bestFit="1" customWidth="1"/>
    <col min="9219" max="9219" width="14.28515625" style="94" customWidth="1"/>
    <col min="9220" max="9220" width="14.140625" style="94" customWidth="1"/>
    <col min="9221" max="9221" width="11.5703125" style="94" customWidth="1"/>
    <col min="9222" max="9223" width="11.42578125" style="94" customWidth="1"/>
    <col min="9224" max="9224" width="0.140625" style="94" customWidth="1"/>
    <col min="9225" max="9225" width="14.140625" style="94" customWidth="1"/>
    <col min="9226" max="9468" width="9.140625" style="94"/>
    <col min="9469" max="9469" width="7.140625" style="94" customWidth="1"/>
    <col min="9470" max="9470" width="8.85546875" style="94" customWidth="1"/>
    <col min="9471" max="9471" width="30.28515625" style="94" customWidth="1"/>
    <col min="9472" max="9472" width="13.140625" style="94" bestFit="1" customWidth="1"/>
    <col min="9473" max="9473" width="14.140625" style="94" bestFit="1" customWidth="1"/>
    <col min="9474" max="9474" width="15" style="94" bestFit="1" customWidth="1"/>
    <col min="9475" max="9475" width="14.28515625" style="94" customWidth="1"/>
    <col min="9476" max="9476" width="14.140625" style="94" customWidth="1"/>
    <col min="9477" max="9477" width="11.5703125" style="94" customWidth="1"/>
    <col min="9478" max="9479" width="11.42578125" style="94" customWidth="1"/>
    <col min="9480" max="9480" width="0.140625" style="94" customWidth="1"/>
    <col min="9481" max="9481" width="14.140625" style="94" customWidth="1"/>
    <col min="9482" max="9724" width="9.140625" style="94"/>
    <col min="9725" max="9725" width="7.140625" style="94" customWidth="1"/>
    <col min="9726" max="9726" width="8.85546875" style="94" customWidth="1"/>
    <col min="9727" max="9727" width="30.28515625" style="94" customWidth="1"/>
    <col min="9728" max="9728" width="13.140625" style="94" bestFit="1" customWidth="1"/>
    <col min="9729" max="9729" width="14.140625" style="94" bestFit="1" customWidth="1"/>
    <col min="9730" max="9730" width="15" style="94" bestFit="1" customWidth="1"/>
    <col min="9731" max="9731" width="14.28515625" style="94" customWidth="1"/>
    <col min="9732" max="9732" width="14.140625" style="94" customWidth="1"/>
    <col min="9733" max="9733" width="11.5703125" style="94" customWidth="1"/>
    <col min="9734" max="9735" width="11.42578125" style="94" customWidth="1"/>
    <col min="9736" max="9736" width="0.140625" style="94" customWidth="1"/>
    <col min="9737" max="9737" width="14.140625" style="94" customWidth="1"/>
    <col min="9738" max="9980" width="9.140625" style="94"/>
    <col min="9981" max="9981" width="7.140625" style="94" customWidth="1"/>
    <col min="9982" max="9982" width="8.85546875" style="94" customWidth="1"/>
    <col min="9983" max="9983" width="30.28515625" style="94" customWidth="1"/>
    <col min="9984" max="9984" width="13.140625" style="94" bestFit="1" customWidth="1"/>
    <col min="9985" max="9985" width="14.140625" style="94" bestFit="1" customWidth="1"/>
    <col min="9986" max="9986" width="15" style="94" bestFit="1" customWidth="1"/>
    <col min="9987" max="9987" width="14.28515625" style="94" customWidth="1"/>
    <col min="9988" max="9988" width="14.140625" style="94" customWidth="1"/>
    <col min="9989" max="9989" width="11.5703125" style="94" customWidth="1"/>
    <col min="9990" max="9991" width="11.42578125" style="94" customWidth="1"/>
    <col min="9992" max="9992" width="0.140625" style="94" customWidth="1"/>
    <col min="9993" max="9993" width="14.140625" style="94" customWidth="1"/>
    <col min="9994" max="10236" width="9.140625" style="94"/>
    <col min="10237" max="10237" width="7.140625" style="94" customWidth="1"/>
    <col min="10238" max="10238" width="8.85546875" style="94" customWidth="1"/>
    <col min="10239" max="10239" width="30.28515625" style="94" customWidth="1"/>
    <col min="10240" max="10240" width="13.140625" style="94" bestFit="1" customWidth="1"/>
    <col min="10241" max="10241" width="14.140625" style="94" bestFit="1" customWidth="1"/>
    <col min="10242" max="10242" width="15" style="94" bestFit="1" customWidth="1"/>
    <col min="10243" max="10243" width="14.28515625" style="94" customWidth="1"/>
    <col min="10244" max="10244" width="14.140625" style="94" customWidth="1"/>
    <col min="10245" max="10245" width="11.5703125" style="94" customWidth="1"/>
    <col min="10246" max="10247" width="11.42578125" style="94" customWidth="1"/>
    <col min="10248" max="10248" width="0.140625" style="94" customWidth="1"/>
    <col min="10249" max="10249" width="14.140625" style="94" customWidth="1"/>
    <col min="10250" max="10492" width="9.140625" style="94"/>
    <col min="10493" max="10493" width="7.140625" style="94" customWidth="1"/>
    <col min="10494" max="10494" width="8.85546875" style="94" customWidth="1"/>
    <col min="10495" max="10495" width="30.28515625" style="94" customWidth="1"/>
    <col min="10496" max="10496" width="13.140625" style="94" bestFit="1" customWidth="1"/>
    <col min="10497" max="10497" width="14.140625" style="94" bestFit="1" customWidth="1"/>
    <col min="10498" max="10498" width="15" style="94" bestFit="1" customWidth="1"/>
    <col min="10499" max="10499" width="14.28515625" style="94" customWidth="1"/>
    <col min="10500" max="10500" width="14.140625" style="94" customWidth="1"/>
    <col min="10501" max="10501" width="11.5703125" style="94" customWidth="1"/>
    <col min="10502" max="10503" width="11.42578125" style="94" customWidth="1"/>
    <col min="10504" max="10504" width="0.140625" style="94" customWidth="1"/>
    <col min="10505" max="10505" width="14.140625" style="94" customWidth="1"/>
    <col min="10506" max="10748" width="9.140625" style="94"/>
    <col min="10749" max="10749" width="7.140625" style="94" customWidth="1"/>
    <col min="10750" max="10750" width="8.85546875" style="94" customWidth="1"/>
    <col min="10751" max="10751" width="30.28515625" style="94" customWidth="1"/>
    <col min="10752" max="10752" width="13.140625" style="94" bestFit="1" customWidth="1"/>
    <col min="10753" max="10753" width="14.140625" style="94" bestFit="1" customWidth="1"/>
    <col min="10754" max="10754" width="15" style="94" bestFit="1" customWidth="1"/>
    <col min="10755" max="10755" width="14.28515625" style="94" customWidth="1"/>
    <col min="10756" max="10756" width="14.140625" style="94" customWidth="1"/>
    <col min="10757" max="10757" width="11.5703125" style="94" customWidth="1"/>
    <col min="10758" max="10759" width="11.42578125" style="94" customWidth="1"/>
    <col min="10760" max="10760" width="0.140625" style="94" customWidth="1"/>
    <col min="10761" max="10761" width="14.140625" style="94" customWidth="1"/>
    <col min="10762" max="11004" width="9.140625" style="94"/>
    <col min="11005" max="11005" width="7.140625" style="94" customWidth="1"/>
    <col min="11006" max="11006" width="8.85546875" style="94" customWidth="1"/>
    <col min="11007" max="11007" width="30.28515625" style="94" customWidth="1"/>
    <col min="11008" max="11008" width="13.140625" style="94" bestFit="1" customWidth="1"/>
    <col min="11009" max="11009" width="14.140625" style="94" bestFit="1" customWidth="1"/>
    <col min="11010" max="11010" width="15" style="94" bestFit="1" customWidth="1"/>
    <col min="11011" max="11011" width="14.28515625" style="94" customWidth="1"/>
    <col min="11012" max="11012" width="14.140625" style="94" customWidth="1"/>
    <col min="11013" max="11013" width="11.5703125" style="94" customWidth="1"/>
    <col min="11014" max="11015" width="11.42578125" style="94" customWidth="1"/>
    <col min="11016" max="11016" width="0.140625" style="94" customWidth="1"/>
    <col min="11017" max="11017" width="14.140625" style="94" customWidth="1"/>
    <col min="11018" max="11260" width="9.140625" style="94"/>
    <col min="11261" max="11261" width="7.140625" style="94" customWidth="1"/>
    <col min="11262" max="11262" width="8.85546875" style="94" customWidth="1"/>
    <col min="11263" max="11263" width="30.28515625" style="94" customWidth="1"/>
    <col min="11264" max="11264" width="13.140625" style="94" bestFit="1" customWidth="1"/>
    <col min="11265" max="11265" width="14.140625" style="94" bestFit="1" customWidth="1"/>
    <col min="11266" max="11266" width="15" style="94" bestFit="1" customWidth="1"/>
    <col min="11267" max="11267" width="14.28515625" style="94" customWidth="1"/>
    <col min="11268" max="11268" width="14.140625" style="94" customWidth="1"/>
    <col min="11269" max="11269" width="11.5703125" style="94" customWidth="1"/>
    <col min="11270" max="11271" width="11.42578125" style="94" customWidth="1"/>
    <col min="11272" max="11272" width="0.140625" style="94" customWidth="1"/>
    <col min="11273" max="11273" width="14.140625" style="94" customWidth="1"/>
    <col min="11274" max="11516" width="9.140625" style="94"/>
    <col min="11517" max="11517" width="7.140625" style="94" customWidth="1"/>
    <col min="11518" max="11518" width="8.85546875" style="94" customWidth="1"/>
    <col min="11519" max="11519" width="30.28515625" style="94" customWidth="1"/>
    <col min="11520" max="11520" width="13.140625" style="94" bestFit="1" customWidth="1"/>
    <col min="11521" max="11521" width="14.140625" style="94" bestFit="1" customWidth="1"/>
    <col min="11522" max="11522" width="15" style="94" bestFit="1" customWidth="1"/>
    <col min="11523" max="11523" width="14.28515625" style="94" customWidth="1"/>
    <col min="11524" max="11524" width="14.140625" style="94" customWidth="1"/>
    <col min="11525" max="11525" width="11.5703125" style="94" customWidth="1"/>
    <col min="11526" max="11527" width="11.42578125" style="94" customWidth="1"/>
    <col min="11528" max="11528" width="0.140625" style="94" customWidth="1"/>
    <col min="11529" max="11529" width="14.140625" style="94" customWidth="1"/>
    <col min="11530" max="11772" width="9.140625" style="94"/>
    <col min="11773" max="11773" width="7.140625" style="94" customWidth="1"/>
    <col min="11774" max="11774" width="8.85546875" style="94" customWidth="1"/>
    <col min="11775" max="11775" width="30.28515625" style="94" customWidth="1"/>
    <col min="11776" max="11776" width="13.140625" style="94" bestFit="1" customWidth="1"/>
    <col min="11777" max="11777" width="14.140625" style="94" bestFit="1" customWidth="1"/>
    <col min="11778" max="11778" width="15" style="94" bestFit="1" customWidth="1"/>
    <col min="11779" max="11779" width="14.28515625" style="94" customWidth="1"/>
    <col min="11780" max="11780" width="14.140625" style="94" customWidth="1"/>
    <col min="11781" max="11781" width="11.5703125" style="94" customWidth="1"/>
    <col min="11782" max="11783" width="11.42578125" style="94" customWidth="1"/>
    <col min="11784" max="11784" width="0.140625" style="94" customWidth="1"/>
    <col min="11785" max="11785" width="14.140625" style="94" customWidth="1"/>
    <col min="11786" max="12028" width="9.140625" style="94"/>
    <col min="12029" max="12029" width="7.140625" style="94" customWidth="1"/>
    <col min="12030" max="12030" width="8.85546875" style="94" customWidth="1"/>
    <col min="12031" max="12031" width="30.28515625" style="94" customWidth="1"/>
    <col min="12032" max="12032" width="13.140625" style="94" bestFit="1" customWidth="1"/>
    <col min="12033" max="12033" width="14.140625" style="94" bestFit="1" customWidth="1"/>
    <col min="12034" max="12034" width="15" style="94" bestFit="1" customWidth="1"/>
    <col min="12035" max="12035" width="14.28515625" style="94" customWidth="1"/>
    <col min="12036" max="12036" width="14.140625" style="94" customWidth="1"/>
    <col min="12037" max="12037" width="11.5703125" style="94" customWidth="1"/>
    <col min="12038" max="12039" width="11.42578125" style="94" customWidth="1"/>
    <col min="12040" max="12040" width="0.140625" style="94" customWidth="1"/>
    <col min="12041" max="12041" width="14.140625" style="94" customWidth="1"/>
    <col min="12042" max="12284" width="9.140625" style="94"/>
    <col min="12285" max="12285" width="7.140625" style="94" customWidth="1"/>
    <col min="12286" max="12286" width="8.85546875" style="94" customWidth="1"/>
    <col min="12287" max="12287" width="30.28515625" style="94" customWidth="1"/>
    <col min="12288" max="12288" width="13.140625" style="94" bestFit="1" customWidth="1"/>
    <col min="12289" max="12289" width="14.140625" style="94" bestFit="1" customWidth="1"/>
    <col min="12290" max="12290" width="15" style="94" bestFit="1" customWidth="1"/>
    <col min="12291" max="12291" width="14.28515625" style="94" customWidth="1"/>
    <col min="12292" max="12292" width="14.140625" style="94" customWidth="1"/>
    <col min="12293" max="12293" width="11.5703125" style="94" customWidth="1"/>
    <col min="12294" max="12295" width="11.42578125" style="94" customWidth="1"/>
    <col min="12296" max="12296" width="0.140625" style="94" customWidth="1"/>
    <col min="12297" max="12297" width="14.140625" style="94" customWidth="1"/>
    <col min="12298" max="12540" width="9.140625" style="94"/>
    <col min="12541" max="12541" width="7.140625" style="94" customWidth="1"/>
    <col min="12542" max="12542" width="8.85546875" style="94" customWidth="1"/>
    <col min="12543" max="12543" width="30.28515625" style="94" customWidth="1"/>
    <col min="12544" max="12544" width="13.140625" style="94" bestFit="1" customWidth="1"/>
    <col min="12545" max="12545" width="14.140625" style="94" bestFit="1" customWidth="1"/>
    <col min="12546" max="12546" width="15" style="94" bestFit="1" customWidth="1"/>
    <col min="12547" max="12547" width="14.28515625" style="94" customWidth="1"/>
    <col min="12548" max="12548" width="14.140625" style="94" customWidth="1"/>
    <col min="12549" max="12549" width="11.5703125" style="94" customWidth="1"/>
    <col min="12550" max="12551" width="11.42578125" style="94" customWidth="1"/>
    <col min="12552" max="12552" width="0.140625" style="94" customWidth="1"/>
    <col min="12553" max="12553" width="14.140625" style="94" customWidth="1"/>
    <col min="12554" max="12796" width="9.140625" style="94"/>
    <col min="12797" max="12797" width="7.140625" style="94" customWidth="1"/>
    <col min="12798" max="12798" width="8.85546875" style="94" customWidth="1"/>
    <col min="12799" max="12799" width="30.28515625" style="94" customWidth="1"/>
    <col min="12800" max="12800" width="13.140625" style="94" bestFit="1" customWidth="1"/>
    <col min="12801" max="12801" width="14.140625" style="94" bestFit="1" customWidth="1"/>
    <col min="12802" max="12802" width="15" style="94" bestFit="1" customWidth="1"/>
    <col min="12803" max="12803" width="14.28515625" style="94" customWidth="1"/>
    <col min="12804" max="12804" width="14.140625" style="94" customWidth="1"/>
    <col min="12805" max="12805" width="11.5703125" style="94" customWidth="1"/>
    <col min="12806" max="12807" width="11.42578125" style="94" customWidth="1"/>
    <col min="12808" max="12808" width="0.140625" style="94" customWidth="1"/>
    <col min="12809" max="12809" width="14.140625" style="94" customWidth="1"/>
    <col min="12810" max="13052" width="9.140625" style="94"/>
    <col min="13053" max="13053" width="7.140625" style="94" customWidth="1"/>
    <col min="13054" max="13054" width="8.85546875" style="94" customWidth="1"/>
    <col min="13055" max="13055" width="30.28515625" style="94" customWidth="1"/>
    <col min="13056" max="13056" width="13.140625" style="94" bestFit="1" customWidth="1"/>
    <col min="13057" max="13057" width="14.140625" style="94" bestFit="1" customWidth="1"/>
    <col min="13058" max="13058" width="15" style="94" bestFit="1" customWidth="1"/>
    <col min="13059" max="13059" width="14.28515625" style="94" customWidth="1"/>
    <col min="13060" max="13060" width="14.140625" style="94" customWidth="1"/>
    <col min="13061" max="13061" width="11.5703125" style="94" customWidth="1"/>
    <col min="13062" max="13063" width="11.42578125" style="94" customWidth="1"/>
    <col min="13064" max="13064" width="0.140625" style="94" customWidth="1"/>
    <col min="13065" max="13065" width="14.140625" style="94" customWidth="1"/>
    <col min="13066" max="13308" width="9.140625" style="94"/>
    <col min="13309" max="13309" width="7.140625" style="94" customWidth="1"/>
    <col min="13310" max="13310" width="8.85546875" style="94" customWidth="1"/>
    <col min="13311" max="13311" width="30.28515625" style="94" customWidth="1"/>
    <col min="13312" max="13312" width="13.140625" style="94" bestFit="1" customWidth="1"/>
    <col min="13313" max="13313" width="14.140625" style="94" bestFit="1" customWidth="1"/>
    <col min="13314" max="13314" width="15" style="94" bestFit="1" customWidth="1"/>
    <col min="13315" max="13315" width="14.28515625" style="94" customWidth="1"/>
    <col min="13316" max="13316" width="14.140625" style="94" customWidth="1"/>
    <col min="13317" max="13317" width="11.5703125" style="94" customWidth="1"/>
    <col min="13318" max="13319" width="11.42578125" style="94" customWidth="1"/>
    <col min="13320" max="13320" width="0.140625" style="94" customWidth="1"/>
    <col min="13321" max="13321" width="14.140625" style="94" customWidth="1"/>
    <col min="13322" max="13564" width="9.140625" style="94"/>
    <col min="13565" max="13565" width="7.140625" style="94" customWidth="1"/>
    <col min="13566" max="13566" width="8.85546875" style="94" customWidth="1"/>
    <col min="13567" max="13567" width="30.28515625" style="94" customWidth="1"/>
    <col min="13568" max="13568" width="13.140625" style="94" bestFit="1" customWidth="1"/>
    <col min="13569" max="13569" width="14.140625" style="94" bestFit="1" customWidth="1"/>
    <col min="13570" max="13570" width="15" style="94" bestFit="1" customWidth="1"/>
    <col min="13571" max="13571" width="14.28515625" style="94" customWidth="1"/>
    <col min="13572" max="13572" width="14.140625" style="94" customWidth="1"/>
    <col min="13573" max="13573" width="11.5703125" style="94" customWidth="1"/>
    <col min="13574" max="13575" width="11.42578125" style="94" customWidth="1"/>
    <col min="13576" max="13576" width="0.140625" style="94" customWidth="1"/>
    <col min="13577" max="13577" width="14.140625" style="94" customWidth="1"/>
    <col min="13578" max="13820" width="9.140625" style="94"/>
    <col min="13821" max="13821" width="7.140625" style="94" customWidth="1"/>
    <col min="13822" max="13822" width="8.85546875" style="94" customWidth="1"/>
    <col min="13823" max="13823" width="30.28515625" style="94" customWidth="1"/>
    <col min="13824" max="13824" width="13.140625" style="94" bestFit="1" customWidth="1"/>
    <col min="13825" max="13825" width="14.140625" style="94" bestFit="1" customWidth="1"/>
    <col min="13826" max="13826" width="15" style="94" bestFit="1" customWidth="1"/>
    <col min="13827" max="13827" width="14.28515625" style="94" customWidth="1"/>
    <col min="13828" max="13828" width="14.140625" style="94" customWidth="1"/>
    <col min="13829" max="13829" width="11.5703125" style="94" customWidth="1"/>
    <col min="13830" max="13831" width="11.42578125" style="94" customWidth="1"/>
    <col min="13832" max="13832" width="0.140625" style="94" customWidth="1"/>
    <col min="13833" max="13833" width="14.140625" style="94" customWidth="1"/>
    <col min="13834" max="14076" width="9.140625" style="94"/>
    <col min="14077" max="14077" width="7.140625" style="94" customWidth="1"/>
    <col min="14078" max="14078" width="8.85546875" style="94" customWidth="1"/>
    <col min="14079" max="14079" width="30.28515625" style="94" customWidth="1"/>
    <col min="14080" max="14080" width="13.140625" style="94" bestFit="1" customWidth="1"/>
    <col min="14081" max="14081" width="14.140625" style="94" bestFit="1" customWidth="1"/>
    <col min="14082" max="14082" width="15" style="94" bestFit="1" customWidth="1"/>
    <col min="14083" max="14083" width="14.28515625" style="94" customWidth="1"/>
    <col min="14084" max="14084" width="14.140625" style="94" customWidth="1"/>
    <col min="14085" max="14085" width="11.5703125" style="94" customWidth="1"/>
    <col min="14086" max="14087" width="11.42578125" style="94" customWidth="1"/>
    <col min="14088" max="14088" width="0.140625" style="94" customWidth="1"/>
    <col min="14089" max="14089" width="14.140625" style="94" customWidth="1"/>
    <col min="14090" max="14332" width="9.140625" style="94"/>
    <col min="14333" max="14333" width="7.140625" style="94" customWidth="1"/>
    <col min="14334" max="14334" width="8.85546875" style="94" customWidth="1"/>
    <col min="14335" max="14335" width="30.28515625" style="94" customWidth="1"/>
    <col min="14336" max="14336" width="13.140625" style="94" bestFit="1" customWidth="1"/>
    <col min="14337" max="14337" width="14.140625" style="94" bestFit="1" customWidth="1"/>
    <col min="14338" max="14338" width="15" style="94" bestFit="1" customWidth="1"/>
    <col min="14339" max="14339" width="14.28515625" style="94" customWidth="1"/>
    <col min="14340" max="14340" width="14.140625" style="94" customWidth="1"/>
    <col min="14341" max="14341" width="11.5703125" style="94" customWidth="1"/>
    <col min="14342" max="14343" width="11.42578125" style="94" customWidth="1"/>
    <col min="14344" max="14344" width="0.140625" style="94" customWidth="1"/>
    <col min="14345" max="14345" width="14.140625" style="94" customWidth="1"/>
    <col min="14346" max="14588" width="9.140625" style="94"/>
    <col min="14589" max="14589" width="7.140625" style="94" customWidth="1"/>
    <col min="14590" max="14590" width="8.85546875" style="94" customWidth="1"/>
    <col min="14591" max="14591" width="30.28515625" style="94" customWidth="1"/>
    <col min="14592" max="14592" width="13.140625" style="94" bestFit="1" customWidth="1"/>
    <col min="14593" max="14593" width="14.140625" style="94" bestFit="1" customWidth="1"/>
    <col min="14594" max="14594" width="15" style="94" bestFit="1" customWidth="1"/>
    <col min="14595" max="14595" width="14.28515625" style="94" customWidth="1"/>
    <col min="14596" max="14596" width="14.140625" style="94" customWidth="1"/>
    <col min="14597" max="14597" width="11.5703125" style="94" customWidth="1"/>
    <col min="14598" max="14599" width="11.42578125" style="94" customWidth="1"/>
    <col min="14600" max="14600" width="0.140625" style="94" customWidth="1"/>
    <col min="14601" max="14601" width="14.140625" style="94" customWidth="1"/>
    <col min="14602" max="14844" width="9.140625" style="94"/>
    <col min="14845" max="14845" width="7.140625" style="94" customWidth="1"/>
    <col min="14846" max="14846" width="8.85546875" style="94" customWidth="1"/>
    <col min="14847" max="14847" width="30.28515625" style="94" customWidth="1"/>
    <col min="14848" max="14848" width="13.140625" style="94" bestFit="1" customWidth="1"/>
    <col min="14849" max="14849" width="14.140625" style="94" bestFit="1" customWidth="1"/>
    <col min="14850" max="14850" width="15" style="94" bestFit="1" customWidth="1"/>
    <col min="14851" max="14851" width="14.28515625" style="94" customWidth="1"/>
    <col min="14852" max="14852" width="14.140625" style="94" customWidth="1"/>
    <col min="14853" max="14853" width="11.5703125" style="94" customWidth="1"/>
    <col min="14854" max="14855" width="11.42578125" style="94" customWidth="1"/>
    <col min="14856" max="14856" width="0.140625" style="94" customWidth="1"/>
    <col min="14857" max="14857" width="14.140625" style="94" customWidth="1"/>
    <col min="14858" max="15100" width="9.140625" style="94"/>
    <col min="15101" max="15101" width="7.140625" style="94" customWidth="1"/>
    <col min="15102" max="15102" width="8.85546875" style="94" customWidth="1"/>
    <col min="15103" max="15103" width="30.28515625" style="94" customWidth="1"/>
    <col min="15104" max="15104" width="13.140625" style="94" bestFit="1" customWidth="1"/>
    <col min="15105" max="15105" width="14.140625" style="94" bestFit="1" customWidth="1"/>
    <col min="15106" max="15106" width="15" style="94" bestFit="1" customWidth="1"/>
    <col min="15107" max="15107" width="14.28515625" style="94" customWidth="1"/>
    <col min="15108" max="15108" width="14.140625" style="94" customWidth="1"/>
    <col min="15109" max="15109" width="11.5703125" style="94" customWidth="1"/>
    <col min="15110" max="15111" width="11.42578125" style="94" customWidth="1"/>
    <col min="15112" max="15112" width="0.140625" style="94" customWidth="1"/>
    <col min="15113" max="15113" width="14.140625" style="94" customWidth="1"/>
    <col min="15114" max="15356" width="9.140625" style="94"/>
    <col min="15357" max="15357" width="7.140625" style="94" customWidth="1"/>
    <col min="15358" max="15358" width="8.85546875" style="94" customWidth="1"/>
    <col min="15359" max="15359" width="30.28515625" style="94" customWidth="1"/>
    <col min="15360" max="15360" width="13.140625" style="94" bestFit="1" customWidth="1"/>
    <col min="15361" max="15361" width="14.140625" style="94" bestFit="1" customWidth="1"/>
    <col min="15362" max="15362" width="15" style="94" bestFit="1" customWidth="1"/>
    <col min="15363" max="15363" width="14.28515625" style="94" customWidth="1"/>
    <col min="15364" max="15364" width="14.140625" style="94" customWidth="1"/>
    <col min="15365" max="15365" width="11.5703125" style="94" customWidth="1"/>
    <col min="15366" max="15367" width="11.42578125" style="94" customWidth="1"/>
    <col min="15368" max="15368" width="0.140625" style="94" customWidth="1"/>
    <col min="15369" max="15369" width="14.140625" style="94" customWidth="1"/>
    <col min="15370" max="15612" width="9.140625" style="94"/>
    <col min="15613" max="15613" width="7.140625" style="94" customWidth="1"/>
    <col min="15614" max="15614" width="8.85546875" style="94" customWidth="1"/>
    <col min="15615" max="15615" width="30.28515625" style="94" customWidth="1"/>
    <col min="15616" max="15616" width="13.140625" style="94" bestFit="1" customWidth="1"/>
    <col min="15617" max="15617" width="14.140625" style="94" bestFit="1" customWidth="1"/>
    <col min="15618" max="15618" width="15" style="94" bestFit="1" customWidth="1"/>
    <col min="15619" max="15619" width="14.28515625" style="94" customWidth="1"/>
    <col min="15620" max="15620" width="14.140625" style="94" customWidth="1"/>
    <col min="15621" max="15621" width="11.5703125" style="94" customWidth="1"/>
    <col min="15622" max="15623" width="11.42578125" style="94" customWidth="1"/>
    <col min="15624" max="15624" width="0.140625" style="94" customWidth="1"/>
    <col min="15625" max="15625" width="14.140625" style="94" customWidth="1"/>
    <col min="15626" max="15868" width="9.140625" style="94"/>
    <col min="15869" max="15869" width="7.140625" style="94" customWidth="1"/>
    <col min="15870" max="15870" width="8.85546875" style="94" customWidth="1"/>
    <col min="15871" max="15871" width="30.28515625" style="94" customWidth="1"/>
    <col min="15872" max="15872" width="13.140625" style="94" bestFit="1" customWidth="1"/>
    <col min="15873" max="15873" width="14.140625" style="94" bestFit="1" customWidth="1"/>
    <col min="15874" max="15874" width="15" style="94" bestFit="1" customWidth="1"/>
    <col min="15875" max="15875" width="14.28515625" style="94" customWidth="1"/>
    <col min="15876" max="15876" width="14.140625" style="94" customWidth="1"/>
    <col min="15877" max="15877" width="11.5703125" style="94" customWidth="1"/>
    <col min="15878" max="15879" width="11.42578125" style="94" customWidth="1"/>
    <col min="15880" max="15880" width="0.140625" style="94" customWidth="1"/>
    <col min="15881" max="15881" width="14.140625" style="94" customWidth="1"/>
    <col min="15882" max="16124" width="9.140625" style="94"/>
    <col min="16125" max="16125" width="7.140625" style="94" customWidth="1"/>
    <col min="16126" max="16126" width="8.85546875" style="94" customWidth="1"/>
    <col min="16127" max="16127" width="30.28515625" style="94" customWidth="1"/>
    <col min="16128" max="16128" width="13.140625" style="94" bestFit="1" customWidth="1"/>
    <col min="16129" max="16129" width="14.140625" style="94" bestFit="1" customWidth="1"/>
    <col min="16130" max="16130" width="15" style="94" bestFit="1" customWidth="1"/>
    <col min="16131" max="16131" width="14.28515625" style="94" customWidth="1"/>
    <col min="16132" max="16132" width="14.140625" style="94" customWidth="1"/>
    <col min="16133" max="16133" width="11.5703125" style="94" customWidth="1"/>
    <col min="16134" max="16135" width="11.42578125" style="94" customWidth="1"/>
    <col min="16136" max="16136" width="0.140625" style="94" customWidth="1"/>
    <col min="16137" max="16137" width="14.140625" style="94" customWidth="1"/>
    <col min="16138" max="16384" width="9.140625" style="94"/>
  </cols>
  <sheetData>
    <row r="1" spans="2:11" ht="21">
      <c r="B1" s="176"/>
      <c r="C1" s="176"/>
      <c r="D1" s="176"/>
      <c r="E1" s="176"/>
      <c r="F1" s="176"/>
      <c r="G1" s="176"/>
      <c r="H1" s="176"/>
      <c r="I1" s="176"/>
      <c r="J1" s="100"/>
      <c r="K1" s="156"/>
    </row>
    <row r="2" spans="2:11" ht="21">
      <c r="B2" s="145"/>
      <c r="C2" s="145"/>
      <c r="D2" s="145"/>
      <c r="E2" s="145"/>
      <c r="F2" s="145"/>
      <c r="G2" s="145"/>
      <c r="H2" s="145"/>
      <c r="I2" s="145"/>
      <c r="J2" s="100"/>
      <c r="K2" s="156"/>
    </row>
    <row r="3" spans="2:11" ht="15" customHeight="1">
      <c r="B3" s="177"/>
      <c r="C3" s="177"/>
      <c r="D3" s="177"/>
      <c r="E3" s="177"/>
      <c r="F3" s="177"/>
      <c r="G3" s="177"/>
      <c r="H3" s="177"/>
      <c r="I3" s="177"/>
      <c r="J3" s="156"/>
      <c r="K3" s="156"/>
    </row>
    <row r="4" spans="2:11" ht="15" customHeight="1">
      <c r="B4" s="178"/>
      <c r="C4" s="178"/>
      <c r="D4" s="178"/>
      <c r="E4" s="178"/>
      <c r="F4" s="178"/>
      <c r="G4" s="178"/>
      <c r="H4" s="178"/>
      <c r="I4" s="178"/>
      <c r="J4" s="156"/>
      <c r="K4" s="156"/>
    </row>
    <row r="5" spans="2:11" s="93" customFormat="1">
      <c r="B5" s="179" t="s">
        <v>0</v>
      </c>
      <c r="C5" s="179"/>
      <c r="D5" s="179"/>
      <c r="E5" s="179"/>
      <c r="F5" s="179"/>
      <c r="G5" s="179"/>
      <c r="H5" s="179"/>
      <c r="I5" s="179"/>
    </row>
    <row r="6" spans="2:11" s="93" customFormat="1" ht="25.5">
      <c r="B6" s="112" t="s">
        <v>0</v>
      </c>
      <c r="C6" s="112" t="s">
        <v>1</v>
      </c>
      <c r="D6" s="112" t="s">
        <v>2</v>
      </c>
      <c r="E6" s="112" t="s">
        <v>3</v>
      </c>
      <c r="F6" s="112" t="s">
        <v>4</v>
      </c>
      <c r="G6" s="111" t="s">
        <v>5</v>
      </c>
      <c r="H6" s="111" t="s">
        <v>6</v>
      </c>
      <c r="I6" s="111" t="s">
        <v>7</v>
      </c>
    </row>
    <row r="7" spans="2:11" s="93" customFormat="1">
      <c r="B7" s="111"/>
      <c r="C7" s="170" t="s">
        <v>8</v>
      </c>
      <c r="D7" s="171"/>
      <c r="E7" s="171"/>
      <c r="F7" s="171"/>
      <c r="G7" s="171"/>
      <c r="H7" s="171"/>
      <c r="I7" s="172"/>
    </row>
    <row r="8" spans="2:11" ht="45">
      <c r="B8" s="173">
        <v>1</v>
      </c>
      <c r="C8" s="157">
        <v>1</v>
      </c>
      <c r="D8" s="154" t="s">
        <v>9</v>
      </c>
      <c r="E8" s="155" t="s">
        <v>10</v>
      </c>
      <c r="F8" s="113">
        <v>1</v>
      </c>
      <c r="G8" s="158">
        <f>Veículos!D7</f>
        <v>17514</v>
      </c>
      <c r="H8" s="159">
        <f>G8*F8</f>
        <v>17514</v>
      </c>
      <c r="I8" s="159">
        <f>H8*12</f>
        <v>210168</v>
      </c>
      <c r="J8" s="160"/>
      <c r="K8" s="160"/>
    </row>
    <row r="9" spans="2:11" ht="75">
      <c r="B9" s="174"/>
      <c r="C9" s="157">
        <v>2</v>
      </c>
      <c r="D9" s="154" t="s">
        <v>11</v>
      </c>
      <c r="E9" s="155" t="s">
        <v>12</v>
      </c>
      <c r="F9" s="113">
        <v>3</v>
      </c>
      <c r="G9" s="158">
        <f>'MOTORISTA 44hs'!D137</f>
        <v>9263.58</v>
      </c>
      <c r="H9" s="159">
        <f>G9*F9</f>
        <v>27790.74</v>
      </c>
      <c r="I9" s="159">
        <f>H9*12</f>
        <v>333488.88</v>
      </c>
      <c r="J9" s="160"/>
      <c r="K9" s="160"/>
    </row>
    <row r="10" spans="2:11">
      <c r="B10" s="174"/>
      <c r="C10" s="170" t="s">
        <v>13</v>
      </c>
      <c r="D10" s="171"/>
      <c r="E10" s="171"/>
      <c r="F10" s="171"/>
      <c r="G10" s="171"/>
      <c r="H10" s="171"/>
      <c r="I10" s="172"/>
      <c r="J10" s="160"/>
      <c r="K10" s="160"/>
    </row>
    <row r="11" spans="2:11" ht="45">
      <c r="B11" s="174"/>
      <c r="C11" s="157">
        <v>3</v>
      </c>
      <c r="D11" s="154" t="s">
        <v>14</v>
      </c>
      <c r="E11" s="155" t="s">
        <v>15</v>
      </c>
      <c r="F11" s="113">
        <v>500</v>
      </c>
      <c r="G11" s="158">
        <f>Combustível!H2</f>
        <v>5.81</v>
      </c>
      <c r="H11" s="159">
        <f>G11*F11</f>
        <v>2905</v>
      </c>
      <c r="I11" s="159">
        <f>H11*12</f>
        <v>34860</v>
      </c>
      <c r="J11" s="160"/>
      <c r="K11" s="160"/>
    </row>
    <row r="12" spans="2:11" ht="45">
      <c r="B12" s="174"/>
      <c r="C12" s="157">
        <v>4</v>
      </c>
      <c r="D12" s="154" t="s">
        <v>16</v>
      </c>
      <c r="E12" s="155" t="s">
        <v>15</v>
      </c>
      <c r="F12" s="113">
        <v>300</v>
      </c>
      <c r="G12" s="158">
        <f>Combustível!F3</f>
        <v>5.94</v>
      </c>
      <c r="H12" s="159">
        <f>G12*F12</f>
        <v>1782</v>
      </c>
      <c r="I12" s="159">
        <f>H12*12</f>
        <v>21384</v>
      </c>
      <c r="J12" s="160"/>
      <c r="K12" s="160"/>
    </row>
    <row r="13" spans="2:11" ht="45">
      <c r="B13" s="174"/>
      <c r="C13" s="157">
        <v>5</v>
      </c>
      <c r="D13" s="154" t="s">
        <v>17</v>
      </c>
      <c r="E13" s="155" t="s">
        <v>18</v>
      </c>
      <c r="F13" s="144">
        <v>8</v>
      </c>
      <c r="G13" s="158">
        <f>Veículos!D8</f>
        <v>4500</v>
      </c>
      <c r="H13" s="159">
        <f>G13*F13</f>
        <v>36000</v>
      </c>
      <c r="I13" s="159">
        <f>H13*12</f>
        <v>432000</v>
      </c>
      <c r="J13" s="160"/>
      <c r="K13" s="160"/>
    </row>
    <row r="14" spans="2:11" ht="45">
      <c r="B14" s="175"/>
      <c r="C14" s="157">
        <v>6</v>
      </c>
      <c r="D14" s="154" t="s">
        <v>19</v>
      </c>
      <c r="E14" s="155" t="s">
        <v>10</v>
      </c>
      <c r="F14" s="144">
        <v>1</v>
      </c>
      <c r="G14" s="158">
        <v>3000</v>
      </c>
      <c r="H14" s="159">
        <f>G14*F14</f>
        <v>3000</v>
      </c>
      <c r="I14" s="161">
        <f>H14*12</f>
        <v>36000</v>
      </c>
      <c r="J14" s="160"/>
      <c r="K14" s="160"/>
    </row>
    <row r="15" spans="2:11">
      <c r="B15" s="165" t="s">
        <v>20</v>
      </c>
      <c r="C15" s="165"/>
      <c r="D15" s="165"/>
      <c r="E15" s="165"/>
      <c r="F15" s="165"/>
      <c r="G15" s="165"/>
      <c r="H15" s="167">
        <f>SUM(H8:H9,H11:H14)</f>
        <v>88991.74</v>
      </c>
      <c r="I15" s="168"/>
      <c r="J15" s="162"/>
      <c r="K15" s="156"/>
    </row>
    <row r="16" spans="2:11">
      <c r="B16" s="165" t="s">
        <v>21</v>
      </c>
      <c r="C16" s="165"/>
      <c r="D16" s="165"/>
      <c r="E16" s="165"/>
      <c r="F16" s="165"/>
      <c r="G16" s="165"/>
      <c r="H16" s="166">
        <f>SUM(I8:I9,I11:I14)</f>
        <v>1067900.8799999999</v>
      </c>
      <c r="I16" s="166"/>
      <c r="J16" s="156"/>
      <c r="K16" s="156"/>
    </row>
    <row r="17" spans="2:9" ht="35.25" customHeight="1">
      <c r="B17" s="169" t="s">
        <v>22</v>
      </c>
      <c r="C17" s="169"/>
      <c r="D17" s="169"/>
      <c r="E17" s="169"/>
      <c r="F17" s="169"/>
      <c r="G17" s="169"/>
      <c r="H17" s="169"/>
      <c r="I17" s="169"/>
    </row>
    <row r="18" spans="2:9">
      <c r="B18" s="156"/>
      <c r="C18" s="156"/>
      <c r="D18" s="156"/>
      <c r="E18" s="156"/>
      <c r="F18" s="156"/>
      <c r="G18" s="162"/>
      <c r="H18" s="163"/>
      <c r="I18" s="164"/>
    </row>
  </sheetData>
  <mergeCells count="12">
    <mergeCell ref="C10:I10"/>
    <mergeCell ref="B8:B14"/>
    <mergeCell ref="B1:I1"/>
    <mergeCell ref="B3:I3"/>
    <mergeCell ref="B4:I4"/>
    <mergeCell ref="B5:I5"/>
    <mergeCell ref="C7:I7"/>
    <mergeCell ref="B15:G15"/>
    <mergeCell ref="B16:G16"/>
    <mergeCell ref="H16:I16"/>
    <mergeCell ref="H15:I15"/>
    <mergeCell ref="B17:I17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F143"/>
  <sheetViews>
    <sheetView showGridLines="0" topLeftCell="A49" zoomScaleNormal="100" workbookViewId="0">
      <selection activeCell="D59" sqref="D59"/>
    </sheetView>
  </sheetViews>
  <sheetFormatPr defaultRowHeight="12.75"/>
  <cols>
    <col min="1" max="1" width="5" style="13" customWidth="1"/>
    <col min="2" max="2" width="47.7109375" style="13" customWidth="1"/>
    <col min="3" max="3" width="9.85546875" style="13" bestFit="1" customWidth="1"/>
    <col min="4" max="4" width="24.28515625" style="13" customWidth="1"/>
    <col min="5" max="16384" width="9.140625" style="13"/>
  </cols>
  <sheetData>
    <row r="1" spans="1:6" ht="12.75" customHeight="1">
      <c r="A1" s="203" t="s">
        <v>23</v>
      </c>
      <c r="B1" s="204"/>
      <c r="C1" s="204"/>
      <c r="D1" s="204"/>
    </row>
    <row r="2" spans="1:6" ht="12.75" customHeight="1">
      <c r="A2" s="203" t="s">
        <v>24</v>
      </c>
      <c r="B2" s="204"/>
      <c r="C2" s="204"/>
      <c r="D2" s="204"/>
    </row>
    <row r="3" spans="1:6" ht="12.75" customHeight="1">
      <c r="A3" s="203" t="s">
        <v>25</v>
      </c>
      <c r="B3" s="204"/>
      <c r="C3" s="204"/>
      <c r="D3" s="204"/>
    </row>
    <row r="4" spans="1:6" ht="15" customHeight="1">
      <c r="A4" s="203" t="s">
        <v>26</v>
      </c>
      <c r="B4" s="204"/>
      <c r="C4" s="204"/>
      <c r="D4" s="204"/>
    </row>
    <row r="5" spans="1:6" ht="3.75" customHeight="1">
      <c r="A5" s="203"/>
      <c r="B5" s="204"/>
      <c r="C5" s="204"/>
      <c r="D5" s="204"/>
    </row>
    <row r="6" spans="1:6" ht="13.5" thickBot="1">
      <c r="A6" s="216" t="s">
        <v>27</v>
      </c>
      <c r="B6" s="217"/>
      <c r="C6" s="217"/>
      <c r="D6" s="217"/>
    </row>
    <row r="7" spans="1:6">
      <c r="A7" s="218" t="s">
        <v>28</v>
      </c>
      <c r="B7" s="219"/>
      <c r="C7" s="219"/>
      <c r="D7" s="220"/>
    </row>
    <row r="8" spans="1:6" ht="13.5" customHeight="1" thickBot="1">
      <c r="A8" s="216" t="s">
        <v>29</v>
      </c>
      <c r="B8" s="217"/>
      <c r="C8" s="217"/>
      <c r="D8" s="228"/>
    </row>
    <row r="9" spans="1:6" ht="13.5" thickBot="1">
      <c r="A9" s="229" t="s">
        <v>30</v>
      </c>
      <c r="B9" s="230"/>
      <c r="C9" s="230"/>
      <c r="D9" s="230"/>
    </row>
    <row r="10" spans="1:6">
      <c r="A10" s="3" t="s">
        <v>31</v>
      </c>
      <c r="B10" s="231" t="s">
        <v>32</v>
      </c>
      <c r="C10" s="231"/>
      <c r="D10" s="4" t="s">
        <v>33</v>
      </c>
    </row>
    <row r="11" spans="1:6">
      <c r="A11" s="5" t="s">
        <v>34</v>
      </c>
      <c r="B11" s="232" t="s">
        <v>35</v>
      </c>
      <c r="C11" s="232"/>
      <c r="D11" s="6" t="s">
        <v>36</v>
      </c>
    </row>
    <row r="12" spans="1:6" ht="25.5">
      <c r="A12" s="5" t="s">
        <v>37</v>
      </c>
      <c r="B12" s="233" t="s">
        <v>38</v>
      </c>
      <c r="C12" s="234"/>
      <c r="D12" s="96" t="s">
        <v>39</v>
      </c>
    </row>
    <row r="13" spans="1:6" ht="13.5" thickBot="1">
      <c r="A13" s="7" t="s">
        <v>40</v>
      </c>
      <c r="B13" s="221" t="s">
        <v>41</v>
      </c>
      <c r="C13" s="221"/>
      <c r="D13" s="8">
        <v>24</v>
      </c>
    </row>
    <row r="14" spans="1:6" ht="13.5" thickBot="1">
      <c r="A14" s="224" t="s">
        <v>42</v>
      </c>
      <c r="B14" s="225"/>
      <c r="C14" s="225"/>
      <c r="D14" s="225"/>
    </row>
    <row r="15" spans="1:6" ht="25.5">
      <c r="A15" s="74">
        <v>1</v>
      </c>
      <c r="B15" s="75" t="s">
        <v>43</v>
      </c>
      <c r="C15" s="226" t="s">
        <v>44</v>
      </c>
      <c r="D15" s="227"/>
    </row>
    <row r="16" spans="1:6">
      <c r="A16" s="10">
        <v>2</v>
      </c>
      <c r="B16" s="205" t="s">
        <v>45</v>
      </c>
      <c r="C16" s="200"/>
      <c r="D16" s="11">
        <v>3300.94</v>
      </c>
      <c r="F16" s="95"/>
    </row>
    <row r="17" spans="1:4">
      <c r="A17" s="10">
        <v>3</v>
      </c>
      <c r="B17" s="205" t="s">
        <v>46</v>
      </c>
      <c r="C17" s="206"/>
      <c r="D17" s="12" t="s">
        <v>47</v>
      </c>
    </row>
    <row r="18" spans="1:4">
      <c r="A18" s="1">
        <v>4</v>
      </c>
      <c r="B18" s="97" t="s">
        <v>48</v>
      </c>
      <c r="C18" s="105"/>
      <c r="D18" s="99" t="s">
        <v>49</v>
      </c>
    </row>
    <row r="19" spans="1:4" ht="13.5" thickBot="1">
      <c r="A19" s="2">
        <v>5</v>
      </c>
      <c r="B19" s="207" t="s">
        <v>50</v>
      </c>
      <c r="C19" s="208"/>
      <c r="D19" s="98">
        <v>45658</v>
      </c>
    </row>
    <row r="20" spans="1:4" ht="13.5" thickBot="1">
      <c r="A20" s="209" t="s">
        <v>51</v>
      </c>
      <c r="B20" s="210"/>
      <c r="C20" s="210"/>
      <c r="D20" s="210"/>
    </row>
    <row r="21" spans="1:4" ht="13.5" thickBot="1">
      <c r="A21" s="104">
        <v>1</v>
      </c>
      <c r="B21" s="222" t="s">
        <v>52</v>
      </c>
      <c r="C21" s="223"/>
      <c r="D21" s="14" t="s">
        <v>53</v>
      </c>
    </row>
    <row r="22" spans="1:4">
      <c r="A22" s="15" t="s">
        <v>31</v>
      </c>
      <c r="B22" s="201" t="s">
        <v>54</v>
      </c>
      <c r="C22" s="201"/>
      <c r="D22" s="16">
        <f>D16</f>
        <v>3300.94</v>
      </c>
    </row>
    <row r="23" spans="1:4">
      <c r="A23" s="17" t="s">
        <v>34</v>
      </c>
      <c r="B23" s="103" t="s">
        <v>55</v>
      </c>
      <c r="C23" s="18">
        <v>0</v>
      </c>
      <c r="D23" s="19">
        <f>C23*D22</f>
        <v>0</v>
      </c>
    </row>
    <row r="24" spans="1:4">
      <c r="A24" s="17" t="s">
        <v>37</v>
      </c>
      <c r="B24" s="211" t="s">
        <v>56</v>
      </c>
      <c r="C24" s="211"/>
      <c r="D24" s="19">
        <v>0</v>
      </c>
    </row>
    <row r="25" spans="1:4">
      <c r="A25" s="17" t="s">
        <v>57</v>
      </c>
      <c r="B25" s="103" t="s">
        <v>58</v>
      </c>
      <c r="C25" s="20">
        <v>0</v>
      </c>
      <c r="D25" s="19">
        <v>0</v>
      </c>
    </row>
    <row r="26" spans="1:4">
      <c r="A26" s="17" t="s">
        <v>59</v>
      </c>
      <c r="B26" s="211" t="s">
        <v>60</v>
      </c>
      <c r="C26" s="211"/>
      <c r="D26" s="19">
        <f>D22/220*0.2*0*15</f>
        <v>0</v>
      </c>
    </row>
    <row r="27" spans="1:4">
      <c r="A27" s="17" t="s">
        <v>61</v>
      </c>
      <c r="B27" s="211" t="s">
        <v>62</v>
      </c>
      <c r="C27" s="211"/>
      <c r="D27" s="19">
        <v>0</v>
      </c>
    </row>
    <row r="28" spans="1:4">
      <c r="A28" s="21" t="s">
        <v>63</v>
      </c>
      <c r="B28" s="212" t="s">
        <v>64</v>
      </c>
      <c r="C28" s="212"/>
      <c r="D28" s="22">
        <v>0</v>
      </c>
    </row>
    <row r="29" spans="1:4" ht="13.5" thickBot="1">
      <c r="A29" s="197" t="s">
        <v>65</v>
      </c>
      <c r="B29" s="213"/>
      <c r="C29" s="198"/>
      <c r="D29" s="23">
        <f>ROUND(SUM(D22:D28),2)</f>
        <v>3300.94</v>
      </c>
    </row>
    <row r="30" spans="1:4" ht="13.5" thickBot="1">
      <c r="A30" s="82" t="s">
        <v>66</v>
      </c>
      <c r="B30" s="71"/>
      <c r="C30" s="24"/>
      <c r="D30" s="25"/>
    </row>
    <row r="31" spans="1:4" ht="13.5" thickBot="1">
      <c r="A31" s="189" t="s">
        <v>67</v>
      </c>
      <c r="B31" s="190"/>
      <c r="C31" s="190"/>
      <c r="D31" s="191"/>
    </row>
    <row r="32" spans="1:4" ht="13.5" thickBot="1">
      <c r="A32" s="189" t="s">
        <v>68</v>
      </c>
      <c r="B32" s="190"/>
      <c r="C32" s="190"/>
      <c r="D32" s="191"/>
    </row>
    <row r="33" spans="1:5" ht="13.5" thickBot="1">
      <c r="A33" s="27" t="s">
        <v>69</v>
      </c>
      <c r="B33" s="28" t="s">
        <v>70</v>
      </c>
      <c r="C33" s="29" t="s">
        <v>71</v>
      </c>
      <c r="D33" s="30" t="s">
        <v>53</v>
      </c>
    </row>
    <row r="34" spans="1:5">
      <c r="A34" s="9" t="s">
        <v>31</v>
      </c>
      <c r="B34" s="31" t="s">
        <v>72</v>
      </c>
      <c r="C34" s="32">
        <v>8.3299999999999999E-2</v>
      </c>
      <c r="D34" s="11">
        <f>ROUND(D$29*C34,2)</f>
        <v>274.97000000000003</v>
      </c>
    </row>
    <row r="35" spans="1:5">
      <c r="A35" s="10" t="s">
        <v>34</v>
      </c>
      <c r="B35" s="33" t="s">
        <v>73</v>
      </c>
      <c r="C35" s="34">
        <v>0.121</v>
      </c>
      <c r="D35" s="11">
        <f>ROUND(D$29*C35,2)</f>
        <v>399.41</v>
      </c>
    </row>
    <row r="36" spans="1:5" ht="13.5" thickBot="1">
      <c r="A36" s="180" t="s">
        <v>74</v>
      </c>
      <c r="B36" s="181"/>
      <c r="C36" s="76">
        <f>SUM(A34:C35)</f>
        <v>0.20430000000000001</v>
      </c>
      <c r="D36" s="11">
        <f>SUM(D34:D35)</f>
        <v>674.38</v>
      </c>
    </row>
    <row r="37" spans="1:5" ht="25.5">
      <c r="A37" s="1" t="s">
        <v>75</v>
      </c>
      <c r="B37" s="77" t="s">
        <v>76</v>
      </c>
      <c r="C37" s="78">
        <f>C36*C52</f>
        <v>7.5200000000000003E-2</v>
      </c>
      <c r="D37" s="11">
        <f>ROUND(D$29*C37,2)</f>
        <v>248.23</v>
      </c>
      <c r="E37" s="90"/>
    </row>
    <row r="38" spans="1:5">
      <c r="A38" s="182" t="s">
        <v>77</v>
      </c>
      <c r="B38" s="183"/>
      <c r="C38" s="183"/>
      <c r="D38" s="11">
        <f>SUM(D36:D37)</f>
        <v>922.61</v>
      </c>
    </row>
    <row r="39" spans="1:5" ht="31.5" customHeight="1">
      <c r="A39" s="236" t="s">
        <v>78</v>
      </c>
      <c r="B39" s="236"/>
      <c r="C39" s="236"/>
      <c r="D39" s="236"/>
    </row>
    <row r="40" spans="1:5" ht="22.5" customHeight="1">
      <c r="A40" s="236" t="s">
        <v>79</v>
      </c>
      <c r="B40" s="236"/>
      <c r="C40" s="236"/>
      <c r="D40" s="236"/>
    </row>
    <row r="41" spans="1:5" ht="33" customHeight="1" thickBot="1">
      <c r="A41" s="237" t="s">
        <v>80</v>
      </c>
      <c r="B41" s="237"/>
      <c r="C41" s="237"/>
      <c r="D41" s="237"/>
    </row>
    <row r="42" spans="1:5" ht="24.75" customHeight="1" thickBot="1">
      <c r="A42" s="194" t="s">
        <v>81</v>
      </c>
      <c r="B42" s="214"/>
      <c r="C42" s="214"/>
      <c r="D42" s="195"/>
    </row>
    <row r="43" spans="1:5" ht="13.5" thickBot="1">
      <c r="A43" s="27" t="s">
        <v>82</v>
      </c>
      <c r="B43" s="101" t="s">
        <v>83</v>
      </c>
      <c r="C43" s="29" t="s">
        <v>71</v>
      </c>
      <c r="D43" s="30" t="s">
        <v>53</v>
      </c>
    </row>
    <row r="44" spans="1:5">
      <c r="A44" s="9" t="s">
        <v>31</v>
      </c>
      <c r="B44" s="31" t="s">
        <v>84</v>
      </c>
      <c r="C44" s="32">
        <v>0.2</v>
      </c>
      <c r="D44" s="11">
        <f>ROUND(D$29*C44,2)</f>
        <v>660.19</v>
      </c>
    </row>
    <row r="45" spans="1:5">
      <c r="A45" s="10" t="s">
        <v>34</v>
      </c>
      <c r="B45" s="33" t="s">
        <v>85</v>
      </c>
      <c r="C45" s="34">
        <v>2.5000000000000001E-2</v>
      </c>
      <c r="D45" s="11">
        <f t="shared" ref="D45:D51" si="0">ROUND(D$29*C45,2)</f>
        <v>82.52</v>
      </c>
    </row>
    <row r="46" spans="1:5">
      <c r="A46" s="10" t="s">
        <v>37</v>
      </c>
      <c r="B46" s="33" t="s">
        <v>86</v>
      </c>
      <c r="C46" s="92">
        <v>0.03</v>
      </c>
      <c r="D46" s="11">
        <f t="shared" si="0"/>
        <v>99.03</v>
      </c>
    </row>
    <row r="47" spans="1:5">
      <c r="A47" s="10" t="s">
        <v>57</v>
      </c>
      <c r="B47" s="33" t="s">
        <v>87</v>
      </c>
      <c r="C47" s="34">
        <v>1.4999999999999999E-2</v>
      </c>
      <c r="D47" s="11">
        <f t="shared" si="0"/>
        <v>49.51</v>
      </c>
    </row>
    <row r="48" spans="1:5">
      <c r="A48" s="10" t="s">
        <v>59</v>
      </c>
      <c r="B48" s="33" t="s">
        <v>88</v>
      </c>
      <c r="C48" s="34">
        <v>0.01</v>
      </c>
      <c r="D48" s="11">
        <f t="shared" si="0"/>
        <v>33.01</v>
      </c>
    </row>
    <row r="49" spans="1:5">
      <c r="A49" s="10" t="s">
        <v>89</v>
      </c>
      <c r="B49" s="33" t="s">
        <v>90</v>
      </c>
      <c r="C49" s="34">
        <v>6.0000000000000001E-3</v>
      </c>
      <c r="D49" s="11">
        <f t="shared" si="0"/>
        <v>19.809999999999999</v>
      </c>
    </row>
    <row r="50" spans="1:5">
      <c r="A50" s="10" t="s">
        <v>61</v>
      </c>
      <c r="B50" s="33" t="s">
        <v>91</v>
      </c>
      <c r="C50" s="34">
        <v>2E-3</v>
      </c>
      <c r="D50" s="11">
        <f t="shared" si="0"/>
        <v>6.6</v>
      </c>
    </row>
    <row r="51" spans="1:5">
      <c r="A51" s="1" t="s">
        <v>63</v>
      </c>
      <c r="B51" s="35" t="s">
        <v>92</v>
      </c>
      <c r="C51" s="34">
        <v>0.08</v>
      </c>
      <c r="D51" s="11">
        <f t="shared" si="0"/>
        <v>264.08</v>
      </c>
    </row>
    <row r="52" spans="1:5" ht="13.5" thickBot="1">
      <c r="A52" s="197" t="s">
        <v>93</v>
      </c>
      <c r="B52" s="198"/>
      <c r="C52" s="36">
        <f>SUM(C44:C51)</f>
        <v>0.36799999999999999</v>
      </c>
      <c r="D52" s="37">
        <f>SUM(D44:D51)</f>
        <v>1214.75</v>
      </c>
    </row>
    <row r="53" spans="1:5">
      <c r="A53" s="73" t="s">
        <v>94</v>
      </c>
      <c r="B53" s="79"/>
      <c r="C53" s="80"/>
      <c r="D53" s="81"/>
      <c r="E53" s="82"/>
    </row>
    <row r="54" spans="1:5">
      <c r="A54" s="73" t="s">
        <v>95</v>
      </c>
      <c r="B54" s="79"/>
      <c r="C54" s="80"/>
      <c r="D54" s="81"/>
      <c r="E54" s="82"/>
    </row>
    <row r="55" spans="1:5" ht="13.5" thickBot="1">
      <c r="A55" s="82" t="s">
        <v>96</v>
      </c>
      <c r="B55" s="79"/>
      <c r="C55" s="80"/>
      <c r="D55" s="81"/>
      <c r="E55" s="82"/>
    </row>
    <row r="56" spans="1:5" ht="13.5" thickBot="1">
      <c r="A56" s="189" t="s">
        <v>97</v>
      </c>
      <c r="B56" s="190"/>
      <c r="C56" s="190"/>
      <c r="D56" s="191"/>
    </row>
    <row r="57" spans="1:5" ht="13.5" thickBot="1">
      <c r="A57" s="27" t="s">
        <v>98</v>
      </c>
      <c r="B57" s="199" t="s">
        <v>99</v>
      </c>
      <c r="C57" s="188"/>
      <c r="D57" s="38" t="s">
        <v>53</v>
      </c>
    </row>
    <row r="58" spans="1:5">
      <c r="A58" s="3" t="s">
        <v>31</v>
      </c>
      <c r="B58" s="200" t="s">
        <v>100</v>
      </c>
      <c r="C58" s="201"/>
      <c r="D58" s="11">
        <f>5.5*2*22-6%*D22</f>
        <v>43.94</v>
      </c>
    </row>
    <row r="59" spans="1:5">
      <c r="A59" s="5" t="s">
        <v>34</v>
      </c>
      <c r="B59" s="206" t="s">
        <v>101</v>
      </c>
      <c r="C59" s="211"/>
      <c r="D59" s="39">
        <f>46.65*22</f>
        <v>1026.3</v>
      </c>
    </row>
    <row r="60" spans="1:5">
      <c r="A60" s="5" t="s">
        <v>75</v>
      </c>
      <c r="B60" s="40" t="s">
        <v>102</v>
      </c>
      <c r="C60" s="41"/>
      <c r="D60" s="39">
        <v>0</v>
      </c>
    </row>
    <row r="61" spans="1:5">
      <c r="A61" s="5" t="s">
        <v>57</v>
      </c>
      <c r="B61" s="42" t="s">
        <v>103</v>
      </c>
      <c r="C61" s="41"/>
      <c r="D61" s="39">
        <v>187.63</v>
      </c>
    </row>
    <row r="62" spans="1:5">
      <c r="A62" s="3" t="s">
        <v>104</v>
      </c>
      <c r="B62" s="200" t="s">
        <v>105</v>
      </c>
      <c r="C62" s="201"/>
      <c r="D62" s="108">
        <v>2.5</v>
      </c>
    </row>
    <row r="63" spans="1:5" ht="13.5" thickBot="1">
      <c r="A63" s="5" t="s">
        <v>89</v>
      </c>
      <c r="B63" s="206" t="s">
        <v>106</v>
      </c>
      <c r="C63" s="211"/>
      <c r="D63" s="39">
        <v>0</v>
      </c>
    </row>
    <row r="64" spans="1:5" ht="13.5" thickBot="1">
      <c r="A64" s="239" t="s">
        <v>107</v>
      </c>
      <c r="B64" s="240" t="s">
        <v>107</v>
      </c>
      <c r="C64" s="240"/>
      <c r="D64" s="43">
        <f>SUM(D58:D63)</f>
        <v>1260.3699999999999</v>
      </c>
    </row>
    <row r="65" spans="1:4">
      <c r="A65" s="73" t="s">
        <v>108</v>
      </c>
      <c r="B65" s="26"/>
      <c r="C65" s="26"/>
      <c r="D65" s="72"/>
    </row>
    <row r="66" spans="1:4" ht="23.25" customHeight="1" thickBot="1">
      <c r="A66" s="196" t="s">
        <v>109</v>
      </c>
      <c r="B66" s="196"/>
      <c r="C66" s="196"/>
      <c r="D66" s="196"/>
    </row>
    <row r="67" spans="1:4" ht="13.5" thickBot="1">
      <c r="A67" s="189" t="s">
        <v>110</v>
      </c>
      <c r="B67" s="190"/>
      <c r="C67" s="190"/>
      <c r="D67" s="191"/>
    </row>
    <row r="68" spans="1:4" ht="36.75" customHeight="1" thickBot="1">
      <c r="A68" s="47">
        <v>2</v>
      </c>
      <c r="B68" s="186" t="s">
        <v>111</v>
      </c>
      <c r="C68" s="188"/>
      <c r="D68" s="48" t="s">
        <v>112</v>
      </c>
    </row>
    <row r="69" spans="1:4" ht="13.5" thickBot="1">
      <c r="A69" s="49" t="s">
        <v>69</v>
      </c>
      <c r="B69" s="192" t="s">
        <v>70</v>
      </c>
      <c r="C69" s="193"/>
      <c r="D69" s="50">
        <f>D38</f>
        <v>922.61</v>
      </c>
    </row>
    <row r="70" spans="1:4" ht="13.5" thickBot="1">
      <c r="A70" s="49" t="s">
        <v>82</v>
      </c>
      <c r="B70" s="192" t="s">
        <v>83</v>
      </c>
      <c r="C70" s="193"/>
      <c r="D70" s="50">
        <f>D52</f>
        <v>1214.75</v>
      </c>
    </row>
    <row r="71" spans="1:4" ht="13.5" thickBot="1">
      <c r="A71" s="49" t="s">
        <v>98</v>
      </c>
      <c r="B71" s="184" t="s">
        <v>99</v>
      </c>
      <c r="C71" s="185"/>
      <c r="D71" s="50">
        <f>D64</f>
        <v>1260.3699999999999</v>
      </c>
    </row>
    <row r="72" spans="1:4" ht="13.5" thickBot="1">
      <c r="A72" s="186" t="s">
        <v>113</v>
      </c>
      <c r="B72" s="187"/>
      <c r="C72" s="188"/>
      <c r="D72" s="51">
        <f>SUM(D69:D71)</f>
        <v>3397.73</v>
      </c>
    </row>
    <row r="73" spans="1:4" ht="13.5" thickBot="1">
      <c r="A73" s="189" t="s">
        <v>114</v>
      </c>
      <c r="B73" s="190"/>
      <c r="C73" s="190"/>
      <c r="D73" s="191"/>
    </row>
    <row r="74" spans="1:4" ht="13.5" thickBot="1">
      <c r="A74" s="47">
        <v>3</v>
      </c>
      <c r="B74" s="101" t="s">
        <v>115</v>
      </c>
      <c r="C74" s="52" t="s">
        <v>116</v>
      </c>
      <c r="D74" s="48" t="s">
        <v>112</v>
      </c>
    </row>
    <row r="75" spans="1:4" ht="13.5" thickBot="1">
      <c r="A75" s="49" t="s">
        <v>117</v>
      </c>
      <c r="B75" s="53" t="s">
        <v>118</v>
      </c>
      <c r="C75" s="54">
        <v>4.1999999999999997E-3</v>
      </c>
      <c r="D75" s="50">
        <f t="shared" ref="D75:D80" si="1">C75*$D$29</f>
        <v>13.86</v>
      </c>
    </row>
    <row r="76" spans="1:4" ht="13.5" thickBot="1">
      <c r="A76" s="49" t="s">
        <v>119</v>
      </c>
      <c r="B76" s="53" t="s">
        <v>120</v>
      </c>
      <c r="C76" s="54">
        <f>8%*C75</f>
        <v>2.9999999999999997E-4</v>
      </c>
      <c r="D76" s="50">
        <f t="shared" si="1"/>
        <v>0.99</v>
      </c>
    </row>
    <row r="77" spans="1:4" ht="26.25" customHeight="1" thickBot="1">
      <c r="A77" s="49" t="s">
        <v>75</v>
      </c>
      <c r="B77" s="53" t="s">
        <v>121</v>
      </c>
      <c r="C77" s="106">
        <v>3.9800000000000002E-2</v>
      </c>
      <c r="D77" s="50">
        <f t="shared" si="1"/>
        <v>131.38</v>
      </c>
    </row>
    <row r="78" spans="1:4" ht="15.75" customHeight="1" thickBot="1">
      <c r="A78" s="49" t="s">
        <v>40</v>
      </c>
      <c r="B78" s="53" t="s">
        <v>122</v>
      </c>
      <c r="C78" s="54">
        <v>1.9400000000000001E-2</v>
      </c>
      <c r="D78" s="50">
        <f t="shared" si="1"/>
        <v>64.040000000000006</v>
      </c>
    </row>
    <row r="79" spans="1:4" ht="27" customHeight="1" thickBot="1">
      <c r="A79" s="49" t="s">
        <v>104</v>
      </c>
      <c r="B79" s="53" t="s">
        <v>123</v>
      </c>
      <c r="C79" s="54">
        <f>1*36.8%*C78</f>
        <v>7.1000000000000004E-3</v>
      </c>
      <c r="D79" s="50">
        <f t="shared" si="1"/>
        <v>23.44</v>
      </c>
    </row>
    <row r="80" spans="1:4" ht="26.25" customHeight="1" thickBot="1">
      <c r="A80" s="49" t="s">
        <v>124</v>
      </c>
      <c r="B80" s="53" t="s">
        <v>125</v>
      </c>
      <c r="C80" s="106">
        <v>2.0000000000000001E-4</v>
      </c>
      <c r="D80" s="50">
        <f t="shared" si="1"/>
        <v>0.66</v>
      </c>
    </row>
    <row r="81" spans="1:6" ht="13.5" thickBot="1">
      <c r="A81" s="186" t="s">
        <v>113</v>
      </c>
      <c r="B81" s="188"/>
      <c r="C81" s="55">
        <f>SUM(C75:C80)</f>
        <v>7.0999999999999994E-2</v>
      </c>
      <c r="D81" s="56">
        <f>SUM(D75:D80)</f>
        <v>234.37</v>
      </c>
      <c r="F81" s="128"/>
    </row>
    <row r="82" spans="1:6" ht="33.75" customHeight="1" thickBot="1">
      <c r="A82" s="238" t="s">
        <v>126</v>
      </c>
      <c r="B82" s="238"/>
      <c r="C82" s="238"/>
      <c r="D82" s="238"/>
    </row>
    <row r="83" spans="1:6" ht="13.5" thickBot="1">
      <c r="A83" s="189" t="s">
        <v>127</v>
      </c>
      <c r="B83" s="190"/>
      <c r="C83" s="190"/>
      <c r="D83" s="191"/>
    </row>
    <row r="84" spans="1:6" ht="15.75" customHeight="1" thickBot="1">
      <c r="A84" s="186" t="s">
        <v>128</v>
      </c>
      <c r="B84" s="187"/>
      <c r="C84" s="187"/>
      <c r="D84" s="188"/>
    </row>
    <row r="85" spans="1:6" ht="15" customHeight="1" thickBot="1">
      <c r="A85" s="47" t="s">
        <v>129</v>
      </c>
      <c r="B85" s="102" t="s">
        <v>130</v>
      </c>
      <c r="C85" s="47" t="s">
        <v>116</v>
      </c>
      <c r="D85" s="48" t="s">
        <v>112</v>
      </c>
    </row>
    <row r="86" spans="1:6" ht="13.5" thickBot="1">
      <c r="A86" s="49" t="s">
        <v>117</v>
      </c>
      <c r="B86" s="53" t="s">
        <v>131</v>
      </c>
      <c r="C86" s="57">
        <v>0</v>
      </c>
      <c r="D86" s="58">
        <f t="shared" ref="D86:D91" si="2">C86*$D$29</f>
        <v>0</v>
      </c>
    </row>
    <row r="87" spans="1:6" ht="13.5" thickBot="1">
      <c r="A87" s="49" t="s">
        <v>119</v>
      </c>
      <c r="B87" s="53" t="s">
        <v>132</v>
      </c>
      <c r="C87" s="57">
        <v>4.1999999999999997E-3</v>
      </c>
      <c r="D87" s="58">
        <f t="shared" si="2"/>
        <v>13.86</v>
      </c>
    </row>
    <row r="88" spans="1:6" ht="15" customHeight="1" thickBot="1">
      <c r="A88" s="49" t="s">
        <v>75</v>
      </c>
      <c r="B88" s="53" t="s">
        <v>133</v>
      </c>
      <c r="C88" s="57">
        <v>2.0000000000000001E-4</v>
      </c>
      <c r="D88" s="58">
        <f t="shared" si="2"/>
        <v>0.66</v>
      </c>
    </row>
    <row r="89" spans="1:6" ht="26.25" thickBot="1">
      <c r="A89" s="49" t="s">
        <v>40</v>
      </c>
      <c r="B89" s="53" t="s">
        <v>134</v>
      </c>
      <c r="C89" s="57">
        <v>4.1999999999999997E-3</v>
      </c>
      <c r="D89" s="58">
        <f t="shared" si="2"/>
        <v>13.86</v>
      </c>
    </row>
    <row r="90" spans="1:6" ht="13.5" thickBot="1">
      <c r="A90" s="49" t="s">
        <v>104</v>
      </c>
      <c r="B90" s="53" t="s">
        <v>135</v>
      </c>
      <c r="C90" s="57">
        <v>2.0000000000000001E-4</v>
      </c>
      <c r="D90" s="58">
        <f t="shared" si="2"/>
        <v>0.66</v>
      </c>
    </row>
    <row r="91" spans="1:6" ht="13.5" thickBot="1">
      <c r="A91" s="49" t="s">
        <v>124</v>
      </c>
      <c r="B91" s="53" t="s">
        <v>136</v>
      </c>
      <c r="C91" s="129">
        <f>SUM(C86:C90)*C52</f>
        <v>3.2000000000000002E-3</v>
      </c>
      <c r="D91" s="58">
        <f t="shared" si="2"/>
        <v>10.56</v>
      </c>
    </row>
    <row r="92" spans="1:6" ht="13.5" thickBot="1">
      <c r="A92" s="49" t="s">
        <v>137</v>
      </c>
      <c r="B92" s="53" t="s">
        <v>138</v>
      </c>
      <c r="C92" s="109"/>
      <c r="D92" s="58">
        <f>C92*$D$29</f>
        <v>0</v>
      </c>
    </row>
    <row r="93" spans="1:6" ht="13.5" thickBot="1">
      <c r="A93" s="186" t="s">
        <v>77</v>
      </c>
      <c r="B93" s="187"/>
      <c r="C93" s="59">
        <f>SUM(C86:C92)</f>
        <v>1.2E-2</v>
      </c>
      <c r="D93" s="56">
        <f>SUM(D86:D92)</f>
        <v>39.6</v>
      </c>
    </row>
    <row r="94" spans="1:6" ht="36.75" customHeight="1" thickBot="1">
      <c r="A94" s="202" t="s">
        <v>139</v>
      </c>
      <c r="B94" s="202"/>
      <c r="C94" s="202"/>
      <c r="D94" s="202"/>
    </row>
    <row r="95" spans="1:6" ht="15.75" customHeight="1" thickBot="1">
      <c r="A95" s="189" t="s">
        <v>140</v>
      </c>
      <c r="B95" s="190"/>
      <c r="C95" s="190"/>
      <c r="D95" s="191"/>
    </row>
    <row r="96" spans="1:6" ht="15.75" customHeight="1" thickBot="1">
      <c r="A96" s="47" t="s">
        <v>141</v>
      </c>
      <c r="B96" s="186" t="s">
        <v>142</v>
      </c>
      <c r="C96" s="188"/>
      <c r="D96" s="48" t="s">
        <v>112</v>
      </c>
    </row>
    <row r="97" spans="1:4" ht="15" customHeight="1" thickBot="1">
      <c r="A97" s="49" t="s">
        <v>117</v>
      </c>
      <c r="B97" s="184" t="s">
        <v>143</v>
      </c>
      <c r="C97" s="185"/>
      <c r="D97" s="50">
        <v>0</v>
      </c>
    </row>
    <row r="98" spans="1:4" ht="15.75" customHeight="1" thickBot="1">
      <c r="A98" s="186" t="s">
        <v>113</v>
      </c>
      <c r="B98" s="187"/>
      <c r="C98" s="188"/>
      <c r="D98" s="50">
        <f>SUM(D97)</f>
        <v>0</v>
      </c>
    </row>
    <row r="99" spans="1:4" ht="13.5" thickBot="1">
      <c r="A99" s="44"/>
      <c r="C99" s="45"/>
      <c r="D99" s="46"/>
    </row>
    <row r="100" spans="1:4" ht="13.5" thickBot="1">
      <c r="A100" s="189" t="s">
        <v>144</v>
      </c>
      <c r="B100" s="190"/>
      <c r="C100" s="190"/>
      <c r="D100" s="191"/>
    </row>
    <row r="101" spans="1:4" ht="13.5" thickBot="1">
      <c r="A101" s="47">
        <v>4</v>
      </c>
      <c r="B101" s="186" t="s">
        <v>145</v>
      </c>
      <c r="C101" s="188"/>
      <c r="D101" s="48" t="s">
        <v>112</v>
      </c>
    </row>
    <row r="102" spans="1:4" ht="15" customHeight="1" thickBot="1">
      <c r="A102" s="49" t="s">
        <v>129</v>
      </c>
      <c r="B102" s="184" t="s">
        <v>130</v>
      </c>
      <c r="C102" s="185"/>
      <c r="D102" s="50">
        <f>D93</f>
        <v>39.6</v>
      </c>
    </row>
    <row r="103" spans="1:4" ht="15.75" customHeight="1" thickBot="1">
      <c r="A103" s="49" t="s">
        <v>141</v>
      </c>
      <c r="B103" s="184" t="s">
        <v>142</v>
      </c>
      <c r="C103" s="185"/>
      <c r="D103" s="50">
        <f>D98</f>
        <v>0</v>
      </c>
    </row>
    <row r="104" spans="1:4" ht="15.75" customHeight="1" thickBot="1">
      <c r="A104" s="186" t="s">
        <v>113</v>
      </c>
      <c r="B104" s="187"/>
      <c r="C104" s="188"/>
      <c r="D104" s="56">
        <f>SUM(D102:D103)</f>
        <v>39.6</v>
      </c>
    </row>
    <row r="105" spans="1:4" ht="15.75" customHeight="1" thickBot="1">
      <c r="A105" s="44"/>
      <c r="C105" s="45"/>
      <c r="D105" s="46"/>
    </row>
    <row r="106" spans="1:4" ht="15.75" customHeight="1" thickBot="1">
      <c r="A106" s="189" t="s">
        <v>146</v>
      </c>
      <c r="B106" s="190"/>
      <c r="C106" s="190"/>
      <c r="D106" s="191"/>
    </row>
    <row r="107" spans="1:4" ht="15.75" customHeight="1" thickBot="1">
      <c r="A107" s="47">
        <v>5</v>
      </c>
      <c r="B107" s="186" t="s">
        <v>147</v>
      </c>
      <c r="C107" s="188"/>
      <c r="D107" s="48" t="s">
        <v>112</v>
      </c>
    </row>
    <row r="108" spans="1:4" ht="13.5" thickBot="1">
      <c r="A108" s="49" t="s">
        <v>117</v>
      </c>
      <c r="B108" s="184" t="s">
        <v>148</v>
      </c>
      <c r="C108" s="185"/>
      <c r="D108" s="50">
        <f>Uniformes!E12</f>
        <v>232.37</v>
      </c>
    </row>
    <row r="109" spans="1:4" ht="13.5" thickBot="1">
      <c r="A109" s="49" t="s">
        <v>119</v>
      </c>
      <c r="B109" s="184" t="s">
        <v>149</v>
      </c>
      <c r="C109" s="185"/>
      <c r="D109" s="50">
        <v>0</v>
      </c>
    </row>
    <row r="110" spans="1:4" ht="13.5" thickBot="1">
      <c r="A110" s="49" t="s">
        <v>75</v>
      </c>
      <c r="B110" s="184" t="s">
        <v>150</v>
      </c>
      <c r="C110" s="185"/>
      <c r="D110" s="50">
        <v>0</v>
      </c>
    </row>
    <row r="111" spans="1:4" ht="15" customHeight="1" thickBot="1">
      <c r="A111" s="49" t="s">
        <v>40</v>
      </c>
      <c r="B111" s="184" t="s">
        <v>151</v>
      </c>
      <c r="C111" s="185"/>
      <c r="D111" s="50">
        <v>0</v>
      </c>
    </row>
    <row r="112" spans="1:4" ht="15" customHeight="1" thickBot="1">
      <c r="A112" s="110" t="s">
        <v>104</v>
      </c>
      <c r="B112" s="184" t="s">
        <v>152</v>
      </c>
      <c r="C112" s="235"/>
      <c r="D112" s="50">
        <v>0</v>
      </c>
    </row>
    <row r="113" spans="1:5" ht="15.75" customHeight="1" thickBot="1">
      <c r="A113" s="186" t="s">
        <v>77</v>
      </c>
      <c r="B113" s="187"/>
      <c r="C113" s="188"/>
      <c r="D113" s="51">
        <f>SUM(D108:D112)</f>
        <v>232.37</v>
      </c>
    </row>
    <row r="114" spans="1:5" ht="13.5" thickBot="1">
      <c r="A114" s="44"/>
      <c r="C114" s="45"/>
      <c r="D114" s="46"/>
    </row>
    <row r="115" spans="1:5" ht="15.75" customHeight="1" thickBot="1">
      <c r="A115" s="189" t="s">
        <v>153</v>
      </c>
      <c r="B115" s="190"/>
      <c r="C115" s="190"/>
      <c r="D115" s="191"/>
    </row>
    <row r="116" spans="1:5" ht="18" customHeight="1" thickBot="1">
      <c r="A116" s="47">
        <v>6</v>
      </c>
      <c r="B116" s="60" t="s">
        <v>154</v>
      </c>
      <c r="C116" s="101" t="s">
        <v>116</v>
      </c>
      <c r="D116" s="48" t="s">
        <v>112</v>
      </c>
    </row>
    <row r="117" spans="1:5" ht="15.75" customHeight="1" thickBot="1">
      <c r="A117" s="49" t="s">
        <v>117</v>
      </c>
      <c r="B117" s="61" t="s">
        <v>155</v>
      </c>
      <c r="C117" s="57">
        <v>0.05</v>
      </c>
      <c r="D117" s="50">
        <f>C117*D135</f>
        <v>360.25</v>
      </c>
    </row>
    <row r="118" spans="1:5" ht="13.5" thickBot="1">
      <c r="A118" s="49" t="s">
        <v>119</v>
      </c>
      <c r="B118" s="61" t="s">
        <v>156</v>
      </c>
      <c r="C118" s="57">
        <v>0.05</v>
      </c>
      <c r="D118" s="50">
        <f>(D135+D117)*C118</f>
        <v>378.26</v>
      </c>
    </row>
    <row r="119" spans="1:5" ht="13.5" thickBot="1">
      <c r="A119" s="49" t="s">
        <v>75</v>
      </c>
      <c r="B119" s="61" t="s">
        <v>157</v>
      </c>
      <c r="C119" s="57">
        <f>C120+C121+C122</f>
        <v>0.14249999999999999</v>
      </c>
      <c r="D119" s="50">
        <f>((D135+D117+D118)/(1-C119))*C119</f>
        <v>1320.06</v>
      </c>
      <c r="E119" s="91"/>
    </row>
    <row r="120" spans="1:5" ht="13.5" thickBot="1">
      <c r="A120" s="49"/>
      <c r="B120" s="61" t="s">
        <v>158</v>
      </c>
      <c r="C120" s="57">
        <v>9.2499999999999999E-2</v>
      </c>
      <c r="D120" s="50">
        <f>C120*D137</f>
        <v>856.88</v>
      </c>
    </row>
    <row r="121" spans="1:5" ht="13.5" thickBot="1">
      <c r="A121" s="49"/>
      <c r="B121" s="61" t="s">
        <v>159</v>
      </c>
      <c r="C121" s="62">
        <v>0.05</v>
      </c>
      <c r="D121" s="50">
        <f>C121*D137</f>
        <v>463.18</v>
      </c>
    </row>
    <row r="122" spans="1:5" ht="13.5" thickBot="1">
      <c r="A122" s="49"/>
      <c r="B122" s="61" t="s">
        <v>160</v>
      </c>
      <c r="C122" s="62">
        <v>0</v>
      </c>
      <c r="D122" s="50">
        <f>C122*D137</f>
        <v>0</v>
      </c>
    </row>
    <row r="123" spans="1:5" ht="13.5" thickBot="1">
      <c r="A123" s="186" t="s">
        <v>77</v>
      </c>
      <c r="B123" s="188"/>
      <c r="C123" s="59">
        <f>C119+C117+C118</f>
        <v>0.24249999999999999</v>
      </c>
      <c r="D123" s="48">
        <f>SUM(D117,D118,D119)</f>
        <v>2058.5700000000002</v>
      </c>
    </row>
    <row r="124" spans="1:5">
      <c r="A124" s="73" t="s">
        <v>161</v>
      </c>
      <c r="C124" s="45"/>
      <c r="D124" s="46"/>
    </row>
    <row r="125" spans="1:5" ht="21.75" customHeight="1">
      <c r="A125" s="196" t="s">
        <v>162</v>
      </c>
      <c r="B125" s="196"/>
      <c r="C125" s="196"/>
      <c r="D125" s="196"/>
    </row>
    <row r="126" spans="1:5">
      <c r="A126" s="73" t="s">
        <v>163</v>
      </c>
      <c r="C126" s="45"/>
      <c r="D126" s="46"/>
    </row>
    <row r="127" spans="1:5" ht="13.5" thickBot="1">
      <c r="A127" s="44"/>
      <c r="C127" s="45"/>
      <c r="D127" s="46"/>
    </row>
    <row r="128" spans="1:5" ht="15" customHeight="1" thickBot="1">
      <c r="A128" s="189" t="s">
        <v>164</v>
      </c>
      <c r="B128" s="190"/>
      <c r="C128" s="190"/>
      <c r="D128" s="191"/>
    </row>
    <row r="129" spans="1:4" ht="21.75" customHeight="1" thickBot="1">
      <c r="A129" s="47"/>
      <c r="B129" s="194" t="s">
        <v>165</v>
      </c>
      <c r="C129" s="195"/>
      <c r="D129" s="48" t="s">
        <v>112</v>
      </c>
    </row>
    <row r="130" spans="1:4" ht="15.75" customHeight="1" thickBot="1">
      <c r="A130" s="63" t="s">
        <v>117</v>
      </c>
      <c r="B130" s="192" t="s">
        <v>51</v>
      </c>
      <c r="C130" s="193"/>
      <c r="D130" s="50">
        <f>D29</f>
        <v>3300.94</v>
      </c>
    </row>
    <row r="131" spans="1:4" ht="15.75" customHeight="1" thickBot="1">
      <c r="A131" s="63" t="s">
        <v>119</v>
      </c>
      <c r="B131" s="184" t="s">
        <v>67</v>
      </c>
      <c r="C131" s="185"/>
      <c r="D131" s="50">
        <f>D72</f>
        <v>3397.73</v>
      </c>
    </row>
    <row r="132" spans="1:4" ht="13.5" thickBot="1">
      <c r="A132" s="63" t="s">
        <v>75</v>
      </c>
      <c r="B132" s="184" t="s">
        <v>114</v>
      </c>
      <c r="C132" s="185"/>
      <c r="D132" s="50">
        <f>D81</f>
        <v>234.37</v>
      </c>
    </row>
    <row r="133" spans="1:4" ht="15.75" customHeight="1" thickBot="1">
      <c r="A133" s="63" t="s">
        <v>40</v>
      </c>
      <c r="B133" s="184" t="s">
        <v>127</v>
      </c>
      <c r="C133" s="185"/>
      <c r="D133" s="50">
        <f>D104</f>
        <v>39.6</v>
      </c>
    </row>
    <row r="134" spans="1:4" ht="15" customHeight="1" thickBot="1">
      <c r="A134" s="63" t="s">
        <v>104</v>
      </c>
      <c r="B134" s="184" t="s">
        <v>146</v>
      </c>
      <c r="C134" s="185"/>
      <c r="D134" s="50">
        <f>D113</f>
        <v>232.37</v>
      </c>
    </row>
    <row r="135" spans="1:4" ht="13.5" thickBot="1">
      <c r="A135" s="186" t="s">
        <v>166</v>
      </c>
      <c r="B135" s="187"/>
      <c r="C135" s="188"/>
      <c r="D135" s="50">
        <f>SUM(D130:D134)</f>
        <v>7205.01</v>
      </c>
    </row>
    <row r="136" spans="1:4" ht="14.25" customHeight="1" thickBot="1">
      <c r="A136" s="63" t="s">
        <v>124</v>
      </c>
      <c r="B136" s="192" t="s">
        <v>167</v>
      </c>
      <c r="C136" s="193"/>
      <c r="D136" s="64">
        <f>D123</f>
        <v>2058.5700000000002</v>
      </c>
    </row>
    <row r="137" spans="1:4" ht="15" customHeight="1" thickBot="1">
      <c r="A137" s="186" t="s">
        <v>168</v>
      </c>
      <c r="B137" s="187"/>
      <c r="C137" s="188"/>
      <c r="D137" s="65">
        <f>ROUND((D135+D136),2)</f>
        <v>9263.58</v>
      </c>
    </row>
    <row r="138" spans="1:4" ht="21" customHeight="1">
      <c r="A138" s="215"/>
      <c r="B138" s="215"/>
      <c r="C138" s="215"/>
      <c r="D138" s="215"/>
    </row>
    <row r="139" spans="1:4" ht="15" customHeight="1"/>
    <row r="140" spans="1:4" ht="15" customHeight="1"/>
    <row r="142" spans="1:4" ht="15" customHeight="1"/>
    <row r="143" spans="1:4" ht="14.25" customHeight="1"/>
  </sheetData>
  <mergeCells count="87">
    <mergeCell ref="B112:C112"/>
    <mergeCell ref="A39:D39"/>
    <mergeCell ref="A40:D40"/>
    <mergeCell ref="A41:D41"/>
    <mergeCell ref="A82:D82"/>
    <mergeCell ref="A66:D66"/>
    <mergeCell ref="B68:C68"/>
    <mergeCell ref="B69:C69"/>
    <mergeCell ref="B70:C70"/>
    <mergeCell ref="B71:C71"/>
    <mergeCell ref="A72:C72"/>
    <mergeCell ref="B59:C59"/>
    <mergeCell ref="B62:C62"/>
    <mergeCell ref="B63:C63"/>
    <mergeCell ref="A64:C64"/>
    <mergeCell ref="A67:D67"/>
    <mergeCell ref="A42:D42"/>
    <mergeCell ref="A138:D138"/>
    <mergeCell ref="A6:D6"/>
    <mergeCell ref="A7:D7"/>
    <mergeCell ref="B13:C13"/>
    <mergeCell ref="B21:C21"/>
    <mergeCell ref="B22:C22"/>
    <mergeCell ref="B24:C24"/>
    <mergeCell ref="A14:D14"/>
    <mergeCell ref="C15:D15"/>
    <mergeCell ref="A8:D8"/>
    <mergeCell ref="A9:D9"/>
    <mergeCell ref="B10:C10"/>
    <mergeCell ref="B11:C11"/>
    <mergeCell ref="B12:C12"/>
    <mergeCell ref="A73:D73"/>
    <mergeCell ref="B27:C27"/>
    <mergeCell ref="B28:C28"/>
    <mergeCell ref="A29:C29"/>
    <mergeCell ref="A31:D31"/>
    <mergeCell ref="A32:D32"/>
    <mergeCell ref="B16:C16"/>
    <mergeCell ref="B17:C17"/>
    <mergeCell ref="B19:C19"/>
    <mergeCell ref="A20:D20"/>
    <mergeCell ref="B26:C26"/>
    <mergeCell ref="A1:D1"/>
    <mergeCell ref="A2:D2"/>
    <mergeCell ref="A3:D3"/>
    <mergeCell ref="A4:D4"/>
    <mergeCell ref="A5:D5"/>
    <mergeCell ref="A52:B52"/>
    <mergeCell ref="A56:D56"/>
    <mergeCell ref="B57:C57"/>
    <mergeCell ref="B58:C58"/>
    <mergeCell ref="B103:C103"/>
    <mergeCell ref="A84:D84"/>
    <mergeCell ref="A93:B93"/>
    <mergeCell ref="A95:D95"/>
    <mergeCell ref="B96:C96"/>
    <mergeCell ref="B97:C97"/>
    <mergeCell ref="A94:D94"/>
    <mergeCell ref="A81:B81"/>
    <mergeCell ref="B136:C136"/>
    <mergeCell ref="A137:C137"/>
    <mergeCell ref="A115:D115"/>
    <mergeCell ref="A123:B123"/>
    <mergeCell ref="A128:D128"/>
    <mergeCell ref="B129:C129"/>
    <mergeCell ref="B130:C130"/>
    <mergeCell ref="B131:C131"/>
    <mergeCell ref="B132:C132"/>
    <mergeCell ref="B133:C133"/>
    <mergeCell ref="B134:C134"/>
    <mergeCell ref="A125:D125"/>
    <mergeCell ref="A36:B36"/>
    <mergeCell ref="A38:C38"/>
    <mergeCell ref="B109:C109"/>
    <mergeCell ref="B110:C110"/>
    <mergeCell ref="A135:C135"/>
    <mergeCell ref="B111:C111"/>
    <mergeCell ref="A113:C113"/>
    <mergeCell ref="A104:C104"/>
    <mergeCell ref="A106:D106"/>
    <mergeCell ref="B107:C107"/>
    <mergeCell ref="B108:C108"/>
    <mergeCell ref="A83:D83"/>
    <mergeCell ref="A98:C98"/>
    <mergeCell ref="A100:D100"/>
    <mergeCell ref="B101:C101"/>
    <mergeCell ref="B102:C102"/>
  </mergeCells>
  <pageMargins left="0.51181102362204722" right="0.51181102362204722" top="1.1811023622047245" bottom="0.78740157480314965" header="0.31496062992125984" footer="0.31496062992125984"/>
  <pageSetup paperSize="9" scale="98" fitToHeight="0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7D7F6-A05B-435D-B97F-EE17FF238BBA}">
  <dimension ref="A1:F12"/>
  <sheetViews>
    <sheetView workbookViewId="0">
      <selection activeCell="G16" sqref="G16"/>
    </sheetView>
  </sheetViews>
  <sheetFormatPr defaultRowHeight="12.75"/>
  <cols>
    <col min="1" max="1" width="9.140625" style="13"/>
    <col min="2" max="2" width="21.28515625" style="13" customWidth="1"/>
    <col min="3" max="3" width="14.7109375" style="13" customWidth="1"/>
    <col min="4" max="4" width="22.42578125" style="13" hidden="1" customWidth="1"/>
    <col min="5" max="5" width="22.5703125" style="13" customWidth="1"/>
    <col min="6" max="6" width="22.85546875" style="13" customWidth="1"/>
    <col min="7" max="7" width="18.85546875" style="13" customWidth="1"/>
    <col min="8" max="8" width="19" style="13" customWidth="1"/>
    <col min="9" max="9" width="4.5703125" style="13" customWidth="1"/>
    <col min="10" max="10" width="48.7109375" style="13" customWidth="1"/>
    <col min="11" max="11" width="5.5703125" style="13" customWidth="1"/>
    <col min="12" max="12" width="16.5703125" style="13" customWidth="1"/>
    <col min="13" max="13" width="11.85546875" style="13" customWidth="1"/>
    <col min="14" max="14" width="4" style="13" customWidth="1"/>
    <col min="15" max="15" width="50" style="13" customWidth="1"/>
    <col min="16" max="16" width="7.42578125" style="13" customWidth="1"/>
    <col min="17" max="17" width="17.140625" style="13" customWidth="1"/>
    <col min="18" max="18" width="15.42578125" style="13" customWidth="1"/>
    <col min="19" max="229" width="9.140625" style="13"/>
    <col min="230" max="230" width="23.28515625" style="13" customWidth="1"/>
    <col min="231" max="231" width="12.7109375" style="13" customWidth="1"/>
    <col min="232" max="232" width="14.42578125" style="13" bestFit="1" customWidth="1"/>
    <col min="233" max="233" width="14" style="13" customWidth="1"/>
    <col min="234" max="234" width="14.42578125" style="13" bestFit="1" customWidth="1"/>
    <col min="235" max="235" width="14" style="13" customWidth="1"/>
    <col min="236" max="236" width="14" style="13" bestFit="1" customWidth="1"/>
    <col min="237" max="237" width="13.140625" style="13" customWidth="1"/>
    <col min="238" max="238" width="14.42578125" style="13" bestFit="1" customWidth="1"/>
    <col min="239" max="239" width="4.42578125" style="13" customWidth="1"/>
    <col min="240" max="240" width="17.5703125" style="13" customWidth="1"/>
    <col min="241" max="241" width="14.42578125" style="13" customWidth="1"/>
    <col min="242" max="242" width="14.42578125" style="13" bestFit="1" customWidth="1"/>
    <col min="243" max="243" width="14" style="13" customWidth="1"/>
    <col min="244" max="244" width="13.85546875" style="13" customWidth="1"/>
    <col min="245" max="245" width="14" style="13" customWidth="1"/>
    <col min="246" max="248" width="13.85546875" style="13" customWidth="1"/>
    <col min="249" max="249" width="4.42578125" style="13" customWidth="1"/>
    <col min="250" max="250" width="27.140625" style="13" customWidth="1"/>
    <col min="251" max="251" width="14.140625" style="13" customWidth="1"/>
    <col min="252" max="252" width="14.28515625" style="13" customWidth="1"/>
    <col min="253" max="253" width="14" style="13" customWidth="1"/>
    <col min="254" max="254" width="13.85546875" style="13" customWidth="1"/>
    <col min="255" max="255" width="14" style="13" customWidth="1"/>
    <col min="256" max="256" width="13.85546875" style="13" customWidth="1"/>
    <col min="257" max="257" width="16.7109375" style="13" customWidth="1"/>
    <col min="258" max="258" width="17" style="13" customWidth="1"/>
    <col min="259" max="485" width="9.140625" style="13"/>
    <col min="486" max="486" width="23.28515625" style="13" customWidth="1"/>
    <col min="487" max="487" width="12.7109375" style="13" customWidth="1"/>
    <col min="488" max="488" width="14.42578125" style="13" bestFit="1" customWidth="1"/>
    <col min="489" max="489" width="14" style="13" customWidth="1"/>
    <col min="490" max="490" width="14.42578125" style="13" bestFit="1" customWidth="1"/>
    <col min="491" max="491" width="14" style="13" customWidth="1"/>
    <col min="492" max="492" width="14" style="13" bestFit="1" customWidth="1"/>
    <col min="493" max="493" width="13.140625" style="13" customWidth="1"/>
    <col min="494" max="494" width="14.42578125" style="13" bestFit="1" customWidth="1"/>
    <col min="495" max="495" width="4.42578125" style="13" customWidth="1"/>
    <col min="496" max="496" width="17.5703125" style="13" customWidth="1"/>
    <col min="497" max="497" width="14.42578125" style="13" customWidth="1"/>
    <col min="498" max="498" width="14.42578125" style="13" bestFit="1" customWidth="1"/>
    <col min="499" max="499" width="14" style="13" customWidth="1"/>
    <col min="500" max="500" width="13.85546875" style="13" customWidth="1"/>
    <col min="501" max="501" width="14" style="13" customWidth="1"/>
    <col min="502" max="504" width="13.85546875" style="13" customWidth="1"/>
    <col min="505" max="505" width="4.42578125" style="13" customWidth="1"/>
    <col min="506" max="506" width="27.140625" style="13" customWidth="1"/>
    <col min="507" max="507" width="14.140625" style="13" customWidth="1"/>
    <col min="508" max="508" width="14.28515625" style="13" customWidth="1"/>
    <col min="509" max="509" width="14" style="13" customWidth="1"/>
    <col min="510" max="510" width="13.85546875" style="13" customWidth="1"/>
    <col min="511" max="511" width="14" style="13" customWidth="1"/>
    <col min="512" max="512" width="13.85546875" style="13" customWidth="1"/>
    <col min="513" max="513" width="16.7109375" style="13" customWidth="1"/>
    <col min="514" max="514" width="17" style="13" customWidth="1"/>
    <col min="515" max="741" width="9.140625" style="13"/>
    <col min="742" max="742" width="23.28515625" style="13" customWidth="1"/>
    <col min="743" max="743" width="12.7109375" style="13" customWidth="1"/>
    <col min="744" max="744" width="14.42578125" style="13" bestFit="1" customWidth="1"/>
    <col min="745" max="745" width="14" style="13" customWidth="1"/>
    <col min="746" max="746" width="14.42578125" style="13" bestFit="1" customWidth="1"/>
    <col min="747" max="747" width="14" style="13" customWidth="1"/>
    <col min="748" max="748" width="14" style="13" bestFit="1" customWidth="1"/>
    <col min="749" max="749" width="13.140625" style="13" customWidth="1"/>
    <col min="750" max="750" width="14.42578125" style="13" bestFit="1" customWidth="1"/>
    <col min="751" max="751" width="4.42578125" style="13" customWidth="1"/>
    <col min="752" max="752" width="17.5703125" style="13" customWidth="1"/>
    <col min="753" max="753" width="14.42578125" style="13" customWidth="1"/>
    <col min="754" max="754" width="14.42578125" style="13" bestFit="1" customWidth="1"/>
    <col min="755" max="755" width="14" style="13" customWidth="1"/>
    <col min="756" max="756" width="13.85546875" style="13" customWidth="1"/>
    <col min="757" max="757" width="14" style="13" customWidth="1"/>
    <col min="758" max="760" width="13.85546875" style="13" customWidth="1"/>
    <col min="761" max="761" width="4.42578125" style="13" customWidth="1"/>
    <col min="762" max="762" width="27.140625" style="13" customWidth="1"/>
    <col min="763" max="763" width="14.140625" style="13" customWidth="1"/>
    <col min="764" max="764" width="14.28515625" style="13" customWidth="1"/>
    <col min="765" max="765" width="14" style="13" customWidth="1"/>
    <col min="766" max="766" width="13.85546875" style="13" customWidth="1"/>
    <col min="767" max="767" width="14" style="13" customWidth="1"/>
    <col min="768" max="768" width="13.85546875" style="13" customWidth="1"/>
    <col min="769" max="769" width="16.7109375" style="13" customWidth="1"/>
    <col min="770" max="770" width="17" style="13" customWidth="1"/>
    <col min="771" max="997" width="9.140625" style="13"/>
    <col min="998" max="998" width="23.28515625" style="13" customWidth="1"/>
    <col min="999" max="999" width="12.7109375" style="13" customWidth="1"/>
    <col min="1000" max="1000" width="14.42578125" style="13" bestFit="1" customWidth="1"/>
    <col min="1001" max="1001" width="14" style="13" customWidth="1"/>
    <col min="1002" max="1002" width="14.42578125" style="13" bestFit="1" customWidth="1"/>
    <col min="1003" max="1003" width="14" style="13" customWidth="1"/>
    <col min="1004" max="1004" width="14" style="13" bestFit="1" customWidth="1"/>
    <col min="1005" max="1005" width="13.140625" style="13" customWidth="1"/>
    <col min="1006" max="1006" width="14.42578125" style="13" bestFit="1" customWidth="1"/>
    <col min="1007" max="1007" width="4.42578125" style="13" customWidth="1"/>
    <col min="1008" max="1008" width="17.5703125" style="13" customWidth="1"/>
    <col min="1009" max="1009" width="14.42578125" style="13" customWidth="1"/>
    <col min="1010" max="1010" width="14.42578125" style="13" bestFit="1" customWidth="1"/>
    <col min="1011" max="1011" width="14" style="13" customWidth="1"/>
    <col min="1012" max="1012" width="13.85546875" style="13" customWidth="1"/>
    <col min="1013" max="1013" width="14" style="13" customWidth="1"/>
    <col min="1014" max="1016" width="13.85546875" style="13" customWidth="1"/>
    <col min="1017" max="1017" width="4.42578125" style="13" customWidth="1"/>
    <col min="1018" max="1018" width="27.140625" style="13" customWidth="1"/>
    <col min="1019" max="1019" width="14.140625" style="13" customWidth="1"/>
    <col min="1020" max="1020" width="14.28515625" style="13" customWidth="1"/>
    <col min="1021" max="1021" width="14" style="13" customWidth="1"/>
    <col min="1022" max="1022" width="13.85546875" style="13" customWidth="1"/>
    <col min="1023" max="1023" width="14" style="13" customWidth="1"/>
    <col min="1024" max="1024" width="13.85546875" style="13" customWidth="1"/>
    <col min="1025" max="1025" width="16.7109375" style="13" customWidth="1"/>
    <col min="1026" max="1026" width="17" style="13" customWidth="1"/>
    <col min="1027" max="1253" width="9.140625" style="13"/>
    <col min="1254" max="1254" width="23.28515625" style="13" customWidth="1"/>
    <col min="1255" max="1255" width="12.7109375" style="13" customWidth="1"/>
    <col min="1256" max="1256" width="14.42578125" style="13" bestFit="1" customWidth="1"/>
    <col min="1257" max="1257" width="14" style="13" customWidth="1"/>
    <col min="1258" max="1258" width="14.42578125" style="13" bestFit="1" customWidth="1"/>
    <col min="1259" max="1259" width="14" style="13" customWidth="1"/>
    <col min="1260" max="1260" width="14" style="13" bestFit="1" customWidth="1"/>
    <col min="1261" max="1261" width="13.140625" style="13" customWidth="1"/>
    <col min="1262" max="1262" width="14.42578125" style="13" bestFit="1" customWidth="1"/>
    <col min="1263" max="1263" width="4.42578125" style="13" customWidth="1"/>
    <col min="1264" max="1264" width="17.5703125" style="13" customWidth="1"/>
    <col min="1265" max="1265" width="14.42578125" style="13" customWidth="1"/>
    <col min="1266" max="1266" width="14.42578125" style="13" bestFit="1" customWidth="1"/>
    <col min="1267" max="1267" width="14" style="13" customWidth="1"/>
    <col min="1268" max="1268" width="13.85546875" style="13" customWidth="1"/>
    <col min="1269" max="1269" width="14" style="13" customWidth="1"/>
    <col min="1270" max="1272" width="13.85546875" style="13" customWidth="1"/>
    <col min="1273" max="1273" width="4.42578125" style="13" customWidth="1"/>
    <col min="1274" max="1274" width="27.140625" style="13" customWidth="1"/>
    <col min="1275" max="1275" width="14.140625" style="13" customWidth="1"/>
    <col min="1276" max="1276" width="14.28515625" style="13" customWidth="1"/>
    <col min="1277" max="1277" width="14" style="13" customWidth="1"/>
    <col min="1278" max="1278" width="13.85546875" style="13" customWidth="1"/>
    <col min="1279" max="1279" width="14" style="13" customWidth="1"/>
    <col min="1280" max="1280" width="13.85546875" style="13" customWidth="1"/>
    <col min="1281" max="1281" width="16.7109375" style="13" customWidth="1"/>
    <col min="1282" max="1282" width="17" style="13" customWidth="1"/>
    <col min="1283" max="1509" width="9.140625" style="13"/>
    <col min="1510" max="1510" width="23.28515625" style="13" customWidth="1"/>
    <col min="1511" max="1511" width="12.7109375" style="13" customWidth="1"/>
    <col min="1512" max="1512" width="14.42578125" style="13" bestFit="1" customWidth="1"/>
    <col min="1513" max="1513" width="14" style="13" customWidth="1"/>
    <col min="1514" max="1514" width="14.42578125" style="13" bestFit="1" customWidth="1"/>
    <col min="1515" max="1515" width="14" style="13" customWidth="1"/>
    <col min="1516" max="1516" width="14" style="13" bestFit="1" customWidth="1"/>
    <col min="1517" max="1517" width="13.140625" style="13" customWidth="1"/>
    <col min="1518" max="1518" width="14.42578125" style="13" bestFit="1" customWidth="1"/>
    <col min="1519" max="1519" width="4.42578125" style="13" customWidth="1"/>
    <col min="1520" max="1520" width="17.5703125" style="13" customWidth="1"/>
    <col min="1521" max="1521" width="14.42578125" style="13" customWidth="1"/>
    <col min="1522" max="1522" width="14.42578125" style="13" bestFit="1" customWidth="1"/>
    <col min="1523" max="1523" width="14" style="13" customWidth="1"/>
    <col min="1524" max="1524" width="13.85546875" style="13" customWidth="1"/>
    <col min="1525" max="1525" width="14" style="13" customWidth="1"/>
    <col min="1526" max="1528" width="13.85546875" style="13" customWidth="1"/>
    <col min="1529" max="1529" width="4.42578125" style="13" customWidth="1"/>
    <col min="1530" max="1530" width="27.140625" style="13" customWidth="1"/>
    <col min="1531" max="1531" width="14.140625" style="13" customWidth="1"/>
    <col min="1532" max="1532" width="14.28515625" style="13" customWidth="1"/>
    <col min="1533" max="1533" width="14" style="13" customWidth="1"/>
    <col min="1534" max="1534" width="13.85546875" style="13" customWidth="1"/>
    <col min="1535" max="1535" width="14" style="13" customWidth="1"/>
    <col min="1536" max="1536" width="13.85546875" style="13" customWidth="1"/>
    <col min="1537" max="1537" width="16.7109375" style="13" customWidth="1"/>
    <col min="1538" max="1538" width="17" style="13" customWidth="1"/>
    <col min="1539" max="1765" width="9.140625" style="13"/>
    <col min="1766" max="1766" width="23.28515625" style="13" customWidth="1"/>
    <col min="1767" max="1767" width="12.7109375" style="13" customWidth="1"/>
    <col min="1768" max="1768" width="14.42578125" style="13" bestFit="1" customWidth="1"/>
    <col min="1769" max="1769" width="14" style="13" customWidth="1"/>
    <col min="1770" max="1770" width="14.42578125" style="13" bestFit="1" customWidth="1"/>
    <col min="1771" max="1771" width="14" style="13" customWidth="1"/>
    <col min="1772" max="1772" width="14" style="13" bestFit="1" customWidth="1"/>
    <col min="1773" max="1773" width="13.140625" style="13" customWidth="1"/>
    <col min="1774" max="1774" width="14.42578125" style="13" bestFit="1" customWidth="1"/>
    <col min="1775" max="1775" width="4.42578125" style="13" customWidth="1"/>
    <col min="1776" max="1776" width="17.5703125" style="13" customWidth="1"/>
    <col min="1777" max="1777" width="14.42578125" style="13" customWidth="1"/>
    <col min="1778" max="1778" width="14.42578125" style="13" bestFit="1" customWidth="1"/>
    <col min="1779" max="1779" width="14" style="13" customWidth="1"/>
    <col min="1780" max="1780" width="13.85546875" style="13" customWidth="1"/>
    <col min="1781" max="1781" width="14" style="13" customWidth="1"/>
    <col min="1782" max="1784" width="13.85546875" style="13" customWidth="1"/>
    <col min="1785" max="1785" width="4.42578125" style="13" customWidth="1"/>
    <col min="1786" max="1786" width="27.140625" style="13" customWidth="1"/>
    <col min="1787" max="1787" width="14.140625" style="13" customWidth="1"/>
    <col min="1788" max="1788" width="14.28515625" style="13" customWidth="1"/>
    <col min="1789" max="1789" width="14" style="13" customWidth="1"/>
    <col min="1790" max="1790" width="13.85546875" style="13" customWidth="1"/>
    <col min="1791" max="1791" width="14" style="13" customWidth="1"/>
    <col min="1792" max="1792" width="13.85546875" style="13" customWidth="1"/>
    <col min="1793" max="1793" width="16.7109375" style="13" customWidth="1"/>
    <col min="1794" max="1794" width="17" style="13" customWidth="1"/>
    <col min="1795" max="2021" width="9.140625" style="13"/>
    <col min="2022" max="2022" width="23.28515625" style="13" customWidth="1"/>
    <col min="2023" max="2023" width="12.7109375" style="13" customWidth="1"/>
    <col min="2024" max="2024" width="14.42578125" style="13" bestFit="1" customWidth="1"/>
    <col min="2025" max="2025" width="14" style="13" customWidth="1"/>
    <col min="2026" max="2026" width="14.42578125" style="13" bestFit="1" customWidth="1"/>
    <col min="2027" max="2027" width="14" style="13" customWidth="1"/>
    <col min="2028" max="2028" width="14" style="13" bestFit="1" customWidth="1"/>
    <col min="2029" max="2029" width="13.140625" style="13" customWidth="1"/>
    <col min="2030" max="2030" width="14.42578125" style="13" bestFit="1" customWidth="1"/>
    <col min="2031" max="2031" width="4.42578125" style="13" customWidth="1"/>
    <col min="2032" max="2032" width="17.5703125" style="13" customWidth="1"/>
    <col min="2033" max="2033" width="14.42578125" style="13" customWidth="1"/>
    <col min="2034" max="2034" width="14.42578125" style="13" bestFit="1" customWidth="1"/>
    <col min="2035" max="2035" width="14" style="13" customWidth="1"/>
    <col min="2036" max="2036" width="13.85546875" style="13" customWidth="1"/>
    <col min="2037" max="2037" width="14" style="13" customWidth="1"/>
    <col min="2038" max="2040" width="13.85546875" style="13" customWidth="1"/>
    <col min="2041" max="2041" width="4.42578125" style="13" customWidth="1"/>
    <col min="2042" max="2042" width="27.140625" style="13" customWidth="1"/>
    <col min="2043" max="2043" width="14.140625" style="13" customWidth="1"/>
    <col min="2044" max="2044" width="14.28515625" style="13" customWidth="1"/>
    <col min="2045" max="2045" width="14" style="13" customWidth="1"/>
    <col min="2046" max="2046" width="13.85546875" style="13" customWidth="1"/>
    <col min="2047" max="2047" width="14" style="13" customWidth="1"/>
    <col min="2048" max="2048" width="13.85546875" style="13" customWidth="1"/>
    <col min="2049" max="2049" width="16.7109375" style="13" customWidth="1"/>
    <col min="2050" max="2050" width="17" style="13" customWidth="1"/>
    <col min="2051" max="2277" width="9.140625" style="13"/>
    <col min="2278" max="2278" width="23.28515625" style="13" customWidth="1"/>
    <col min="2279" max="2279" width="12.7109375" style="13" customWidth="1"/>
    <col min="2280" max="2280" width="14.42578125" style="13" bestFit="1" customWidth="1"/>
    <col min="2281" max="2281" width="14" style="13" customWidth="1"/>
    <col min="2282" max="2282" width="14.42578125" style="13" bestFit="1" customWidth="1"/>
    <col min="2283" max="2283" width="14" style="13" customWidth="1"/>
    <col min="2284" max="2284" width="14" style="13" bestFit="1" customWidth="1"/>
    <col min="2285" max="2285" width="13.140625" style="13" customWidth="1"/>
    <col min="2286" max="2286" width="14.42578125" style="13" bestFit="1" customWidth="1"/>
    <col min="2287" max="2287" width="4.42578125" style="13" customWidth="1"/>
    <col min="2288" max="2288" width="17.5703125" style="13" customWidth="1"/>
    <col min="2289" max="2289" width="14.42578125" style="13" customWidth="1"/>
    <col min="2290" max="2290" width="14.42578125" style="13" bestFit="1" customWidth="1"/>
    <col min="2291" max="2291" width="14" style="13" customWidth="1"/>
    <col min="2292" max="2292" width="13.85546875" style="13" customWidth="1"/>
    <col min="2293" max="2293" width="14" style="13" customWidth="1"/>
    <col min="2294" max="2296" width="13.85546875" style="13" customWidth="1"/>
    <col min="2297" max="2297" width="4.42578125" style="13" customWidth="1"/>
    <col min="2298" max="2298" width="27.140625" style="13" customWidth="1"/>
    <col min="2299" max="2299" width="14.140625" style="13" customWidth="1"/>
    <col min="2300" max="2300" width="14.28515625" style="13" customWidth="1"/>
    <col min="2301" max="2301" width="14" style="13" customWidth="1"/>
    <col min="2302" max="2302" width="13.85546875" style="13" customWidth="1"/>
    <col min="2303" max="2303" width="14" style="13" customWidth="1"/>
    <col min="2304" max="2304" width="13.85546875" style="13" customWidth="1"/>
    <col min="2305" max="2305" width="16.7109375" style="13" customWidth="1"/>
    <col min="2306" max="2306" width="17" style="13" customWidth="1"/>
    <col min="2307" max="2533" width="9.140625" style="13"/>
    <col min="2534" max="2534" width="23.28515625" style="13" customWidth="1"/>
    <col min="2535" max="2535" width="12.7109375" style="13" customWidth="1"/>
    <col min="2536" max="2536" width="14.42578125" style="13" bestFit="1" customWidth="1"/>
    <col min="2537" max="2537" width="14" style="13" customWidth="1"/>
    <col min="2538" max="2538" width="14.42578125" style="13" bestFit="1" customWidth="1"/>
    <col min="2539" max="2539" width="14" style="13" customWidth="1"/>
    <col min="2540" max="2540" width="14" style="13" bestFit="1" customWidth="1"/>
    <col min="2541" max="2541" width="13.140625" style="13" customWidth="1"/>
    <col min="2542" max="2542" width="14.42578125" style="13" bestFit="1" customWidth="1"/>
    <col min="2543" max="2543" width="4.42578125" style="13" customWidth="1"/>
    <col min="2544" max="2544" width="17.5703125" style="13" customWidth="1"/>
    <col min="2545" max="2545" width="14.42578125" style="13" customWidth="1"/>
    <col min="2546" max="2546" width="14.42578125" style="13" bestFit="1" customWidth="1"/>
    <col min="2547" max="2547" width="14" style="13" customWidth="1"/>
    <col min="2548" max="2548" width="13.85546875" style="13" customWidth="1"/>
    <col min="2549" max="2549" width="14" style="13" customWidth="1"/>
    <col min="2550" max="2552" width="13.85546875" style="13" customWidth="1"/>
    <col min="2553" max="2553" width="4.42578125" style="13" customWidth="1"/>
    <col min="2554" max="2554" width="27.140625" style="13" customWidth="1"/>
    <col min="2555" max="2555" width="14.140625" style="13" customWidth="1"/>
    <col min="2556" max="2556" width="14.28515625" style="13" customWidth="1"/>
    <col min="2557" max="2557" width="14" style="13" customWidth="1"/>
    <col min="2558" max="2558" width="13.85546875" style="13" customWidth="1"/>
    <col min="2559" max="2559" width="14" style="13" customWidth="1"/>
    <col min="2560" max="2560" width="13.85546875" style="13" customWidth="1"/>
    <col min="2561" max="2561" width="16.7109375" style="13" customWidth="1"/>
    <col min="2562" max="2562" width="17" style="13" customWidth="1"/>
    <col min="2563" max="2789" width="9.140625" style="13"/>
    <col min="2790" max="2790" width="23.28515625" style="13" customWidth="1"/>
    <col min="2791" max="2791" width="12.7109375" style="13" customWidth="1"/>
    <col min="2792" max="2792" width="14.42578125" style="13" bestFit="1" customWidth="1"/>
    <col min="2793" max="2793" width="14" style="13" customWidth="1"/>
    <col min="2794" max="2794" width="14.42578125" style="13" bestFit="1" customWidth="1"/>
    <col min="2795" max="2795" width="14" style="13" customWidth="1"/>
    <col min="2796" max="2796" width="14" style="13" bestFit="1" customWidth="1"/>
    <col min="2797" max="2797" width="13.140625" style="13" customWidth="1"/>
    <col min="2798" max="2798" width="14.42578125" style="13" bestFit="1" customWidth="1"/>
    <col min="2799" max="2799" width="4.42578125" style="13" customWidth="1"/>
    <col min="2800" max="2800" width="17.5703125" style="13" customWidth="1"/>
    <col min="2801" max="2801" width="14.42578125" style="13" customWidth="1"/>
    <col min="2802" max="2802" width="14.42578125" style="13" bestFit="1" customWidth="1"/>
    <col min="2803" max="2803" width="14" style="13" customWidth="1"/>
    <col min="2804" max="2804" width="13.85546875" style="13" customWidth="1"/>
    <col min="2805" max="2805" width="14" style="13" customWidth="1"/>
    <col min="2806" max="2808" width="13.85546875" style="13" customWidth="1"/>
    <col min="2809" max="2809" width="4.42578125" style="13" customWidth="1"/>
    <col min="2810" max="2810" width="27.140625" style="13" customWidth="1"/>
    <col min="2811" max="2811" width="14.140625" style="13" customWidth="1"/>
    <col min="2812" max="2812" width="14.28515625" style="13" customWidth="1"/>
    <col min="2813" max="2813" width="14" style="13" customWidth="1"/>
    <col min="2814" max="2814" width="13.85546875" style="13" customWidth="1"/>
    <col min="2815" max="2815" width="14" style="13" customWidth="1"/>
    <col min="2816" max="2816" width="13.85546875" style="13" customWidth="1"/>
    <col min="2817" max="2817" width="16.7109375" style="13" customWidth="1"/>
    <col min="2818" max="2818" width="17" style="13" customWidth="1"/>
    <col min="2819" max="3045" width="9.140625" style="13"/>
    <col min="3046" max="3046" width="23.28515625" style="13" customWidth="1"/>
    <col min="3047" max="3047" width="12.7109375" style="13" customWidth="1"/>
    <col min="3048" max="3048" width="14.42578125" style="13" bestFit="1" customWidth="1"/>
    <col min="3049" max="3049" width="14" style="13" customWidth="1"/>
    <col min="3050" max="3050" width="14.42578125" style="13" bestFit="1" customWidth="1"/>
    <col min="3051" max="3051" width="14" style="13" customWidth="1"/>
    <col min="3052" max="3052" width="14" style="13" bestFit="1" customWidth="1"/>
    <col min="3053" max="3053" width="13.140625" style="13" customWidth="1"/>
    <col min="3054" max="3054" width="14.42578125" style="13" bestFit="1" customWidth="1"/>
    <col min="3055" max="3055" width="4.42578125" style="13" customWidth="1"/>
    <col min="3056" max="3056" width="17.5703125" style="13" customWidth="1"/>
    <col min="3057" max="3057" width="14.42578125" style="13" customWidth="1"/>
    <col min="3058" max="3058" width="14.42578125" style="13" bestFit="1" customWidth="1"/>
    <col min="3059" max="3059" width="14" style="13" customWidth="1"/>
    <col min="3060" max="3060" width="13.85546875" style="13" customWidth="1"/>
    <col min="3061" max="3061" width="14" style="13" customWidth="1"/>
    <col min="3062" max="3064" width="13.85546875" style="13" customWidth="1"/>
    <col min="3065" max="3065" width="4.42578125" style="13" customWidth="1"/>
    <col min="3066" max="3066" width="27.140625" style="13" customWidth="1"/>
    <col min="3067" max="3067" width="14.140625" style="13" customWidth="1"/>
    <col min="3068" max="3068" width="14.28515625" style="13" customWidth="1"/>
    <col min="3069" max="3069" width="14" style="13" customWidth="1"/>
    <col min="3070" max="3070" width="13.85546875" style="13" customWidth="1"/>
    <col min="3071" max="3071" width="14" style="13" customWidth="1"/>
    <col min="3072" max="3072" width="13.85546875" style="13" customWidth="1"/>
    <col min="3073" max="3073" width="16.7109375" style="13" customWidth="1"/>
    <col min="3074" max="3074" width="17" style="13" customWidth="1"/>
    <col min="3075" max="3301" width="9.140625" style="13"/>
    <col min="3302" max="3302" width="23.28515625" style="13" customWidth="1"/>
    <col min="3303" max="3303" width="12.7109375" style="13" customWidth="1"/>
    <col min="3304" max="3304" width="14.42578125" style="13" bestFit="1" customWidth="1"/>
    <col min="3305" max="3305" width="14" style="13" customWidth="1"/>
    <col min="3306" max="3306" width="14.42578125" style="13" bestFit="1" customWidth="1"/>
    <col min="3307" max="3307" width="14" style="13" customWidth="1"/>
    <col min="3308" max="3308" width="14" style="13" bestFit="1" customWidth="1"/>
    <col min="3309" max="3309" width="13.140625" style="13" customWidth="1"/>
    <col min="3310" max="3310" width="14.42578125" style="13" bestFit="1" customWidth="1"/>
    <col min="3311" max="3311" width="4.42578125" style="13" customWidth="1"/>
    <col min="3312" max="3312" width="17.5703125" style="13" customWidth="1"/>
    <col min="3313" max="3313" width="14.42578125" style="13" customWidth="1"/>
    <col min="3314" max="3314" width="14.42578125" style="13" bestFit="1" customWidth="1"/>
    <col min="3315" max="3315" width="14" style="13" customWidth="1"/>
    <col min="3316" max="3316" width="13.85546875" style="13" customWidth="1"/>
    <col min="3317" max="3317" width="14" style="13" customWidth="1"/>
    <col min="3318" max="3320" width="13.85546875" style="13" customWidth="1"/>
    <col min="3321" max="3321" width="4.42578125" style="13" customWidth="1"/>
    <col min="3322" max="3322" width="27.140625" style="13" customWidth="1"/>
    <col min="3323" max="3323" width="14.140625" style="13" customWidth="1"/>
    <col min="3324" max="3324" width="14.28515625" style="13" customWidth="1"/>
    <col min="3325" max="3325" width="14" style="13" customWidth="1"/>
    <col min="3326" max="3326" width="13.85546875" style="13" customWidth="1"/>
    <col min="3327" max="3327" width="14" style="13" customWidth="1"/>
    <col min="3328" max="3328" width="13.85546875" style="13" customWidth="1"/>
    <col min="3329" max="3329" width="16.7109375" style="13" customWidth="1"/>
    <col min="3330" max="3330" width="17" style="13" customWidth="1"/>
    <col min="3331" max="3557" width="9.140625" style="13"/>
    <col min="3558" max="3558" width="23.28515625" style="13" customWidth="1"/>
    <col min="3559" max="3559" width="12.7109375" style="13" customWidth="1"/>
    <col min="3560" max="3560" width="14.42578125" style="13" bestFit="1" customWidth="1"/>
    <col min="3561" max="3561" width="14" style="13" customWidth="1"/>
    <col min="3562" max="3562" width="14.42578125" style="13" bestFit="1" customWidth="1"/>
    <col min="3563" max="3563" width="14" style="13" customWidth="1"/>
    <col min="3564" max="3564" width="14" style="13" bestFit="1" customWidth="1"/>
    <col min="3565" max="3565" width="13.140625" style="13" customWidth="1"/>
    <col min="3566" max="3566" width="14.42578125" style="13" bestFit="1" customWidth="1"/>
    <col min="3567" max="3567" width="4.42578125" style="13" customWidth="1"/>
    <col min="3568" max="3568" width="17.5703125" style="13" customWidth="1"/>
    <col min="3569" max="3569" width="14.42578125" style="13" customWidth="1"/>
    <col min="3570" max="3570" width="14.42578125" style="13" bestFit="1" customWidth="1"/>
    <col min="3571" max="3571" width="14" style="13" customWidth="1"/>
    <col min="3572" max="3572" width="13.85546875" style="13" customWidth="1"/>
    <col min="3573" max="3573" width="14" style="13" customWidth="1"/>
    <col min="3574" max="3576" width="13.85546875" style="13" customWidth="1"/>
    <col min="3577" max="3577" width="4.42578125" style="13" customWidth="1"/>
    <col min="3578" max="3578" width="27.140625" style="13" customWidth="1"/>
    <col min="3579" max="3579" width="14.140625" style="13" customWidth="1"/>
    <col min="3580" max="3580" width="14.28515625" style="13" customWidth="1"/>
    <col min="3581" max="3581" width="14" style="13" customWidth="1"/>
    <col min="3582" max="3582" width="13.85546875" style="13" customWidth="1"/>
    <col min="3583" max="3583" width="14" style="13" customWidth="1"/>
    <col min="3584" max="3584" width="13.85546875" style="13" customWidth="1"/>
    <col min="3585" max="3585" width="16.7109375" style="13" customWidth="1"/>
    <col min="3586" max="3586" width="17" style="13" customWidth="1"/>
    <col min="3587" max="3813" width="9.140625" style="13"/>
    <col min="3814" max="3814" width="23.28515625" style="13" customWidth="1"/>
    <col min="3815" max="3815" width="12.7109375" style="13" customWidth="1"/>
    <col min="3816" max="3816" width="14.42578125" style="13" bestFit="1" customWidth="1"/>
    <col min="3817" max="3817" width="14" style="13" customWidth="1"/>
    <col min="3818" max="3818" width="14.42578125" style="13" bestFit="1" customWidth="1"/>
    <col min="3819" max="3819" width="14" style="13" customWidth="1"/>
    <col min="3820" max="3820" width="14" style="13" bestFit="1" customWidth="1"/>
    <col min="3821" max="3821" width="13.140625" style="13" customWidth="1"/>
    <col min="3822" max="3822" width="14.42578125" style="13" bestFit="1" customWidth="1"/>
    <col min="3823" max="3823" width="4.42578125" style="13" customWidth="1"/>
    <col min="3824" max="3824" width="17.5703125" style="13" customWidth="1"/>
    <col min="3825" max="3825" width="14.42578125" style="13" customWidth="1"/>
    <col min="3826" max="3826" width="14.42578125" style="13" bestFit="1" customWidth="1"/>
    <col min="3827" max="3827" width="14" style="13" customWidth="1"/>
    <col min="3828" max="3828" width="13.85546875" style="13" customWidth="1"/>
    <col min="3829" max="3829" width="14" style="13" customWidth="1"/>
    <col min="3830" max="3832" width="13.85546875" style="13" customWidth="1"/>
    <col min="3833" max="3833" width="4.42578125" style="13" customWidth="1"/>
    <col min="3834" max="3834" width="27.140625" style="13" customWidth="1"/>
    <col min="3835" max="3835" width="14.140625" style="13" customWidth="1"/>
    <col min="3836" max="3836" width="14.28515625" style="13" customWidth="1"/>
    <col min="3837" max="3837" width="14" style="13" customWidth="1"/>
    <col min="3838" max="3838" width="13.85546875" style="13" customWidth="1"/>
    <col min="3839" max="3839" width="14" style="13" customWidth="1"/>
    <col min="3840" max="3840" width="13.85546875" style="13" customWidth="1"/>
    <col min="3841" max="3841" width="16.7109375" style="13" customWidth="1"/>
    <col min="3842" max="3842" width="17" style="13" customWidth="1"/>
    <col min="3843" max="4069" width="9.140625" style="13"/>
    <col min="4070" max="4070" width="23.28515625" style="13" customWidth="1"/>
    <col min="4071" max="4071" width="12.7109375" style="13" customWidth="1"/>
    <col min="4072" max="4072" width="14.42578125" style="13" bestFit="1" customWidth="1"/>
    <col min="4073" max="4073" width="14" style="13" customWidth="1"/>
    <col min="4074" max="4074" width="14.42578125" style="13" bestFit="1" customWidth="1"/>
    <col min="4075" max="4075" width="14" style="13" customWidth="1"/>
    <col min="4076" max="4076" width="14" style="13" bestFit="1" customWidth="1"/>
    <col min="4077" max="4077" width="13.140625" style="13" customWidth="1"/>
    <col min="4078" max="4078" width="14.42578125" style="13" bestFit="1" customWidth="1"/>
    <col min="4079" max="4079" width="4.42578125" style="13" customWidth="1"/>
    <col min="4080" max="4080" width="17.5703125" style="13" customWidth="1"/>
    <col min="4081" max="4081" width="14.42578125" style="13" customWidth="1"/>
    <col min="4082" max="4082" width="14.42578125" style="13" bestFit="1" customWidth="1"/>
    <col min="4083" max="4083" width="14" style="13" customWidth="1"/>
    <col min="4084" max="4084" width="13.85546875" style="13" customWidth="1"/>
    <col min="4085" max="4085" width="14" style="13" customWidth="1"/>
    <col min="4086" max="4088" width="13.85546875" style="13" customWidth="1"/>
    <col min="4089" max="4089" width="4.42578125" style="13" customWidth="1"/>
    <col min="4090" max="4090" width="27.140625" style="13" customWidth="1"/>
    <col min="4091" max="4091" width="14.140625" style="13" customWidth="1"/>
    <col min="4092" max="4092" width="14.28515625" style="13" customWidth="1"/>
    <col min="4093" max="4093" width="14" style="13" customWidth="1"/>
    <col min="4094" max="4094" width="13.85546875" style="13" customWidth="1"/>
    <col min="4095" max="4095" width="14" style="13" customWidth="1"/>
    <col min="4096" max="4096" width="13.85546875" style="13" customWidth="1"/>
    <col min="4097" max="4097" width="16.7109375" style="13" customWidth="1"/>
    <col min="4098" max="4098" width="17" style="13" customWidth="1"/>
    <col min="4099" max="4325" width="9.140625" style="13"/>
    <col min="4326" max="4326" width="23.28515625" style="13" customWidth="1"/>
    <col min="4327" max="4327" width="12.7109375" style="13" customWidth="1"/>
    <col min="4328" max="4328" width="14.42578125" style="13" bestFit="1" customWidth="1"/>
    <col min="4329" max="4329" width="14" style="13" customWidth="1"/>
    <col min="4330" max="4330" width="14.42578125" style="13" bestFit="1" customWidth="1"/>
    <col min="4331" max="4331" width="14" style="13" customWidth="1"/>
    <col min="4332" max="4332" width="14" style="13" bestFit="1" customWidth="1"/>
    <col min="4333" max="4333" width="13.140625" style="13" customWidth="1"/>
    <col min="4334" max="4334" width="14.42578125" style="13" bestFit="1" customWidth="1"/>
    <col min="4335" max="4335" width="4.42578125" style="13" customWidth="1"/>
    <col min="4336" max="4336" width="17.5703125" style="13" customWidth="1"/>
    <col min="4337" max="4337" width="14.42578125" style="13" customWidth="1"/>
    <col min="4338" max="4338" width="14.42578125" style="13" bestFit="1" customWidth="1"/>
    <col min="4339" max="4339" width="14" style="13" customWidth="1"/>
    <col min="4340" max="4340" width="13.85546875" style="13" customWidth="1"/>
    <col min="4341" max="4341" width="14" style="13" customWidth="1"/>
    <col min="4342" max="4344" width="13.85546875" style="13" customWidth="1"/>
    <col min="4345" max="4345" width="4.42578125" style="13" customWidth="1"/>
    <col min="4346" max="4346" width="27.140625" style="13" customWidth="1"/>
    <col min="4347" max="4347" width="14.140625" style="13" customWidth="1"/>
    <col min="4348" max="4348" width="14.28515625" style="13" customWidth="1"/>
    <col min="4349" max="4349" width="14" style="13" customWidth="1"/>
    <col min="4350" max="4350" width="13.85546875" style="13" customWidth="1"/>
    <col min="4351" max="4351" width="14" style="13" customWidth="1"/>
    <col min="4352" max="4352" width="13.85546875" style="13" customWidth="1"/>
    <col min="4353" max="4353" width="16.7109375" style="13" customWidth="1"/>
    <col min="4354" max="4354" width="17" style="13" customWidth="1"/>
    <col min="4355" max="4581" width="9.140625" style="13"/>
    <col min="4582" max="4582" width="23.28515625" style="13" customWidth="1"/>
    <col min="4583" max="4583" width="12.7109375" style="13" customWidth="1"/>
    <col min="4584" max="4584" width="14.42578125" style="13" bestFit="1" customWidth="1"/>
    <col min="4585" max="4585" width="14" style="13" customWidth="1"/>
    <col min="4586" max="4586" width="14.42578125" style="13" bestFit="1" customWidth="1"/>
    <col min="4587" max="4587" width="14" style="13" customWidth="1"/>
    <col min="4588" max="4588" width="14" style="13" bestFit="1" customWidth="1"/>
    <col min="4589" max="4589" width="13.140625" style="13" customWidth="1"/>
    <col min="4590" max="4590" width="14.42578125" style="13" bestFit="1" customWidth="1"/>
    <col min="4591" max="4591" width="4.42578125" style="13" customWidth="1"/>
    <col min="4592" max="4592" width="17.5703125" style="13" customWidth="1"/>
    <col min="4593" max="4593" width="14.42578125" style="13" customWidth="1"/>
    <col min="4594" max="4594" width="14.42578125" style="13" bestFit="1" customWidth="1"/>
    <col min="4595" max="4595" width="14" style="13" customWidth="1"/>
    <col min="4596" max="4596" width="13.85546875" style="13" customWidth="1"/>
    <col min="4597" max="4597" width="14" style="13" customWidth="1"/>
    <col min="4598" max="4600" width="13.85546875" style="13" customWidth="1"/>
    <col min="4601" max="4601" width="4.42578125" style="13" customWidth="1"/>
    <col min="4602" max="4602" width="27.140625" style="13" customWidth="1"/>
    <col min="4603" max="4603" width="14.140625" style="13" customWidth="1"/>
    <col min="4604" max="4604" width="14.28515625" style="13" customWidth="1"/>
    <col min="4605" max="4605" width="14" style="13" customWidth="1"/>
    <col min="4606" max="4606" width="13.85546875" style="13" customWidth="1"/>
    <col min="4607" max="4607" width="14" style="13" customWidth="1"/>
    <col min="4608" max="4608" width="13.85546875" style="13" customWidth="1"/>
    <col min="4609" max="4609" width="16.7109375" style="13" customWidth="1"/>
    <col min="4610" max="4610" width="17" style="13" customWidth="1"/>
    <col min="4611" max="4837" width="9.140625" style="13"/>
    <col min="4838" max="4838" width="23.28515625" style="13" customWidth="1"/>
    <col min="4839" max="4839" width="12.7109375" style="13" customWidth="1"/>
    <col min="4840" max="4840" width="14.42578125" style="13" bestFit="1" customWidth="1"/>
    <col min="4841" max="4841" width="14" style="13" customWidth="1"/>
    <col min="4842" max="4842" width="14.42578125" style="13" bestFit="1" customWidth="1"/>
    <col min="4843" max="4843" width="14" style="13" customWidth="1"/>
    <col min="4844" max="4844" width="14" style="13" bestFit="1" customWidth="1"/>
    <col min="4845" max="4845" width="13.140625" style="13" customWidth="1"/>
    <col min="4846" max="4846" width="14.42578125" style="13" bestFit="1" customWidth="1"/>
    <col min="4847" max="4847" width="4.42578125" style="13" customWidth="1"/>
    <col min="4848" max="4848" width="17.5703125" style="13" customWidth="1"/>
    <col min="4849" max="4849" width="14.42578125" style="13" customWidth="1"/>
    <col min="4850" max="4850" width="14.42578125" style="13" bestFit="1" customWidth="1"/>
    <col min="4851" max="4851" width="14" style="13" customWidth="1"/>
    <col min="4852" max="4852" width="13.85546875" style="13" customWidth="1"/>
    <col min="4853" max="4853" width="14" style="13" customWidth="1"/>
    <col min="4854" max="4856" width="13.85546875" style="13" customWidth="1"/>
    <col min="4857" max="4857" width="4.42578125" style="13" customWidth="1"/>
    <col min="4858" max="4858" width="27.140625" style="13" customWidth="1"/>
    <col min="4859" max="4859" width="14.140625" style="13" customWidth="1"/>
    <col min="4860" max="4860" width="14.28515625" style="13" customWidth="1"/>
    <col min="4861" max="4861" width="14" style="13" customWidth="1"/>
    <col min="4862" max="4862" width="13.85546875" style="13" customWidth="1"/>
    <col min="4863" max="4863" width="14" style="13" customWidth="1"/>
    <col min="4864" max="4864" width="13.85546875" style="13" customWidth="1"/>
    <col min="4865" max="4865" width="16.7109375" style="13" customWidth="1"/>
    <col min="4866" max="4866" width="17" style="13" customWidth="1"/>
    <col min="4867" max="5093" width="9.140625" style="13"/>
    <col min="5094" max="5094" width="23.28515625" style="13" customWidth="1"/>
    <col min="5095" max="5095" width="12.7109375" style="13" customWidth="1"/>
    <col min="5096" max="5096" width="14.42578125" style="13" bestFit="1" customWidth="1"/>
    <col min="5097" max="5097" width="14" style="13" customWidth="1"/>
    <col min="5098" max="5098" width="14.42578125" style="13" bestFit="1" customWidth="1"/>
    <col min="5099" max="5099" width="14" style="13" customWidth="1"/>
    <col min="5100" max="5100" width="14" style="13" bestFit="1" customWidth="1"/>
    <col min="5101" max="5101" width="13.140625" style="13" customWidth="1"/>
    <col min="5102" max="5102" width="14.42578125" style="13" bestFit="1" customWidth="1"/>
    <col min="5103" max="5103" width="4.42578125" style="13" customWidth="1"/>
    <col min="5104" max="5104" width="17.5703125" style="13" customWidth="1"/>
    <col min="5105" max="5105" width="14.42578125" style="13" customWidth="1"/>
    <col min="5106" max="5106" width="14.42578125" style="13" bestFit="1" customWidth="1"/>
    <col min="5107" max="5107" width="14" style="13" customWidth="1"/>
    <col min="5108" max="5108" width="13.85546875" style="13" customWidth="1"/>
    <col min="5109" max="5109" width="14" style="13" customWidth="1"/>
    <col min="5110" max="5112" width="13.85546875" style="13" customWidth="1"/>
    <col min="5113" max="5113" width="4.42578125" style="13" customWidth="1"/>
    <col min="5114" max="5114" width="27.140625" style="13" customWidth="1"/>
    <col min="5115" max="5115" width="14.140625" style="13" customWidth="1"/>
    <col min="5116" max="5116" width="14.28515625" style="13" customWidth="1"/>
    <col min="5117" max="5117" width="14" style="13" customWidth="1"/>
    <col min="5118" max="5118" width="13.85546875" style="13" customWidth="1"/>
    <col min="5119" max="5119" width="14" style="13" customWidth="1"/>
    <col min="5120" max="5120" width="13.85546875" style="13" customWidth="1"/>
    <col min="5121" max="5121" width="16.7109375" style="13" customWidth="1"/>
    <col min="5122" max="5122" width="17" style="13" customWidth="1"/>
    <col min="5123" max="5349" width="9.140625" style="13"/>
    <col min="5350" max="5350" width="23.28515625" style="13" customWidth="1"/>
    <col min="5351" max="5351" width="12.7109375" style="13" customWidth="1"/>
    <col min="5352" max="5352" width="14.42578125" style="13" bestFit="1" customWidth="1"/>
    <col min="5353" max="5353" width="14" style="13" customWidth="1"/>
    <col min="5354" max="5354" width="14.42578125" style="13" bestFit="1" customWidth="1"/>
    <col min="5355" max="5355" width="14" style="13" customWidth="1"/>
    <col min="5356" max="5356" width="14" style="13" bestFit="1" customWidth="1"/>
    <col min="5357" max="5357" width="13.140625" style="13" customWidth="1"/>
    <col min="5358" max="5358" width="14.42578125" style="13" bestFit="1" customWidth="1"/>
    <col min="5359" max="5359" width="4.42578125" style="13" customWidth="1"/>
    <col min="5360" max="5360" width="17.5703125" style="13" customWidth="1"/>
    <col min="5361" max="5361" width="14.42578125" style="13" customWidth="1"/>
    <col min="5362" max="5362" width="14.42578125" style="13" bestFit="1" customWidth="1"/>
    <col min="5363" max="5363" width="14" style="13" customWidth="1"/>
    <col min="5364" max="5364" width="13.85546875" style="13" customWidth="1"/>
    <col min="5365" max="5365" width="14" style="13" customWidth="1"/>
    <col min="5366" max="5368" width="13.85546875" style="13" customWidth="1"/>
    <col min="5369" max="5369" width="4.42578125" style="13" customWidth="1"/>
    <col min="5370" max="5370" width="27.140625" style="13" customWidth="1"/>
    <col min="5371" max="5371" width="14.140625" style="13" customWidth="1"/>
    <col min="5372" max="5372" width="14.28515625" style="13" customWidth="1"/>
    <col min="5373" max="5373" width="14" style="13" customWidth="1"/>
    <col min="5374" max="5374" width="13.85546875" style="13" customWidth="1"/>
    <col min="5375" max="5375" width="14" style="13" customWidth="1"/>
    <col min="5376" max="5376" width="13.85546875" style="13" customWidth="1"/>
    <col min="5377" max="5377" width="16.7109375" style="13" customWidth="1"/>
    <col min="5378" max="5378" width="17" style="13" customWidth="1"/>
    <col min="5379" max="5605" width="9.140625" style="13"/>
    <col min="5606" max="5606" width="23.28515625" style="13" customWidth="1"/>
    <col min="5607" max="5607" width="12.7109375" style="13" customWidth="1"/>
    <col min="5608" max="5608" width="14.42578125" style="13" bestFit="1" customWidth="1"/>
    <col min="5609" max="5609" width="14" style="13" customWidth="1"/>
    <col min="5610" max="5610" width="14.42578125" style="13" bestFit="1" customWidth="1"/>
    <col min="5611" max="5611" width="14" style="13" customWidth="1"/>
    <col min="5612" max="5612" width="14" style="13" bestFit="1" customWidth="1"/>
    <col min="5613" max="5613" width="13.140625" style="13" customWidth="1"/>
    <col min="5614" max="5614" width="14.42578125" style="13" bestFit="1" customWidth="1"/>
    <col min="5615" max="5615" width="4.42578125" style="13" customWidth="1"/>
    <col min="5616" max="5616" width="17.5703125" style="13" customWidth="1"/>
    <col min="5617" max="5617" width="14.42578125" style="13" customWidth="1"/>
    <col min="5618" max="5618" width="14.42578125" style="13" bestFit="1" customWidth="1"/>
    <col min="5619" max="5619" width="14" style="13" customWidth="1"/>
    <col min="5620" max="5620" width="13.85546875" style="13" customWidth="1"/>
    <col min="5621" max="5621" width="14" style="13" customWidth="1"/>
    <col min="5622" max="5624" width="13.85546875" style="13" customWidth="1"/>
    <col min="5625" max="5625" width="4.42578125" style="13" customWidth="1"/>
    <col min="5626" max="5626" width="27.140625" style="13" customWidth="1"/>
    <col min="5627" max="5627" width="14.140625" style="13" customWidth="1"/>
    <col min="5628" max="5628" width="14.28515625" style="13" customWidth="1"/>
    <col min="5629" max="5629" width="14" style="13" customWidth="1"/>
    <col min="5630" max="5630" width="13.85546875" style="13" customWidth="1"/>
    <col min="5631" max="5631" width="14" style="13" customWidth="1"/>
    <col min="5632" max="5632" width="13.85546875" style="13" customWidth="1"/>
    <col min="5633" max="5633" width="16.7109375" style="13" customWidth="1"/>
    <col min="5634" max="5634" width="17" style="13" customWidth="1"/>
    <col min="5635" max="5861" width="9.140625" style="13"/>
    <col min="5862" max="5862" width="23.28515625" style="13" customWidth="1"/>
    <col min="5863" max="5863" width="12.7109375" style="13" customWidth="1"/>
    <col min="5864" max="5864" width="14.42578125" style="13" bestFit="1" customWidth="1"/>
    <col min="5865" max="5865" width="14" style="13" customWidth="1"/>
    <col min="5866" max="5866" width="14.42578125" style="13" bestFit="1" customWidth="1"/>
    <col min="5867" max="5867" width="14" style="13" customWidth="1"/>
    <col min="5868" max="5868" width="14" style="13" bestFit="1" customWidth="1"/>
    <col min="5869" max="5869" width="13.140625" style="13" customWidth="1"/>
    <col min="5870" max="5870" width="14.42578125" style="13" bestFit="1" customWidth="1"/>
    <col min="5871" max="5871" width="4.42578125" style="13" customWidth="1"/>
    <col min="5872" max="5872" width="17.5703125" style="13" customWidth="1"/>
    <col min="5873" max="5873" width="14.42578125" style="13" customWidth="1"/>
    <col min="5874" max="5874" width="14.42578125" style="13" bestFit="1" customWidth="1"/>
    <col min="5875" max="5875" width="14" style="13" customWidth="1"/>
    <col min="5876" max="5876" width="13.85546875" style="13" customWidth="1"/>
    <col min="5877" max="5877" width="14" style="13" customWidth="1"/>
    <col min="5878" max="5880" width="13.85546875" style="13" customWidth="1"/>
    <col min="5881" max="5881" width="4.42578125" style="13" customWidth="1"/>
    <col min="5882" max="5882" width="27.140625" style="13" customWidth="1"/>
    <col min="5883" max="5883" width="14.140625" style="13" customWidth="1"/>
    <col min="5884" max="5884" width="14.28515625" style="13" customWidth="1"/>
    <col min="5885" max="5885" width="14" style="13" customWidth="1"/>
    <col min="5886" max="5886" width="13.85546875" style="13" customWidth="1"/>
    <col min="5887" max="5887" width="14" style="13" customWidth="1"/>
    <col min="5888" max="5888" width="13.85546875" style="13" customWidth="1"/>
    <col min="5889" max="5889" width="16.7109375" style="13" customWidth="1"/>
    <col min="5890" max="5890" width="17" style="13" customWidth="1"/>
    <col min="5891" max="6117" width="9.140625" style="13"/>
    <col min="6118" max="6118" width="23.28515625" style="13" customWidth="1"/>
    <col min="6119" max="6119" width="12.7109375" style="13" customWidth="1"/>
    <col min="6120" max="6120" width="14.42578125" style="13" bestFit="1" customWidth="1"/>
    <col min="6121" max="6121" width="14" style="13" customWidth="1"/>
    <col min="6122" max="6122" width="14.42578125" style="13" bestFit="1" customWidth="1"/>
    <col min="6123" max="6123" width="14" style="13" customWidth="1"/>
    <col min="6124" max="6124" width="14" style="13" bestFit="1" customWidth="1"/>
    <col min="6125" max="6125" width="13.140625" style="13" customWidth="1"/>
    <col min="6126" max="6126" width="14.42578125" style="13" bestFit="1" customWidth="1"/>
    <col min="6127" max="6127" width="4.42578125" style="13" customWidth="1"/>
    <col min="6128" max="6128" width="17.5703125" style="13" customWidth="1"/>
    <col min="6129" max="6129" width="14.42578125" style="13" customWidth="1"/>
    <col min="6130" max="6130" width="14.42578125" style="13" bestFit="1" customWidth="1"/>
    <col min="6131" max="6131" width="14" style="13" customWidth="1"/>
    <col min="6132" max="6132" width="13.85546875" style="13" customWidth="1"/>
    <col min="6133" max="6133" width="14" style="13" customWidth="1"/>
    <col min="6134" max="6136" width="13.85546875" style="13" customWidth="1"/>
    <col min="6137" max="6137" width="4.42578125" style="13" customWidth="1"/>
    <col min="6138" max="6138" width="27.140625" style="13" customWidth="1"/>
    <col min="6139" max="6139" width="14.140625" style="13" customWidth="1"/>
    <col min="6140" max="6140" width="14.28515625" style="13" customWidth="1"/>
    <col min="6141" max="6141" width="14" style="13" customWidth="1"/>
    <col min="6142" max="6142" width="13.85546875" style="13" customWidth="1"/>
    <col min="6143" max="6143" width="14" style="13" customWidth="1"/>
    <col min="6144" max="6144" width="13.85546875" style="13" customWidth="1"/>
    <col min="6145" max="6145" width="16.7109375" style="13" customWidth="1"/>
    <col min="6146" max="6146" width="17" style="13" customWidth="1"/>
    <col min="6147" max="6373" width="9.140625" style="13"/>
    <col min="6374" max="6374" width="23.28515625" style="13" customWidth="1"/>
    <col min="6375" max="6375" width="12.7109375" style="13" customWidth="1"/>
    <col min="6376" max="6376" width="14.42578125" style="13" bestFit="1" customWidth="1"/>
    <col min="6377" max="6377" width="14" style="13" customWidth="1"/>
    <col min="6378" max="6378" width="14.42578125" style="13" bestFit="1" customWidth="1"/>
    <col min="6379" max="6379" width="14" style="13" customWidth="1"/>
    <col min="6380" max="6380" width="14" style="13" bestFit="1" customWidth="1"/>
    <col min="6381" max="6381" width="13.140625" style="13" customWidth="1"/>
    <col min="6382" max="6382" width="14.42578125" style="13" bestFit="1" customWidth="1"/>
    <col min="6383" max="6383" width="4.42578125" style="13" customWidth="1"/>
    <col min="6384" max="6384" width="17.5703125" style="13" customWidth="1"/>
    <col min="6385" max="6385" width="14.42578125" style="13" customWidth="1"/>
    <col min="6386" max="6386" width="14.42578125" style="13" bestFit="1" customWidth="1"/>
    <col min="6387" max="6387" width="14" style="13" customWidth="1"/>
    <col min="6388" max="6388" width="13.85546875" style="13" customWidth="1"/>
    <col min="6389" max="6389" width="14" style="13" customWidth="1"/>
    <col min="6390" max="6392" width="13.85546875" style="13" customWidth="1"/>
    <col min="6393" max="6393" width="4.42578125" style="13" customWidth="1"/>
    <col min="6394" max="6394" width="27.140625" style="13" customWidth="1"/>
    <col min="6395" max="6395" width="14.140625" style="13" customWidth="1"/>
    <col min="6396" max="6396" width="14.28515625" style="13" customWidth="1"/>
    <col min="6397" max="6397" width="14" style="13" customWidth="1"/>
    <col min="6398" max="6398" width="13.85546875" style="13" customWidth="1"/>
    <col min="6399" max="6399" width="14" style="13" customWidth="1"/>
    <col min="6400" max="6400" width="13.85546875" style="13" customWidth="1"/>
    <col min="6401" max="6401" width="16.7109375" style="13" customWidth="1"/>
    <col min="6402" max="6402" width="17" style="13" customWidth="1"/>
    <col min="6403" max="6629" width="9.140625" style="13"/>
    <col min="6630" max="6630" width="23.28515625" style="13" customWidth="1"/>
    <col min="6631" max="6631" width="12.7109375" style="13" customWidth="1"/>
    <col min="6632" max="6632" width="14.42578125" style="13" bestFit="1" customWidth="1"/>
    <col min="6633" max="6633" width="14" style="13" customWidth="1"/>
    <col min="6634" max="6634" width="14.42578125" style="13" bestFit="1" customWidth="1"/>
    <col min="6635" max="6635" width="14" style="13" customWidth="1"/>
    <col min="6636" max="6636" width="14" style="13" bestFit="1" customWidth="1"/>
    <col min="6637" max="6637" width="13.140625" style="13" customWidth="1"/>
    <col min="6638" max="6638" width="14.42578125" style="13" bestFit="1" customWidth="1"/>
    <col min="6639" max="6639" width="4.42578125" style="13" customWidth="1"/>
    <col min="6640" max="6640" width="17.5703125" style="13" customWidth="1"/>
    <col min="6641" max="6641" width="14.42578125" style="13" customWidth="1"/>
    <col min="6642" max="6642" width="14.42578125" style="13" bestFit="1" customWidth="1"/>
    <col min="6643" max="6643" width="14" style="13" customWidth="1"/>
    <col min="6644" max="6644" width="13.85546875" style="13" customWidth="1"/>
    <col min="6645" max="6645" width="14" style="13" customWidth="1"/>
    <col min="6646" max="6648" width="13.85546875" style="13" customWidth="1"/>
    <col min="6649" max="6649" width="4.42578125" style="13" customWidth="1"/>
    <col min="6650" max="6650" width="27.140625" style="13" customWidth="1"/>
    <col min="6651" max="6651" width="14.140625" style="13" customWidth="1"/>
    <col min="6652" max="6652" width="14.28515625" style="13" customWidth="1"/>
    <col min="6653" max="6653" width="14" style="13" customWidth="1"/>
    <col min="6654" max="6654" width="13.85546875" style="13" customWidth="1"/>
    <col min="6655" max="6655" width="14" style="13" customWidth="1"/>
    <col min="6656" max="6656" width="13.85546875" style="13" customWidth="1"/>
    <col min="6657" max="6657" width="16.7109375" style="13" customWidth="1"/>
    <col min="6658" max="6658" width="17" style="13" customWidth="1"/>
    <col min="6659" max="6885" width="9.140625" style="13"/>
    <col min="6886" max="6886" width="23.28515625" style="13" customWidth="1"/>
    <col min="6887" max="6887" width="12.7109375" style="13" customWidth="1"/>
    <col min="6888" max="6888" width="14.42578125" style="13" bestFit="1" customWidth="1"/>
    <col min="6889" max="6889" width="14" style="13" customWidth="1"/>
    <col min="6890" max="6890" width="14.42578125" style="13" bestFit="1" customWidth="1"/>
    <col min="6891" max="6891" width="14" style="13" customWidth="1"/>
    <col min="6892" max="6892" width="14" style="13" bestFit="1" customWidth="1"/>
    <col min="6893" max="6893" width="13.140625" style="13" customWidth="1"/>
    <col min="6894" max="6894" width="14.42578125" style="13" bestFit="1" customWidth="1"/>
    <col min="6895" max="6895" width="4.42578125" style="13" customWidth="1"/>
    <col min="6896" max="6896" width="17.5703125" style="13" customWidth="1"/>
    <col min="6897" max="6897" width="14.42578125" style="13" customWidth="1"/>
    <col min="6898" max="6898" width="14.42578125" style="13" bestFit="1" customWidth="1"/>
    <col min="6899" max="6899" width="14" style="13" customWidth="1"/>
    <col min="6900" max="6900" width="13.85546875" style="13" customWidth="1"/>
    <col min="6901" max="6901" width="14" style="13" customWidth="1"/>
    <col min="6902" max="6904" width="13.85546875" style="13" customWidth="1"/>
    <col min="6905" max="6905" width="4.42578125" style="13" customWidth="1"/>
    <col min="6906" max="6906" width="27.140625" style="13" customWidth="1"/>
    <col min="6907" max="6907" width="14.140625" style="13" customWidth="1"/>
    <col min="6908" max="6908" width="14.28515625" style="13" customWidth="1"/>
    <col min="6909" max="6909" width="14" style="13" customWidth="1"/>
    <col min="6910" max="6910" width="13.85546875" style="13" customWidth="1"/>
    <col min="6911" max="6911" width="14" style="13" customWidth="1"/>
    <col min="6912" max="6912" width="13.85546875" style="13" customWidth="1"/>
    <col min="6913" max="6913" width="16.7109375" style="13" customWidth="1"/>
    <col min="6914" max="6914" width="17" style="13" customWidth="1"/>
    <col min="6915" max="7141" width="9.140625" style="13"/>
    <col min="7142" max="7142" width="23.28515625" style="13" customWidth="1"/>
    <col min="7143" max="7143" width="12.7109375" style="13" customWidth="1"/>
    <col min="7144" max="7144" width="14.42578125" style="13" bestFit="1" customWidth="1"/>
    <col min="7145" max="7145" width="14" style="13" customWidth="1"/>
    <col min="7146" max="7146" width="14.42578125" style="13" bestFit="1" customWidth="1"/>
    <col min="7147" max="7147" width="14" style="13" customWidth="1"/>
    <col min="7148" max="7148" width="14" style="13" bestFit="1" customWidth="1"/>
    <col min="7149" max="7149" width="13.140625" style="13" customWidth="1"/>
    <col min="7150" max="7150" width="14.42578125" style="13" bestFit="1" customWidth="1"/>
    <col min="7151" max="7151" width="4.42578125" style="13" customWidth="1"/>
    <col min="7152" max="7152" width="17.5703125" style="13" customWidth="1"/>
    <col min="7153" max="7153" width="14.42578125" style="13" customWidth="1"/>
    <col min="7154" max="7154" width="14.42578125" style="13" bestFit="1" customWidth="1"/>
    <col min="7155" max="7155" width="14" style="13" customWidth="1"/>
    <col min="7156" max="7156" width="13.85546875" style="13" customWidth="1"/>
    <col min="7157" max="7157" width="14" style="13" customWidth="1"/>
    <col min="7158" max="7160" width="13.85546875" style="13" customWidth="1"/>
    <col min="7161" max="7161" width="4.42578125" style="13" customWidth="1"/>
    <col min="7162" max="7162" width="27.140625" style="13" customWidth="1"/>
    <col min="7163" max="7163" width="14.140625" style="13" customWidth="1"/>
    <col min="7164" max="7164" width="14.28515625" style="13" customWidth="1"/>
    <col min="7165" max="7165" width="14" style="13" customWidth="1"/>
    <col min="7166" max="7166" width="13.85546875" style="13" customWidth="1"/>
    <col min="7167" max="7167" width="14" style="13" customWidth="1"/>
    <col min="7168" max="7168" width="13.85546875" style="13" customWidth="1"/>
    <col min="7169" max="7169" width="16.7109375" style="13" customWidth="1"/>
    <col min="7170" max="7170" width="17" style="13" customWidth="1"/>
    <col min="7171" max="7397" width="9.140625" style="13"/>
    <col min="7398" max="7398" width="23.28515625" style="13" customWidth="1"/>
    <col min="7399" max="7399" width="12.7109375" style="13" customWidth="1"/>
    <col min="7400" max="7400" width="14.42578125" style="13" bestFit="1" customWidth="1"/>
    <col min="7401" max="7401" width="14" style="13" customWidth="1"/>
    <col min="7402" max="7402" width="14.42578125" style="13" bestFit="1" customWidth="1"/>
    <col min="7403" max="7403" width="14" style="13" customWidth="1"/>
    <col min="7404" max="7404" width="14" style="13" bestFit="1" customWidth="1"/>
    <col min="7405" max="7405" width="13.140625" style="13" customWidth="1"/>
    <col min="7406" max="7406" width="14.42578125" style="13" bestFit="1" customWidth="1"/>
    <col min="7407" max="7407" width="4.42578125" style="13" customWidth="1"/>
    <col min="7408" max="7408" width="17.5703125" style="13" customWidth="1"/>
    <col min="7409" max="7409" width="14.42578125" style="13" customWidth="1"/>
    <col min="7410" max="7410" width="14.42578125" style="13" bestFit="1" customWidth="1"/>
    <col min="7411" max="7411" width="14" style="13" customWidth="1"/>
    <col min="7412" max="7412" width="13.85546875" style="13" customWidth="1"/>
    <col min="7413" max="7413" width="14" style="13" customWidth="1"/>
    <col min="7414" max="7416" width="13.85546875" style="13" customWidth="1"/>
    <col min="7417" max="7417" width="4.42578125" style="13" customWidth="1"/>
    <col min="7418" max="7418" width="27.140625" style="13" customWidth="1"/>
    <col min="7419" max="7419" width="14.140625" style="13" customWidth="1"/>
    <col min="7420" max="7420" width="14.28515625" style="13" customWidth="1"/>
    <col min="7421" max="7421" width="14" style="13" customWidth="1"/>
    <col min="7422" max="7422" width="13.85546875" style="13" customWidth="1"/>
    <col min="7423" max="7423" width="14" style="13" customWidth="1"/>
    <col min="7424" max="7424" width="13.85546875" style="13" customWidth="1"/>
    <col min="7425" max="7425" width="16.7109375" style="13" customWidth="1"/>
    <col min="7426" max="7426" width="17" style="13" customWidth="1"/>
    <col min="7427" max="7653" width="9.140625" style="13"/>
    <col min="7654" max="7654" width="23.28515625" style="13" customWidth="1"/>
    <col min="7655" max="7655" width="12.7109375" style="13" customWidth="1"/>
    <col min="7656" max="7656" width="14.42578125" style="13" bestFit="1" customWidth="1"/>
    <col min="7657" max="7657" width="14" style="13" customWidth="1"/>
    <col min="7658" max="7658" width="14.42578125" style="13" bestFit="1" customWidth="1"/>
    <col min="7659" max="7659" width="14" style="13" customWidth="1"/>
    <col min="7660" max="7660" width="14" style="13" bestFit="1" customWidth="1"/>
    <col min="7661" max="7661" width="13.140625" style="13" customWidth="1"/>
    <col min="7662" max="7662" width="14.42578125" style="13" bestFit="1" customWidth="1"/>
    <col min="7663" max="7663" width="4.42578125" style="13" customWidth="1"/>
    <col min="7664" max="7664" width="17.5703125" style="13" customWidth="1"/>
    <col min="7665" max="7665" width="14.42578125" style="13" customWidth="1"/>
    <col min="7666" max="7666" width="14.42578125" style="13" bestFit="1" customWidth="1"/>
    <col min="7667" max="7667" width="14" style="13" customWidth="1"/>
    <col min="7668" max="7668" width="13.85546875" style="13" customWidth="1"/>
    <col min="7669" max="7669" width="14" style="13" customWidth="1"/>
    <col min="7670" max="7672" width="13.85546875" style="13" customWidth="1"/>
    <col min="7673" max="7673" width="4.42578125" style="13" customWidth="1"/>
    <col min="7674" max="7674" width="27.140625" style="13" customWidth="1"/>
    <col min="7675" max="7675" width="14.140625" style="13" customWidth="1"/>
    <col min="7676" max="7676" width="14.28515625" style="13" customWidth="1"/>
    <col min="7677" max="7677" width="14" style="13" customWidth="1"/>
    <col min="7678" max="7678" width="13.85546875" style="13" customWidth="1"/>
    <col min="7679" max="7679" width="14" style="13" customWidth="1"/>
    <col min="7680" max="7680" width="13.85546875" style="13" customWidth="1"/>
    <col min="7681" max="7681" width="16.7109375" style="13" customWidth="1"/>
    <col min="7682" max="7682" width="17" style="13" customWidth="1"/>
    <col min="7683" max="7909" width="9.140625" style="13"/>
    <col min="7910" max="7910" width="23.28515625" style="13" customWidth="1"/>
    <col min="7911" max="7911" width="12.7109375" style="13" customWidth="1"/>
    <col min="7912" max="7912" width="14.42578125" style="13" bestFit="1" customWidth="1"/>
    <col min="7913" max="7913" width="14" style="13" customWidth="1"/>
    <col min="7914" max="7914" width="14.42578125" style="13" bestFit="1" customWidth="1"/>
    <col min="7915" max="7915" width="14" style="13" customWidth="1"/>
    <col min="7916" max="7916" width="14" style="13" bestFit="1" customWidth="1"/>
    <col min="7917" max="7917" width="13.140625" style="13" customWidth="1"/>
    <col min="7918" max="7918" width="14.42578125" style="13" bestFit="1" customWidth="1"/>
    <col min="7919" max="7919" width="4.42578125" style="13" customWidth="1"/>
    <col min="7920" max="7920" width="17.5703125" style="13" customWidth="1"/>
    <col min="7921" max="7921" width="14.42578125" style="13" customWidth="1"/>
    <col min="7922" max="7922" width="14.42578125" style="13" bestFit="1" customWidth="1"/>
    <col min="7923" max="7923" width="14" style="13" customWidth="1"/>
    <col min="7924" max="7924" width="13.85546875" style="13" customWidth="1"/>
    <col min="7925" max="7925" width="14" style="13" customWidth="1"/>
    <col min="7926" max="7928" width="13.85546875" style="13" customWidth="1"/>
    <col min="7929" max="7929" width="4.42578125" style="13" customWidth="1"/>
    <col min="7930" max="7930" width="27.140625" style="13" customWidth="1"/>
    <col min="7931" max="7931" width="14.140625" style="13" customWidth="1"/>
    <col min="7932" max="7932" width="14.28515625" style="13" customWidth="1"/>
    <col min="7933" max="7933" width="14" style="13" customWidth="1"/>
    <col min="7934" max="7934" width="13.85546875" style="13" customWidth="1"/>
    <col min="7935" max="7935" width="14" style="13" customWidth="1"/>
    <col min="7936" max="7936" width="13.85546875" style="13" customWidth="1"/>
    <col min="7937" max="7937" width="16.7109375" style="13" customWidth="1"/>
    <col min="7938" max="7938" width="17" style="13" customWidth="1"/>
    <col min="7939" max="8165" width="9.140625" style="13"/>
    <col min="8166" max="8166" width="23.28515625" style="13" customWidth="1"/>
    <col min="8167" max="8167" width="12.7109375" style="13" customWidth="1"/>
    <col min="8168" max="8168" width="14.42578125" style="13" bestFit="1" customWidth="1"/>
    <col min="8169" max="8169" width="14" style="13" customWidth="1"/>
    <col min="8170" max="8170" width="14.42578125" style="13" bestFit="1" customWidth="1"/>
    <col min="8171" max="8171" width="14" style="13" customWidth="1"/>
    <col min="8172" max="8172" width="14" style="13" bestFit="1" customWidth="1"/>
    <col min="8173" max="8173" width="13.140625" style="13" customWidth="1"/>
    <col min="8174" max="8174" width="14.42578125" style="13" bestFit="1" customWidth="1"/>
    <col min="8175" max="8175" width="4.42578125" style="13" customWidth="1"/>
    <col min="8176" max="8176" width="17.5703125" style="13" customWidth="1"/>
    <col min="8177" max="8177" width="14.42578125" style="13" customWidth="1"/>
    <col min="8178" max="8178" width="14.42578125" style="13" bestFit="1" customWidth="1"/>
    <col min="8179" max="8179" width="14" style="13" customWidth="1"/>
    <col min="8180" max="8180" width="13.85546875" style="13" customWidth="1"/>
    <col min="8181" max="8181" width="14" style="13" customWidth="1"/>
    <col min="8182" max="8184" width="13.85546875" style="13" customWidth="1"/>
    <col min="8185" max="8185" width="4.42578125" style="13" customWidth="1"/>
    <col min="8186" max="8186" width="27.140625" style="13" customWidth="1"/>
    <col min="8187" max="8187" width="14.140625" style="13" customWidth="1"/>
    <col min="8188" max="8188" width="14.28515625" style="13" customWidth="1"/>
    <col min="8189" max="8189" width="14" style="13" customWidth="1"/>
    <col min="8190" max="8190" width="13.85546875" style="13" customWidth="1"/>
    <col min="8191" max="8191" width="14" style="13" customWidth="1"/>
    <col min="8192" max="8192" width="13.85546875" style="13" customWidth="1"/>
    <col min="8193" max="8193" width="16.7109375" style="13" customWidth="1"/>
    <col min="8194" max="8194" width="17" style="13" customWidth="1"/>
    <col min="8195" max="8421" width="9.140625" style="13"/>
    <col min="8422" max="8422" width="23.28515625" style="13" customWidth="1"/>
    <col min="8423" max="8423" width="12.7109375" style="13" customWidth="1"/>
    <col min="8424" max="8424" width="14.42578125" style="13" bestFit="1" customWidth="1"/>
    <col min="8425" max="8425" width="14" style="13" customWidth="1"/>
    <col min="8426" max="8426" width="14.42578125" style="13" bestFit="1" customWidth="1"/>
    <col min="8427" max="8427" width="14" style="13" customWidth="1"/>
    <col min="8428" max="8428" width="14" style="13" bestFit="1" customWidth="1"/>
    <col min="8429" max="8429" width="13.140625" style="13" customWidth="1"/>
    <col min="8430" max="8430" width="14.42578125" style="13" bestFit="1" customWidth="1"/>
    <col min="8431" max="8431" width="4.42578125" style="13" customWidth="1"/>
    <col min="8432" max="8432" width="17.5703125" style="13" customWidth="1"/>
    <col min="8433" max="8433" width="14.42578125" style="13" customWidth="1"/>
    <col min="8434" max="8434" width="14.42578125" style="13" bestFit="1" customWidth="1"/>
    <col min="8435" max="8435" width="14" style="13" customWidth="1"/>
    <col min="8436" max="8436" width="13.85546875" style="13" customWidth="1"/>
    <col min="8437" max="8437" width="14" style="13" customWidth="1"/>
    <col min="8438" max="8440" width="13.85546875" style="13" customWidth="1"/>
    <col min="8441" max="8441" width="4.42578125" style="13" customWidth="1"/>
    <col min="8442" max="8442" width="27.140625" style="13" customWidth="1"/>
    <col min="8443" max="8443" width="14.140625" style="13" customWidth="1"/>
    <col min="8444" max="8444" width="14.28515625" style="13" customWidth="1"/>
    <col min="8445" max="8445" width="14" style="13" customWidth="1"/>
    <col min="8446" max="8446" width="13.85546875" style="13" customWidth="1"/>
    <col min="8447" max="8447" width="14" style="13" customWidth="1"/>
    <col min="8448" max="8448" width="13.85546875" style="13" customWidth="1"/>
    <col min="8449" max="8449" width="16.7109375" style="13" customWidth="1"/>
    <col min="8450" max="8450" width="17" style="13" customWidth="1"/>
    <col min="8451" max="8677" width="9.140625" style="13"/>
    <col min="8678" max="8678" width="23.28515625" style="13" customWidth="1"/>
    <col min="8679" max="8679" width="12.7109375" style="13" customWidth="1"/>
    <col min="8680" max="8680" width="14.42578125" style="13" bestFit="1" customWidth="1"/>
    <col min="8681" max="8681" width="14" style="13" customWidth="1"/>
    <col min="8682" max="8682" width="14.42578125" style="13" bestFit="1" customWidth="1"/>
    <col min="8683" max="8683" width="14" style="13" customWidth="1"/>
    <col min="8684" max="8684" width="14" style="13" bestFit="1" customWidth="1"/>
    <col min="8685" max="8685" width="13.140625" style="13" customWidth="1"/>
    <col min="8686" max="8686" width="14.42578125" style="13" bestFit="1" customWidth="1"/>
    <col min="8687" max="8687" width="4.42578125" style="13" customWidth="1"/>
    <col min="8688" max="8688" width="17.5703125" style="13" customWidth="1"/>
    <col min="8689" max="8689" width="14.42578125" style="13" customWidth="1"/>
    <col min="8690" max="8690" width="14.42578125" style="13" bestFit="1" customWidth="1"/>
    <col min="8691" max="8691" width="14" style="13" customWidth="1"/>
    <col min="8692" max="8692" width="13.85546875" style="13" customWidth="1"/>
    <col min="8693" max="8693" width="14" style="13" customWidth="1"/>
    <col min="8694" max="8696" width="13.85546875" style="13" customWidth="1"/>
    <col min="8697" max="8697" width="4.42578125" style="13" customWidth="1"/>
    <col min="8698" max="8698" width="27.140625" style="13" customWidth="1"/>
    <col min="8699" max="8699" width="14.140625" style="13" customWidth="1"/>
    <col min="8700" max="8700" width="14.28515625" style="13" customWidth="1"/>
    <col min="8701" max="8701" width="14" style="13" customWidth="1"/>
    <col min="8702" max="8702" width="13.85546875" style="13" customWidth="1"/>
    <col min="8703" max="8703" width="14" style="13" customWidth="1"/>
    <col min="8704" max="8704" width="13.85546875" style="13" customWidth="1"/>
    <col min="8705" max="8705" width="16.7109375" style="13" customWidth="1"/>
    <col min="8706" max="8706" width="17" style="13" customWidth="1"/>
    <col min="8707" max="8933" width="9.140625" style="13"/>
    <col min="8934" max="8934" width="23.28515625" style="13" customWidth="1"/>
    <col min="8935" max="8935" width="12.7109375" style="13" customWidth="1"/>
    <col min="8936" max="8936" width="14.42578125" style="13" bestFit="1" customWidth="1"/>
    <col min="8937" max="8937" width="14" style="13" customWidth="1"/>
    <col min="8938" max="8938" width="14.42578125" style="13" bestFit="1" customWidth="1"/>
    <col min="8939" max="8939" width="14" style="13" customWidth="1"/>
    <col min="8940" max="8940" width="14" style="13" bestFit="1" customWidth="1"/>
    <col min="8941" max="8941" width="13.140625" style="13" customWidth="1"/>
    <col min="8942" max="8942" width="14.42578125" style="13" bestFit="1" customWidth="1"/>
    <col min="8943" max="8943" width="4.42578125" style="13" customWidth="1"/>
    <col min="8944" max="8944" width="17.5703125" style="13" customWidth="1"/>
    <col min="8945" max="8945" width="14.42578125" style="13" customWidth="1"/>
    <col min="8946" max="8946" width="14.42578125" style="13" bestFit="1" customWidth="1"/>
    <col min="8947" max="8947" width="14" style="13" customWidth="1"/>
    <col min="8948" max="8948" width="13.85546875" style="13" customWidth="1"/>
    <col min="8949" max="8949" width="14" style="13" customWidth="1"/>
    <col min="8950" max="8952" width="13.85546875" style="13" customWidth="1"/>
    <col min="8953" max="8953" width="4.42578125" style="13" customWidth="1"/>
    <col min="8954" max="8954" width="27.140625" style="13" customWidth="1"/>
    <col min="8955" max="8955" width="14.140625" style="13" customWidth="1"/>
    <col min="8956" max="8956" width="14.28515625" style="13" customWidth="1"/>
    <col min="8957" max="8957" width="14" style="13" customWidth="1"/>
    <col min="8958" max="8958" width="13.85546875" style="13" customWidth="1"/>
    <col min="8959" max="8959" width="14" style="13" customWidth="1"/>
    <col min="8960" max="8960" width="13.85546875" style="13" customWidth="1"/>
    <col min="8961" max="8961" width="16.7109375" style="13" customWidth="1"/>
    <col min="8962" max="8962" width="17" style="13" customWidth="1"/>
    <col min="8963" max="9189" width="9.140625" style="13"/>
    <col min="9190" max="9190" width="23.28515625" style="13" customWidth="1"/>
    <col min="9191" max="9191" width="12.7109375" style="13" customWidth="1"/>
    <col min="9192" max="9192" width="14.42578125" style="13" bestFit="1" customWidth="1"/>
    <col min="9193" max="9193" width="14" style="13" customWidth="1"/>
    <col min="9194" max="9194" width="14.42578125" style="13" bestFit="1" customWidth="1"/>
    <col min="9195" max="9195" width="14" style="13" customWidth="1"/>
    <col min="9196" max="9196" width="14" style="13" bestFit="1" customWidth="1"/>
    <col min="9197" max="9197" width="13.140625" style="13" customWidth="1"/>
    <col min="9198" max="9198" width="14.42578125" style="13" bestFit="1" customWidth="1"/>
    <col min="9199" max="9199" width="4.42578125" style="13" customWidth="1"/>
    <col min="9200" max="9200" width="17.5703125" style="13" customWidth="1"/>
    <col min="9201" max="9201" width="14.42578125" style="13" customWidth="1"/>
    <col min="9202" max="9202" width="14.42578125" style="13" bestFit="1" customWidth="1"/>
    <col min="9203" max="9203" width="14" style="13" customWidth="1"/>
    <col min="9204" max="9204" width="13.85546875" style="13" customWidth="1"/>
    <col min="9205" max="9205" width="14" style="13" customWidth="1"/>
    <col min="9206" max="9208" width="13.85546875" style="13" customWidth="1"/>
    <col min="9209" max="9209" width="4.42578125" style="13" customWidth="1"/>
    <col min="9210" max="9210" width="27.140625" style="13" customWidth="1"/>
    <col min="9211" max="9211" width="14.140625" style="13" customWidth="1"/>
    <col min="9212" max="9212" width="14.28515625" style="13" customWidth="1"/>
    <col min="9213" max="9213" width="14" style="13" customWidth="1"/>
    <col min="9214" max="9214" width="13.85546875" style="13" customWidth="1"/>
    <col min="9215" max="9215" width="14" style="13" customWidth="1"/>
    <col min="9216" max="9216" width="13.85546875" style="13" customWidth="1"/>
    <col min="9217" max="9217" width="16.7109375" style="13" customWidth="1"/>
    <col min="9218" max="9218" width="17" style="13" customWidth="1"/>
    <col min="9219" max="9445" width="9.140625" style="13"/>
    <col min="9446" max="9446" width="23.28515625" style="13" customWidth="1"/>
    <col min="9447" max="9447" width="12.7109375" style="13" customWidth="1"/>
    <col min="9448" max="9448" width="14.42578125" style="13" bestFit="1" customWidth="1"/>
    <col min="9449" max="9449" width="14" style="13" customWidth="1"/>
    <col min="9450" max="9450" width="14.42578125" style="13" bestFit="1" customWidth="1"/>
    <col min="9451" max="9451" width="14" style="13" customWidth="1"/>
    <col min="9452" max="9452" width="14" style="13" bestFit="1" customWidth="1"/>
    <col min="9453" max="9453" width="13.140625" style="13" customWidth="1"/>
    <col min="9454" max="9454" width="14.42578125" style="13" bestFit="1" customWidth="1"/>
    <col min="9455" max="9455" width="4.42578125" style="13" customWidth="1"/>
    <col min="9456" max="9456" width="17.5703125" style="13" customWidth="1"/>
    <col min="9457" max="9457" width="14.42578125" style="13" customWidth="1"/>
    <col min="9458" max="9458" width="14.42578125" style="13" bestFit="1" customWidth="1"/>
    <col min="9459" max="9459" width="14" style="13" customWidth="1"/>
    <col min="9460" max="9460" width="13.85546875" style="13" customWidth="1"/>
    <col min="9461" max="9461" width="14" style="13" customWidth="1"/>
    <col min="9462" max="9464" width="13.85546875" style="13" customWidth="1"/>
    <col min="9465" max="9465" width="4.42578125" style="13" customWidth="1"/>
    <col min="9466" max="9466" width="27.140625" style="13" customWidth="1"/>
    <col min="9467" max="9467" width="14.140625" style="13" customWidth="1"/>
    <col min="9468" max="9468" width="14.28515625" style="13" customWidth="1"/>
    <col min="9469" max="9469" width="14" style="13" customWidth="1"/>
    <col min="9470" max="9470" width="13.85546875" style="13" customWidth="1"/>
    <col min="9471" max="9471" width="14" style="13" customWidth="1"/>
    <col min="9472" max="9472" width="13.85546875" style="13" customWidth="1"/>
    <col min="9473" max="9473" width="16.7109375" style="13" customWidth="1"/>
    <col min="9474" max="9474" width="17" style="13" customWidth="1"/>
    <col min="9475" max="9701" width="9.140625" style="13"/>
    <col min="9702" max="9702" width="23.28515625" style="13" customWidth="1"/>
    <col min="9703" max="9703" width="12.7109375" style="13" customWidth="1"/>
    <col min="9704" max="9704" width="14.42578125" style="13" bestFit="1" customWidth="1"/>
    <col min="9705" max="9705" width="14" style="13" customWidth="1"/>
    <col min="9706" max="9706" width="14.42578125" style="13" bestFit="1" customWidth="1"/>
    <col min="9707" max="9707" width="14" style="13" customWidth="1"/>
    <col min="9708" max="9708" width="14" style="13" bestFit="1" customWidth="1"/>
    <col min="9709" max="9709" width="13.140625" style="13" customWidth="1"/>
    <col min="9710" max="9710" width="14.42578125" style="13" bestFit="1" customWidth="1"/>
    <col min="9711" max="9711" width="4.42578125" style="13" customWidth="1"/>
    <col min="9712" max="9712" width="17.5703125" style="13" customWidth="1"/>
    <col min="9713" max="9713" width="14.42578125" style="13" customWidth="1"/>
    <col min="9714" max="9714" width="14.42578125" style="13" bestFit="1" customWidth="1"/>
    <col min="9715" max="9715" width="14" style="13" customWidth="1"/>
    <col min="9716" max="9716" width="13.85546875" style="13" customWidth="1"/>
    <col min="9717" max="9717" width="14" style="13" customWidth="1"/>
    <col min="9718" max="9720" width="13.85546875" style="13" customWidth="1"/>
    <col min="9721" max="9721" width="4.42578125" style="13" customWidth="1"/>
    <col min="9722" max="9722" width="27.140625" style="13" customWidth="1"/>
    <col min="9723" max="9723" width="14.140625" style="13" customWidth="1"/>
    <col min="9724" max="9724" width="14.28515625" style="13" customWidth="1"/>
    <col min="9725" max="9725" width="14" style="13" customWidth="1"/>
    <col min="9726" max="9726" width="13.85546875" style="13" customWidth="1"/>
    <col min="9727" max="9727" width="14" style="13" customWidth="1"/>
    <col min="9728" max="9728" width="13.85546875" style="13" customWidth="1"/>
    <col min="9729" max="9729" width="16.7109375" style="13" customWidth="1"/>
    <col min="9730" max="9730" width="17" style="13" customWidth="1"/>
    <col min="9731" max="9957" width="9.140625" style="13"/>
    <col min="9958" max="9958" width="23.28515625" style="13" customWidth="1"/>
    <col min="9959" max="9959" width="12.7109375" style="13" customWidth="1"/>
    <col min="9960" max="9960" width="14.42578125" style="13" bestFit="1" customWidth="1"/>
    <col min="9961" max="9961" width="14" style="13" customWidth="1"/>
    <col min="9962" max="9962" width="14.42578125" style="13" bestFit="1" customWidth="1"/>
    <col min="9963" max="9963" width="14" style="13" customWidth="1"/>
    <col min="9964" max="9964" width="14" style="13" bestFit="1" customWidth="1"/>
    <col min="9965" max="9965" width="13.140625" style="13" customWidth="1"/>
    <col min="9966" max="9966" width="14.42578125" style="13" bestFit="1" customWidth="1"/>
    <col min="9967" max="9967" width="4.42578125" style="13" customWidth="1"/>
    <col min="9968" max="9968" width="17.5703125" style="13" customWidth="1"/>
    <col min="9969" max="9969" width="14.42578125" style="13" customWidth="1"/>
    <col min="9970" max="9970" width="14.42578125" style="13" bestFit="1" customWidth="1"/>
    <col min="9971" max="9971" width="14" style="13" customWidth="1"/>
    <col min="9972" max="9972" width="13.85546875" style="13" customWidth="1"/>
    <col min="9973" max="9973" width="14" style="13" customWidth="1"/>
    <col min="9974" max="9976" width="13.85546875" style="13" customWidth="1"/>
    <col min="9977" max="9977" width="4.42578125" style="13" customWidth="1"/>
    <col min="9978" max="9978" width="27.140625" style="13" customWidth="1"/>
    <col min="9979" max="9979" width="14.140625" style="13" customWidth="1"/>
    <col min="9980" max="9980" width="14.28515625" style="13" customWidth="1"/>
    <col min="9981" max="9981" width="14" style="13" customWidth="1"/>
    <col min="9982" max="9982" width="13.85546875" style="13" customWidth="1"/>
    <col min="9983" max="9983" width="14" style="13" customWidth="1"/>
    <col min="9984" max="9984" width="13.85546875" style="13" customWidth="1"/>
    <col min="9985" max="9985" width="16.7109375" style="13" customWidth="1"/>
    <col min="9986" max="9986" width="17" style="13" customWidth="1"/>
    <col min="9987" max="10213" width="9.140625" style="13"/>
    <col min="10214" max="10214" width="23.28515625" style="13" customWidth="1"/>
    <col min="10215" max="10215" width="12.7109375" style="13" customWidth="1"/>
    <col min="10216" max="10216" width="14.42578125" style="13" bestFit="1" customWidth="1"/>
    <col min="10217" max="10217" width="14" style="13" customWidth="1"/>
    <col min="10218" max="10218" width="14.42578125" style="13" bestFit="1" customWidth="1"/>
    <col min="10219" max="10219" width="14" style="13" customWidth="1"/>
    <col min="10220" max="10220" width="14" style="13" bestFit="1" customWidth="1"/>
    <col min="10221" max="10221" width="13.140625" style="13" customWidth="1"/>
    <col min="10222" max="10222" width="14.42578125" style="13" bestFit="1" customWidth="1"/>
    <col min="10223" max="10223" width="4.42578125" style="13" customWidth="1"/>
    <col min="10224" max="10224" width="17.5703125" style="13" customWidth="1"/>
    <col min="10225" max="10225" width="14.42578125" style="13" customWidth="1"/>
    <col min="10226" max="10226" width="14.42578125" style="13" bestFit="1" customWidth="1"/>
    <col min="10227" max="10227" width="14" style="13" customWidth="1"/>
    <col min="10228" max="10228" width="13.85546875" style="13" customWidth="1"/>
    <col min="10229" max="10229" width="14" style="13" customWidth="1"/>
    <col min="10230" max="10232" width="13.85546875" style="13" customWidth="1"/>
    <col min="10233" max="10233" width="4.42578125" style="13" customWidth="1"/>
    <col min="10234" max="10234" width="27.140625" style="13" customWidth="1"/>
    <col min="10235" max="10235" width="14.140625" style="13" customWidth="1"/>
    <col min="10236" max="10236" width="14.28515625" style="13" customWidth="1"/>
    <col min="10237" max="10237" width="14" style="13" customWidth="1"/>
    <col min="10238" max="10238" width="13.85546875" style="13" customWidth="1"/>
    <col min="10239" max="10239" width="14" style="13" customWidth="1"/>
    <col min="10240" max="10240" width="13.85546875" style="13" customWidth="1"/>
    <col min="10241" max="10241" width="16.7109375" style="13" customWidth="1"/>
    <col min="10242" max="10242" width="17" style="13" customWidth="1"/>
    <col min="10243" max="10469" width="9.140625" style="13"/>
    <col min="10470" max="10470" width="23.28515625" style="13" customWidth="1"/>
    <col min="10471" max="10471" width="12.7109375" style="13" customWidth="1"/>
    <col min="10472" max="10472" width="14.42578125" style="13" bestFit="1" customWidth="1"/>
    <col min="10473" max="10473" width="14" style="13" customWidth="1"/>
    <col min="10474" max="10474" width="14.42578125" style="13" bestFit="1" customWidth="1"/>
    <col min="10475" max="10475" width="14" style="13" customWidth="1"/>
    <col min="10476" max="10476" width="14" style="13" bestFit="1" customWidth="1"/>
    <col min="10477" max="10477" width="13.140625" style="13" customWidth="1"/>
    <col min="10478" max="10478" width="14.42578125" style="13" bestFit="1" customWidth="1"/>
    <col min="10479" max="10479" width="4.42578125" style="13" customWidth="1"/>
    <col min="10480" max="10480" width="17.5703125" style="13" customWidth="1"/>
    <col min="10481" max="10481" width="14.42578125" style="13" customWidth="1"/>
    <col min="10482" max="10482" width="14.42578125" style="13" bestFit="1" customWidth="1"/>
    <col min="10483" max="10483" width="14" style="13" customWidth="1"/>
    <col min="10484" max="10484" width="13.85546875" style="13" customWidth="1"/>
    <col min="10485" max="10485" width="14" style="13" customWidth="1"/>
    <col min="10486" max="10488" width="13.85546875" style="13" customWidth="1"/>
    <col min="10489" max="10489" width="4.42578125" style="13" customWidth="1"/>
    <col min="10490" max="10490" width="27.140625" style="13" customWidth="1"/>
    <col min="10491" max="10491" width="14.140625" style="13" customWidth="1"/>
    <col min="10492" max="10492" width="14.28515625" style="13" customWidth="1"/>
    <col min="10493" max="10493" width="14" style="13" customWidth="1"/>
    <col min="10494" max="10494" width="13.85546875" style="13" customWidth="1"/>
    <col min="10495" max="10495" width="14" style="13" customWidth="1"/>
    <col min="10496" max="10496" width="13.85546875" style="13" customWidth="1"/>
    <col min="10497" max="10497" width="16.7109375" style="13" customWidth="1"/>
    <col min="10498" max="10498" width="17" style="13" customWidth="1"/>
    <col min="10499" max="10725" width="9.140625" style="13"/>
    <col min="10726" max="10726" width="23.28515625" style="13" customWidth="1"/>
    <col min="10727" max="10727" width="12.7109375" style="13" customWidth="1"/>
    <col min="10728" max="10728" width="14.42578125" style="13" bestFit="1" customWidth="1"/>
    <col min="10729" max="10729" width="14" style="13" customWidth="1"/>
    <col min="10730" max="10730" width="14.42578125" style="13" bestFit="1" customWidth="1"/>
    <col min="10731" max="10731" width="14" style="13" customWidth="1"/>
    <col min="10732" max="10732" width="14" style="13" bestFit="1" customWidth="1"/>
    <col min="10733" max="10733" width="13.140625" style="13" customWidth="1"/>
    <col min="10734" max="10734" width="14.42578125" style="13" bestFit="1" customWidth="1"/>
    <col min="10735" max="10735" width="4.42578125" style="13" customWidth="1"/>
    <col min="10736" max="10736" width="17.5703125" style="13" customWidth="1"/>
    <col min="10737" max="10737" width="14.42578125" style="13" customWidth="1"/>
    <col min="10738" max="10738" width="14.42578125" style="13" bestFit="1" customWidth="1"/>
    <col min="10739" max="10739" width="14" style="13" customWidth="1"/>
    <col min="10740" max="10740" width="13.85546875" style="13" customWidth="1"/>
    <col min="10741" max="10741" width="14" style="13" customWidth="1"/>
    <col min="10742" max="10744" width="13.85546875" style="13" customWidth="1"/>
    <col min="10745" max="10745" width="4.42578125" style="13" customWidth="1"/>
    <col min="10746" max="10746" width="27.140625" style="13" customWidth="1"/>
    <col min="10747" max="10747" width="14.140625" style="13" customWidth="1"/>
    <col min="10748" max="10748" width="14.28515625" style="13" customWidth="1"/>
    <col min="10749" max="10749" width="14" style="13" customWidth="1"/>
    <col min="10750" max="10750" width="13.85546875" style="13" customWidth="1"/>
    <col min="10751" max="10751" width="14" style="13" customWidth="1"/>
    <col min="10752" max="10752" width="13.85546875" style="13" customWidth="1"/>
    <col min="10753" max="10753" width="16.7109375" style="13" customWidth="1"/>
    <col min="10754" max="10754" width="17" style="13" customWidth="1"/>
    <col min="10755" max="10981" width="9.140625" style="13"/>
    <col min="10982" max="10982" width="23.28515625" style="13" customWidth="1"/>
    <col min="10983" max="10983" width="12.7109375" style="13" customWidth="1"/>
    <col min="10984" max="10984" width="14.42578125" style="13" bestFit="1" customWidth="1"/>
    <col min="10985" max="10985" width="14" style="13" customWidth="1"/>
    <col min="10986" max="10986" width="14.42578125" style="13" bestFit="1" customWidth="1"/>
    <col min="10987" max="10987" width="14" style="13" customWidth="1"/>
    <col min="10988" max="10988" width="14" style="13" bestFit="1" customWidth="1"/>
    <col min="10989" max="10989" width="13.140625" style="13" customWidth="1"/>
    <col min="10990" max="10990" width="14.42578125" style="13" bestFit="1" customWidth="1"/>
    <col min="10991" max="10991" width="4.42578125" style="13" customWidth="1"/>
    <col min="10992" max="10992" width="17.5703125" style="13" customWidth="1"/>
    <col min="10993" max="10993" width="14.42578125" style="13" customWidth="1"/>
    <col min="10994" max="10994" width="14.42578125" style="13" bestFit="1" customWidth="1"/>
    <col min="10995" max="10995" width="14" style="13" customWidth="1"/>
    <col min="10996" max="10996" width="13.85546875" style="13" customWidth="1"/>
    <col min="10997" max="10997" width="14" style="13" customWidth="1"/>
    <col min="10998" max="11000" width="13.85546875" style="13" customWidth="1"/>
    <col min="11001" max="11001" width="4.42578125" style="13" customWidth="1"/>
    <col min="11002" max="11002" width="27.140625" style="13" customWidth="1"/>
    <col min="11003" max="11003" width="14.140625" style="13" customWidth="1"/>
    <col min="11004" max="11004" width="14.28515625" style="13" customWidth="1"/>
    <col min="11005" max="11005" width="14" style="13" customWidth="1"/>
    <col min="11006" max="11006" width="13.85546875" style="13" customWidth="1"/>
    <col min="11007" max="11007" width="14" style="13" customWidth="1"/>
    <col min="11008" max="11008" width="13.85546875" style="13" customWidth="1"/>
    <col min="11009" max="11009" width="16.7109375" style="13" customWidth="1"/>
    <col min="11010" max="11010" width="17" style="13" customWidth="1"/>
    <col min="11011" max="11237" width="9.140625" style="13"/>
    <col min="11238" max="11238" width="23.28515625" style="13" customWidth="1"/>
    <col min="11239" max="11239" width="12.7109375" style="13" customWidth="1"/>
    <col min="11240" max="11240" width="14.42578125" style="13" bestFit="1" customWidth="1"/>
    <col min="11241" max="11241" width="14" style="13" customWidth="1"/>
    <col min="11242" max="11242" width="14.42578125" style="13" bestFit="1" customWidth="1"/>
    <col min="11243" max="11243" width="14" style="13" customWidth="1"/>
    <col min="11244" max="11244" width="14" style="13" bestFit="1" customWidth="1"/>
    <col min="11245" max="11245" width="13.140625" style="13" customWidth="1"/>
    <col min="11246" max="11246" width="14.42578125" style="13" bestFit="1" customWidth="1"/>
    <col min="11247" max="11247" width="4.42578125" style="13" customWidth="1"/>
    <col min="11248" max="11248" width="17.5703125" style="13" customWidth="1"/>
    <col min="11249" max="11249" width="14.42578125" style="13" customWidth="1"/>
    <col min="11250" max="11250" width="14.42578125" style="13" bestFit="1" customWidth="1"/>
    <col min="11251" max="11251" width="14" style="13" customWidth="1"/>
    <col min="11252" max="11252" width="13.85546875" style="13" customWidth="1"/>
    <col min="11253" max="11253" width="14" style="13" customWidth="1"/>
    <col min="11254" max="11256" width="13.85546875" style="13" customWidth="1"/>
    <col min="11257" max="11257" width="4.42578125" style="13" customWidth="1"/>
    <col min="11258" max="11258" width="27.140625" style="13" customWidth="1"/>
    <col min="11259" max="11259" width="14.140625" style="13" customWidth="1"/>
    <col min="11260" max="11260" width="14.28515625" style="13" customWidth="1"/>
    <col min="11261" max="11261" width="14" style="13" customWidth="1"/>
    <col min="11262" max="11262" width="13.85546875" style="13" customWidth="1"/>
    <col min="11263" max="11263" width="14" style="13" customWidth="1"/>
    <col min="11264" max="11264" width="13.85546875" style="13" customWidth="1"/>
    <col min="11265" max="11265" width="16.7109375" style="13" customWidth="1"/>
    <col min="11266" max="11266" width="17" style="13" customWidth="1"/>
    <col min="11267" max="11493" width="9.140625" style="13"/>
    <col min="11494" max="11494" width="23.28515625" style="13" customWidth="1"/>
    <col min="11495" max="11495" width="12.7109375" style="13" customWidth="1"/>
    <col min="11496" max="11496" width="14.42578125" style="13" bestFit="1" customWidth="1"/>
    <col min="11497" max="11497" width="14" style="13" customWidth="1"/>
    <col min="11498" max="11498" width="14.42578125" style="13" bestFit="1" customWidth="1"/>
    <col min="11499" max="11499" width="14" style="13" customWidth="1"/>
    <col min="11500" max="11500" width="14" style="13" bestFit="1" customWidth="1"/>
    <col min="11501" max="11501" width="13.140625" style="13" customWidth="1"/>
    <col min="11502" max="11502" width="14.42578125" style="13" bestFit="1" customWidth="1"/>
    <col min="11503" max="11503" width="4.42578125" style="13" customWidth="1"/>
    <col min="11504" max="11504" width="17.5703125" style="13" customWidth="1"/>
    <col min="11505" max="11505" width="14.42578125" style="13" customWidth="1"/>
    <col min="11506" max="11506" width="14.42578125" style="13" bestFit="1" customWidth="1"/>
    <col min="11507" max="11507" width="14" style="13" customWidth="1"/>
    <col min="11508" max="11508" width="13.85546875" style="13" customWidth="1"/>
    <col min="11509" max="11509" width="14" style="13" customWidth="1"/>
    <col min="11510" max="11512" width="13.85546875" style="13" customWidth="1"/>
    <col min="11513" max="11513" width="4.42578125" style="13" customWidth="1"/>
    <col min="11514" max="11514" width="27.140625" style="13" customWidth="1"/>
    <col min="11515" max="11515" width="14.140625" style="13" customWidth="1"/>
    <col min="11516" max="11516" width="14.28515625" style="13" customWidth="1"/>
    <col min="11517" max="11517" width="14" style="13" customWidth="1"/>
    <col min="11518" max="11518" width="13.85546875" style="13" customWidth="1"/>
    <col min="11519" max="11519" width="14" style="13" customWidth="1"/>
    <col min="11520" max="11520" width="13.85546875" style="13" customWidth="1"/>
    <col min="11521" max="11521" width="16.7109375" style="13" customWidth="1"/>
    <col min="11522" max="11522" width="17" style="13" customWidth="1"/>
    <col min="11523" max="11749" width="9.140625" style="13"/>
    <col min="11750" max="11750" width="23.28515625" style="13" customWidth="1"/>
    <col min="11751" max="11751" width="12.7109375" style="13" customWidth="1"/>
    <col min="11752" max="11752" width="14.42578125" style="13" bestFit="1" customWidth="1"/>
    <col min="11753" max="11753" width="14" style="13" customWidth="1"/>
    <col min="11754" max="11754" width="14.42578125" style="13" bestFit="1" customWidth="1"/>
    <col min="11755" max="11755" width="14" style="13" customWidth="1"/>
    <col min="11756" max="11756" width="14" style="13" bestFit="1" customWidth="1"/>
    <col min="11757" max="11757" width="13.140625" style="13" customWidth="1"/>
    <col min="11758" max="11758" width="14.42578125" style="13" bestFit="1" customWidth="1"/>
    <col min="11759" max="11759" width="4.42578125" style="13" customWidth="1"/>
    <col min="11760" max="11760" width="17.5703125" style="13" customWidth="1"/>
    <col min="11761" max="11761" width="14.42578125" style="13" customWidth="1"/>
    <col min="11762" max="11762" width="14.42578125" style="13" bestFit="1" customWidth="1"/>
    <col min="11763" max="11763" width="14" style="13" customWidth="1"/>
    <col min="11764" max="11764" width="13.85546875" style="13" customWidth="1"/>
    <col min="11765" max="11765" width="14" style="13" customWidth="1"/>
    <col min="11766" max="11768" width="13.85546875" style="13" customWidth="1"/>
    <col min="11769" max="11769" width="4.42578125" style="13" customWidth="1"/>
    <col min="11770" max="11770" width="27.140625" style="13" customWidth="1"/>
    <col min="11771" max="11771" width="14.140625" style="13" customWidth="1"/>
    <col min="11772" max="11772" width="14.28515625" style="13" customWidth="1"/>
    <col min="11773" max="11773" width="14" style="13" customWidth="1"/>
    <col min="11774" max="11774" width="13.85546875" style="13" customWidth="1"/>
    <col min="11775" max="11775" width="14" style="13" customWidth="1"/>
    <col min="11776" max="11776" width="13.85546875" style="13" customWidth="1"/>
    <col min="11777" max="11777" width="16.7109375" style="13" customWidth="1"/>
    <col min="11778" max="11778" width="17" style="13" customWidth="1"/>
    <col min="11779" max="12005" width="9.140625" style="13"/>
    <col min="12006" max="12006" width="23.28515625" style="13" customWidth="1"/>
    <col min="12007" max="12007" width="12.7109375" style="13" customWidth="1"/>
    <col min="12008" max="12008" width="14.42578125" style="13" bestFit="1" customWidth="1"/>
    <col min="12009" max="12009" width="14" style="13" customWidth="1"/>
    <col min="12010" max="12010" width="14.42578125" style="13" bestFit="1" customWidth="1"/>
    <col min="12011" max="12011" width="14" style="13" customWidth="1"/>
    <col min="12012" max="12012" width="14" style="13" bestFit="1" customWidth="1"/>
    <col min="12013" max="12013" width="13.140625" style="13" customWidth="1"/>
    <col min="12014" max="12014" width="14.42578125" style="13" bestFit="1" customWidth="1"/>
    <col min="12015" max="12015" width="4.42578125" style="13" customWidth="1"/>
    <col min="12016" max="12016" width="17.5703125" style="13" customWidth="1"/>
    <col min="12017" max="12017" width="14.42578125" style="13" customWidth="1"/>
    <col min="12018" max="12018" width="14.42578125" style="13" bestFit="1" customWidth="1"/>
    <col min="12019" max="12019" width="14" style="13" customWidth="1"/>
    <col min="12020" max="12020" width="13.85546875" style="13" customWidth="1"/>
    <col min="12021" max="12021" width="14" style="13" customWidth="1"/>
    <col min="12022" max="12024" width="13.85546875" style="13" customWidth="1"/>
    <col min="12025" max="12025" width="4.42578125" style="13" customWidth="1"/>
    <col min="12026" max="12026" width="27.140625" style="13" customWidth="1"/>
    <col min="12027" max="12027" width="14.140625" style="13" customWidth="1"/>
    <col min="12028" max="12028" width="14.28515625" style="13" customWidth="1"/>
    <col min="12029" max="12029" width="14" style="13" customWidth="1"/>
    <col min="12030" max="12030" width="13.85546875" style="13" customWidth="1"/>
    <col min="12031" max="12031" width="14" style="13" customWidth="1"/>
    <col min="12032" max="12032" width="13.85546875" style="13" customWidth="1"/>
    <col min="12033" max="12033" width="16.7109375" style="13" customWidth="1"/>
    <col min="12034" max="12034" width="17" style="13" customWidth="1"/>
    <col min="12035" max="12261" width="9.140625" style="13"/>
    <col min="12262" max="12262" width="23.28515625" style="13" customWidth="1"/>
    <col min="12263" max="12263" width="12.7109375" style="13" customWidth="1"/>
    <col min="12264" max="12264" width="14.42578125" style="13" bestFit="1" customWidth="1"/>
    <col min="12265" max="12265" width="14" style="13" customWidth="1"/>
    <col min="12266" max="12266" width="14.42578125" style="13" bestFit="1" customWidth="1"/>
    <col min="12267" max="12267" width="14" style="13" customWidth="1"/>
    <col min="12268" max="12268" width="14" style="13" bestFit="1" customWidth="1"/>
    <col min="12269" max="12269" width="13.140625" style="13" customWidth="1"/>
    <col min="12270" max="12270" width="14.42578125" style="13" bestFit="1" customWidth="1"/>
    <col min="12271" max="12271" width="4.42578125" style="13" customWidth="1"/>
    <col min="12272" max="12272" width="17.5703125" style="13" customWidth="1"/>
    <col min="12273" max="12273" width="14.42578125" style="13" customWidth="1"/>
    <col min="12274" max="12274" width="14.42578125" style="13" bestFit="1" customWidth="1"/>
    <col min="12275" max="12275" width="14" style="13" customWidth="1"/>
    <col min="12276" max="12276" width="13.85546875" style="13" customWidth="1"/>
    <col min="12277" max="12277" width="14" style="13" customWidth="1"/>
    <col min="12278" max="12280" width="13.85546875" style="13" customWidth="1"/>
    <col min="12281" max="12281" width="4.42578125" style="13" customWidth="1"/>
    <col min="12282" max="12282" width="27.140625" style="13" customWidth="1"/>
    <col min="12283" max="12283" width="14.140625" style="13" customWidth="1"/>
    <col min="12284" max="12284" width="14.28515625" style="13" customWidth="1"/>
    <col min="12285" max="12285" width="14" style="13" customWidth="1"/>
    <col min="12286" max="12286" width="13.85546875" style="13" customWidth="1"/>
    <col min="12287" max="12287" width="14" style="13" customWidth="1"/>
    <col min="12288" max="12288" width="13.85546875" style="13" customWidth="1"/>
    <col min="12289" max="12289" width="16.7109375" style="13" customWidth="1"/>
    <col min="12290" max="12290" width="17" style="13" customWidth="1"/>
    <col min="12291" max="12517" width="9.140625" style="13"/>
    <col min="12518" max="12518" width="23.28515625" style="13" customWidth="1"/>
    <col min="12519" max="12519" width="12.7109375" style="13" customWidth="1"/>
    <col min="12520" max="12520" width="14.42578125" style="13" bestFit="1" customWidth="1"/>
    <col min="12521" max="12521" width="14" style="13" customWidth="1"/>
    <col min="12522" max="12522" width="14.42578125" style="13" bestFit="1" customWidth="1"/>
    <col min="12523" max="12523" width="14" style="13" customWidth="1"/>
    <col min="12524" max="12524" width="14" style="13" bestFit="1" customWidth="1"/>
    <col min="12525" max="12525" width="13.140625" style="13" customWidth="1"/>
    <col min="12526" max="12526" width="14.42578125" style="13" bestFit="1" customWidth="1"/>
    <col min="12527" max="12527" width="4.42578125" style="13" customWidth="1"/>
    <col min="12528" max="12528" width="17.5703125" style="13" customWidth="1"/>
    <col min="12529" max="12529" width="14.42578125" style="13" customWidth="1"/>
    <col min="12530" max="12530" width="14.42578125" style="13" bestFit="1" customWidth="1"/>
    <col min="12531" max="12531" width="14" style="13" customWidth="1"/>
    <col min="12532" max="12532" width="13.85546875" style="13" customWidth="1"/>
    <col min="12533" max="12533" width="14" style="13" customWidth="1"/>
    <col min="12534" max="12536" width="13.85546875" style="13" customWidth="1"/>
    <col min="12537" max="12537" width="4.42578125" style="13" customWidth="1"/>
    <col min="12538" max="12538" width="27.140625" style="13" customWidth="1"/>
    <col min="12539" max="12539" width="14.140625" style="13" customWidth="1"/>
    <col min="12540" max="12540" width="14.28515625" style="13" customWidth="1"/>
    <col min="12541" max="12541" width="14" style="13" customWidth="1"/>
    <col min="12542" max="12542" width="13.85546875" style="13" customWidth="1"/>
    <col min="12543" max="12543" width="14" style="13" customWidth="1"/>
    <col min="12544" max="12544" width="13.85546875" style="13" customWidth="1"/>
    <col min="12545" max="12545" width="16.7109375" style="13" customWidth="1"/>
    <col min="12546" max="12546" width="17" style="13" customWidth="1"/>
    <col min="12547" max="12773" width="9.140625" style="13"/>
    <col min="12774" max="12774" width="23.28515625" style="13" customWidth="1"/>
    <col min="12775" max="12775" width="12.7109375" style="13" customWidth="1"/>
    <col min="12776" max="12776" width="14.42578125" style="13" bestFit="1" customWidth="1"/>
    <col min="12777" max="12777" width="14" style="13" customWidth="1"/>
    <col min="12778" max="12778" width="14.42578125" style="13" bestFit="1" customWidth="1"/>
    <col min="12779" max="12779" width="14" style="13" customWidth="1"/>
    <col min="12780" max="12780" width="14" style="13" bestFit="1" customWidth="1"/>
    <col min="12781" max="12781" width="13.140625" style="13" customWidth="1"/>
    <col min="12782" max="12782" width="14.42578125" style="13" bestFit="1" customWidth="1"/>
    <col min="12783" max="12783" width="4.42578125" style="13" customWidth="1"/>
    <col min="12784" max="12784" width="17.5703125" style="13" customWidth="1"/>
    <col min="12785" max="12785" width="14.42578125" style="13" customWidth="1"/>
    <col min="12786" max="12786" width="14.42578125" style="13" bestFit="1" customWidth="1"/>
    <col min="12787" max="12787" width="14" style="13" customWidth="1"/>
    <col min="12788" max="12788" width="13.85546875" style="13" customWidth="1"/>
    <col min="12789" max="12789" width="14" style="13" customWidth="1"/>
    <col min="12790" max="12792" width="13.85546875" style="13" customWidth="1"/>
    <col min="12793" max="12793" width="4.42578125" style="13" customWidth="1"/>
    <col min="12794" max="12794" width="27.140625" style="13" customWidth="1"/>
    <col min="12795" max="12795" width="14.140625" style="13" customWidth="1"/>
    <col min="12796" max="12796" width="14.28515625" style="13" customWidth="1"/>
    <col min="12797" max="12797" width="14" style="13" customWidth="1"/>
    <col min="12798" max="12798" width="13.85546875" style="13" customWidth="1"/>
    <col min="12799" max="12799" width="14" style="13" customWidth="1"/>
    <col min="12800" max="12800" width="13.85546875" style="13" customWidth="1"/>
    <col min="12801" max="12801" width="16.7109375" style="13" customWidth="1"/>
    <col min="12802" max="12802" width="17" style="13" customWidth="1"/>
    <col min="12803" max="13029" width="9.140625" style="13"/>
    <col min="13030" max="13030" width="23.28515625" style="13" customWidth="1"/>
    <col min="13031" max="13031" width="12.7109375" style="13" customWidth="1"/>
    <col min="13032" max="13032" width="14.42578125" style="13" bestFit="1" customWidth="1"/>
    <col min="13033" max="13033" width="14" style="13" customWidth="1"/>
    <col min="13034" max="13034" width="14.42578125" style="13" bestFit="1" customWidth="1"/>
    <col min="13035" max="13035" width="14" style="13" customWidth="1"/>
    <col min="13036" max="13036" width="14" style="13" bestFit="1" customWidth="1"/>
    <col min="13037" max="13037" width="13.140625" style="13" customWidth="1"/>
    <col min="13038" max="13038" width="14.42578125" style="13" bestFit="1" customWidth="1"/>
    <col min="13039" max="13039" width="4.42578125" style="13" customWidth="1"/>
    <col min="13040" max="13040" width="17.5703125" style="13" customWidth="1"/>
    <col min="13041" max="13041" width="14.42578125" style="13" customWidth="1"/>
    <col min="13042" max="13042" width="14.42578125" style="13" bestFit="1" customWidth="1"/>
    <col min="13043" max="13043" width="14" style="13" customWidth="1"/>
    <col min="13044" max="13044" width="13.85546875" style="13" customWidth="1"/>
    <col min="13045" max="13045" width="14" style="13" customWidth="1"/>
    <col min="13046" max="13048" width="13.85546875" style="13" customWidth="1"/>
    <col min="13049" max="13049" width="4.42578125" style="13" customWidth="1"/>
    <col min="13050" max="13050" width="27.140625" style="13" customWidth="1"/>
    <col min="13051" max="13051" width="14.140625" style="13" customWidth="1"/>
    <col min="13052" max="13052" width="14.28515625" style="13" customWidth="1"/>
    <col min="13053" max="13053" width="14" style="13" customWidth="1"/>
    <col min="13054" max="13054" width="13.85546875" style="13" customWidth="1"/>
    <col min="13055" max="13055" width="14" style="13" customWidth="1"/>
    <col min="13056" max="13056" width="13.85546875" style="13" customWidth="1"/>
    <col min="13057" max="13057" width="16.7109375" style="13" customWidth="1"/>
    <col min="13058" max="13058" width="17" style="13" customWidth="1"/>
    <col min="13059" max="13285" width="9.140625" style="13"/>
    <col min="13286" max="13286" width="23.28515625" style="13" customWidth="1"/>
    <col min="13287" max="13287" width="12.7109375" style="13" customWidth="1"/>
    <col min="13288" max="13288" width="14.42578125" style="13" bestFit="1" customWidth="1"/>
    <col min="13289" max="13289" width="14" style="13" customWidth="1"/>
    <col min="13290" max="13290" width="14.42578125" style="13" bestFit="1" customWidth="1"/>
    <col min="13291" max="13291" width="14" style="13" customWidth="1"/>
    <col min="13292" max="13292" width="14" style="13" bestFit="1" customWidth="1"/>
    <col min="13293" max="13293" width="13.140625" style="13" customWidth="1"/>
    <col min="13294" max="13294" width="14.42578125" style="13" bestFit="1" customWidth="1"/>
    <col min="13295" max="13295" width="4.42578125" style="13" customWidth="1"/>
    <col min="13296" max="13296" width="17.5703125" style="13" customWidth="1"/>
    <col min="13297" max="13297" width="14.42578125" style="13" customWidth="1"/>
    <col min="13298" max="13298" width="14.42578125" style="13" bestFit="1" customWidth="1"/>
    <col min="13299" max="13299" width="14" style="13" customWidth="1"/>
    <col min="13300" max="13300" width="13.85546875" style="13" customWidth="1"/>
    <col min="13301" max="13301" width="14" style="13" customWidth="1"/>
    <col min="13302" max="13304" width="13.85546875" style="13" customWidth="1"/>
    <col min="13305" max="13305" width="4.42578125" style="13" customWidth="1"/>
    <col min="13306" max="13306" width="27.140625" style="13" customWidth="1"/>
    <col min="13307" max="13307" width="14.140625" style="13" customWidth="1"/>
    <col min="13308" max="13308" width="14.28515625" style="13" customWidth="1"/>
    <col min="13309" max="13309" width="14" style="13" customWidth="1"/>
    <col min="13310" max="13310" width="13.85546875" style="13" customWidth="1"/>
    <col min="13311" max="13311" width="14" style="13" customWidth="1"/>
    <col min="13312" max="13312" width="13.85546875" style="13" customWidth="1"/>
    <col min="13313" max="13313" width="16.7109375" style="13" customWidth="1"/>
    <col min="13314" max="13314" width="17" style="13" customWidth="1"/>
    <col min="13315" max="13541" width="9.140625" style="13"/>
    <col min="13542" max="13542" width="23.28515625" style="13" customWidth="1"/>
    <col min="13543" max="13543" width="12.7109375" style="13" customWidth="1"/>
    <col min="13544" max="13544" width="14.42578125" style="13" bestFit="1" customWidth="1"/>
    <col min="13545" max="13545" width="14" style="13" customWidth="1"/>
    <col min="13546" max="13546" width="14.42578125" style="13" bestFit="1" customWidth="1"/>
    <col min="13547" max="13547" width="14" style="13" customWidth="1"/>
    <col min="13548" max="13548" width="14" style="13" bestFit="1" customWidth="1"/>
    <col min="13549" max="13549" width="13.140625" style="13" customWidth="1"/>
    <col min="13550" max="13550" width="14.42578125" style="13" bestFit="1" customWidth="1"/>
    <col min="13551" max="13551" width="4.42578125" style="13" customWidth="1"/>
    <col min="13552" max="13552" width="17.5703125" style="13" customWidth="1"/>
    <col min="13553" max="13553" width="14.42578125" style="13" customWidth="1"/>
    <col min="13554" max="13554" width="14.42578125" style="13" bestFit="1" customWidth="1"/>
    <col min="13555" max="13555" width="14" style="13" customWidth="1"/>
    <col min="13556" max="13556" width="13.85546875" style="13" customWidth="1"/>
    <col min="13557" max="13557" width="14" style="13" customWidth="1"/>
    <col min="13558" max="13560" width="13.85546875" style="13" customWidth="1"/>
    <col min="13561" max="13561" width="4.42578125" style="13" customWidth="1"/>
    <col min="13562" max="13562" width="27.140625" style="13" customWidth="1"/>
    <col min="13563" max="13563" width="14.140625" style="13" customWidth="1"/>
    <col min="13564" max="13564" width="14.28515625" style="13" customWidth="1"/>
    <col min="13565" max="13565" width="14" style="13" customWidth="1"/>
    <col min="13566" max="13566" width="13.85546875" style="13" customWidth="1"/>
    <col min="13567" max="13567" width="14" style="13" customWidth="1"/>
    <col min="13568" max="13568" width="13.85546875" style="13" customWidth="1"/>
    <col min="13569" max="13569" width="16.7109375" style="13" customWidth="1"/>
    <col min="13570" max="13570" width="17" style="13" customWidth="1"/>
    <col min="13571" max="13797" width="9.140625" style="13"/>
    <col min="13798" max="13798" width="23.28515625" style="13" customWidth="1"/>
    <col min="13799" max="13799" width="12.7109375" style="13" customWidth="1"/>
    <col min="13800" max="13800" width="14.42578125" style="13" bestFit="1" customWidth="1"/>
    <col min="13801" max="13801" width="14" style="13" customWidth="1"/>
    <col min="13802" max="13802" width="14.42578125" style="13" bestFit="1" customWidth="1"/>
    <col min="13803" max="13803" width="14" style="13" customWidth="1"/>
    <col min="13804" max="13804" width="14" style="13" bestFit="1" customWidth="1"/>
    <col min="13805" max="13805" width="13.140625" style="13" customWidth="1"/>
    <col min="13806" max="13806" width="14.42578125" style="13" bestFit="1" customWidth="1"/>
    <col min="13807" max="13807" width="4.42578125" style="13" customWidth="1"/>
    <col min="13808" max="13808" width="17.5703125" style="13" customWidth="1"/>
    <col min="13809" max="13809" width="14.42578125" style="13" customWidth="1"/>
    <col min="13810" max="13810" width="14.42578125" style="13" bestFit="1" customWidth="1"/>
    <col min="13811" max="13811" width="14" style="13" customWidth="1"/>
    <col min="13812" max="13812" width="13.85546875" style="13" customWidth="1"/>
    <col min="13813" max="13813" width="14" style="13" customWidth="1"/>
    <col min="13814" max="13816" width="13.85546875" style="13" customWidth="1"/>
    <col min="13817" max="13817" width="4.42578125" style="13" customWidth="1"/>
    <col min="13818" max="13818" width="27.140625" style="13" customWidth="1"/>
    <col min="13819" max="13819" width="14.140625" style="13" customWidth="1"/>
    <col min="13820" max="13820" width="14.28515625" style="13" customWidth="1"/>
    <col min="13821" max="13821" width="14" style="13" customWidth="1"/>
    <col min="13822" max="13822" width="13.85546875" style="13" customWidth="1"/>
    <col min="13823" max="13823" width="14" style="13" customWidth="1"/>
    <col min="13824" max="13824" width="13.85546875" style="13" customWidth="1"/>
    <col min="13825" max="13825" width="16.7109375" style="13" customWidth="1"/>
    <col min="13826" max="13826" width="17" style="13" customWidth="1"/>
    <col min="13827" max="14053" width="9.140625" style="13"/>
    <col min="14054" max="14054" width="23.28515625" style="13" customWidth="1"/>
    <col min="14055" max="14055" width="12.7109375" style="13" customWidth="1"/>
    <col min="14056" max="14056" width="14.42578125" style="13" bestFit="1" customWidth="1"/>
    <col min="14057" max="14057" width="14" style="13" customWidth="1"/>
    <col min="14058" max="14058" width="14.42578125" style="13" bestFit="1" customWidth="1"/>
    <col min="14059" max="14059" width="14" style="13" customWidth="1"/>
    <col min="14060" max="14060" width="14" style="13" bestFit="1" customWidth="1"/>
    <col min="14061" max="14061" width="13.140625" style="13" customWidth="1"/>
    <col min="14062" max="14062" width="14.42578125" style="13" bestFit="1" customWidth="1"/>
    <col min="14063" max="14063" width="4.42578125" style="13" customWidth="1"/>
    <col min="14064" max="14064" width="17.5703125" style="13" customWidth="1"/>
    <col min="14065" max="14065" width="14.42578125" style="13" customWidth="1"/>
    <col min="14066" max="14066" width="14.42578125" style="13" bestFit="1" customWidth="1"/>
    <col min="14067" max="14067" width="14" style="13" customWidth="1"/>
    <col min="14068" max="14068" width="13.85546875" style="13" customWidth="1"/>
    <col min="14069" max="14069" width="14" style="13" customWidth="1"/>
    <col min="14070" max="14072" width="13.85546875" style="13" customWidth="1"/>
    <col min="14073" max="14073" width="4.42578125" style="13" customWidth="1"/>
    <col min="14074" max="14074" width="27.140625" style="13" customWidth="1"/>
    <col min="14075" max="14075" width="14.140625" style="13" customWidth="1"/>
    <col min="14076" max="14076" width="14.28515625" style="13" customWidth="1"/>
    <col min="14077" max="14077" width="14" style="13" customWidth="1"/>
    <col min="14078" max="14078" width="13.85546875" style="13" customWidth="1"/>
    <col min="14079" max="14079" width="14" style="13" customWidth="1"/>
    <col min="14080" max="14080" width="13.85546875" style="13" customWidth="1"/>
    <col min="14081" max="14081" width="16.7109375" style="13" customWidth="1"/>
    <col min="14082" max="14082" width="17" style="13" customWidth="1"/>
    <col min="14083" max="14309" width="9.140625" style="13"/>
    <col min="14310" max="14310" width="23.28515625" style="13" customWidth="1"/>
    <col min="14311" max="14311" width="12.7109375" style="13" customWidth="1"/>
    <col min="14312" max="14312" width="14.42578125" style="13" bestFit="1" customWidth="1"/>
    <col min="14313" max="14313" width="14" style="13" customWidth="1"/>
    <col min="14314" max="14314" width="14.42578125" style="13" bestFit="1" customWidth="1"/>
    <col min="14315" max="14315" width="14" style="13" customWidth="1"/>
    <col min="14316" max="14316" width="14" style="13" bestFit="1" customWidth="1"/>
    <col min="14317" max="14317" width="13.140625" style="13" customWidth="1"/>
    <col min="14318" max="14318" width="14.42578125" style="13" bestFit="1" customWidth="1"/>
    <col min="14319" max="14319" width="4.42578125" style="13" customWidth="1"/>
    <col min="14320" max="14320" width="17.5703125" style="13" customWidth="1"/>
    <col min="14321" max="14321" width="14.42578125" style="13" customWidth="1"/>
    <col min="14322" max="14322" width="14.42578125" style="13" bestFit="1" customWidth="1"/>
    <col min="14323" max="14323" width="14" style="13" customWidth="1"/>
    <col min="14324" max="14324" width="13.85546875" style="13" customWidth="1"/>
    <col min="14325" max="14325" width="14" style="13" customWidth="1"/>
    <col min="14326" max="14328" width="13.85546875" style="13" customWidth="1"/>
    <col min="14329" max="14329" width="4.42578125" style="13" customWidth="1"/>
    <col min="14330" max="14330" width="27.140625" style="13" customWidth="1"/>
    <col min="14331" max="14331" width="14.140625" style="13" customWidth="1"/>
    <col min="14332" max="14332" width="14.28515625" style="13" customWidth="1"/>
    <col min="14333" max="14333" width="14" style="13" customWidth="1"/>
    <col min="14334" max="14334" width="13.85546875" style="13" customWidth="1"/>
    <col min="14335" max="14335" width="14" style="13" customWidth="1"/>
    <col min="14336" max="14336" width="13.85546875" style="13" customWidth="1"/>
    <col min="14337" max="14337" width="16.7109375" style="13" customWidth="1"/>
    <col min="14338" max="14338" width="17" style="13" customWidth="1"/>
    <col min="14339" max="14565" width="9.140625" style="13"/>
    <col min="14566" max="14566" width="23.28515625" style="13" customWidth="1"/>
    <col min="14567" max="14567" width="12.7109375" style="13" customWidth="1"/>
    <col min="14568" max="14568" width="14.42578125" style="13" bestFit="1" customWidth="1"/>
    <col min="14569" max="14569" width="14" style="13" customWidth="1"/>
    <col min="14570" max="14570" width="14.42578125" style="13" bestFit="1" customWidth="1"/>
    <col min="14571" max="14571" width="14" style="13" customWidth="1"/>
    <col min="14572" max="14572" width="14" style="13" bestFit="1" customWidth="1"/>
    <col min="14573" max="14573" width="13.140625" style="13" customWidth="1"/>
    <col min="14574" max="14574" width="14.42578125" style="13" bestFit="1" customWidth="1"/>
    <col min="14575" max="14575" width="4.42578125" style="13" customWidth="1"/>
    <col min="14576" max="14576" width="17.5703125" style="13" customWidth="1"/>
    <col min="14577" max="14577" width="14.42578125" style="13" customWidth="1"/>
    <col min="14578" max="14578" width="14.42578125" style="13" bestFit="1" customWidth="1"/>
    <col min="14579" max="14579" width="14" style="13" customWidth="1"/>
    <col min="14580" max="14580" width="13.85546875" style="13" customWidth="1"/>
    <col min="14581" max="14581" width="14" style="13" customWidth="1"/>
    <col min="14582" max="14584" width="13.85546875" style="13" customWidth="1"/>
    <col min="14585" max="14585" width="4.42578125" style="13" customWidth="1"/>
    <col min="14586" max="14586" width="27.140625" style="13" customWidth="1"/>
    <col min="14587" max="14587" width="14.140625" style="13" customWidth="1"/>
    <col min="14588" max="14588" width="14.28515625" style="13" customWidth="1"/>
    <col min="14589" max="14589" width="14" style="13" customWidth="1"/>
    <col min="14590" max="14590" width="13.85546875" style="13" customWidth="1"/>
    <col min="14591" max="14591" width="14" style="13" customWidth="1"/>
    <col min="14592" max="14592" width="13.85546875" style="13" customWidth="1"/>
    <col min="14593" max="14593" width="16.7109375" style="13" customWidth="1"/>
    <col min="14594" max="14594" width="17" style="13" customWidth="1"/>
    <col min="14595" max="14821" width="9.140625" style="13"/>
    <col min="14822" max="14822" width="23.28515625" style="13" customWidth="1"/>
    <col min="14823" max="14823" width="12.7109375" style="13" customWidth="1"/>
    <col min="14824" max="14824" width="14.42578125" style="13" bestFit="1" customWidth="1"/>
    <col min="14825" max="14825" width="14" style="13" customWidth="1"/>
    <col min="14826" max="14826" width="14.42578125" style="13" bestFit="1" customWidth="1"/>
    <col min="14827" max="14827" width="14" style="13" customWidth="1"/>
    <col min="14828" max="14828" width="14" style="13" bestFit="1" customWidth="1"/>
    <col min="14829" max="14829" width="13.140625" style="13" customWidth="1"/>
    <col min="14830" max="14830" width="14.42578125" style="13" bestFit="1" customWidth="1"/>
    <col min="14831" max="14831" width="4.42578125" style="13" customWidth="1"/>
    <col min="14832" max="14832" width="17.5703125" style="13" customWidth="1"/>
    <col min="14833" max="14833" width="14.42578125" style="13" customWidth="1"/>
    <col min="14834" max="14834" width="14.42578125" style="13" bestFit="1" customWidth="1"/>
    <col min="14835" max="14835" width="14" style="13" customWidth="1"/>
    <col min="14836" max="14836" width="13.85546875" style="13" customWidth="1"/>
    <col min="14837" max="14837" width="14" style="13" customWidth="1"/>
    <col min="14838" max="14840" width="13.85546875" style="13" customWidth="1"/>
    <col min="14841" max="14841" width="4.42578125" style="13" customWidth="1"/>
    <col min="14842" max="14842" width="27.140625" style="13" customWidth="1"/>
    <col min="14843" max="14843" width="14.140625" style="13" customWidth="1"/>
    <col min="14844" max="14844" width="14.28515625" style="13" customWidth="1"/>
    <col min="14845" max="14845" width="14" style="13" customWidth="1"/>
    <col min="14846" max="14846" width="13.85546875" style="13" customWidth="1"/>
    <col min="14847" max="14847" width="14" style="13" customWidth="1"/>
    <col min="14848" max="14848" width="13.85546875" style="13" customWidth="1"/>
    <col min="14849" max="14849" width="16.7109375" style="13" customWidth="1"/>
    <col min="14850" max="14850" width="17" style="13" customWidth="1"/>
    <col min="14851" max="15077" width="9.140625" style="13"/>
    <col min="15078" max="15078" width="23.28515625" style="13" customWidth="1"/>
    <col min="15079" max="15079" width="12.7109375" style="13" customWidth="1"/>
    <col min="15080" max="15080" width="14.42578125" style="13" bestFit="1" customWidth="1"/>
    <col min="15081" max="15081" width="14" style="13" customWidth="1"/>
    <col min="15082" max="15082" width="14.42578125" style="13" bestFit="1" customWidth="1"/>
    <col min="15083" max="15083" width="14" style="13" customWidth="1"/>
    <col min="15084" max="15084" width="14" style="13" bestFit="1" customWidth="1"/>
    <col min="15085" max="15085" width="13.140625" style="13" customWidth="1"/>
    <col min="15086" max="15086" width="14.42578125" style="13" bestFit="1" customWidth="1"/>
    <col min="15087" max="15087" width="4.42578125" style="13" customWidth="1"/>
    <col min="15088" max="15088" width="17.5703125" style="13" customWidth="1"/>
    <col min="15089" max="15089" width="14.42578125" style="13" customWidth="1"/>
    <col min="15090" max="15090" width="14.42578125" style="13" bestFit="1" customWidth="1"/>
    <col min="15091" max="15091" width="14" style="13" customWidth="1"/>
    <col min="15092" max="15092" width="13.85546875" style="13" customWidth="1"/>
    <col min="15093" max="15093" width="14" style="13" customWidth="1"/>
    <col min="15094" max="15096" width="13.85546875" style="13" customWidth="1"/>
    <col min="15097" max="15097" width="4.42578125" style="13" customWidth="1"/>
    <col min="15098" max="15098" width="27.140625" style="13" customWidth="1"/>
    <col min="15099" max="15099" width="14.140625" style="13" customWidth="1"/>
    <col min="15100" max="15100" width="14.28515625" style="13" customWidth="1"/>
    <col min="15101" max="15101" width="14" style="13" customWidth="1"/>
    <col min="15102" max="15102" width="13.85546875" style="13" customWidth="1"/>
    <col min="15103" max="15103" width="14" style="13" customWidth="1"/>
    <col min="15104" max="15104" width="13.85546875" style="13" customWidth="1"/>
    <col min="15105" max="15105" width="16.7109375" style="13" customWidth="1"/>
    <col min="15106" max="15106" width="17" style="13" customWidth="1"/>
    <col min="15107" max="15333" width="9.140625" style="13"/>
    <col min="15334" max="15334" width="23.28515625" style="13" customWidth="1"/>
    <col min="15335" max="15335" width="12.7109375" style="13" customWidth="1"/>
    <col min="15336" max="15336" width="14.42578125" style="13" bestFit="1" customWidth="1"/>
    <col min="15337" max="15337" width="14" style="13" customWidth="1"/>
    <col min="15338" max="15338" width="14.42578125" style="13" bestFit="1" customWidth="1"/>
    <col min="15339" max="15339" width="14" style="13" customWidth="1"/>
    <col min="15340" max="15340" width="14" style="13" bestFit="1" customWidth="1"/>
    <col min="15341" max="15341" width="13.140625" style="13" customWidth="1"/>
    <col min="15342" max="15342" width="14.42578125" style="13" bestFit="1" customWidth="1"/>
    <col min="15343" max="15343" width="4.42578125" style="13" customWidth="1"/>
    <col min="15344" max="15344" width="17.5703125" style="13" customWidth="1"/>
    <col min="15345" max="15345" width="14.42578125" style="13" customWidth="1"/>
    <col min="15346" max="15346" width="14.42578125" style="13" bestFit="1" customWidth="1"/>
    <col min="15347" max="15347" width="14" style="13" customWidth="1"/>
    <col min="15348" max="15348" width="13.85546875" style="13" customWidth="1"/>
    <col min="15349" max="15349" width="14" style="13" customWidth="1"/>
    <col min="15350" max="15352" width="13.85546875" style="13" customWidth="1"/>
    <col min="15353" max="15353" width="4.42578125" style="13" customWidth="1"/>
    <col min="15354" max="15354" width="27.140625" style="13" customWidth="1"/>
    <col min="15355" max="15355" width="14.140625" style="13" customWidth="1"/>
    <col min="15356" max="15356" width="14.28515625" style="13" customWidth="1"/>
    <col min="15357" max="15357" width="14" style="13" customWidth="1"/>
    <col min="15358" max="15358" width="13.85546875" style="13" customWidth="1"/>
    <col min="15359" max="15359" width="14" style="13" customWidth="1"/>
    <col min="15360" max="15360" width="13.85546875" style="13" customWidth="1"/>
    <col min="15361" max="15361" width="16.7109375" style="13" customWidth="1"/>
    <col min="15362" max="15362" width="17" style="13" customWidth="1"/>
    <col min="15363" max="15589" width="9.140625" style="13"/>
    <col min="15590" max="15590" width="23.28515625" style="13" customWidth="1"/>
    <col min="15591" max="15591" width="12.7109375" style="13" customWidth="1"/>
    <col min="15592" max="15592" width="14.42578125" style="13" bestFit="1" customWidth="1"/>
    <col min="15593" max="15593" width="14" style="13" customWidth="1"/>
    <col min="15594" max="15594" width="14.42578125" style="13" bestFit="1" customWidth="1"/>
    <col min="15595" max="15595" width="14" style="13" customWidth="1"/>
    <col min="15596" max="15596" width="14" style="13" bestFit="1" customWidth="1"/>
    <col min="15597" max="15597" width="13.140625" style="13" customWidth="1"/>
    <col min="15598" max="15598" width="14.42578125" style="13" bestFit="1" customWidth="1"/>
    <col min="15599" max="15599" width="4.42578125" style="13" customWidth="1"/>
    <col min="15600" max="15600" width="17.5703125" style="13" customWidth="1"/>
    <col min="15601" max="15601" width="14.42578125" style="13" customWidth="1"/>
    <col min="15602" max="15602" width="14.42578125" style="13" bestFit="1" customWidth="1"/>
    <col min="15603" max="15603" width="14" style="13" customWidth="1"/>
    <col min="15604" max="15604" width="13.85546875" style="13" customWidth="1"/>
    <col min="15605" max="15605" width="14" style="13" customWidth="1"/>
    <col min="15606" max="15608" width="13.85546875" style="13" customWidth="1"/>
    <col min="15609" max="15609" width="4.42578125" style="13" customWidth="1"/>
    <col min="15610" max="15610" width="27.140625" style="13" customWidth="1"/>
    <col min="15611" max="15611" width="14.140625" style="13" customWidth="1"/>
    <col min="15612" max="15612" width="14.28515625" style="13" customWidth="1"/>
    <col min="15613" max="15613" width="14" style="13" customWidth="1"/>
    <col min="15614" max="15614" width="13.85546875" style="13" customWidth="1"/>
    <col min="15615" max="15615" width="14" style="13" customWidth="1"/>
    <col min="15616" max="15616" width="13.85546875" style="13" customWidth="1"/>
    <col min="15617" max="15617" width="16.7109375" style="13" customWidth="1"/>
    <col min="15618" max="15618" width="17" style="13" customWidth="1"/>
    <col min="15619" max="15845" width="9.140625" style="13"/>
    <col min="15846" max="15846" width="23.28515625" style="13" customWidth="1"/>
    <col min="15847" max="15847" width="12.7109375" style="13" customWidth="1"/>
    <col min="15848" max="15848" width="14.42578125" style="13" bestFit="1" customWidth="1"/>
    <col min="15849" max="15849" width="14" style="13" customWidth="1"/>
    <col min="15850" max="15850" width="14.42578125" style="13" bestFit="1" customWidth="1"/>
    <col min="15851" max="15851" width="14" style="13" customWidth="1"/>
    <col min="15852" max="15852" width="14" style="13" bestFit="1" customWidth="1"/>
    <col min="15853" max="15853" width="13.140625" style="13" customWidth="1"/>
    <col min="15854" max="15854" width="14.42578125" style="13" bestFit="1" customWidth="1"/>
    <col min="15855" max="15855" width="4.42578125" style="13" customWidth="1"/>
    <col min="15856" max="15856" width="17.5703125" style="13" customWidth="1"/>
    <col min="15857" max="15857" width="14.42578125" style="13" customWidth="1"/>
    <col min="15858" max="15858" width="14.42578125" style="13" bestFit="1" customWidth="1"/>
    <col min="15859" max="15859" width="14" style="13" customWidth="1"/>
    <col min="15860" max="15860" width="13.85546875" style="13" customWidth="1"/>
    <col min="15861" max="15861" width="14" style="13" customWidth="1"/>
    <col min="15862" max="15864" width="13.85546875" style="13" customWidth="1"/>
    <col min="15865" max="15865" width="4.42578125" style="13" customWidth="1"/>
    <col min="15866" max="15866" width="27.140625" style="13" customWidth="1"/>
    <col min="15867" max="15867" width="14.140625" style="13" customWidth="1"/>
    <col min="15868" max="15868" width="14.28515625" style="13" customWidth="1"/>
    <col min="15869" max="15869" width="14" style="13" customWidth="1"/>
    <col min="15870" max="15870" width="13.85546875" style="13" customWidth="1"/>
    <col min="15871" max="15871" width="14" style="13" customWidth="1"/>
    <col min="15872" max="15872" width="13.85546875" style="13" customWidth="1"/>
    <col min="15873" max="15873" width="16.7109375" style="13" customWidth="1"/>
    <col min="15874" max="15874" width="17" style="13" customWidth="1"/>
    <col min="15875" max="16101" width="9.140625" style="13"/>
    <col min="16102" max="16102" width="23.28515625" style="13" customWidth="1"/>
    <col min="16103" max="16103" width="12.7109375" style="13" customWidth="1"/>
    <col min="16104" max="16104" width="14.42578125" style="13" bestFit="1" customWidth="1"/>
    <col min="16105" max="16105" width="14" style="13" customWidth="1"/>
    <col min="16106" max="16106" width="14.42578125" style="13" bestFit="1" customWidth="1"/>
    <col min="16107" max="16107" width="14" style="13" customWidth="1"/>
    <col min="16108" max="16108" width="14" style="13" bestFit="1" customWidth="1"/>
    <col min="16109" max="16109" width="13.140625" style="13" customWidth="1"/>
    <col min="16110" max="16110" width="14.42578125" style="13" bestFit="1" customWidth="1"/>
    <col min="16111" max="16111" width="4.42578125" style="13" customWidth="1"/>
    <col min="16112" max="16112" width="17.5703125" style="13" customWidth="1"/>
    <col min="16113" max="16113" width="14.42578125" style="13" customWidth="1"/>
    <col min="16114" max="16114" width="14.42578125" style="13" bestFit="1" customWidth="1"/>
    <col min="16115" max="16115" width="14" style="13" customWidth="1"/>
    <col min="16116" max="16116" width="13.85546875" style="13" customWidth="1"/>
    <col min="16117" max="16117" width="14" style="13" customWidth="1"/>
    <col min="16118" max="16120" width="13.85546875" style="13" customWidth="1"/>
    <col min="16121" max="16121" width="4.42578125" style="13" customWidth="1"/>
    <col min="16122" max="16122" width="27.140625" style="13" customWidth="1"/>
    <col min="16123" max="16123" width="14.140625" style="13" customWidth="1"/>
    <col min="16124" max="16124" width="14.28515625" style="13" customWidth="1"/>
    <col min="16125" max="16125" width="14" style="13" customWidth="1"/>
    <col min="16126" max="16126" width="13.85546875" style="13" customWidth="1"/>
    <col min="16127" max="16127" width="14" style="13" customWidth="1"/>
    <col min="16128" max="16128" width="13.85546875" style="13" customWidth="1"/>
    <col min="16129" max="16129" width="16.7109375" style="13" customWidth="1"/>
    <col min="16130" max="16130" width="17" style="13" customWidth="1"/>
    <col min="16131" max="16384" width="9.140625" style="13"/>
  </cols>
  <sheetData>
    <row r="1" spans="1:6">
      <c r="A1" s="241" t="s">
        <v>169</v>
      </c>
      <c r="B1" s="241"/>
      <c r="C1" s="241"/>
      <c r="D1" s="241"/>
      <c r="E1" s="241"/>
      <c r="F1" s="241"/>
    </row>
    <row r="2" spans="1:6">
      <c r="A2" s="241" t="s">
        <v>170</v>
      </c>
      <c r="B2" s="241"/>
      <c r="C2" s="241"/>
      <c r="D2" s="241"/>
      <c r="E2" s="241"/>
      <c r="F2" s="241"/>
    </row>
    <row r="3" spans="1:6">
      <c r="A3" s="241"/>
      <c r="B3" s="241"/>
      <c r="C3" s="241"/>
      <c r="D3" s="241"/>
      <c r="E3" s="241"/>
      <c r="F3" s="241"/>
    </row>
    <row r="4" spans="1:6">
      <c r="A4" s="148"/>
      <c r="B4" s="152" t="s">
        <v>171</v>
      </c>
      <c r="C4" s="152" t="s">
        <v>172</v>
      </c>
      <c r="D4" s="153" t="s">
        <v>173</v>
      </c>
      <c r="E4" s="112" t="s">
        <v>173</v>
      </c>
      <c r="F4" s="112" t="s">
        <v>174</v>
      </c>
    </row>
    <row r="5" spans="1:6">
      <c r="A5" s="135">
        <v>1</v>
      </c>
      <c r="B5" s="150" t="s">
        <v>175</v>
      </c>
      <c r="C5" s="151">
        <v>4</v>
      </c>
      <c r="D5" s="132"/>
      <c r="E5" s="133">
        <v>65</v>
      </c>
      <c r="F5" s="133">
        <f t="shared" ref="F5:F10" si="0">E5*C5</f>
        <v>260</v>
      </c>
    </row>
    <row r="6" spans="1:6">
      <c r="A6" s="135">
        <v>2</v>
      </c>
      <c r="B6" s="150" t="s">
        <v>176</v>
      </c>
      <c r="C6" s="151">
        <v>2</v>
      </c>
      <c r="D6" s="132"/>
      <c r="E6" s="133">
        <v>378</v>
      </c>
      <c r="F6" s="133">
        <f t="shared" si="0"/>
        <v>756</v>
      </c>
    </row>
    <row r="7" spans="1:6">
      <c r="A7" s="135">
        <v>3</v>
      </c>
      <c r="B7" s="134" t="s">
        <v>177</v>
      </c>
      <c r="C7" s="136">
        <v>1</v>
      </c>
      <c r="D7" s="132"/>
      <c r="E7" s="133">
        <v>40.11</v>
      </c>
      <c r="F7" s="133">
        <f t="shared" si="0"/>
        <v>40.11</v>
      </c>
    </row>
    <row r="8" spans="1:6">
      <c r="A8" s="135">
        <v>4</v>
      </c>
      <c r="B8" s="134" t="s">
        <v>178</v>
      </c>
      <c r="C8" s="136">
        <v>2</v>
      </c>
      <c r="D8" s="132"/>
      <c r="E8" s="133">
        <v>108.5</v>
      </c>
      <c r="F8" s="133">
        <f t="shared" si="0"/>
        <v>217</v>
      </c>
    </row>
    <row r="9" spans="1:6">
      <c r="A9" s="135">
        <v>5</v>
      </c>
      <c r="B9" s="134" t="s">
        <v>179</v>
      </c>
      <c r="C9" s="136">
        <v>4</v>
      </c>
      <c r="D9" s="132"/>
      <c r="E9" s="133">
        <v>16</v>
      </c>
      <c r="F9" s="133">
        <f t="shared" si="0"/>
        <v>64</v>
      </c>
    </row>
    <row r="10" spans="1:6">
      <c r="A10" s="135">
        <v>6</v>
      </c>
      <c r="B10" s="134" t="s">
        <v>180</v>
      </c>
      <c r="C10" s="136">
        <v>2</v>
      </c>
      <c r="D10" s="132"/>
      <c r="E10" s="133">
        <v>28.55</v>
      </c>
      <c r="F10" s="133">
        <f t="shared" si="0"/>
        <v>57.1</v>
      </c>
    </row>
    <row r="11" spans="1:6">
      <c r="A11" s="242" t="s">
        <v>181</v>
      </c>
      <c r="B11" s="242"/>
      <c r="C11" s="242"/>
      <c r="D11" s="242"/>
      <c r="E11" s="243">
        <f>SUM(F5:F10)</f>
        <v>1394.21</v>
      </c>
      <c r="F11" s="243"/>
    </row>
    <row r="12" spans="1:6">
      <c r="A12" s="242" t="s">
        <v>182</v>
      </c>
      <c r="B12" s="242"/>
      <c r="C12" s="242"/>
      <c r="D12" s="242"/>
      <c r="E12" s="243">
        <f>E11/6</f>
        <v>232.37</v>
      </c>
      <c r="F12" s="243"/>
    </row>
  </sheetData>
  <mergeCells count="7">
    <mergeCell ref="A1:F1"/>
    <mergeCell ref="A2:F2"/>
    <mergeCell ref="A3:F3"/>
    <mergeCell ref="A12:D12"/>
    <mergeCell ref="E12:F12"/>
    <mergeCell ref="A11:D11"/>
    <mergeCell ref="E11:F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J7"/>
  <sheetViews>
    <sheetView showGridLines="0" workbookViewId="0">
      <pane ySplit="1" topLeftCell="A2" activePane="bottomLeft" state="frozen"/>
      <selection pane="bottomLeft" activeCell="H4" sqref="H4"/>
    </sheetView>
  </sheetViews>
  <sheetFormatPr defaultRowHeight="12.75"/>
  <cols>
    <col min="1" max="1" width="9.140625" style="45"/>
    <col min="2" max="2" width="37.7109375" style="13" customWidth="1"/>
    <col min="3" max="3" width="10.7109375" style="45" customWidth="1"/>
    <col min="4" max="4" width="13" style="45" customWidth="1"/>
    <col min="5" max="5" width="13.7109375" style="122" customWidth="1"/>
    <col min="6" max="6" width="16.85546875" style="122" customWidth="1"/>
    <col min="7" max="8" width="12.85546875" style="122" customWidth="1"/>
    <col min="9" max="9" width="13.140625" style="122" customWidth="1"/>
    <col min="10" max="10" width="16.42578125" style="13" customWidth="1"/>
    <col min="11" max="255" width="9.140625" style="13"/>
    <col min="256" max="256" width="43.7109375" style="13" customWidth="1"/>
    <col min="257" max="257" width="13.140625" style="13" customWidth="1"/>
    <col min="258" max="258" width="11.28515625" style="13" customWidth="1"/>
    <col min="259" max="259" width="13.5703125" style="13" customWidth="1"/>
    <col min="260" max="260" width="15" style="13" customWidth="1"/>
    <col min="261" max="261" width="21.28515625" style="13" customWidth="1"/>
    <col min="262" max="265" width="18.140625" style="13" customWidth="1"/>
    <col min="266" max="511" width="9.140625" style="13"/>
    <col min="512" max="512" width="43.7109375" style="13" customWidth="1"/>
    <col min="513" max="513" width="13.140625" style="13" customWidth="1"/>
    <col min="514" max="514" width="11.28515625" style="13" customWidth="1"/>
    <col min="515" max="515" width="13.5703125" style="13" customWidth="1"/>
    <col min="516" max="516" width="15" style="13" customWidth="1"/>
    <col min="517" max="517" width="21.28515625" style="13" customWidth="1"/>
    <col min="518" max="521" width="18.140625" style="13" customWidth="1"/>
    <col min="522" max="767" width="9.140625" style="13"/>
    <col min="768" max="768" width="43.7109375" style="13" customWidth="1"/>
    <col min="769" max="769" width="13.140625" style="13" customWidth="1"/>
    <col min="770" max="770" width="11.28515625" style="13" customWidth="1"/>
    <col min="771" max="771" width="13.5703125" style="13" customWidth="1"/>
    <col min="772" max="772" width="15" style="13" customWidth="1"/>
    <col min="773" max="773" width="21.28515625" style="13" customWidth="1"/>
    <col min="774" max="777" width="18.140625" style="13" customWidth="1"/>
    <col min="778" max="1023" width="9.140625" style="13"/>
    <col min="1024" max="1024" width="43.7109375" style="13" customWidth="1"/>
    <col min="1025" max="1025" width="13.140625" style="13" customWidth="1"/>
    <col min="1026" max="1026" width="11.28515625" style="13" customWidth="1"/>
    <col min="1027" max="1027" width="13.5703125" style="13" customWidth="1"/>
    <col min="1028" max="1028" width="15" style="13" customWidth="1"/>
    <col min="1029" max="1029" width="21.28515625" style="13" customWidth="1"/>
    <col min="1030" max="1033" width="18.140625" style="13" customWidth="1"/>
    <col min="1034" max="1279" width="9.140625" style="13"/>
    <col min="1280" max="1280" width="43.7109375" style="13" customWidth="1"/>
    <col min="1281" max="1281" width="13.140625" style="13" customWidth="1"/>
    <col min="1282" max="1282" width="11.28515625" style="13" customWidth="1"/>
    <col min="1283" max="1283" width="13.5703125" style="13" customWidth="1"/>
    <col min="1284" max="1284" width="15" style="13" customWidth="1"/>
    <col min="1285" max="1285" width="21.28515625" style="13" customWidth="1"/>
    <col min="1286" max="1289" width="18.140625" style="13" customWidth="1"/>
    <col min="1290" max="1535" width="9.140625" style="13"/>
    <col min="1536" max="1536" width="43.7109375" style="13" customWidth="1"/>
    <col min="1537" max="1537" width="13.140625" style="13" customWidth="1"/>
    <col min="1538" max="1538" width="11.28515625" style="13" customWidth="1"/>
    <col min="1539" max="1539" width="13.5703125" style="13" customWidth="1"/>
    <col min="1540" max="1540" width="15" style="13" customWidth="1"/>
    <col min="1541" max="1541" width="21.28515625" style="13" customWidth="1"/>
    <col min="1542" max="1545" width="18.140625" style="13" customWidth="1"/>
    <col min="1546" max="1791" width="9.140625" style="13"/>
    <col min="1792" max="1792" width="43.7109375" style="13" customWidth="1"/>
    <col min="1793" max="1793" width="13.140625" style="13" customWidth="1"/>
    <col min="1794" max="1794" width="11.28515625" style="13" customWidth="1"/>
    <col min="1795" max="1795" width="13.5703125" style="13" customWidth="1"/>
    <col min="1796" max="1796" width="15" style="13" customWidth="1"/>
    <col min="1797" max="1797" width="21.28515625" style="13" customWidth="1"/>
    <col min="1798" max="1801" width="18.140625" style="13" customWidth="1"/>
    <col min="1802" max="2047" width="9.140625" style="13"/>
    <col min="2048" max="2048" width="43.7109375" style="13" customWidth="1"/>
    <col min="2049" max="2049" width="13.140625" style="13" customWidth="1"/>
    <col min="2050" max="2050" width="11.28515625" style="13" customWidth="1"/>
    <col min="2051" max="2051" width="13.5703125" style="13" customWidth="1"/>
    <col min="2052" max="2052" width="15" style="13" customWidth="1"/>
    <col min="2053" max="2053" width="21.28515625" style="13" customWidth="1"/>
    <col min="2054" max="2057" width="18.140625" style="13" customWidth="1"/>
    <col min="2058" max="2303" width="9.140625" style="13"/>
    <col min="2304" max="2304" width="43.7109375" style="13" customWidth="1"/>
    <col min="2305" max="2305" width="13.140625" style="13" customWidth="1"/>
    <col min="2306" max="2306" width="11.28515625" style="13" customWidth="1"/>
    <col min="2307" max="2307" width="13.5703125" style="13" customWidth="1"/>
    <col min="2308" max="2308" width="15" style="13" customWidth="1"/>
    <col min="2309" max="2309" width="21.28515625" style="13" customWidth="1"/>
    <col min="2310" max="2313" width="18.140625" style="13" customWidth="1"/>
    <col min="2314" max="2559" width="9.140625" style="13"/>
    <col min="2560" max="2560" width="43.7109375" style="13" customWidth="1"/>
    <col min="2561" max="2561" width="13.140625" style="13" customWidth="1"/>
    <col min="2562" max="2562" width="11.28515625" style="13" customWidth="1"/>
    <col min="2563" max="2563" width="13.5703125" style="13" customWidth="1"/>
    <col min="2564" max="2564" width="15" style="13" customWidth="1"/>
    <col min="2565" max="2565" width="21.28515625" style="13" customWidth="1"/>
    <col min="2566" max="2569" width="18.140625" style="13" customWidth="1"/>
    <col min="2570" max="2815" width="9.140625" style="13"/>
    <col min="2816" max="2816" width="43.7109375" style="13" customWidth="1"/>
    <col min="2817" max="2817" width="13.140625" style="13" customWidth="1"/>
    <col min="2818" max="2818" width="11.28515625" style="13" customWidth="1"/>
    <col min="2819" max="2819" width="13.5703125" style="13" customWidth="1"/>
    <col min="2820" max="2820" width="15" style="13" customWidth="1"/>
    <col min="2821" max="2821" width="21.28515625" style="13" customWidth="1"/>
    <col min="2822" max="2825" width="18.140625" style="13" customWidth="1"/>
    <col min="2826" max="3071" width="9.140625" style="13"/>
    <col min="3072" max="3072" width="43.7109375" style="13" customWidth="1"/>
    <col min="3073" max="3073" width="13.140625" style="13" customWidth="1"/>
    <col min="3074" max="3074" width="11.28515625" style="13" customWidth="1"/>
    <col min="3075" max="3075" width="13.5703125" style="13" customWidth="1"/>
    <col min="3076" max="3076" width="15" style="13" customWidth="1"/>
    <col min="3077" max="3077" width="21.28515625" style="13" customWidth="1"/>
    <col min="3078" max="3081" width="18.140625" style="13" customWidth="1"/>
    <col min="3082" max="3327" width="9.140625" style="13"/>
    <col min="3328" max="3328" width="43.7109375" style="13" customWidth="1"/>
    <col min="3329" max="3329" width="13.140625" style="13" customWidth="1"/>
    <col min="3330" max="3330" width="11.28515625" style="13" customWidth="1"/>
    <col min="3331" max="3331" width="13.5703125" style="13" customWidth="1"/>
    <col min="3332" max="3332" width="15" style="13" customWidth="1"/>
    <col min="3333" max="3333" width="21.28515625" style="13" customWidth="1"/>
    <col min="3334" max="3337" width="18.140625" style="13" customWidth="1"/>
    <col min="3338" max="3583" width="9.140625" style="13"/>
    <col min="3584" max="3584" width="43.7109375" style="13" customWidth="1"/>
    <col min="3585" max="3585" width="13.140625" style="13" customWidth="1"/>
    <col min="3586" max="3586" width="11.28515625" style="13" customWidth="1"/>
    <col min="3587" max="3587" width="13.5703125" style="13" customWidth="1"/>
    <col min="3588" max="3588" width="15" style="13" customWidth="1"/>
    <col min="3589" max="3589" width="21.28515625" style="13" customWidth="1"/>
    <col min="3590" max="3593" width="18.140625" style="13" customWidth="1"/>
    <col min="3594" max="3839" width="9.140625" style="13"/>
    <col min="3840" max="3840" width="43.7109375" style="13" customWidth="1"/>
    <col min="3841" max="3841" width="13.140625" style="13" customWidth="1"/>
    <col min="3842" max="3842" width="11.28515625" style="13" customWidth="1"/>
    <col min="3843" max="3843" width="13.5703125" style="13" customWidth="1"/>
    <col min="3844" max="3844" width="15" style="13" customWidth="1"/>
    <col min="3845" max="3845" width="21.28515625" style="13" customWidth="1"/>
    <col min="3846" max="3849" width="18.140625" style="13" customWidth="1"/>
    <col min="3850" max="4095" width="9.140625" style="13"/>
    <col min="4096" max="4096" width="43.7109375" style="13" customWidth="1"/>
    <col min="4097" max="4097" width="13.140625" style="13" customWidth="1"/>
    <col min="4098" max="4098" width="11.28515625" style="13" customWidth="1"/>
    <col min="4099" max="4099" width="13.5703125" style="13" customWidth="1"/>
    <col min="4100" max="4100" width="15" style="13" customWidth="1"/>
    <col min="4101" max="4101" width="21.28515625" style="13" customWidth="1"/>
    <col min="4102" max="4105" width="18.140625" style="13" customWidth="1"/>
    <col min="4106" max="4351" width="9.140625" style="13"/>
    <col min="4352" max="4352" width="43.7109375" style="13" customWidth="1"/>
    <col min="4353" max="4353" width="13.140625" style="13" customWidth="1"/>
    <col min="4354" max="4354" width="11.28515625" style="13" customWidth="1"/>
    <col min="4355" max="4355" width="13.5703125" style="13" customWidth="1"/>
    <col min="4356" max="4356" width="15" style="13" customWidth="1"/>
    <col min="4357" max="4357" width="21.28515625" style="13" customWidth="1"/>
    <col min="4358" max="4361" width="18.140625" style="13" customWidth="1"/>
    <col min="4362" max="4607" width="9.140625" style="13"/>
    <col min="4608" max="4608" width="43.7109375" style="13" customWidth="1"/>
    <col min="4609" max="4609" width="13.140625" style="13" customWidth="1"/>
    <col min="4610" max="4610" width="11.28515625" style="13" customWidth="1"/>
    <col min="4611" max="4611" width="13.5703125" style="13" customWidth="1"/>
    <col min="4612" max="4612" width="15" style="13" customWidth="1"/>
    <col min="4613" max="4613" width="21.28515625" style="13" customWidth="1"/>
    <col min="4614" max="4617" width="18.140625" style="13" customWidth="1"/>
    <col min="4618" max="4863" width="9.140625" style="13"/>
    <col min="4864" max="4864" width="43.7109375" style="13" customWidth="1"/>
    <col min="4865" max="4865" width="13.140625" style="13" customWidth="1"/>
    <col min="4866" max="4866" width="11.28515625" style="13" customWidth="1"/>
    <col min="4867" max="4867" width="13.5703125" style="13" customWidth="1"/>
    <col min="4868" max="4868" width="15" style="13" customWidth="1"/>
    <col min="4869" max="4869" width="21.28515625" style="13" customWidth="1"/>
    <col min="4870" max="4873" width="18.140625" style="13" customWidth="1"/>
    <col min="4874" max="5119" width="9.140625" style="13"/>
    <col min="5120" max="5120" width="43.7109375" style="13" customWidth="1"/>
    <col min="5121" max="5121" width="13.140625" style="13" customWidth="1"/>
    <col min="5122" max="5122" width="11.28515625" style="13" customWidth="1"/>
    <col min="5123" max="5123" width="13.5703125" style="13" customWidth="1"/>
    <col min="5124" max="5124" width="15" style="13" customWidth="1"/>
    <col min="5125" max="5125" width="21.28515625" style="13" customWidth="1"/>
    <col min="5126" max="5129" width="18.140625" style="13" customWidth="1"/>
    <col min="5130" max="5375" width="9.140625" style="13"/>
    <col min="5376" max="5376" width="43.7109375" style="13" customWidth="1"/>
    <col min="5377" max="5377" width="13.140625" style="13" customWidth="1"/>
    <col min="5378" max="5378" width="11.28515625" style="13" customWidth="1"/>
    <col min="5379" max="5379" width="13.5703125" style="13" customWidth="1"/>
    <col min="5380" max="5380" width="15" style="13" customWidth="1"/>
    <col min="5381" max="5381" width="21.28515625" style="13" customWidth="1"/>
    <col min="5382" max="5385" width="18.140625" style="13" customWidth="1"/>
    <col min="5386" max="5631" width="9.140625" style="13"/>
    <col min="5632" max="5632" width="43.7109375" style="13" customWidth="1"/>
    <col min="5633" max="5633" width="13.140625" style="13" customWidth="1"/>
    <col min="5634" max="5634" width="11.28515625" style="13" customWidth="1"/>
    <col min="5635" max="5635" width="13.5703125" style="13" customWidth="1"/>
    <col min="5636" max="5636" width="15" style="13" customWidth="1"/>
    <col min="5637" max="5637" width="21.28515625" style="13" customWidth="1"/>
    <col min="5638" max="5641" width="18.140625" style="13" customWidth="1"/>
    <col min="5642" max="5887" width="9.140625" style="13"/>
    <col min="5888" max="5888" width="43.7109375" style="13" customWidth="1"/>
    <col min="5889" max="5889" width="13.140625" style="13" customWidth="1"/>
    <col min="5890" max="5890" width="11.28515625" style="13" customWidth="1"/>
    <col min="5891" max="5891" width="13.5703125" style="13" customWidth="1"/>
    <col min="5892" max="5892" width="15" style="13" customWidth="1"/>
    <col min="5893" max="5893" width="21.28515625" style="13" customWidth="1"/>
    <col min="5894" max="5897" width="18.140625" style="13" customWidth="1"/>
    <col min="5898" max="6143" width="9.140625" style="13"/>
    <col min="6144" max="6144" width="43.7109375" style="13" customWidth="1"/>
    <col min="6145" max="6145" width="13.140625" style="13" customWidth="1"/>
    <col min="6146" max="6146" width="11.28515625" style="13" customWidth="1"/>
    <col min="6147" max="6147" width="13.5703125" style="13" customWidth="1"/>
    <col min="6148" max="6148" width="15" style="13" customWidth="1"/>
    <col min="6149" max="6149" width="21.28515625" style="13" customWidth="1"/>
    <col min="6150" max="6153" width="18.140625" style="13" customWidth="1"/>
    <col min="6154" max="6399" width="9.140625" style="13"/>
    <col min="6400" max="6400" width="43.7109375" style="13" customWidth="1"/>
    <col min="6401" max="6401" width="13.140625" style="13" customWidth="1"/>
    <col min="6402" max="6402" width="11.28515625" style="13" customWidth="1"/>
    <col min="6403" max="6403" width="13.5703125" style="13" customWidth="1"/>
    <col min="6404" max="6404" width="15" style="13" customWidth="1"/>
    <col min="6405" max="6405" width="21.28515625" style="13" customWidth="1"/>
    <col min="6406" max="6409" width="18.140625" style="13" customWidth="1"/>
    <col min="6410" max="6655" width="9.140625" style="13"/>
    <col min="6656" max="6656" width="43.7109375" style="13" customWidth="1"/>
    <col min="6657" max="6657" width="13.140625" style="13" customWidth="1"/>
    <col min="6658" max="6658" width="11.28515625" style="13" customWidth="1"/>
    <col min="6659" max="6659" width="13.5703125" style="13" customWidth="1"/>
    <col min="6660" max="6660" width="15" style="13" customWidth="1"/>
    <col min="6661" max="6661" width="21.28515625" style="13" customWidth="1"/>
    <col min="6662" max="6665" width="18.140625" style="13" customWidth="1"/>
    <col min="6666" max="6911" width="9.140625" style="13"/>
    <col min="6912" max="6912" width="43.7109375" style="13" customWidth="1"/>
    <col min="6913" max="6913" width="13.140625" style="13" customWidth="1"/>
    <col min="6914" max="6914" width="11.28515625" style="13" customWidth="1"/>
    <col min="6915" max="6915" width="13.5703125" style="13" customWidth="1"/>
    <col min="6916" max="6916" width="15" style="13" customWidth="1"/>
    <col min="6917" max="6917" width="21.28515625" style="13" customWidth="1"/>
    <col min="6918" max="6921" width="18.140625" style="13" customWidth="1"/>
    <col min="6922" max="7167" width="9.140625" style="13"/>
    <col min="7168" max="7168" width="43.7109375" style="13" customWidth="1"/>
    <col min="7169" max="7169" width="13.140625" style="13" customWidth="1"/>
    <col min="7170" max="7170" width="11.28515625" style="13" customWidth="1"/>
    <col min="7171" max="7171" width="13.5703125" style="13" customWidth="1"/>
    <col min="7172" max="7172" width="15" style="13" customWidth="1"/>
    <col min="7173" max="7173" width="21.28515625" style="13" customWidth="1"/>
    <col min="7174" max="7177" width="18.140625" style="13" customWidth="1"/>
    <col min="7178" max="7423" width="9.140625" style="13"/>
    <col min="7424" max="7424" width="43.7109375" style="13" customWidth="1"/>
    <col min="7425" max="7425" width="13.140625" style="13" customWidth="1"/>
    <col min="7426" max="7426" width="11.28515625" style="13" customWidth="1"/>
    <col min="7427" max="7427" width="13.5703125" style="13" customWidth="1"/>
    <col min="7428" max="7428" width="15" style="13" customWidth="1"/>
    <col min="7429" max="7429" width="21.28515625" style="13" customWidth="1"/>
    <col min="7430" max="7433" width="18.140625" style="13" customWidth="1"/>
    <col min="7434" max="7679" width="9.140625" style="13"/>
    <col min="7680" max="7680" width="43.7109375" style="13" customWidth="1"/>
    <col min="7681" max="7681" width="13.140625" style="13" customWidth="1"/>
    <col min="7682" max="7682" width="11.28515625" style="13" customWidth="1"/>
    <col min="7683" max="7683" width="13.5703125" style="13" customWidth="1"/>
    <col min="7684" max="7684" width="15" style="13" customWidth="1"/>
    <col min="7685" max="7685" width="21.28515625" style="13" customWidth="1"/>
    <col min="7686" max="7689" width="18.140625" style="13" customWidth="1"/>
    <col min="7690" max="7935" width="9.140625" style="13"/>
    <col min="7936" max="7936" width="43.7109375" style="13" customWidth="1"/>
    <col min="7937" max="7937" width="13.140625" style="13" customWidth="1"/>
    <col min="7938" max="7938" width="11.28515625" style="13" customWidth="1"/>
    <col min="7939" max="7939" width="13.5703125" style="13" customWidth="1"/>
    <col min="7940" max="7940" width="15" style="13" customWidth="1"/>
    <col min="7941" max="7941" width="21.28515625" style="13" customWidth="1"/>
    <col min="7942" max="7945" width="18.140625" style="13" customWidth="1"/>
    <col min="7946" max="8191" width="9.140625" style="13"/>
    <col min="8192" max="8192" width="43.7109375" style="13" customWidth="1"/>
    <col min="8193" max="8193" width="13.140625" style="13" customWidth="1"/>
    <col min="8194" max="8194" width="11.28515625" style="13" customWidth="1"/>
    <col min="8195" max="8195" width="13.5703125" style="13" customWidth="1"/>
    <col min="8196" max="8196" width="15" style="13" customWidth="1"/>
    <col min="8197" max="8197" width="21.28515625" style="13" customWidth="1"/>
    <col min="8198" max="8201" width="18.140625" style="13" customWidth="1"/>
    <col min="8202" max="8447" width="9.140625" style="13"/>
    <col min="8448" max="8448" width="43.7109375" style="13" customWidth="1"/>
    <col min="8449" max="8449" width="13.140625" style="13" customWidth="1"/>
    <col min="8450" max="8450" width="11.28515625" style="13" customWidth="1"/>
    <col min="8451" max="8451" width="13.5703125" style="13" customWidth="1"/>
    <col min="8452" max="8452" width="15" style="13" customWidth="1"/>
    <col min="8453" max="8453" width="21.28515625" style="13" customWidth="1"/>
    <col min="8454" max="8457" width="18.140625" style="13" customWidth="1"/>
    <col min="8458" max="8703" width="9.140625" style="13"/>
    <col min="8704" max="8704" width="43.7109375" style="13" customWidth="1"/>
    <col min="8705" max="8705" width="13.140625" style="13" customWidth="1"/>
    <col min="8706" max="8706" width="11.28515625" style="13" customWidth="1"/>
    <col min="8707" max="8707" width="13.5703125" style="13" customWidth="1"/>
    <col min="8708" max="8708" width="15" style="13" customWidth="1"/>
    <col min="8709" max="8709" width="21.28515625" style="13" customWidth="1"/>
    <col min="8710" max="8713" width="18.140625" style="13" customWidth="1"/>
    <col min="8714" max="8959" width="9.140625" style="13"/>
    <col min="8960" max="8960" width="43.7109375" style="13" customWidth="1"/>
    <col min="8961" max="8961" width="13.140625" style="13" customWidth="1"/>
    <col min="8962" max="8962" width="11.28515625" style="13" customWidth="1"/>
    <col min="8963" max="8963" width="13.5703125" style="13" customWidth="1"/>
    <col min="8964" max="8964" width="15" style="13" customWidth="1"/>
    <col min="8965" max="8965" width="21.28515625" style="13" customWidth="1"/>
    <col min="8966" max="8969" width="18.140625" style="13" customWidth="1"/>
    <col min="8970" max="9215" width="9.140625" style="13"/>
    <col min="9216" max="9216" width="43.7109375" style="13" customWidth="1"/>
    <col min="9217" max="9217" width="13.140625" style="13" customWidth="1"/>
    <col min="9218" max="9218" width="11.28515625" style="13" customWidth="1"/>
    <col min="9219" max="9219" width="13.5703125" style="13" customWidth="1"/>
    <col min="9220" max="9220" width="15" style="13" customWidth="1"/>
    <col min="9221" max="9221" width="21.28515625" style="13" customWidth="1"/>
    <col min="9222" max="9225" width="18.140625" style="13" customWidth="1"/>
    <col min="9226" max="9471" width="9.140625" style="13"/>
    <col min="9472" max="9472" width="43.7109375" style="13" customWidth="1"/>
    <col min="9473" max="9473" width="13.140625" style="13" customWidth="1"/>
    <col min="9474" max="9474" width="11.28515625" style="13" customWidth="1"/>
    <col min="9475" max="9475" width="13.5703125" style="13" customWidth="1"/>
    <col min="9476" max="9476" width="15" style="13" customWidth="1"/>
    <col min="9477" max="9477" width="21.28515625" style="13" customWidth="1"/>
    <col min="9478" max="9481" width="18.140625" style="13" customWidth="1"/>
    <col min="9482" max="9727" width="9.140625" style="13"/>
    <col min="9728" max="9728" width="43.7109375" style="13" customWidth="1"/>
    <col min="9729" max="9729" width="13.140625" style="13" customWidth="1"/>
    <col min="9730" max="9730" width="11.28515625" style="13" customWidth="1"/>
    <col min="9731" max="9731" width="13.5703125" style="13" customWidth="1"/>
    <col min="9732" max="9732" width="15" style="13" customWidth="1"/>
    <col min="9733" max="9733" width="21.28515625" style="13" customWidth="1"/>
    <col min="9734" max="9737" width="18.140625" style="13" customWidth="1"/>
    <col min="9738" max="9983" width="9.140625" style="13"/>
    <col min="9984" max="9984" width="43.7109375" style="13" customWidth="1"/>
    <col min="9985" max="9985" width="13.140625" style="13" customWidth="1"/>
    <col min="9986" max="9986" width="11.28515625" style="13" customWidth="1"/>
    <col min="9987" max="9987" width="13.5703125" style="13" customWidth="1"/>
    <col min="9988" max="9988" width="15" style="13" customWidth="1"/>
    <col min="9989" max="9989" width="21.28515625" style="13" customWidth="1"/>
    <col min="9990" max="9993" width="18.140625" style="13" customWidth="1"/>
    <col min="9994" max="10239" width="9.140625" style="13"/>
    <col min="10240" max="10240" width="43.7109375" style="13" customWidth="1"/>
    <col min="10241" max="10241" width="13.140625" style="13" customWidth="1"/>
    <col min="10242" max="10242" width="11.28515625" style="13" customWidth="1"/>
    <col min="10243" max="10243" width="13.5703125" style="13" customWidth="1"/>
    <col min="10244" max="10244" width="15" style="13" customWidth="1"/>
    <col min="10245" max="10245" width="21.28515625" style="13" customWidth="1"/>
    <col min="10246" max="10249" width="18.140625" style="13" customWidth="1"/>
    <col min="10250" max="10495" width="9.140625" style="13"/>
    <col min="10496" max="10496" width="43.7109375" style="13" customWidth="1"/>
    <col min="10497" max="10497" width="13.140625" style="13" customWidth="1"/>
    <col min="10498" max="10498" width="11.28515625" style="13" customWidth="1"/>
    <col min="10499" max="10499" width="13.5703125" style="13" customWidth="1"/>
    <col min="10500" max="10500" width="15" style="13" customWidth="1"/>
    <col min="10501" max="10501" width="21.28515625" style="13" customWidth="1"/>
    <col min="10502" max="10505" width="18.140625" style="13" customWidth="1"/>
    <col min="10506" max="10751" width="9.140625" style="13"/>
    <col min="10752" max="10752" width="43.7109375" style="13" customWidth="1"/>
    <col min="10753" max="10753" width="13.140625" style="13" customWidth="1"/>
    <col min="10754" max="10754" width="11.28515625" style="13" customWidth="1"/>
    <col min="10755" max="10755" width="13.5703125" style="13" customWidth="1"/>
    <col min="10756" max="10756" width="15" style="13" customWidth="1"/>
    <col min="10757" max="10757" width="21.28515625" style="13" customWidth="1"/>
    <col min="10758" max="10761" width="18.140625" style="13" customWidth="1"/>
    <col min="10762" max="11007" width="9.140625" style="13"/>
    <col min="11008" max="11008" width="43.7109375" style="13" customWidth="1"/>
    <col min="11009" max="11009" width="13.140625" style="13" customWidth="1"/>
    <col min="11010" max="11010" width="11.28515625" style="13" customWidth="1"/>
    <col min="11011" max="11011" width="13.5703125" style="13" customWidth="1"/>
    <col min="11012" max="11012" width="15" style="13" customWidth="1"/>
    <col min="11013" max="11013" width="21.28515625" style="13" customWidth="1"/>
    <col min="11014" max="11017" width="18.140625" style="13" customWidth="1"/>
    <col min="11018" max="11263" width="9.140625" style="13"/>
    <col min="11264" max="11264" width="43.7109375" style="13" customWidth="1"/>
    <col min="11265" max="11265" width="13.140625" style="13" customWidth="1"/>
    <col min="11266" max="11266" width="11.28515625" style="13" customWidth="1"/>
    <col min="11267" max="11267" width="13.5703125" style="13" customWidth="1"/>
    <col min="11268" max="11268" width="15" style="13" customWidth="1"/>
    <col min="11269" max="11269" width="21.28515625" style="13" customWidth="1"/>
    <col min="11270" max="11273" width="18.140625" style="13" customWidth="1"/>
    <col min="11274" max="11519" width="9.140625" style="13"/>
    <col min="11520" max="11520" width="43.7109375" style="13" customWidth="1"/>
    <col min="11521" max="11521" width="13.140625" style="13" customWidth="1"/>
    <col min="11522" max="11522" width="11.28515625" style="13" customWidth="1"/>
    <col min="11523" max="11523" width="13.5703125" style="13" customWidth="1"/>
    <col min="11524" max="11524" width="15" style="13" customWidth="1"/>
    <col min="11525" max="11525" width="21.28515625" style="13" customWidth="1"/>
    <col min="11526" max="11529" width="18.140625" style="13" customWidth="1"/>
    <col min="11530" max="11775" width="9.140625" style="13"/>
    <col min="11776" max="11776" width="43.7109375" style="13" customWidth="1"/>
    <col min="11777" max="11777" width="13.140625" style="13" customWidth="1"/>
    <col min="11778" max="11778" width="11.28515625" style="13" customWidth="1"/>
    <col min="11779" max="11779" width="13.5703125" style="13" customWidth="1"/>
    <col min="11780" max="11780" width="15" style="13" customWidth="1"/>
    <col min="11781" max="11781" width="21.28515625" style="13" customWidth="1"/>
    <col min="11782" max="11785" width="18.140625" style="13" customWidth="1"/>
    <col min="11786" max="12031" width="9.140625" style="13"/>
    <col min="12032" max="12032" width="43.7109375" style="13" customWidth="1"/>
    <col min="12033" max="12033" width="13.140625" style="13" customWidth="1"/>
    <col min="12034" max="12034" width="11.28515625" style="13" customWidth="1"/>
    <col min="12035" max="12035" width="13.5703125" style="13" customWidth="1"/>
    <col min="12036" max="12036" width="15" style="13" customWidth="1"/>
    <col min="12037" max="12037" width="21.28515625" style="13" customWidth="1"/>
    <col min="12038" max="12041" width="18.140625" style="13" customWidth="1"/>
    <col min="12042" max="12287" width="9.140625" style="13"/>
    <col min="12288" max="12288" width="43.7109375" style="13" customWidth="1"/>
    <col min="12289" max="12289" width="13.140625" style="13" customWidth="1"/>
    <col min="12290" max="12290" width="11.28515625" style="13" customWidth="1"/>
    <col min="12291" max="12291" width="13.5703125" style="13" customWidth="1"/>
    <col min="12292" max="12292" width="15" style="13" customWidth="1"/>
    <col min="12293" max="12293" width="21.28515625" style="13" customWidth="1"/>
    <col min="12294" max="12297" width="18.140625" style="13" customWidth="1"/>
    <col min="12298" max="12543" width="9.140625" style="13"/>
    <col min="12544" max="12544" width="43.7109375" style="13" customWidth="1"/>
    <col min="12545" max="12545" width="13.140625" style="13" customWidth="1"/>
    <col min="12546" max="12546" width="11.28515625" style="13" customWidth="1"/>
    <col min="12547" max="12547" width="13.5703125" style="13" customWidth="1"/>
    <col min="12548" max="12548" width="15" style="13" customWidth="1"/>
    <col min="12549" max="12549" width="21.28515625" style="13" customWidth="1"/>
    <col min="12550" max="12553" width="18.140625" style="13" customWidth="1"/>
    <col min="12554" max="12799" width="9.140625" style="13"/>
    <col min="12800" max="12800" width="43.7109375" style="13" customWidth="1"/>
    <col min="12801" max="12801" width="13.140625" style="13" customWidth="1"/>
    <col min="12802" max="12802" width="11.28515625" style="13" customWidth="1"/>
    <col min="12803" max="12803" width="13.5703125" style="13" customWidth="1"/>
    <col min="12804" max="12804" width="15" style="13" customWidth="1"/>
    <col min="12805" max="12805" width="21.28515625" style="13" customWidth="1"/>
    <col min="12806" max="12809" width="18.140625" style="13" customWidth="1"/>
    <col min="12810" max="13055" width="9.140625" style="13"/>
    <col min="13056" max="13056" width="43.7109375" style="13" customWidth="1"/>
    <col min="13057" max="13057" width="13.140625" style="13" customWidth="1"/>
    <col min="13058" max="13058" width="11.28515625" style="13" customWidth="1"/>
    <col min="13059" max="13059" width="13.5703125" style="13" customWidth="1"/>
    <col min="13060" max="13060" width="15" style="13" customWidth="1"/>
    <col min="13061" max="13061" width="21.28515625" style="13" customWidth="1"/>
    <col min="13062" max="13065" width="18.140625" style="13" customWidth="1"/>
    <col min="13066" max="13311" width="9.140625" style="13"/>
    <col min="13312" max="13312" width="43.7109375" style="13" customWidth="1"/>
    <col min="13313" max="13313" width="13.140625" style="13" customWidth="1"/>
    <col min="13314" max="13314" width="11.28515625" style="13" customWidth="1"/>
    <col min="13315" max="13315" width="13.5703125" style="13" customWidth="1"/>
    <col min="13316" max="13316" width="15" style="13" customWidth="1"/>
    <col min="13317" max="13317" width="21.28515625" style="13" customWidth="1"/>
    <col min="13318" max="13321" width="18.140625" style="13" customWidth="1"/>
    <col min="13322" max="13567" width="9.140625" style="13"/>
    <col min="13568" max="13568" width="43.7109375" style="13" customWidth="1"/>
    <col min="13569" max="13569" width="13.140625" style="13" customWidth="1"/>
    <col min="13570" max="13570" width="11.28515625" style="13" customWidth="1"/>
    <col min="13571" max="13571" width="13.5703125" style="13" customWidth="1"/>
    <col min="13572" max="13572" width="15" style="13" customWidth="1"/>
    <col min="13573" max="13573" width="21.28515625" style="13" customWidth="1"/>
    <col min="13574" max="13577" width="18.140625" style="13" customWidth="1"/>
    <col min="13578" max="13823" width="9.140625" style="13"/>
    <col min="13824" max="13824" width="43.7109375" style="13" customWidth="1"/>
    <col min="13825" max="13825" width="13.140625" style="13" customWidth="1"/>
    <col min="13826" max="13826" width="11.28515625" style="13" customWidth="1"/>
    <col min="13827" max="13827" width="13.5703125" style="13" customWidth="1"/>
    <col min="13828" max="13828" width="15" style="13" customWidth="1"/>
    <col min="13829" max="13829" width="21.28515625" style="13" customWidth="1"/>
    <col min="13830" max="13833" width="18.140625" style="13" customWidth="1"/>
    <col min="13834" max="14079" width="9.140625" style="13"/>
    <col min="14080" max="14080" width="43.7109375" style="13" customWidth="1"/>
    <col min="14081" max="14081" width="13.140625" style="13" customWidth="1"/>
    <col min="14082" max="14082" width="11.28515625" style="13" customWidth="1"/>
    <col min="14083" max="14083" width="13.5703125" style="13" customWidth="1"/>
    <col min="14084" max="14084" width="15" style="13" customWidth="1"/>
    <col min="14085" max="14085" width="21.28515625" style="13" customWidth="1"/>
    <col min="14086" max="14089" width="18.140625" style="13" customWidth="1"/>
    <col min="14090" max="14335" width="9.140625" style="13"/>
    <col min="14336" max="14336" width="43.7109375" style="13" customWidth="1"/>
    <col min="14337" max="14337" width="13.140625" style="13" customWidth="1"/>
    <col min="14338" max="14338" width="11.28515625" style="13" customWidth="1"/>
    <col min="14339" max="14339" width="13.5703125" style="13" customWidth="1"/>
    <col min="14340" max="14340" width="15" style="13" customWidth="1"/>
    <col min="14341" max="14341" width="21.28515625" style="13" customWidth="1"/>
    <col min="14342" max="14345" width="18.140625" style="13" customWidth="1"/>
    <col min="14346" max="14591" width="9.140625" style="13"/>
    <col min="14592" max="14592" width="43.7109375" style="13" customWidth="1"/>
    <col min="14593" max="14593" width="13.140625" style="13" customWidth="1"/>
    <col min="14594" max="14594" width="11.28515625" style="13" customWidth="1"/>
    <col min="14595" max="14595" width="13.5703125" style="13" customWidth="1"/>
    <col min="14596" max="14596" width="15" style="13" customWidth="1"/>
    <col min="14597" max="14597" width="21.28515625" style="13" customWidth="1"/>
    <col min="14598" max="14601" width="18.140625" style="13" customWidth="1"/>
    <col min="14602" max="14847" width="9.140625" style="13"/>
    <col min="14848" max="14848" width="43.7109375" style="13" customWidth="1"/>
    <col min="14849" max="14849" width="13.140625" style="13" customWidth="1"/>
    <col min="14850" max="14850" width="11.28515625" style="13" customWidth="1"/>
    <col min="14851" max="14851" width="13.5703125" style="13" customWidth="1"/>
    <col min="14852" max="14852" width="15" style="13" customWidth="1"/>
    <col min="14853" max="14853" width="21.28515625" style="13" customWidth="1"/>
    <col min="14854" max="14857" width="18.140625" style="13" customWidth="1"/>
    <col min="14858" max="15103" width="9.140625" style="13"/>
    <col min="15104" max="15104" width="43.7109375" style="13" customWidth="1"/>
    <col min="15105" max="15105" width="13.140625" style="13" customWidth="1"/>
    <col min="15106" max="15106" width="11.28515625" style="13" customWidth="1"/>
    <col min="15107" max="15107" width="13.5703125" style="13" customWidth="1"/>
    <col min="15108" max="15108" width="15" style="13" customWidth="1"/>
    <col min="15109" max="15109" width="21.28515625" style="13" customWidth="1"/>
    <col min="15110" max="15113" width="18.140625" style="13" customWidth="1"/>
    <col min="15114" max="15359" width="9.140625" style="13"/>
    <col min="15360" max="15360" width="43.7109375" style="13" customWidth="1"/>
    <col min="15361" max="15361" width="13.140625" style="13" customWidth="1"/>
    <col min="15362" max="15362" width="11.28515625" style="13" customWidth="1"/>
    <col min="15363" max="15363" width="13.5703125" style="13" customWidth="1"/>
    <col min="15364" max="15364" width="15" style="13" customWidth="1"/>
    <col min="15365" max="15365" width="21.28515625" style="13" customWidth="1"/>
    <col min="15366" max="15369" width="18.140625" style="13" customWidth="1"/>
    <col min="15370" max="15615" width="9.140625" style="13"/>
    <col min="15616" max="15616" width="43.7109375" style="13" customWidth="1"/>
    <col min="15617" max="15617" width="13.140625" style="13" customWidth="1"/>
    <col min="15618" max="15618" width="11.28515625" style="13" customWidth="1"/>
    <col min="15619" max="15619" width="13.5703125" style="13" customWidth="1"/>
    <col min="15620" max="15620" width="15" style="13" customWidth="1"/>
    <col min="15621" max="15621" width="21.28515625" style="13" customWidth="1"/>
    <col min="15622" max="15625" width="18.140625" style="13" customWidth="1"/>
    <col min="15626" max="15871" width="9.140625" style="13"/>
    <col min="15872" max="15872" width="43.7109375" style="13" customWidth="1"/>
    <col min="15873" max="15873" width="13.140625" style="13" customWidth="1"/>
    <col min="15874" max="15874" width="11.28515625" style="13" customWidth="1"/>
    <col min="15875" max="15875" width="13.5703125" style="13" customWidth="1"/>
    <col min="15876" max="15876" width="15" style="13" customWidth="1"/>
    <col min="15877" max="15877" width="21.28515625" style="13" customWidth="1"/>
    <col min="15878" max="15881" width="18.140625" style="13" customWidth="1"/>
    <col min="15882" max="16127" width="9.140625" style="13"/>
    <col min="16128" max="16128" width="43.7109375" style="13" customWidth="1"/>
    <col min="16129" max="16129" width="13.140625" style="13" customWidth="1"/>
    <col min="16130" max="16130" width="11.28515625" style="13" customWidth="1"/>
    <col min="16131" max="16131" width="13.5703125" style="13" customWidth="1"/>
    <col min="16132" max="16132" width="15" style="13" customWidth="1"/>
    <col min="16133" max="16133" width="21.28515625" style="13" customWidth="1"/>
    <col min="16134" max="16137" width="18.140625" style="13" customWidth="1"/>
    <col min="16138" max="16384" width="9.140625" style="13"/>
  </cols>
  <sheetData>
    <row r="1" spans="1:10" ht="57" customHeight="1">
      <c r="A1" s="114" t="s">
        <v>1</v>
      </c>
      <c r="B1" s="114" t="s">
        <v>171</v>
      </c>
      <c r="C1" s="114" t="s">
        <v>183</v>
      </c>
      <c r="D1" s="114" t="s">
        <v>184</v>
      </c>
      <c r="E1" s="114" t="s">
        <v>185</v>
      </c>
      <c r="F1" s="114" t="s">
        <v>186</v>
      </c>
      <c r="G1" s="114" t="s">
        <v>187</v>
      </c>
      <c r="H1" s="114" t="s">
        <v>188</v>
      </c>
      <c r="I1" s="114" t="s">
        <v>189</v>
      </c>
      <c r="J1" s="115"/>
    </row>
    <row r="2" spans="1:10" ht="38.25">
      <c r="A2" s="116">
        <v>1</v>
      </c>
      <c r="B2" s="117" t="s">
        <v>14</v>
      </c>
      <c r="C2" s="118" t="s">
        <v>190</v>
      </c>
      <c r="D2" s="119">
        <v>500</v>
      </c>
      <c r="E2" s="119">
        <f>D2*12</f>
        <v>6000</v>
      </c>
      <c r="F2" s="120">
        <v>5.87</v>
      </c>
      <c r="G2" s="126">
        <v>0</v>
      </c>
      <c r="H2" s="127">
        <v>5.81</v>
      </c>
      <c r="I2" s="120">
        <f>H2*D2</f>
        <v>2905</v>
      </c>
      <c r="J2" s="121"/>
    </row>
    <row r="3" spans="1:10" ht="30">
      <c r="A3" s="116"/>
      <c r="B3" s="154" t="s">
        <v>16</v>
      </c>
      <c r="C3" s="118" t="s">
        <v>190</v>
      </c>
      <c r="D3" s="119">
        <v>300</v>
      </c>
      <c r="E3" s="119">
        <f>D3*12</f>
        <v>3600</v>
      </c>
      <c r="F3" s="120">
        <v>5.94</v>
      </c>
      <c r="G3" s="126">
        <v>0</v>
      </c>
      <c r="H3" s="127">
        <v>5.94</v>
      </c>
      <c r="I3" s="120">
        <f>H3*D3</f>
        <v>1782</v>
      </c>
      <c r="J3" s="121"/>
    </row>
    <row r="4" spans="1:10" ht="12.75" customHeight="1">
      <c r="A4" s="244" t="s">
        <v>191</v>
      </c>
      <c r="B4" s="244"/>
      <c r="C4" s="244"/>
      <c r="D4" s="244"/>
      <c r="E4" s="244"/>
      <c r="F4" s="130">
        <f>F2*D2</f>
        <v>2935</v>
      </c>
      <c r="G4" s="130"/>
      <c r="H4" s="130"/>
      <c r="I4" s="131"/>
      <c r="J4" s="121"/>
    </row>
    <row r="5" spans="1:10" ht="16.5" customHeight="1">
      <c r="A5" s="244" t="s">
        <v>192</v>
      </c>
      <c r="B5" s="244"/>
      <c r="C5" s="244"/>
      <c r="D5" s="244"/>
      <c r="E5" s="244"/>
      <c r="F5" s="130">
        <f>I2*12</f>
        <v>34860</v>
      </c>
      <c r="G5" s="130"/>
      <c r="H5" s="130"/>
      <c r="I5" s="131"/>
      <c r="J5" s="121"/>
    </row>
    <row r="7" spans="1:10">
      <c r="D7" s="245" t="s">
        <v>193</v>
      </c>
      <c r="E7" s="245"/>
      <c r="F7" s="245"/>
      <c r="G7" s="245"/>
      <c r="H7" s="245"/>
      <c r="I7" s="245"/>
    </row>
  </sheetData>
  <sortState xmlns:xlrd2="http://schemas.microsoft.com/office/spreadsheetml/2017/richdata2" ref="B2:J2">
    <sortCondition ref="B2"/>
  </sortState>
  <mergeCells count="3">
    <mergeCell ref="A5:E5"/>
    <mergeCell ref="A4:E4"/>
    <mergeCell ref="D7:I7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9486-D4FA-46AB-B72C-01D993A606B3}">
  <dimension ref="A1:H11"/>
  <sheetViews>
    <sheetView topLeftCell="A3" workbookViewId="0">
      <selection activeCell="F12" sqref="F12"/>
    </sheetView>
  </sheetViews>
  <sheetFormatPr defaultRowHeight="12.75"/>
  <cols>
    <col min="1" max="1" width="9.28515625" style="45" bestFit="1" customWidth="1"/>
    <col min="2" max="2" width="33.7109375" style="13" customWidth="1"/>
    <col min="3" max="3" width="9.85546875" style="45" customWidth="1"/>
    <col min="4" max="4" width="17.42578125" style="13" customWidth="1"/>
    <col min="5" max="5" width="17.85546875" style="13" customWidth="1"/>
    <col min="6" max="6" width="23.5703125" style="13" customWidth="1"/>
    <col min="7" max="246" width="9.140625" style="13"/>
    <col min="247" max="247" width="43.7109375" style="13" customWidth="1"/>
    <col min="248" max="248" width="13.140625" style="13" customWidth="1"/>
    <col min="249" max="249" width="11.28515625" style="13" customWidth="1"/>
    <col min="250" max="250" width="13.5703125" style="13" customWidth="1"/>
    <col min="251" max="251" width="15" style="13" customWidth="1"/>
    <col min="252" max="252" width="21.28515625" style="13" customWidth="1"/>
    <col min="253" max="256" width="18.140625" style="13" customWidth="1"/>
    <col min="257" max="502" width="9.140625" style="13"/>
    <col min="503" max="503" width="43.7109375" style="13" customWidth="1"/>
    <col min="504" max="504" width="13.140625" style="13" customWidth="1"/>
    <col min="505" max="505" width="11.28515625" style="13" customWidth="1"/>
    <col min="506" max="506" width="13.5703125" style="13" customWidth="1"/>
    <col min="507" max="507" width="15" style="13" customWidth="1"/>
    <col min="508" max="508" width="21.28515625" style="13" customWidth="1"/>
    <col min="509" max="512" width="18.140625" style="13" customWidth="1"/>
    <col min="513" max="758" width="9.140625" style="13"/>
    <col min="759" max="759" width="43.7109375" style="13" customWidth="1"/>
    <col min="760" max="760" width="13.140625" style="13" customWidth="1"/>
    <col min="761" max="761" width="11.28515625" style="13" customWidth="1"/>
    <col min="762" max="762" width="13.5703125" style="13" customWidth="1"/>
    <col min="763" max="763" width="15" style="13" customWidth="1"/>
    <col min="764" max="764" width="21.28515625" style="13" customWidth="1"/>
    <col min="765" max="768" width="18.140625" style="13" customWidth="1"/>
    <col min="769" max="1014" width="9.140625" style="13"/>
    <col min="1015" max="1015" width="43.7109375" style="13" customWidth="1"/>
    <col min="1016" max="1016" width="13.140625" style="13" customWidth="1"/>
    <col min="1017" max="1017" width="11.28515625" style="13" customWidth="1"/>
    <col min="1018" max="1018" width="13.5703125" style="13" customWidth="1"/>
    <col min="1019" max="1019" width="15" style="13" customWidth="1"/>
    <col min="1020" max="1020" width="21.28515625" style="13" customWidth="1"/>
    <col min="1021" max="1024" width="18.140625" style="13" customWidth="1"/>
    <col min="1025" max="1270" width="9.140625" style="13"/>
    <col min="1271" max="1271" width="43.7109375" style="13" customWidth="1"/>
    <col min="1272" max="1272" width="13.140625" style="13" customWidth="1"/>
    <col min="1273" max="1273" width="11.28515625" style="13" customWidth="1"/>
    <col min="1274" max="1274" width="13.5703125" style="13" customWidth="1"/>
    <col min="1275" max="1275" width="15" style="13" customWidth="1"/>
    <col min="1276" max="1276" width="21.28515625" style="13" customWidth="1"/>
    <col min="1277" max="1280" width="18.140625" style="13" customWidth="1"/>
    <col min="1281" max="1526" width="9.140625" style="13"/>
    <col min="1527" max="1527" width="43.7109375" style="13" customWidth="1"/>
    <col min="1528" max="1528" width="13.140625" style="13" customWidth="1"/>
    <col min="1529" max="1529" width="11.28515625" style="13" customWidth="1"/>
    <col min="1530" max="1530" width="13.5703125" style="13" customWidth="1"/>
    <col min="1531" max="1531" width="15" style="13" customWidth="1"/>
    <col min="1532" max="1532" width="21.28515625" style="13" customWidth="1"/>
    <col min="1533" max="1536" width="18.140625" style="13" customWidth="1"/>
    <col min="1537" max="1782" width="9.140625" style="13"/>
    <col min="1783" max="1783" width="43.7109375" style="13" customWidth="1"/>
    <col min="1784" max="1784" width="13.140625" style="13" customWidth="1"/>
    <col min="1785" max="1785" width="11.28515625" style="13" customWidth="1"/>
    <col min="1786" max="1786" width="13.5703125" style="13" customWidth="1"/>
    <col min="1787" max="1787" width="15" style="13" customWidth="1"/>
    <col min="1788" max="1788" width="21.28515625" style="13" customWidth="1"/>
    <col min="1789" max="1792" width="18.140625" style="13" customWidth="1"/>
    <col min="1793" max="2038" width="9.140625" style="13"/>
    <col min="2039" max="2039" width="43.7109375" style="13" customWidth="1"/>
    <col min="2040" max="2040" width="13.140625" style="13" customWidth="1"/>
    <col min="2041" max="2041" width="11.28515625" style="13" customWidth="1"/>
    <col min="2042" max="2042" width="13.5703125" style="13" customWidth="1"/>
    <col min="2043" max="2043" width="15" style="13" customWidth="1"/>
    <col min="2044" max="2044" width="21.28515625" style="13" customWidth="1"/>
    <col min="2045" max="2048" width="18.140625" style="13" customWidth="1"/>
    <col min="2049" max="2294" width="9.140625" style="13"/>
    <col min="2295" max="2295" width="43.7109375" style="13" customWidth="1"/>
    <col min="2296" max="2296" width="13.140625" style="13" customWidth="1"/>
    <col min="2297" max="2297" width="11.28515625" style="13" customWidth="1"/>
    <col min="2298" max="2298" width="13.5703125" style="13" customWidth="1"/>
    <col min="2299" max="2299" width="15" style="13" customWidth="1"/>
    <col min="2300" max="2300" width="21.28515625" style="13" customWidth="1"/>
    <col min="2301" max="2304" width="18.140625" style="13" customWidth="1"/>
    <col min="2305" max="2550" width="9.140625" style="13"/>
    <col min="2551" max="2551" width="43.7109375" style="13" customWidth="1"/>
    <col min="2552" max="2552" width="13.140625" style="13" customWidth="1"/>
    <col min="2553" max="2553" width="11.28515625" style="13" customWidth="1"/>
    <col min="2554" max="2554" width="13.5703125" style="13" customWidth="1"/>
    <col min="2555" max="2555" width="15" style="13" customWidth="1"/>
    <col min="2556" max="2556" width="21.28515625" style="13" customWidth="1"/>
    <col min="2557" max="2560" width="18.140625" style="13" customWidth="1"/>
    <col min="2561" max="2806" width="9.140625" style="13"/>
    <col min="2807" max="2807" width="43.7109375" style="13" customWidth="1"/>
    <col min="2808" max="2808" width="13.140625" style="13" customWidth="1"/>
    <col min="2809" max="2809" width="11.28515625" style="13" customWidth="1"/>
    <col min="2810" max="2810" width="13.5703125" style="13" customWidth="1"/>
    <col min="2811" max="2811" width="15" style="13" customWidth="1"/>
    <col min="2812" max="2812" width="21.28515625" style="13" customWidth="1"/>
    <col min="2813" max="2816" width="18.140625" style="13" customWidth="1"/>
    <col min="2817" max="3062" width="9.140625" style="13"/>
    <col min="3063" max="3063" width="43.7109375" style="13" customWidth="1"/>
    <col min="3064" max="3064" width="13.140625" style="13" customWidth="1"/>
    <col min="3065" max="3065" width="11.28515625" style="13" customWidth="1"/>
    <col min="3066" max="3066" width="13.5703125" style="13" customWidth="1"/>
    <col min="3067" max="3067" width="15" style="13" customWidth="1"/>
    <col min="3068" max="3068" width="21.28515625" style="13" customWidth="1"/>
    <col min="3069" max="3072" width="18.140625" style="13" customWidth="1"/>
    <col min="3073" max="3318" width="9.140625" style="13"/>
    <col min="3319" max="3319" width="43.7109375" style="13" customWidth="1"/>
    <col min="3320" max="3320" width="13.140625" style="13" customWidth="1"/>
    <col min="3321" max="3321" width="11.28515625" style="13" customWidth="1"/>
    <col min="3322" max="3322" width="13.5703125" style="13" customWidth="1"/>
    <col min="3323" max="3323" width="15" style="13" customWidth="1"/>
    <col min="3324" max="3324" width="21.28515625" style="13" customWidth="1"/>
    <col min="3325" max="3328" width="18.140625" style="13" customWidth="1"/>
    <col min="3329" max="3574" width="9.140625" style="13"/>
    <col min="3575" max="3575" width="43.7109375" style="13" customWidth="1"/>
    <col min="3576" max="3576" width="13.140625" style="13" customWidth="1"/>
    <col min="3577" max="3577" width="11.28515625" style="13" customWidth="1"/>
    <col min="3578" max="3578" width="13.5703125" style="13" customWidth="1"/>
    <col min="3579" max="3579" width="15" style="13" customWidth="1"/>
    <col min="3580" max="3580" width="21.28515625" style="13" customWidth="1"/>
    <col min="3581" max="3584" width="18.140625" style="13" customWidth="1"/>
    <col min="3585" max="3830" width="9.140625" style="13"/>
    <col min="3831" max="3831" width="43.7109375" style="13" customWidth="1"/>
    <col min="3832" max="3832" width="13.140625" style="13" customWidth="1"/>
    <col min="3833" max="3833" width="11.28515625" style="13" customWidth="1"/>
    <col min="3834" max="3834" width="13.5703125" style="13" customWidth="1"/>
    <col min="3835" max="3835" width="15" style="13" customWidth="1"/>
    <col min="3836" max="3836" width="21.28515625" style="13" customWidth="1"/>
    <col min="3837" max="3840" width="18.140625" style="13" customWidth="1"/>
    <col min="3841" max="4086" width="9.140625" style="13"/>
    <col min="4087" max="4087" width="43.7109375" style="13" customWidth="1"/>
    <col min="4088" max="4088" width="13.140625" style="13" customWidth="1"/>
    <col min="4089" max="4089" width="11.28515625" style="13" customWidth="1"/>
    <col min="4090" max="4090" width="13.5703125" style="13" customWidth="1"/>
    <col min="4091" max="4091" width="15" style="13" customWidth="1"/>
    <col min="4092" max="4092" width="21.28515625" style="13" customWidth="1"/>
    <col min="4093" max="4096" width="18.140625" style="13" customWidth="1"/>
    <col min="4097" max="4342" width="9.140625" style="13"/>
    <col min="4343" max="4343" width="43.7109375" style="13" customWidth="1"/>
    <col min="4344" max="4344" width="13.140625" style="13" customWidth="1"/>
    <col min="4345" max="4345" width="11.28515625" style="13" customWidth="1"/>
    <col min="4346" max="4346" width="13.5703125" style="13" customWidth="1"/>
    <col min="4347" max="4347" width="15" style="13" customWidth="1"/>
    <col min="4348" max="4348" width="21.28515625" style="13" customWidth="1"/>
    <col min="4349" max="4352" width="18.140625" style="13" customWidth="1"/>
    <col min="4353" max="4598" width="9.140625" style="13"/>
    <col min="4599" max="4599" width="43.7109375" style="13" customWidth="1"/>
    <col min="4600" max="4600" width="13.140625" style="13" customWidth="1"/>
    <col min="4601" max="4601" width="11.28515625" style="13" customWidth="1"/>
    <col min="4602" max="4602" width="13.5703125" style="13" customWidth="1"/>
    <col min="4603" max="4603" width="15" style="13" customWidth="1"/>
    <col min="4604" max="4604" width="21.28515625" style="13" customWidth="1"/>
    <col min="4605" max="4608" width="18.140625" style="13" customWidth="1"/>
    <col min="4609" max="4854" width="9.140625" style="13"/>
    <col min="4855" max="4855" width="43.7109375" style="13" customWidth="1"/>
    <col min="4856" max="4856" width="13.140625" style="13" customWidth="1"/>
    <col min="4857" max="4857" width="11.28515625" style="13" customWidth="1"/>
    <col min="4858" max="4858" width="13.5703125" style="13" customWidth="1"/>
    <col min="4859" max="4859" width="15" style="13" customWidth="1"/>
    <col min="4860" max="4860" width="21.28515625" style="13" customWidth="1"/>
    <col min="4861" max="4864" width="18.140625" style="13" customWidth="1"/>
    <col min="4865" max="5110" width="9.140625" style="13"/>
    <col min="5111" max="5111" width="43.7109375" style="13" customWidth="1"/>
    <col min="5112" max="5112" width="13.140625" style="13" customWidth="1"/>
    <col min="5113" max="5113" width="11.28515625" style="13" customWidth="1"/>
    <col min="5114" max="5114" width="13.5703125" style="13" customWidth="1"/>
    <col min="5115" max="5115" width="15" style="13" customWidth="1"/>
    <col min="5116" max="5116" width="21.28515625" style="13" customWidth="1"/>
    <col min="5117" max="5120" width="18.140625" style="13" customWidth="1"/>
    <col min="5121" max="5366" width="9.140625" style="13"/>
    <col min="5367" max="5367" width="43.7109375" style="13" customWidth="1"/>
    <col min="5368" max="5368" width="13.140625" style="13" customWidth="1"/>
    <col min="5369" max="5369" width="11.28515625" style="13" customWidth="1"/>
    <col min="5370" max="5370" width="13.5703125" style="13" customWidth="1"/>
    <col min="5371" max="5371" width="15" style="13" customWidth="1"/>
    <col min="5372" max="5372" width="21.28515625" style="13" customWidth="1"/>
    <col min="5373" max="5376" width="18.140625" style="13" customWidth="1"/>
    <col min="5377" max="5622" width="9.140625" style="13"/>
    <col min="5623" max="5623" width="43.7109375" style="13" customWidth="1"/>
    <col min="5624" max="5624" width="13.140625" style="13" customWidth="1"/>
    <col min="5625" max="5625" width="11.28515625" style="13" customWidth="1"/>
    <col min="5626" max="5626" width="13.5703125" style="13" customWidth="1"/>
    <col min="5627" max="5627" width="15" style="13" customWidth="1"/>
    <col min="5628" max="5628" width="21.28515625" style="13" customWidth="1"/>
    <col min="5629" max="5632" width="18.140625" style="13" customWidth="1"/>
    <col min="5633" max="5878" width="9.140625" style="13"/>
    <col min="5879" max="5879" width="43.7109375" style="13" customWidth="1"/>
    <col min="5880" max="5880" width="13.140625" style="13" customWidth="1"/>
    <col min="5881" max="5881" width="11.28515625" style="13" customWidth="1"/>
    <col min="5882" max="5882" width="13.5703125" style="13" customWidth="1"/>
    <col min="5883" max="5883" width="15" style="13" customWidth="1"/>
    <col min="5884" max="5884" width="21.28515625" style="13" customWidth="1"/>
    <col min="5885" max="5888" width="18.140625" style="13" customWidth="1"/>
    <col min="5889" max="6134" width="9.140625" style="13"/>
    <col min="6135" max="6135" width="43.7109375" style="13" customWidth="1"/>
    <col min="6136" max="6136" width="13.140625" style="13" customWidth="1"/>
    <col min="6137" max="6137" width="11.28515625" style="13" customWidth="1"/>
    <col min="6138" max="6138" width="13.5703125" style="13" customWidth="1"/>
    <col min="6139" max="6139" width="15" style="13" customWidth="1"/>
    <col min="6140" max="6140" width="21.28515625" style="13" customWidth="1"/>
    <col min="6141" max="6144" width="18.140625" style="13" customWidth="1"/>
    <col min="6145" max="6390" width="9.140625" style="13"/>
    <col min="6391" max="6391" width="43.7109375" style="13" customWidth="1"/>
    <col min="6392" max="6392" width="13.140625" style="13" customWidth="1"/>
    <col min="6393" max="6393" width="11.28515625" style="13" customWidth="1"/>
    <col min="6394" max="6394" width="13.5703125" style="13" customWidth="1"/>
    <col min="6395" max="6395" width="15" style="13" customWidth="1"/>
    <col min="6396" max="6396" width="21.28515625" style="13" customWidth="1"/>
    <col min="6397" max="6400" width="18.140625" style="13" customWidth="1"/>
    <col min="6401" max="6646" width="9.140625" style="13"/>
    <col min="6647" max="6647" width="43.7109375" style="13" customWidth="1"/>
    <col min="6648" max="6648" width="13.140625" style="13" customWidth="1"/>
    <col min="6649" max="6649" width="11.28515625" style="13" customWidth="1"/>
    <col min="6650" max="6650" width="13.5703125" style="13" customWidth="1"/>
    <col min="6651" max="6651" width="15" style="13" customWidth="1"/>
    <col min="6652" max="6652" width="21.28515625" style="13" customWidth="1"/>
    <col min="6653" max="6656" width="18.140625" style="13" customWidth="1"/>
    <col min="6657" max="6902" width="9.140625" style="13"/>
    <col min="6903" max="6903" width="43.7109375" style="13" customWidth="1"/>
    <col min="6904" max="6904" width="13.140625" style="13" customWidth="1"/>
    <col min="6905" max="6905" width="11.28515625" style="13" customWidth="1"/>
    <col min="6906" max="6906" width="13.5703125" style="13" customWidth="1"/>
    <col min="6907" max="6907" width="15" style="13" customWidth="1"/>
    <col min="6908" max="6908" width="21.28515625" style="13" customWidth="1"/>
    <col min="6909" max="6912" width="18.140625" style="13" customWidth="1"/>
    <col min="6913" max="7158" width="9.140625" style="13"/>
    <col min="7159" max="7159" width="43.7109375" style="13" customWidth="1"/>
    <col min="7160" max="7160" width="13.140625" style="13" customWidth="1"/>
    <col min="7161" max="7161" width="11.28515625" style="13" customWidth="1"/>
    <col min="7162" max="7162" width="13.5703125" style="13" customWidth="1"/>
    <col min="7163" max="7163" width="15" style="13" customWidth="1"/>
    <col min="7164" max="7164" width="21.28515625" style="13" customWidth="1"/>
    <col min="7165" max="7168" width="18.140625" style="13" customWidth="1"/>
    <col min="7169" max="7414" width="9.140625" style="13"/>
    <col min="7415" max="7415" width="43.7109375" style="13" customWidth="1"/>
    <col min="7416" max="7416" width="13.140625" style="13" customWidth="1"/>
    <col min="7417" max="7417" width="11.28515625" style="13" customWidth="1"/>
    <col min="7418" max="7418" width="13.5703125" style="13" customWidth="1"/>
    <col min="7419" max="7419" width="15" style="13" customWidth="1"/>
    <col min="7420" max="7420" width="21.28515625" style="13" customWidth="1"/>
    <col min="7421" max="7424" width="18.140625" style="13" customWidth="1"/>
    <col min="7425" max="7670" width="9.140625" style="13"/>
    <col min="7671" max="7671" width="43.7109375" style="13" customWidth="1"/>
    <col min="7672" max="7672" width="13.140625" style="13" customWidth="1"/>
    <col min="7673" max="7673" width="11.28515625" style="13" customWidth="1"/>
    <col min="7674" max="7674" width="13.5703125" style="13" customWidth="1"/>
    <col min="7675" max="7675" width="15" style="13" customWidth="1"/>
    <col min="7676" max="7676" width="21.28515625" style="13" customWidth="1"/>
    <col min="7677" max="7680" width="18.140625" style="13" customWidth="1"/>
    <col min="7681" max="7926" width="9.140625" style="13"/>
    <col min="7927" max="7927" width="43.7109375" style="13" customWidth="1"/>
    <col min="7928" max="7928" width="13.140625" style="13" customWidth="1"/>
    <col min="7929" max="7929" width="11.28515625" style="13" customWidth="1"/>
    <col min="7930" max="7930" width="13.5703125" style="13" customWidth="1"/>
    <col min="7931" max="7931" width="15" style="13" customWidth="1"/>
    <col min="7932" max="7932" width="21.28515625" style="13" customWidth="1"/>
    <col min="7933" max="7936" width="18.140625" style="13" customWidth="1"/>
    <col min="7937" max="8182" width="9.140625" style="13"/>
    <col min="8183" max="8183" width="43.7109375" style="13" customWidth="1"/>
    <col min="8184" max="8184" width="13.140625" style="13" customWidth="1"/>
    <col min="8185" max="8185" width="11.28515625" style="13" customWidth="1"/>
    <col min="8186" max="8186" width="13.5703125" style="13" customWidth="1"/>
    <col min="8187" max="8187" width="15" style="13" customWidth="1"/>
    <col min="8188" max="8188" width="21.28515625" style="13" customWidth="1"/>
    <col min="8189" max="8192" width="18.140625" style="13" customWidth="1"/>
    <col min="8193" max="8438" width="9.140625" style="13"/>
    <col min="8439" max="8439" width="43.7109375" style="13" customWidth="1"/>
    <col min="8440" max="8440" width="13.140625" style="13" customWidth="1"/>
    <col min="8441" max="8441" width="11.28515625" style="13" customWidth="1"/>
    <col min="8442" max="8442" width="13.5703125" style="13" customWidth="1"/>
    <col min="8443" max="8443" width="15" style="13" customWidth="1"/>
    <col min="8444" max="8444" width="21.28515625" style="13" customWidth="1"/>
    <col min="8445" max="8448" width="18.140625" style="13" customWidth="1"/>
    <col min="8449" max="8694" width="9.140625" style="13"/>
    <col min="8695" max="8695" width="43.7109375" style="13" customWidth="1"/>
    <col min="8696" max="8696" width="13.140625" style="13" customWidth="1"/>
    <col min="8697" max="8697" width="11.28515625" style="13" customWidth="1"/>
    <col min="8698" max="8698" width="13.5703125" style="13" customWidth="1"/>
    <col min="8699" max="8699" width="15" style="13" customWidth="1"/>
    <col min="8700" max="8700" width="21.28515625" style="13" customWidth="1"/>
    <col min="8701" max="8704" width="18.140625" style="13" customWidth="1"/>
    <col min="8705" max="8950" width="9.140625" style="13"/>
    <col min="8951" max="8951" width="43.7109375" style="13" customWidth="1"/>
    <col min="8952" max="8952" width="13.140625" style="13" customWidth="1"/>
    <col min="8953" max="8953" width="11.28515625" style="13" customWidth="1"/>
    <col min="8954" max="8954" width="13.5703125" style="13" customWidth="1"/>
    <col min="8955" max="8955" width="15" style="13" customWidth="1"/>
    <col min="8956" max="8956" width="21.28515625" style="13" customWidth="1"/>
    <col min="8957" max="8960" width="18.140625" style="13" customWidth="1"/>
    <col min="8961" max="9206" width="9.140625" style="13"/>
    <col min="9207" max="9207" width="43.7109375" style="13" customWidth="1"/>
    <col min="9208" max="9208" width="13.140625" style="13" customWidth="1"/>
    <col min="9209" max="9209" width="11.28515625" style="13" customWidth="1"/>
    <col min="9210" max="9210" width="13.5703125" style="13" customWidth="1"/>
    <col min="9211" max="9211" width="15" style="13" customWidth="1"/>
    <col min="9212" max="9212" width="21.28515625" style="13" customWidth="1"/>
    <col min="9213" max="9216" width="18.140625" style="13" customWidth="1"/>
    <col min="9217" max="9462" width="9.140625" style="13"/>
    <col min="9463" max="9463" width="43.7109375" style="13" customWidth="1"/>
    <col min="9464" max="9464" width="13.140625" style="13" customWidth="1"/>
    <col min="9465" max="9465" width="11.28515625" style="13" customWidth="1"/>
    <col min="9466" max="9466" width="13.5703125" style="13" customWidth="1"/>
    <col min="9467" max="9467" width="15" style="13" customWidth="1"/>
    <col min="9468" max="9468" width="21.28515625" style="13" customWidth="1"/>
    <col min="9469" max="9472" width="18.140625" style="13" customWidth="1"/>
    <col min="9473" max="9718" width="9.140625" style="13"/>
    <col min="9719" max="9719" width="43.7109375" style="13" customWidth="1"/>
    <col min="9720" max="9720" width="13.140625" style="13" customWidth="1"/>
    <col min="9721" max="9721" width="11.28515625" style="13" customWidth="1"/>
    <col min="9722" max="9722" width="13.5703125" style="13" customWidth="1"/>
    <col min="9723" max="9723" width="15" style="13" customWidth="1"/>
    <col min="9724" max="9724" width="21.28515625" style="13" customWidth="1"/>
    <col min="9725" max="9728" width="18.140625" style="13" customWidth="1"/>
    <col min="9729" max="9974" width="9.140625" style="13"/>
    <col min="9975" max="9975" width="43.7109375" style="13" customWidth="1"/>
    <col min="9976" max="9976" width="13.140625" style="13" customWidth="1"/>
    <col min="9977" max="9977" width="11.28515625" style="13" customWidth="1"/>
    <col min="9978" max="9978" width="13.5703125" style="13" customWidth="1"/>
    <col min="9979" max="9979" width="15" style="13" customWidth="1"/>
    <col min="9980" max="9980" width="21.28515625" style="13" customWidth="1"/>
    <col min="9981" max="9984" width="18.140625" style="13" customWidth="1"/>
    <col min="9985" max="10230" width="9.140625" style="13"/>
    <col min="10231" max="10231" width="43.7109375" style="13" customWidth="1"/>
    <col min="10232" max="10232" width="13.140625" style="13" customWidth="1"/>
    <col min="10233" max="10233" width="11.28515625" style="13" customWidth="1"/>
    <col min="10234" max="10234" width="13.5703125" style="13" customWidth="1"/>
    <col min="10235" max="10235" width="15" style="13" customWidth="1"/>
    <col min="10236" max="10236" width="21.28515625" style="13" customWidth="1"/>
    <col min="10237" max="10240" width="18.140625" style="13" customWidth="1"/>
    <col min="10241" max="10486" width="9.140625" style="13"/>
    <col min="10487" max="10487" width="43.7109375" style="13" customWidth="1"/>
    <col min="10488" max="10488" width="13.140625" style="13" customWidth="1"/>
    <col min="10489" max="10489" width="11.28515625" style="13" customWidth="1"/>
    <col min="10490" max="10490" width="13.5703125" style="13" customWidth="1"/>
    <col min="10491" max="10491" width="15" style="13" customWidth="1"/>
    <col min="10492" max="10492" width="21.28515625" style="13" customWidth="1"/>
    <col min="10493" max="10496" width="18.140625" style="13" customWidth="1"/>
    <col min="10497" max="10742" width="9.140625" style="13"/>
    <col min="10743" max="10743" width="43.7109375" style="13" customWidth="1"/>
    <col min="10744" max="10744" width="13.140625" style="13" customWidth="1"/>
    <col min="10745" max="10745" width="11.28515625" style="13" customWidth="1"/>
    <col min="10746" max="10746" width="13.5703125" style="13" customWidth="1"/>
    <col min="10747" max="10747" width="15" style="13" customWidth="1"/>
    <col min="10748" max="10748" width="21.28515625" style="13" customWidth="1"/>
    <col min="10749" max="10752" width="18.140625" style="13" customWidth="1"/>
    <col min="10753" max="10998" width="9.140625" style="13"/>
    <col min="10999" max="10999" width="43.7109375" style="13" customWidth="1"/>
    <col min="11000" max="11000" width="13.140625" style="13" customWidth="1"/>
    <col min="11001" max="11001" width="11.28515625" style="13" customWidth="1"/>
    <col min="11002" max="11002" width="13.5703125" style="13" customWidth="1"/>
    <col min="11003" max="11003" width="15" style="13" customWidth="1"/>
    <col min="11004" max="11004" width="21.28515625" style="13" customWidth="1"/>
    <col min="11005" max="11008" width="18.140625" style="13" customWidth="1"/>
    <col min="11009" max="11254" width="9.140625" style="13"/>
    <col min="11255" max="11255" width="43.7109375" style="13" customWidth="1"/>
    <col min="11256" max="11256" width="13.140625" style="13" customWidth="1"/>
    <col min="11257" max="11257" width="11.28515625" style="13" customWidth="1"/>
    <col min="11258" max="11258" width="13.5703125" style="13" customWidth="1"/>
    <col min="11259" max="11259" width="15" style="13" customWidth="1"/>
    <col min="11260" max="11260" width="21.28515625" style="13" customWidth="1"/>
    <col min="11261" max="11264" width="18.140625" style="13" customWidth="1"/>
    <col min="11265" max="11510" width="9.140625" style="13"/>
    <col min="11511" max="11511" width="43.7109375" style="13" customWidth="1"/>
    <col min="11512" max="11512" width="13.140625" style="13" customWidth="1"/>
    <col min="11513" max="11513" width="11.28515625" style="13" customWidth="1"/>
    <col min="11514" max="11514" width="13.5703125" style="13" customWidth="1"/>
    <col min="11515" max="11515" width="15" style="13" customWidth="1"/>
    <col min="11516" max="11516" width="21.28515625" style="13" customWidth="1"/>
    <col min="11517" max="11520" width="18.140625" style="13" customWidth="1"/>
    <col min="11521" max="11766" width="9.140625" style="13"/>
    <col min="11767" max="11767" width="43.7109375" style="13" customWidth="1"/>
    <col min="11768" max="11768" width="13.140625" style="13" customWidth="1"/>
    <col min="11769" max="11769" width="11.28515625" style="13" customWidth="1"/>
    <col min="11770" max="11770" width="13.5703125" style="13" customWidth="1"/>
    <col min="11771" max="11771" width="15" style="13" customWidth="1"/>
    <col min="11772" max="11772" width="21.28515625" style="13" customWidth="1"/>
    <col min="11773" max="11776" width="18.140625" style="13" customWidth="1"/>
    <col min="11777" max="12022" width="9.140625" style="13"/>
    <col min="12023" max="12023" width="43.7109375" style="13" customWidth="1"/>
    <col min="12024" max="12024" width="13.140625" style="13" customWidth="1"/>
    <col min="12025" max="12025" width="11.28515625" style="13" customWidth="1"/>
    <col min="12026" max="12026" width="13.5703125" style="13" customWidth="1"/>
    <col min="12027" max="12027" width="15" style="13" customWidth="1"/>
    <col min="12028" max="12028" width="21.28515625" style="13" customWidth="1"/>
    <col min="12029" max="12032" width="18.140625" style="13" customWidth="1"/>
    <col min="12033" max="12278" width="9.140625" style="13"/>
    <col min="12279" max="12279" width="43.7109375" style="13" customWidth="1"/>
    <col min="12280" max="12280" width="13.140625" style="13" customWidth="1"/>
    <col min="12281" max="12281" width="11.28515625" style="13" customWidth="1"/>
    <col min="12282" max="12282" width="13.5703125" style="13" customWidth="1"/>
    <col min="12283" max="12283" width="15" style="13" customWidth="1"/>
    <col min="12284" max="12284" width="21.28515625" style="13" customWidth="1"/>
    <col min="12285" max="12288" width="18.140625" style="13" customWidth="1"/>
    <col min="12289" max="12534" width="9.140625" style="13"/>
    <col min="12535" max="12535" width="43.7109375" style="13" customWidth="1"/>
    <col min="12536" max="12536" width="13.140625" style="13" customWidth="1"/>
    <col min="12537" max="12537" width="11.28515625" style="13" customWidth="1"/>
    <col min="12538" max="12538" width="13.5703125" style="13" customWidth="1"/>
    <col min="12539" max="12539" width="15" style="13" customWidth="1"/>
    <col min="12540" max="12540" width="21.28515625" style="13" customWidth="1"/>
    <col min="12541" max="12544" width="18.140625" style="13" customWidth="1"/>
    <col min="12545" max="12790" width="9.140625" style="13"/>
    <col min="12791" max="12791" width="43.7109375" style="13" customWidth="1"/>
    <col min="12792" max="12792" width="13.140625" style="13" customWidth="1"/>
    <col min="12793" max="12793" width="11.28515625" style="13" customWidth="1"/>
    <col min="12794" max="12794" width="13.5703125" style="13" customWidth="1"/>
    <col min="12795" max="12795" width="15" style="13" customWidth="1"/>
    <col min="12796" max="12796" width="21.28515625" style="13" customWidth="1"/>
    <col min="12797" max="12800" width="18.140625" style="13" customWidth="1"/>
    <col min="12801" max="13046" width="9.140625" style="13"/>
    <col min="13047" max="13047" width="43.7109375" style="13" customWidth="1"/>
    <col min="13048" max="13048" width="13.140625" style="13" customWidth="1"/>
    <col min="13049" max="13049" width="11.28515625" style="13" customWidth="1"/>
    <col min="13050" max="13050" width="13.5703125" style="13" customWidth="1"/>
    <col min="13051" max="13051" width="15" style="13" customWidth="1"/>
    <col min="13052" max="13052" width="21.28515625" style="13" customWidth="1"/>
    <col min="13053" max="13056" width="18.140625" style="13" customWidth="1"/>
    <col min="13057" max="13302" width="9.140625" style="13"/>
    <col min="13303" max="13303" width="43.7109375" style="13" customWidth="1"/>
    <col min="13304" max="13304" width="13.140625" style="13" customWidth="1"/>
    <col min="13305" max="13305" width="11.28515625" style="13" customWidth="1"/>
    <col min="13306" max="13306" width="13.5703125" style="13" customWidth="1"/>
    <col min="13307" max="13307" width="15" style="13" customWidth="1"/>
    <col min="13308" max="13308" width="21.28515625" style="13" customWidth="1"/>
    <col min="13309" max="13312" width="18.140625" style="13" customWidth="1"/>
    <col min="13313" max="13558" width="9.140625" style="13"/>
    <col min="13559" max="13559" width="43.7109375" style="13" customWidth="1"/>
    <col min="13560" max="13560" width="13.140625" style="13" customWidth="1"/>
    <col min="13561" max="13561" width="11.28515625" style="13" customWidth="1"/>
    <col min="13562" max="13562" width="13.5703125" style="13" customWidth="1"/>
    <col min="13563" max="13563" width="15" style="13" customWidth="1"/>
    <col min="13564" max="13564" width="21.28515625" style="13" customWidth="1"/>
    <col min="13565" max="13568" width="18.140625" style="13" customWidth="1"/>
    <col min="13569" max="13814" width="9.140625" style="13"/>
    <col min="13815" max="13815" width="43.7109375" style="13" customWidth="1"/>
    <col min="13816" max="13816" width="13.140625" style="13" customWidth="1"/>
    <col min="13817" max="13817" width="11.28515625" style="13" customWidth="1"/>
    <col min="13818" max="13818" width="13.5703125" style="13" customWidth="1"/>
    <col min="13819" max="13819" width="15" style="13" customWidth="1"/>
    <col min="13820" max="13820" width="21.28515625" style="13" customWidth="1"/>
    <col min="13821" max="13824" width="18.140625" style="13" customWidth="1"/>
    <col min="13825" max="14070" width="9.140625" style="13"/>
    <col min="14071" max="14071" width="43.7109375" style="13" customWidth="1"/>
    <col min="14072" max="14072" width="13.140625" style="13" customWidth="1"/>
    <col min="14073" max="14073" width="11.28515625" style="13" customWidth="1"/>
    <col min="14074" max="14074" width="13.5703125" style="13" customWidth="1"/>
    <col min="14075" max="14075" width="15" style="13" customWidth="1"/>
    <col min="14076" max="14076" width="21.28515625" style="13" customWidth="1"/>
    <col min="14077" max="14080" width="18.140625" style="13" customWidth="1"/>
    <col min="14081" max="14326" width="9.140625" style="13"/>
    <col min="14327" max="14327" width="43.7109375" style="13" customWidth="1"/>
    <col min="14328" max="14328" width="13.140625" style="13" customWidth="1"/>
    <col min="14329" max="14329" width="11.28515625" style="13" customWidth="1"/>
    <col min="14330" max="14330" width="13.5703125" style="13" customWidth="1"/>
    <col min="14331" max="14331" width="15" style="13" customWidth="1"/>
    <col min="14332" max="14332" width="21.28515625" style="13" customWidth="1"/>
    <col min="14333" max="14336" width="18.140625" style="13" customWidth="1"/>
    <col min="14337" max="14582" width="9.140625" style="13"/>
    <col min="14583" max="14583" width="43.7109375" style="13" customWidth="1"/>
    <col min="14584" max="14584" width="13.140625" style="13" customWidth="1"/>
    <col min="14585" max="14585" width="11.28515625" style="13" customWidth="1"/>
    <col min="14586" max="14586" width="13.5703125" style="13" customWidth="1"/>
    <col min="14587" max="14587" width="15" style="13" customWidth="1"/>
    <col min="14588" max="14588" width="21.28515625" style="13" customWidth="1"/>
    <col min="14589" max="14592" width="18.140625" style="13" customWidth="1"/>
    <col min="14593" max="14838" width="9.140625" style="13"/>
    <col min="14839" max="14839" width="43.7109375" style="13" customWidth="1"/>
    <col min="14840" max="14840" width="13.140625" style="13" customWidth="1"/>
    <col min="14841" max="14841" width="11.28515625" style="13" customWidth="1"/>
    <col min="14842" max="14842" width="13.5703125" style="13" customWidth="1"/>
    <col min="14843" max="14843" width="15" style="13" customWidth="1"/>
    <col min="14844" max="14844" width="21.28515625" style="13" customWidth="1"/>
    <col min="14845" max="14848" width="18.140625" style="13" customWidth="1"/>
    <col min="14849" max="15094" width="9.140625" style="13"/>
    <col min="15095" max="15095" width="43.7109375" style="13" customWidth="1"/>
    <col min="15096" max="15096" width="13.140625" style="13" customWidth="1"/>
    <col min="15097" max="15097" width="11.28515625" style="13" customWidth="1"/>
    <col min="15098" max="15098" width="13.5703125" style="13" customWidth="1"/>
    <col min="15099" max="15099" width="15" style="13" customWidth="1"/>
    <col min="15100" max="15100" width="21.28515625" style="13" customWidth="1"/>
    <col min="15101" max="15104" width="18.140625" style="13" customWidth="1"/>
    <col min="15105" max="15350" width="9.140625" style="13"/>
    <col min="15351" max="15351" width="43.7109375" style="13" customWidth="1"/>
    <col min="15352" max="15352" width="13.140625" style="13" customWidth="1"/>
    <col min="15353" max="15353" width="11.28515625" style="13" customWidth="1"/>
    <col min="15354" max="15354" width="13.5703125" style="13" customWidth="1"/>
    <col min="15355" max="15355" width="15" style="13" customWidth="1"/>
    <col min="15356" max="15356" width="21.28515625" style="13" customWidth="1"/>
    <col min="15357" max="15360" width="18.140625" style="13" customWidth="1"/>
    <col min="15361" max="15606" width="9.140625" style="13"/>
    <col min="15607" max="15607" width="43.7109375" style="13" customWidth="1"/>
    <col min="15608" max="15608" width="13.140625" style="13" customWidth="1"/>
    <col min="15609" max="15609" width="11.28515625" style="13" customWidth="1"/>
    <col min="15610" max="15610" width="13.5703125" style="13" customWidth="1"/>
    <col min="15611" max="15611" width="15" style="13" customWidth="1"/>
    <col min="15612" max="15612" width="21.28515625" style="13" customWidth="1"/>
    <col min="15613" max="15616" width="18.140625" style="13" customWidth="1"/>
    <col min="15617" max="15862" width="9.140625" style="13"/>
    <col min="15863" max="15863" width="43.7109375" style="13" customWidth="1"/>
    <col min="15864" max="15864" width="13.140625" style="13" customWidth="1"/>
    <col min="15865" max="15865" width="11.28515625" style="13" customWidth="1"/>
    <col min="15866" max="15866" width="13.5703125" style="13" customWidth="1"/>
    <col min="15867" max="15867" width="15" style="13" customWidth="1"/>
    <col min="15868" max="15868" width="21.28515625" style="13" customWidth="1"/>
    <col min="15869" max="15872" width="18.140625" style="13" customWidth="1"/>
    <col min="15873" max="16118" width="9.140625" style="13"/>
    <col min="16119" max="16119" width="43.7109375" style="13" customWidth="1"/>
    <col min="16120" max="16120" width="13.140625" style="13" customWidth="1"/>
    <col min="16121" max="16121" width="11.28515625" style="13" customWidth="1"/>
    <col min="16122" max="16122" width="13.5703125" style="13" customWidth="1"/>
    <col min="16123" max="16123" width="15" style="13" customWidth="1"/>
    <col min="16124" max="16124" width="21.28515625" style="13" customWidth="1"/>
    <col min="16125" max="16128" width="18.140625" style="13" customWidth="1"/>
    <col min="16129" max="16384" width="9.140625" style="13"/>
  </cols>
  <sheetData>
    <row r="1" spans="1:8">
      <c r="A1" s="241" t="s">
        <v>194</v>
      </c>
      <c r="B1" s="241"/>
      <c r="C1" s="241"/>
      <c r="D1" s="241"/>
      <c r="E1" s="241"/>
      <c r="F1" s="241"/>
      <c r="G1" s="123"/>
      <c r="H1" s="123"/>
    </row>
    <row r="2" spans="1:8">
      <c r="A2" s="241" t="s">
        <v>23</v>
      </c>
      <c r="B2" s="241"/>
      <c r="C2" s="241"/>
      <c r="D2" s="241"/>
      <c r="E2" s="241"/>
      <c r="F2" s="241"/>
      <c r="G2" s="123"/>
      <c r="H2" s="123"/>
    </row>
    <row r="3" spans="1:8">
      <c r="A3" s="241" t="s">
        <v>169</v>
      </c>
      <c r="B3" s="241"/>
      <c r="C3" s="241"/>
      <c r="D3" s="241"/>
      <c r="E3" s="241"/>
      <c r="F3" s="241"/>
      <c r="G3" s="123"/>
      <c r="H3" s="123"/>
    </row>
    <row r="4" spans="1:8">
      <c r="A4" s="241" t="s">
        <v>170</v>
      </c>
      <c r="B4" s="241"/>
      <c r="C4" s="241"/>
      <c r="D4" s="241"/>
      <c r="E4" s="241"/>
      <c r="F4" s="241"/>
      <c r="G4" s="123"/>
      <c r="H4" s="123"/>
    </row>
    <row r="5" spans="1:8">
      <c r="A5" s="241"/>
      <c r="B5" s="241"/>
      <c r="C5" s="241"/>
      <c r="D5" s="241"/>
      <c r="E5" s="241"/>
      <c r="F5" s="241"/>
      <c r="G5" s="124"/>
      <c r="H5" s="124"/>
    </row>
    <row r="6" spans="1:8">
      <c r="A6" s="149" t="s">
        <v>195</v>
      </c>
      <c r="B6" s="149" t="s">
        <v>196</v>
      </c>
      <c r="C6" s="149" t="s">
        <v>197</v>
      </c>
      <c r="D6" s="149" t="s">
        <v>173</v>
      </c>
      <c r="E6" s="149" t="s">
        <v>198</v>
      </c>
      <c r="F6" s="149" t="s">
        <v>199</v>
      </c>
      <c r="G6" s="125"/>
      <c r="H6" s="125"/>
    </row>
    <row r="7" spans="1:8" ht="51">
      <c r="A7" s="146">
        <v>1</v>
      </c>
      <c r="B7" s="147" t="s">
        <v>9</v>
      </c>
      <c r="C7" s="146">
        <v>1</v>
      </c>
      <c r="D7" s="147">
        <v>17514</v>
      </c>
      <c r="E7" s="147">
        <f>D7*C7</f>
        <v>17514</v>
      </c>
      <c r="F7" s="147">
        <f>E7*12</f>
        <v>210168</v>
      </c>
      <c r="G7" s="125"/>
      <c r="H7" s="125"/>
    </row>
    <row r="8" spans="1:8" ht="51">
      <c r="A8" s="146">
        <v>2</v>
      </c>
      <c r="B8" s="147" t="s">
        <v>17</v>
      </c>
      <c r="C8" s="146">
        <v>4</v>
      </c>
      <c r="D8" s="147">
        <v>4500</v>
      </c>
      <c r="E8" s="147">
        <f>D8*C8</f>
        <v>18000</v>
      </c>
      <c r="F8" s="147">
        <f>E8*12</f>
        <v>216000</v>
      </c>
      <c r="G8" s="125"/>
      <c r="H8" s="125"/>
    </row>
    <row r="9" spans="1:8">
      <c r="A9" s="125"/>
      <c r="B9" s="125"/>
      <c r="C9" s="125"/>
      <c r="D9" s="125"/>
      <c r="E9" s="125"/>
      <c r="F9" s="125"/>
      <c r="G9" s="125"/>
      <c r="H9" s="125"/>
    </row>
    <row r="10" spans="1:8">
      <c r="A10" s="246"/>
      <c r="B10" s="246"/>
      <c r="C10" s="246"/>
      <c r="D10" s="246"/>
      <c r="E10" s="246"/>
      <c r="F10" s="246"/>
      <c r="G10" s="246"/>
      <c r="H10" s="246"/>
    </row>
    <row r="11" spans="1:8">
      <c r="A11" s="246"/>
      <c r="B11" s="246"/>
      <c r="C11" s="246"/>
      <c r="D11" s="125"/>
      <c r="E11" s="125"/>
      <c r="F11" s="125"/>
      <c r="G11" s="125"/>
      <c r="H11" s="125"/>
    </row>
  </sheetData>
  <mergeCells count="7">
    <mergeCell ref="A10:H10"/>
    <mergeCell ref="A11:C11"/>
    <mergeCell ref="A1:F1"/>
    <mergeCell ref="A2:F2"/>
    <mergeCell ref="A3:F3"/>
    <mergeCell ref="A4:F4"/>
    <mergeCell ref="A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F50"/>
  <sheetViews>
    <sheetView showGridLines="0" topLeftCell="A11" workbookViewId="0">
      <selection activeCell="D25" sqref="D25"/>
    </sheetView>
  </sheetViews>
  <sheetFormatPr defaultRowHeight="12.75"/>
  <cols>
    <col min="1" max="1" width="5.7109375" style="13" customWidth="1"/>
    <col min="2" max="2" width="47.28515625" style="13" bestFit="1" customWidth="1"/>
    <col min="3" max="3" width="9.140625" style="13" customWidth="1"/>
    <col min="4" max="4" width="123.140625" style="13" customWidth="1"/>
    <col min="5" max="16384" width="9.140625" style="13"/>
  </cols>
  <sheetData>
    <row r="1" spans="1:6" ht="13.5" thickBot="1">
      <c r="A1" s="247" t="s">
        <v>51</v>
      </c>
      <c r="B1" s="248"/>
      <c r="C1" s="248"/>
      <c r="D1" s="248"/>
    </row>
    <row r="2" spans="1:6" ht="13.5" thickBot="1">
      <c r="A2" s="104">
        <v>1</v>
      </c>
      <c r="B2" s="222" t="s">
        <v>52</v>
      </c>
      <c r="C2" s="223"/>
      <c r="D2" s="14" t="s">
        <v>200</v>
      </c>
    </row>
    <row r="3" spans="1:6">
      <c r="A3" s="140" t="s">
        <v>31</v>
      </c>
      <c r="B3" s="249" t="s">
        <v>54</v>
      </c>
      <c r="C3" s="249"/>
      <c r="D3" s="141" t="s">
        <v>201</v>
      </c>
    </row>
    <row r="4" spans="1:6" ht="13.5" thickBot="1">
      <c r="A4" s="143" t="s">
        <v>104</v>
      </c>
      <c r="B4" s="138" t="s">
        <v>202</v>
      </c>
      <c r="C4" s="139"/>
      <c r="D4" s="142" t="s">
        <v>203</v>
      </c>
    </row>
    <row r="5" spans="1:6" ht="13.5" thickBot="1">
      <c r="A5" s="247" t="s">
        <v>67</v>
      </c>
      <c r="B5" s="248"/>
      <c r="C5" s="248"/>
      <c r="D5" s="248"/>
    </row>
    <row r="6" spans="1:6" ht="13.5" thickBot="1">
      <c r="A6" s="247" t="s">
        <v>68</v>
      </c>
      <c r="B6" s="248"/>
      <c r="C6" s="248"/>
      <c r="D6" s="248"/>
    </row>
    <row r="7" spans="1:6" ht="13.5" thickBot="1">
      <c r="A7" s="27" t="s">
        <v>69</v>
      </c>
      <c r="B7" s="28" t="s">
        <v>70</v>
      </c>
      <c r="C7" s="29" t="s">
        <v>71</v>
      </c>
      <c r="D7" s="38" t="s">
        <v>200</v>
      </c>
    </row>
    <row r="8" spans="1:6">
      <c r="A8" s="74" t="s">
        <v>31</v>
      </c>
      <c r="B8" s="84" t="s">
        <v>72</v>
      </c>
      <c r="C8" s="85">
        <v>8.3299999999999999E-2</v>
      </c>
      <c r="D8" s="86" t="s">
        <v>204</v>
      </c>
    </row>
    <row r="9" spans="1:6" ht="13.5" customHeight="1">
      <c r="A9" s="10" t="s">
        <v>34</v>
      </c>
      <c r="B9" s="33" t="s">
        <v>73</v>
      </c>
      <c r="C9" s="34">
        <v>0.121</v>
      </c>
      <c r="D9" s="11" t="s">
        <v>205</v>
      </c>
    </row>
    <row r="10" spans="1:6" ht="26.25" customHeight="1" thickBot="1">
      <c r="A10" s="87" t="s">
        <v>75</v>
      </c>
      <c r="B10" s="83" t="s">
        <v>76</v>
      </c>
      <c r="C10" s="88">
        <v>7.3099999999999998E-2</v>
      </c>
      <c r="D10" s="89" t="s">
        <v>206</v>
      </c>
    </row>
    <row r="11" spans="1:6" ht="13.5" thickBot="1">
      <c r="A11" s="186" t="s">
        <v>81</v>
      </c>
      <c r="B11" s="187"/>
      <c r="C11" s="187"/>
      <c r="D11" s="187"/>
    </row>
    <row r="12" spans="1:6" ht="13.5" thickBot="1">
      <c r="A12" s="27" t="s">
        <v>82</v>
      </c>
      <c r="B12" s="101" t="s">
        <v>83</v>
      </c>
      <c r="C12" s="29" t="s">
        <v>71</v>
      </c>
      <c r="D12" s="38" t="s">
        <v>200</v>
      </c>
      <c r="F12" s="13">
        <f>(1/11)*100</f>
        <v>9.0909090909090899</v>
      </c>
    </row>
    <row r="13" spans="1:6">
      <c r="A13" s="9" t="s">
        <v>31</v>
      </c>
      <c r="B13" s="31" t="s">
        <v>207</v>
      </c>
      <c r="C13" s="32">
        <v>0.2</v>
      </c>
      <c r="D13" s="11" t="s">
        <v>208</v>
      </c>
    </row>
    <row r="14" spans="1:6">
      <c r="A14" s="9" t="s">
        <v>119</v>
      </c>
      <c r="B14" s="31" t="s">
        <v>209</v>
      </c>
      <c r="C14" s="34">
        <v>2.5000000000000001E-2</v>
      </c>
      <c r="D14" s="11" t="s">
        <v>210</v>
      </c>
    </row>
    <row r="15" spans="1:6" ht="38.25">
      <c r="A15" s="9" t="s">
        <v>75</v>
      </c>
      <c r="B15" s="31" t="s">
        <v>211</v>
      </c>
      <c r="C15" s="92">
        <v>0.03</v>
      </c>
      <c r="D15" s="68" t="s">
        <v>212</v>
      </c>
    </row>
    <row r="16" spans="1:6">
      <c r="A16" s="9" t="s">
        <v>40</v>
      </c>
      <c r="B16" s="31" t="s">
        <v>213</v>
      </c>
      <c r="C16" s="34">
        <v>1.4999999999999999E-2</v>
      </c>
      <c r="D16" s="11" t="s">
        <v>214</v>
      </c>
    </row>
    <row r="17" spans="1:4">
      <c r="A17" s="9" t="s">
        <v>104</v>
      </c>
      <c r="B17" s="31" t="s">
        <v>215</v>
      </c>
      <c r="C17" s="34">
        <v>0.01</v>
      </c>
      <c r="D17" s="66" t="s">
        <v>216</v>
      </c>
    </row>
    <row r="18" spans="1:4">
      <c r="A18" s="9" t="s">
        <v>124</v>
      </c>
      <c r="B18" s="31" t="s">
        <v>217</v>
      </c>
      <c r="C18" s="34">
        <v>6.0000000000000001E-3</v>
      </c>
      <c r="D18" s="11" t="s">
        <v>218</v>
      </c>
    </row>
    <row r="19" spans="1:4">
      <c r="A19" s="10" t="s">
        <v>137</v>
      </c>
      <c r="B19" s="31" t="s">
        <v>91</v>
      </c>
      <c r="C19" s="34">
        <v>2E-3</v>
      </c>
      <c r="D19" s="11" t="s">
        <v>219</v>
      </c>
    </row>
    <row r="20" spans="1:4" ht="13.5" thickBot="1">
      <c r="A20" s="10" t="s">
        <v>220</v>
      </c>
      <c r="B20" s="31" t="s">
        <v>92</v>
      </c>
      <c r="C20" s="34">
        <v>0.08</v>
      </c>
      <c r="D20" s="11" t="s">
        <v>221</v>
      </c>
    </row>
    <row r="21" spans="1:4" ht="13.5" thickBot="1">
      <c r="A21" s="247" t="s">
        <v>97</v>
      </c>
      <c r="B21" s="248"/>
      <c r="C21" s="248"/>
      <c r="D21" s="248"/>
    </row>
    <row r="22" spans="1:4" ht="13.5" thickBot="1">
      <c r="A22" s="27" t="s">
        <v>98</v>
      </c>
      <c r="B22" s="199" t="s">
        <v>99</v>
      </c>
      <c r="C22" s="188"/>
      <c r="D22" s="38" t="s">
        <v>200</v>
      </c>
    </row>
    <row r="23" spans="1:4">
      <c r="A23" s="3" t="s">
        <v>31</v>
      </c>
      <c r="B23" s="200" t="s">
        <v>100</v>
      </c>
      <c r="C23" s="201"/>
      <c r="D23" s="16" t="s">
        <v>222</v>
      </c>
    </row>
    <row r="24" spans="1:4">
      <c r="A24" s="5" t="s">
        <v>34</v>
      </c>
      <c r="B24" s="206" t="s">
        <v>101</v>
      </c>
      <c r="C24" s="211"/>
      <c r="D24" s="16" t="s">
        <v>223</v>
      </c>
    </row>
    <row r="25" spans="1:4">
      <c r="A25" s="5" t="s">
        <v>75</v>
      </c>
      <c r="B25" s="40" t="s">
        <v>102</v>
      </c>
      <c r="C25" s="41"/>
      <c r="D25" s="16" t="s">
        <v>224</v>
      </c>
    </row>
    <row r="26" spans="1:4">
      <c r="A26" s="5" t="s">
        <v>57</v>
      </c>
      <c r="B26" s="42" t="s">
        <v>103</v>
      </c>
      <c r="C26" s="41"/>
      <c r="D26" s="16" t="s">
        <v>225</v>
      </c>
    </row>
    <row r="27" spans="1:4" ht="13.5" thickBot="1">
      <c r="A27" s="3" t="s">
        <v>104</v>
      </c>
      <c r="B27" s="200" t="s">
        <v>105</v>
      </c>
      <c r="C27" s="201"/>
      <c r="D27" s="16" t="s">
        <v>226</v>
      </c>
    </row>
    <row r="28" spans="1:4" ht="13.5" thickBot="1">
      <c r="A28" s="247" t="s">
        <v>114</v>
      </c>
      <c r="B28" s="248"/>
      <c r="C28" s="248"/>
      <c r="D28" s="248"/>
    </row>
    <row r="29" spans="1:4" ht="13.5" thickBot="1">
      <c r="A29" s="47">
        <v>3</v>
      </c>
      <c r="B29" s="101" t="s">
        <v>115</v>
      </c>
      <c r="C29" s="52" t="s">
        <v>116</v>
      </c>
      <c r="D29" s="48" t="s">
        <v>200</v>
      </c>
    </row>
    <row r="30" spans="1:4" ht="13.5" thickBot="1">
      <c r="A30" s="49" t="s">
        <v>117</v>
      </c>
      <c r="B30" s="53" t="s">
        <v>118</v>
      </c>
      <c r="C30" s="54">
        <v>4.1999999999999997E-3</v>
      </c>
      <c r="D30" s="67" t="s">
        <v>227</v>
      </c>
    </row>
    <row r="31" spans="1:4" ht="13.5" thickBot="1">
      <c r="A31" s="49" t="s">
        <v>119</v>
      </c>
      <c r="B31" s="53" t="s">
        <v>120</v>
      </c>
      <c r="C31" s="54">
        <f>8%*C30</f>
        <v>2.9999999999999997E-4</v>
      </c>
      <c r="D31" s="67" t="s">
        <v>228</v>
      </c>
    </row>
    <row r="32" spans="1:4" ht="13.5" thickBot="1">
      <c r="A32" s="49" t="s">
        <v>75</v>
      </c>
      <c r="B32" s="53" t="s">
        <v>229</v>
      </c>
      <c r="C32" s="106">
        <v>3.9800000000000002E-2</v>
      </c>
      <c r="D32" s="107" t="s">
        <v>230</v>
      </c>
    </row>
    <row r="33" spans="1:4" ht="13.5" thickBot="1">
      <c r="A33" s="49" t="s">
        <v>40</v>
      </c>
      <c r="B33" s="53" t="s">
        <v>122</v>
      </c>
      <c r="C33" s="54">
        <v>1.9400000000000001E-2</v>
      </c>
      <c r="D33" s="11" t="s">
        <v>231</v>
      </c>
    </row>
    <row r="34" spans="1:4" ht="26.25" thickBot="1">
      <c r="A34" s="49" t="s">
        <v>104</v>
      </c>
      <c r="B34" s="53" t="s">
        <v>123</v>
      </c>
      <c r="C34" s="54">
        <f>1*36.8%*C33</f>
        <v>7.1000000000000004E-3</v>
      </c>
      <c r="D34" s="11" t="s">
        <v>232</v>
      </c>
    </row>
    <row r="35" spans="1:4" ht="13.5" thickBot="1">
      <c r="A35" s="49" t="s">
        <v>124</v>
      </c>
      <c r="B35" s="53" t="s">
        <v>233</v>
      </c>
      <c r="C35" s="106">
        <v>2.0000000000000001E-4</v>
      </c>
      <c r="D35" s="11" t="s">
        <v>234</v>
      </c>
    </row>
    <row r="36" spans="1:4" ht="13.5" thickBot="1">
      <c r="A36" s="247" t="s">
        <v>127</v>
      </c>
      <c r="B36" s="248"/>
      <c r="C36" s="248"/>
      <c r="D36" s="248"/>
    </row>
    <row r="37" spans="1:4" ht="13.5" thickBot="1">
      <c r="A37" s="47" t="s">
        <v>129</v>
      </c>
      <c r="B37" s="102" t="s">
        <v>130</v>
      </c>
      <c r="C37" s="47" t="s">
        <v>116</v>
      </c>
      <c r="D37" s="48" t="s">
        <v>200</v>
      </c>
    </row>
    <row r="38" spans="1:4" ht="18.75" customHeight="1" thickBot="1">
      <c r="A38" s="49" t="s">
        <v>117</v>
      </c>
      <c r="B38" s="53" t="s">
        <v>131</v>
      </c>
      <c r="C38" s="57">
        <v>0</v>
      </c>
      <c r="D38" s="11" t="s">
        <v>235</v>
      </c>
    </row>
    <row r="39" spans="1:4" ht="13.5" thickBot="1">
      <c r="A39" s="49" t="s">
        <v>119</v>
      </c>
      <c r="B39" s="53" t="s">
        <v>132</v>
      </c>
      <c r="C39" s="57">
        <v>4.1999999999999997E-3</v>
      </c>
      <c r="D39" s="16" t="s">
        <v>236</v>
      </c>
    </row>
    <row r="40" spans="1:4" ht="13.5" thickBot="1">
      <c r="A40" s="49" t="s">
        <v>75</v>
      </c>
      <c r="B40" s="53" t="s">
        <v>133</v>
      </c>
      <c r="C40" s="57">
        <v>2.0000000000000001E-4</v>
      </c>
      <c r="D40" s="16" t="s">
        <v>237</v>
      </c>
    </row>
    <row r="41" spans="1:4" ht="26.25" thickBot="1">
      <c r="A41" s="49" t="s">
        <v>40</v>
      </c>
      <c r="B41" s="53" t="s">
        <v>134</v>
      </c>
      <c r="C41" s="57">
        <v>4.1999999999999997E-3</v>
      </c>
      <c r="D41" s="70" t="s">
        <v>238</v>
      </c>
    </row>
    <row r="42" spans="1:4" ht="13.5" thickBot="1">
      <c r="A42" s="49" t="s">
        <v>104</v>
      </c>
      <c r="B42" s="53" t="s">
        <v>239</v>
      </c>
      <c r="C42" s="57">
        <v>2.0000000000000001E-4</v>
      </c>
      <c r="D42" s="16" t="s">
        <v>240</v>
      </c>
    </row>
    <row r="43" spans="1:4" ht="13.5" thickBot="1">
      <c r="A43" s="137" t="s">
        <v>124</v>
      </c>
      <c r="B43" s="53" t="s">
        <v>136</v>
      </c>
      <c r="C43" s="129">
        <v>3.2000000000000002E-3</v>
      </c>
      <c r="D43" s="16" t="s">
        <v>241</v>
      </c>
    </row>
    <row r="44" spans="1:4" ht="13.5" thickBot="1">
      <c r="A44" s="247" t="s">
        <v>153</v>
      </c>
      <c r="B44" s="248"/>
      <c r="C44" s="248"/>
      <c r="D44" s="248"/>
    </row>
    <row r="45" spans="1:4" ht="26.25" thickBot="1">
      <c r="A45" s="47">
        <v>6</v>
      </c>
      <c r="B45" s="60" t="s">
        <v>154</v>
      </c>
      <c r="C45" s="101" t="s">
        <v>242</v>
      </c>
      <c r="D45" s="48" t="s">
        <v>112</v>
      </c>
    </row>
    <row r="46" spans="1:4" ht="13.5" thickBot="1">
      <c r="A46" s="49" t="s">
        <v>117</v>
      </c>
      <c r="B46" s="61" t="s">
        <v>155</v>
      </c>
      <c r="C46" s="62">
        <v>0.05</v>
      </c>
      <c r="D46" s="67" t="s">
        <v>243</v>
      </c>
    </row>
    <row r="47" spans="1:4" ht="13.5" thickBot="1">
      <c r="A47" s="49" t="s">
        <v>119</v>
      </c>
      <c r="B47" s="61" t="s">
        <v>156</v>
      </c>
      <c r="C47" s="62">
        <v>0.05</v>
      </c>
      <c r="D47" s="67" t="s">
        <v>243</v>
      </c>
    </row>
    <row r="48" spans="1:4" ht="13.5" thickBot="1">
      <c r="A48" s="49" t="s">
        <v>75</v>
      </c>
      <c r="B48" s="61" t="s">
        <v>157</v>
      </c>
      <c r="C48" s="57">
        <v>0.14249999999999999</v>
      </c>
      <c r="D48" s="50"/>
    </row>
    <row r="49" spans="1:4" ht="39" thickBot="1">
      <c r="A49" s="49"/>
      <c r="B49" s="61" t="s">
        <v>158</v>
      </c>
      <c r="C49" s="57">
        <f>7.6%+1.65%</f>
        <v>9.2499999999999999E-2</v>
      </c>
      <c r="D49" s="69" t="s">
        <v>244</v>
      </c>
    </row>
    <row r="50" spans="1:4" ht="13.5" thickBot="1">
      <c r="A50" s="49"/>
      <c r="B50" s="61" t="s">
        <v>159</v>
      </c>
      <c r="C50" s="62">
        <v>0.05</v>
      </c>
      <c r="D50" s="67" t="s">
        <v>245</v>
      </c>
    </row>
  </sheetData>
  <mergeCells count="14">
    <mergeCell ref="A5:D5"/>
    <mergeCell ref="A6:D6"/>
    <mergeCell ref="A1:D1"/>
    <mergeCell ref="B2:C2"/>
    <mergeCell ref="B3:C3"/>
    <mergeCell ref="A44:D44"/>
    <mergeCell ref="A28:D28"/>
    <mergeCell ref="A36:D36"/>
    <mergeCell ref="B27:C27"/>
    <mergeCell ref="A11:D11"/>
    <mergeCell ref="A21:D21"/>
    <mergeCell ref="B22:C22"/>
    <mergeCell ref="B23:C23"/>
    <mergeCell ref="B24:C24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DF873-45BE-419B-9D58-4CB34761AC43}"/>
</file>

<file path=customXml/itemProps2.xml><?xml version="1.0" encoding="utf-8"?>
<ds:datastoreItem xmlns:ds="http://schemas.openxmlformats.org/officeDocument/2006/customXml" ds:itemID="{12B645A2-96DB-4155-B5E1-B7C33A3DE39D}"/>
</file>

<file path=customXml/itemProps3.xml><?xml version="1.0" encoding="utf-8"?>
<ds:datastoreItem xmlns:ds="http://schemas.openxmlformats.org/officeDocument/2006/customXml" ds:itemID="{22B22677-AF1B-4AC2-A156-CA58467FB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Esrom Goncalves Rodrigues</dc:creator>
  <cp:keywords/>
  <dc:description/>
  <cp:lastModifiedBy/>
  <cp:revision/>
  <dcterms:created xsi:type="dcterms:W3CDTF">2008-06-24T14:14:08Z</dcterms:created>
  <dcterms:modified xsi:type="dcterms:W3CDTF">2024-12-09T14:51:35Z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