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entinoneto\Downloads\"/>
    </mc:Choice>
  </mc:AlternateContent>
  <xr:revisionPtr revIDLastSave="0" documentId="8_{F429C13C-F253-485B-ABEC-46AB714A969F}" xr6:coauthVersionLast="47" xr6:coauthVersionMax="47" xr10:uidLastSave="{00000000-0000-0000-0000-000000000000}"/>
  <bookViews>
    <workbookView xWindow="-120" yWindow="-120" windowWidth="29040" windowHeight="15720" xr2:uid="{F84E64B6-4EEF-412C-AFBF-5B4681B3DD5A}"/>
  </bookViews>
  <sheets>
    <sheet name="Serviços Gráficos" sheetId="1" r:id="rId1"/>
    <sheet name="Composição de Preç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6" i="1"/>
  <c r="C38" i="2"/>
  <c r="C597" i="2" l="1"/>
  <c r="C599" i="2" s="1"/>
  <c r="C586" i="2"/>
  <c r="C580" i="2"/>
  <c r="C568" i="2"/>
  <c r="C560" i="2"/>
  <c r="C551" i="2"/>
  <c r="C543" i="2"/>
  <c r="C534" i="2"/>
  <c r="C526" i="2"/>
  <c r="C515" i="2"/>
  <c r="C491" i="2"/>
  <c r="C493" i="2" s="1"/>
  <c r="C439" i="2"/>
  <c r="C441" i="2" s="1"/>
  <c r="C405" i="2"/>
  <c r="C407" i="2" s="1"/>
  <c r="C359" i="2"/>
  <c r="C361" i="2" s="1"/>
  <c r="C352" i="2"/>
  <c r="C354" i="2" s="1"/>
  <c r="C340" i="2"/>
  <c r="C332" i="2"/>
  <c r="C324" i="2"/>
  <c r="C316" i="2"/>
  <c r="C308" i="2"/>
  <c r="C300" i="2"/>
  <c r="C289" i="2"/>
  <c r="C291" i="2" s="1"/>
  <c r="C277" i="2"/>
  <c r="C278" i="2" s="1"/>
  <c r="C269" i="2"/>
  <c r="C257" i="2"/>
  <c r="C249" i="2"/>
  <c r="C241" i="2"/>
  <c r="C233" i="2"/>
  <c r="C225" i="2"/>
  <c r="C217" i="2"/>
  <c r="C205" i="2"/>
  <c r="C197" i="2"/>
  <c r="C189" i="2"/>
  <c r="C181" i="2"/>
  <c r="C173" i="2"/>
  <c r="C161" i="2"/>
  <c r="C153" i="2"/>
  <c r="C145" i="2"/>
  <c r="C133" i="2"/>
  <c r="C125" i="2"/>
  <c r="C117" i="2"/>
  <c r="C109" i="2"/>
  <c r="C101" i="2"/>
  <c r="C93" i="2"/>
  <c r="C85" i="2"/>
  <c r="C77" i="2"/>
  <c r="C65" i="2"/>
  <c r="C57" i="2"/>
  <c r="C49" i="2"/>
  <c r="C37" i="2"/>
  <c r="C29" i="2"/>
  <c r="C21" i="2"/>
  <c r="C10" i="2"/>
  <c r="C12" i="2" s="1"/>
  <c r="C587" i="2" l="1"/>
  <c r="C589" i="2" s="1"/>
  <c r="C569" i="2"/>
  <c r="C571" i="2" s="1"/>
  <c r="C535" i="2"/>
  <c r="C341" i="2"/>
  <c r="C343" i="2" s="1"/>
  <c r="C258" i="2"/>
  <c r="C260" i="2" s="1"/>
  <c r="C206" i="2"/>
  <c r="C208" i="2" s="1"/>
  <c r="C162" i="2"/>
  <c r="C164" i="2" s="1"/>
  <c r="C134" i="2"/>
  <c r="C136" i="2" s="1"/>
  <c r="C66" i="2"/>
  <c r="C68" i="2" s="1"/>
  <c r="C40" i="2"/>
  <c r="C537" i="2"/>
  <c r="C280" i="2"/>
  <c r="C517" i="2"/>
  <c r="C600" i="2" l="1"/>
  <c r="H26" i="1"/>
</calcChain>
</file>

<file path=xl/sharedStrings.xml><?xml version="1.0" encoding="utf-8"?>
<sst xmlns="http://schemas.openxmlformats.org/spreadsheetml/2006/main" count="825" uniqueCount="322">
  <si>
    <t>OBJETO: Registro de Preço para contratação de empresa especializada em prestação continuada de serviços gráficos, SOB DEMANDA, de acordo com a PLANILHA DE COMPOSIÇÃO DE PREÇOS, a fim de atender as necessidades do Ministério da Educação, conforme condições, quantidades e exigências estabelecidas neste instrumento e seus anexos.</t>
  </si>
  <si>
    <t>GRUPO</t>
  </si>
  <si>
    <t>ITEM</t>
  </si>
  <si>
    <t>DESCRIÇÃO</t>
  </si>
  <si>
    <t>Qtd. MEC</t>
  </si>
  <si>
    <t>UNID.</t>
  </si>
  <si>
    <t>VALOR UNITÁRIO</t>
  </si>
  <si>
    <t>VALOR TOTAL</t>
  </si>
  <si>
    <t>I</t>
  </si>
  <si>
    <t>Impressão - Papéis e Formatos - Papel Adesivo</t>
  </si>
  <si>
    <t>Milheiro</t>
  </si>
  <si>
    <t>Impressão -  Papéis e Formatos - Cartão Duo Design</t>
  </si>
  <si>
    <t>Impressão - Papéis e Formatos - Papel Cartão Supremo</t>
  </si>
  <si>
    <t>Impressão - Papéis e Formatos - Couchê Liso /Fosco</t>
  </si>
  <si>
    <t>Impressão - Papéis e Formatos - Papel Especial (Linhas Plus, Texturizados, Frisados e Similares)</t>
  </si>
  <si>
    <t>Impressão -  Papéis e Formatos - PAPEL Kraft</t>
  </si>
  <si>
    <t>Impressão -  Papéis e Formatos - OFF SET</t>
  </si>
  <si>
    <t>Impressão -  - Papéis e Formatos - Papel Opaline</t>
  </si>
  <si>
    <t>Impressão -  Papéis e Formatos - Pólen Soft</t>
  </si>
  <si>
    <t>Impressão - Papéis e Formatos - Papel Reciclato</t>
  </si>
  <si>
    <t>Impressão -  Papéis e Formatos - Papel Vergê</t>
  </si>
  <si>
    <t>Impressão em dados variáveis</t>
  </si>
  <si>
    <t>Unidade</t>
  </si>
  <si>
    <t>Confecção de Acabamento I</t>
  </si>
  <si>
    <t>Confecção de Acabamento II</t>
  </si>
  <si>
    <t>Confecção de Acabamento III</t>
  </si>
  <si>
    <t>Confecção de grandes formatos por m²</t>
  </si>
  <si>
    <t>M²</t>
  </si>
  <si>
    <t>Pré impressão - CTP/PROVA</t>
  </si>
  <si>
    <t>Página de cor</t>
  </si>
  <si>
    <t>Pré impressão - Serviço de diagramação e arte</t>
  </si>
  <si>
    <t>Página</t>
  </si>
  <si>
    <t>Embalagens</t>
  </si>
  <si>
    <t>Confecção e impressão de cartões de visitas. Formato 9 cm x 5 cm. Papel Cartão supremo/ Couchê L/F 300 grs, 4/4 cores - frente e verso. Laminação BOPP fosco. Acabamento: refilado. Arte própria. Diagramação. Digitação dos dados variáveis. Frente e verso, bilíngue.</t>
  </si>
  <si>
    <t>PLANILHA DE COMPOSIÇÃO DE PREÇOS</t>
  </si>
  <si>
    <t>1. IMPRESSÃO- PAPEL ADESIVO</t>
  </si>
  <si>
    <t>MILHEIRO</t>
  </si>
  <si>
    <t>1.1  Impressão - Papel adesivo 190g/m²</t>
  </si>
  <si>
    <t>1 COR</t>
  </si>
  <si>
    <t>2 CORES</t>
  </si>
  <si>
    <t>3 CORES</t>
  </si>
  <si>
    <t>4 CORES</t>
  </si>
  <si>
    <t>Formato 2 ( 46cmx64cm)</t>
  </si>
  <si>
    <t>Formato 4 ( 32cmx46cm)</t>
  </si>
  <si>
    <t>Formato 8 (22,5x32cm)</t>
  </si>
  <si>
    <t>Formato 16 ( 15cmx23cm)</t>
  </si>
  <si>
    <t>Formato 32 (11cmx15,5cm)</t>
  </si>
  <si>
    <t>Formato 64  (7,5cmx10,5)</t>
  </si>
  <si>
    <t>MÉDIA PAPEL ADESIVO</t>
  </si>
  <si>
    <t>QUANTIDADE</t>
  </si>
  <si>
    <t xml:space="preserve">VALOR TOTAL </t>
  </si>
  <si>
    <t>2. IMPRESSÃO CARTÃO DUO DESIGN</t>
  </si>
  <si>
    <t>2.1 Impressão - Cartão Duo Design 250g/m²</t>
  </si>
  <si>
    <t>MÉDIA</t>
  </si>
  <si>
    <t>2.2 Impressão - Cartão Duo Design 300g/m²</t>
  </si>
  <si>
    <t>2.3 Impressão - Cartão Duo Design 350g/m²</t>
  </si>
  <si>
    <t>MÉDIA PAPEL DUO DESIGN</t>
  </si>
  <si>
    <t>3. IMPRESSÃO - PAEPEL CARTÃO SUPREMO</t>
  </si>
  <si>
    <t>3.1 Impressão - Papel Cartão Supremo 250g/m²</t>
  </si>
  <si>
    <t>Formato 2 (46cmx64cm)</t>
  </si>
  <si>
    <t>Formato 4 (32cmx46cm)</t>
  </si>
  <si>
    <t>Formato 16 (15cmx23cm)</t>
  </si>
  <si>
    <t>3.2 Impressão - Papel Cartão Supremo 300g/m²</t>
  </si>
  <si>
    <t>3.3 Impressão - Papel Cartão Supremo 350g/m²</t>
  </si>
  <si>
    <t>MÉDIA PAPEL CARTÃO SUPREMO</t>
  </si>
  <si>
    <t>4. IMPRESSÃO - COUCHÊ LISO/FOSCO</t>
  </si>
  <si>
    <t>4.1 Impressão -  Couchê Liso/Fosco 90g/m²</t>
  </si>
  <si>
    <t>4.2 Impressão -  Couchê Liso/Fosco 115g/m²</t>
  </si>
  <si>
    <t>4.3 Impressão -  Couchê Liso/Fosco 150g/m²</t>
  </si>
  <si>
    <t>4.4 Impressão -  Couchê Liso/Fosco 170g/m²</t>
  </si>
  <si>
    <t>4.5 Impressão -  Couchê Liso/Fosco 210g/m²</t>
  </si>
  <si>
    <t>4.6 Impressão -  Couchê Liso/Fosco 250g/m²</t>
  </si>
  <si>
    <t>4.7 Impressão -  Couchê Liso/Fosco 300g/m²</t>
  </si>
  <si>
    <t>4.8 Impressão -  Couchê Liso/Fosco 350g/m²</t>
  </si>
  <si>
    <t>MÉDIA PAPEL COUCHÊ LISO/FOSCO</t>
  </si>
  <si>
    <t>5. IMPRESSÃO - PAEPEL ESPECIAL</t>
  </si>
  <si>
    <t>5.1 Impressão -  Papel Especial 150g/m²</t>
  </si>
  <si>
    <t>5.2 Impressão -  Papel Especial 180g/m²</t>
  </si>
  <si>
    <t>5.3 Impressão -  Papel Especial 240g/m²</t>
  </si>
  <si>
    <t>MÉDIA PAPEL ESPECIAL</t>
  </si>
  <si>
    <t>6. IMPRESSÃO - PAPEL KRAFT</t>
  </si>
  <si>
    <t>6.1 Impressão Papel Kraft 80g/m²</t>
  </si>
  <si>
    <t>6.2  Impressão Papel Kraft 110g/m²</t>
  </si>
  <si>
    <t>6.3 Impressão Papel Kraft 200g/m²</t>
  </si>
  <si>
    <t>6.4 Impressão Papel Kraft 240g/m²</t>
  </si>
  <si>
    <t>6.5 Impressão Papel Kraft 300g/m²</t>
  </si>
  <si>
    <t>MÉDIA PAPEL KRAFT</t>
  </si>
  <si>
    <t>7. IMPRESSÃO - PAPEL OFF SET</t>
  </si>
  <si>
    <t>7.1 Impressão Papel Off Set 75g/m²</t>
  </si>
  <si>
    <t>7.2 Impressão Off Set 90g/m²</t>
  </si>
  <si>
    <t>7.3 Impressão Papel Off Set 120g/m²</t>
  </si>
  <si>
    <t>7.4 Impressão Papel Off Set 150g/m²</t>
  </si>
  <si>
    <t>7.5 Impressão Papel Off Set 180g/m²</t>
  </si>
  <si>
    <t>7.6 Impressão Papel Off Set 240/m²</t>
  </si>
  <si>
    <t>MÉDIA PAPEL OFF SET</t>
  </si>
  <si>
    <t>8 - IMPRESSÃO PAPEL OPALINE</t>
  </si>
  <si>
    <t>8.1 Impressão Papel Opaline 180/m²</t>
  </si>
  <si>
    <t>8.2 Impressão Papel Opaline 240/m²</t>
  </si>
  <si>
    <t xml:space="preserve">MÉDIA PAPEL OPALINE </t>
  </si>
  <si>
    <t>9 - IMPRESSÃO PAPEL PÓLEN SOFT</t>
  </si>
  <si>
    <t>9.1 Impressão Papel Pólen Soft  80/m²</t>
  </si>
  <si>
    <t>MÉDIA PAPEL PÓLEN SOFT</t>
  </si>
  <si>
    <t>10 - IMPRESSÃO PAPEL RECICLATO</t>
  </si>
  <si>
    <t>10.1 Impressão Papel reciclato 75g/m²</t>
  </si>
  <si>
    <t>10.2 Impressão Papel reciclato 90g/m²</t>
  </si>
  <si>
    <t>10.3 Impressão Papel reciclato 120g/m²</t>
  </si>
  <si>
    <t>10.4 Impressão Papel reciclato 150g/m²</t>
  </si>
  <si>
    <t>10.5 Impressão Papel reciclato 180g/m²</t>
  </si>
  <si>
    <t>10.6 Impressão Papel reciclato 240g/m²</t>
  </si>
  <si>
    <t>MÉDIA PAPEL RECICLATO</t>
  </si>
  <si>
    <t>11. IMPRESSÃO PAPEL VERGÊ</t>
  </si>
  <si>
    <t>11.1 Impressão - Papel Vergê 180g/m²</t>
  </si>
  <si>
    <t>MÉDIA VERGÊ</t>
  </si>
  <si>
    <t>12. CONFECÇÃO E IMPRESSÃO EM DADOS VARIAVÉIS</t>
  </si>
  <si>
    <t>UNIDADE</t>
  </si>
  <si>
    <t>MÉDIA DADOS VARIAVÉIS</t>
  </si>
  <si>
    <t>13. CONFECÇÃO DE ACABAMENTO I</t>
  </si>
  <si>
    <t>DOBRA  Formato 2 (46cmx64cm)</t>
  </si>
  <si>
    <t>DOBRA Formato 4 (32cmx46cm)</t>
  </si>
  <si>
    <t>DOBRA Formato 8 (22,5x32cm)</t>
  </si>
  <si>
    <t>DOBRA Formato 16 (15cmx23cm)</t>
  </si>
  <si>
    <t>DOBRA Formato 32 (11cmx15,5cm)</t>
  </si>
  <si>
    <t>DOBRA Formato 64  (7,5cmx10,5)</t>
  </si>
  <si>
    <t>ALCEAMENTO Formato 2 (46cmx64cm)</t>
  </si>
  <si>
    <t>ALCEAMENTO Formato 4 (32cmx46cm)</t>
  </si>
  <si>
    <t>ALCEAMENTO Formato 8 (22,5x32cm)</t>
  </si>
  <si>
    <t>ALCEAMENTO Formato 16 (15cmx23cm)</t>
  </si>
  <si>
    <t>ALCEAMENTO Formato 32 (11cmx15,5cm)</t>
  </si>
  <si>
    <t>ALCEAMENTO Formato 64  (7,5cmx10,5)</t>
  </si>
  <si>
    <t>MANUSEIO Formato 2 (46cmx64cm)</t>
  </si>
  <si>
    <t>MANUSEIO  Formato 4 (32cmx46cm)</t>
  </si>
  <si>
    <t>MANUSEIO Formato 8 (22,5x32cm)</t>
  </si>
  <si>
    <t>MANUSEIO Formato 16 (15cmx23cm)</t>
  </si>
  <si>
    <t>MANUSEIO Formato 32 (11cmx15,5cm)</t>
  </si>
  <si>
    <t>MANUSEIO Formato 64  (7,5cmx10,5)</t>
  </si>
  <si>
    <t>CORTE/VINCO Formato 2 (46cmx64cm)</t>
  </si>
  <si>
    <t>CORTE/VINCO Formato 4 (32cmx46cm)</t>
  </si>
  <si>
    <t>CORTE/VINCO Formato 8 (22,5x32cm)</t>
  </si>
  <si>
    <t>CORTE/VINCO Formato 16 (15cmx23cm)</t>
  </si>
  <si>
    <t>CORTE/VINCO Formato 32 (11cmx15,5cm)</t>
  </si>
  <si>
    <t>CORTE/VINCO Formato 64  (7,5cmx10,5)</t>
  </si>
  <si>
    <t>COLA PUR Formato 2 (46cmx64cm)</t>
  </si>
  <si>
    <t>COLA PUR Formato 4 (32cmx46cm)</t>
  </si>
  <si>
    <t>COLA PUR Formato 8 (22,5x32cm)</t>
  </si>
  <si>
    <t>COLA PUR Formato 16 (15cmx23cm)</t>
  </si>
  <si>
    <t>COLA PUR Formato 32 (11cmx15,5cm)</t>
  </si>
  <si>
    <t>COLA PUR Formato 64  (7,5cmx10,5)</t>
  </si>
  <si>
    <t>COLA MANUAL Formato 2 (46cmx64cm)</t>
  </si>
  <si>
    <t>COLA MANUAL Formato 4 (32cmx46cm)</t>
  </si>
  <si>
    <t>COLA MANUAL Formato 8 (22,5x32cm)</t>
  </si>
  <si>
    <t>COLA MANUAL Formato 16 (15cmx23cm)</t>
  </si>
  <si>
    <t>COLA MANUAL Formato 32 (11cmx15,5cm)</t>
  </si>
  <si>
    <t>COLA MANUAL Formato 64  (7,5cmx10,5)</t>
  </si>
  <si>
    <t>GRAMPOS Formato 2 (46cmx64cm)</t>
  </si>
  <si>
    <t>GRAMPOS Formato 4 (32cmx46cm)</t>
  </si>
  <si>
    <t>GRAMPOS Formato 8 (22,5x32cm)</t>
  </si>
  <si>
    <t>GRAMPOS Formato 16 (15cmx23cm)</t>
  </si>
  <si>
    <t>GRAMPOS Formato 32 (11cmx15,5cm)</t>
  </si>
  <si>
    <t>GRAMPOS Formato 64  (7,5cmx10,5)</t>
  </si>
  <si>
    <t>MÉDIA DOS ACABAMENTOS</t>
  </si>
  <si>
    <t>14. CONFECÇÃO DE ACABAMENTO II</t>
  </si>
  <si>
    <t>VERNIZ TOTAL Formato 2 (46cmx64cm)</t>
  </si>
  <si>
    <t>VERNIZ TOTAL Formato 4 (32cmx46cm)</t>
  </si>
  <si>
    <t>VERNIZ TOTAL Formato 8 (22,5x32cm)</t>
  </si>
  <si>
    <t>VERNIZ TOTAL Formato 16 (15cmx23cm)</t>
  </si>
  <si>
    <t>VERNIZ TOTAL Formato 32 (11cmx15,5cm)</t>
  </si>
  <si>
    <t>VERNIZ TOTAL Formato 64  (7,5cmx10,5)</t>
  </si>
  <si>
    <t>VERNIZ LOCALIZADO Formato 2 (46cmx64cm)</t>
  </si>
  <si>
    <t>VERNIZ LOCALIZADO Formato 4 (32cmx46cm)</t>
  </si>
  <si>
    <t>VERNIZ LOCALIZADO Formato 8 (22,5x32cm)</t>
  </si>
  <si>
    <t>VERNIZ LOCALIZADO Formato 16 (15cmx23cm)</t>
  </si>
  <si>
    <t>VERNIZ LOCALIZADO Formato 32 (11cmx15,5cm)</t>
  </si>
  <si>
    <t>VERNIZ LOCALIZADO Formato 64  (7,5cmx10,5)</t>
  </si>
  <si>
    <t>LAMINAÇÃO BOPP FOSCO/BRILHO Formato 2 (46cmx64cm)</t>
  </si>
  <si>
    <t>LAMINAÇÃO BOPP FOSCO/BRILHO Formato 4 (32cmx46cm)</t>
  </si>
  <si>
    <t>LAMINAÇÃO BOPP FOSCO/BRILHO Formato 8 (22,5x32cm)</t>
  </si>
  <si>
    <t>LAMINAÇÃO BOPP FOSCO/BRILHO Formato 16 (15cmx23cm)</t>
  </si>
  <si>
    <t>LAMINAÇÃO BOPP FOSCO/BRILHO Formato 32 (11cmx15,5cm)</t>
  </si>
  <si>
    <t>LAMINAÇÃO BOPP FOSCO/BRILHO Formato 64  (7,5cmx10,5)</t>
  </si>
  <si>
    <t>LAMINAÇÃO SOFT TOUCH Formato 2 (46cmx64cm)</t>
  </si>
  <si>
    <t>LAMINAÇÃO SOFT TOUCH Formato 4 (32cmx46cm)</t>
  </si>
  <si>
    <t>LAMINAÇÃO SOFT TOUCH Formato 8 (22,5x32cm)</t>
  </si>
  <si>
    <t>LAMINAÇÃO SOFT TOUCH Formato 16 (15cmx23cm)</t>
  </si>
  <si>
    <t>LAMINAÇÃO SOFT TOUCH Formato 32 (11cmx15,5cm)</t>
  </si>
  <si>
    <t>LAMINAÇÃO SOFT TOUCH Formato 64  (7,5cmx10,5)</t>
  </si>
  <si>
    <t>PICOTE/MICROSERRILHA Formato 2 (46cmx64cm)</t>
  </si>
  <si>
    <t>PICOTE/MICROSERRILHA Formato 4 (32cmx46cm)</t>
  </si>
  <si>
    <t>PICOTE/MICROSERRILHA Formato 8 (22,5x32cm)</t>
  </si>
  <si>
    <t>PICOTE/MICROSERRILHA Formato 16 (15cmx23cm)</t>
  </si>
  <si>
    <t>PICOTE/MICROSERRILHA Formato 32 (11cmx15,5cm)</t>
  </si>
  <si>
    <t>PICOTE/MICROSERRILHA Formato 64  (7,5cmx10,5)</t>
  </si>
  <si>
    <t>15.CONFECÇÃO DE ACABAMENTO III</t>
  </si>
  <si>
    <t>Cordão por 10cm Linear</t>
  </si>
  <si>
    <t>Fitilho de cetim colorido 7mm por 10cm linear</t>
  </si>
  <si>
    <t xml:space="preserve">Elstico por 10cm linear </t>
  </si>
  <si>
    <t>Numeração (centena)</t>
  </si>
  <si>
    <t>Furos (centena)</t>
  </si>
  <si>
    <t>Hotstamping por cm²</t>
  </si>
  <si>
    <t xml:space="preserve">Relevo Seco (clichê) por cm² </t>
  </si>
  <si>
    <t xml:space="preserve">Etiquetagem (por centena) </t>
  </si>
  <si>
    <t>Fita dupla face (cm)</t>
  </si>
  <si>
    <t>CAPA DURA EM PAPELÃO Nº 18 revestida em couchê fosco/brilho 150g Formato 2 (46cmx64cm)</t>
  </si>
  <si>
    <t>CAPA DURA EM PAPELÃO Nº 18 revestida em couchê fosco/brilho 150g Formato 4 (32cmx46cm)</t>
  </si>
  <si>
    <t>CAPA DURA EM PAPELÃO Nº 18 revestida em couchê fosco/brilho 150g Formato 8 (22,5cmx32cm)</t>
  </si>
  <si>
    <t>CAPA DURA EM PAPELÃO Nº 18 revestida em couchê fosco/brilho 150g Formato 16 (15cmx23cm)</t>
  </si>
  <si>
    <t>CAPA DURA EM PAPELÃO Nº 18 revestida em couchê fosco/brilho 150g Formato 32 (11cmx15,5cm)</t>
  </si>
  <si>
    <t>CAPA DURA EM PAPELÃO Nº 18 revestida em couchê fosco/brilho 150g Formato 64 (7,5cmx10,5cm)</t>
  </si>
  <si>
    <t>CAPA DURA EM PAPELÃO Nº 18 revestida em Tecido  Formato 2 (46cmx64cm)</t>
  </si>
  <si>
    <t>CAPA DURA EM PAPELÃO Nº 18 revestida em Tecido Formato 4 (32cmx46cm)</t>
  </si>
  <si>
    <t>CAPA DURA EM PAPELÃO Nº 18 revestida em Tecido Formato 8 (22,5cmx32cm)</t>
  </si>
  <si>
    <t>CAPA DURA EM PAPELÃO Nº 18 revestida em Tecido Formato 16 (15cmx23cm)</t>
  </si>
  <si>
    <t>CAPA DURA EM PAPELÃO Nº 18 revestida em Tecido Formato 32 (11cmx15,5cm)</t>
  </si>
  <si>
    <t>CAPA DURA EM PAPELÃO Nº 18 revestida em Tecido Formato 64 (7,5cmx10,5cm)</t>
  </si>
  <si>
    <t>Wire-o cor neutra (5/8 polegadas)</t>
  </si>
  <si>
    <t>Wire-o cor neutra (7/8 polegadas)</t>
  </si>
  <si>
    <t>Wire-o cor neutra (1 polegadas)</t>
  </si>
  <si>
    <t>wire-o colorido (5/8 polegadas)</t>
  </si>
  <si>
    <t>Wire-o colorido (7/8 polegagadas )</t>
  </si>
  <si>
    <t xml:space="preserve">wire-o colorido ( 1 polegadas) </t>
  </si>
  <si>
    <t>Espiral cor neutra (5/8 polegadas)</t>
  </si>
  <si>
    <t>Espiral cor neutra (7/8 polegadas)</t>
  </si>
  <si>
    <t>Espiral cor neutra ( 1 polegada)</t>
  </si>
  <si>
    <t>Espiral colorido (5/8 polegadas)</t>
  </si>
  <si>
    <t>Espiral colorido (7/8 polegadas)</t>
  </si>
  <si>
    <t>Espiral colorido (1 polegada)</t>
  </si>
  <si>
    <t>FACA DE CORTE/VINCO Formato 2 (26cm x64cm)</t>
  </si>
  <si>
    <t>FACA DE CORTE/VINCO Formato 4 (32cm x46cm)</t>
  </si>
  <si>
    <t>FACA DE CORTE/VINCO Formato 8 (22,5cm x32cm)</t>
  </si>
  <si>
    <t>FACA DE CORTE/VINCO Formato 16 (15cm x23cm)</t>
  </si>
  <si>
    <t>FACA DE CORTE/VINCO Formato 32 (11cm x15,5cm)</t>
  </si>
  <si>
    <t>FACA DE CORTE/VINCO Formato 64 (7,5cm x10,5cm)</t>
  </si>
  <si>
    <t>FACA DE CORTE ESPECIAL Formato 2 (26cm x64cm)</t>
  </si>
  <si>
    <t>FACA DE CORTE ESPECIAL Formato 4 (32cm x46cm)</t>
  </si>
  <si>
    <t>FACA DE CORTE ESPECIAL Formato 8 (22,5cm x32cm)</t>
  </si>
  <si>
    <t>FACA DE CORTE ESPECIAL Formato 16 (15cm x23cm)</t>
  </si>
  <si>
    <t>FACA DE CORTE ESPECIAL Formato 32 (11cm x15,5cm)</t>
  </si>
  <si>
    <t>FACA DE CORTE ESPECIAL Formato 64 (7,5cm x10,5cm)</t>
  </si>
  <si>
    <t>Envelope plástico em polipropileno 8 (22,5cm x32cm)</t>
  </si>
  <si>
    <t>Envelope plástico em polipropileno 15 (15cm x23cm)</t>
  </si>
  <si>
    <t>Envelope plástico em polipropileno 32 (11cm x15,5cm)</t>
  </si>
  <si>
    <t>16. CONFECÇÃO DE GRANDES FORMATOS</t>
  </si>
  <si>
    <t xml:space="preserve">M² </t>
  </si>
  <si>
    <t>Adesivo Vinil leitoso - impressão em policromia com acabamento refilado</t>
  </si>
  <si>
    <t>Adesivo Tranparente - impressão  em policromia com acabamento refilado</t>
  </si>
  <si>
    <t>Adesivo Perfurante - impressão  em policromia com acabamento refilado</t>
  </si>
  <si>
    <t>Banner em lona vinilica - impressão em policromia com acabamento em madeira e  corda.</t>
  </si>
  <si>
    <t>Banner em lona perfurante - impressão em policromia com acabamento em madeira e  corda.</t>
  </si>
  <si>
    <t>Banner em tecido - impressão em policromia com acabamento em madeira e  corda.</t>
  </si>
  <si>
    <t>Estrutura em box truss (diária)</t>
  </si>
  <si>
    <t xml:space="preserve">Estrutura em MDF e Similares </t>
  </si>
  <si>
    <t>Estrutura em Metalon/Metalica e similares</t>
  </si>
  <si>
    <t>Estrutura em PVC</t>
  </si>
  <si>
    <t>Estrutura em acrílico, vidro e similares (2mm)</t>
  </si>
  <si>
    <t>Recorte a laser</t>
  </si>
  <si>
    <t xml:space="preserve">Instalação/aplicação </t>
  </si>
  <si>
    <t>Desinstalação/remoção</t>
  </si>
  <si>
    <t>Painel e faixa em lona vinílica. Refile com dupla face e/ou ilhós</t>
  </si>
  <si>
    <t>Painel e faixa em lona perfurante. Refile com dupla face e/ou ilhós</t>
  </si>
  <si>
    <t>Painel e faixa em tecido. Refile com dupla face e/ou ilhós</t>
  </si>
  <si>
    <t>Lâminas imantadas</t>
  </si>
  <si>
    <t>Papel gloss</t>
  </si>
  <si>
    <t>Tripe com altura regulavél. Compra</t>
  </si>
  <si>
    <t>MÉDIA GRANDE FORMATOS</t>
  </si>
  <si>
    <t>17. PRÉ IMPRESSÃO - CTP/PROVA</t>
  </si>
  <si>
    <t>PÁGINA DE COR</t>
  </si>
  <si>
    <t>17.1 Pré impressão  - CTP por lâmina de cor e página</t>
  </si>
  <si>
    <t>Formato 64  (7,5cmx10,5cm)</t>
  </si>
  <si>
    <t>MÉDIA CTP</t>
  </si>
  <si>
    <t>17.1 Pré impressão  - PROVA por lâmina de cor e página</t>
  </si>
  <si>
    <t>MÉDIA PROVA</t>
  </si>
  <si>
    <t>MÉDIA CTP/PROVA</t>
  </si>
  <si>
    <t>18.PRÉ-IMPRESSÃO - DIAMAGRAÇÃO E ARTE</t>
  </si>
  <si>
    <t>18.1 Pré impressão - Serviço de diagramação e arte I</t>
  </si>
  <si>
    <t>Serviço de Diagramação - Digitação</t>
  </si>
  <si>
    <t xml:space="preserve">Serviço de Diagramação - Edição eletrônica </t>
  </si>
  <si>
    <t>Serviço de Diagramação - Revisão de texto</t>
  </si>
  <si>
    <t xml:space="preserve">MÉDIA DIAGRAMAÇÃO E ARTE I </t>
  </si>
  <si>
    <t>18.2. Pré impressão - Serviço de diagramação e arte II</t>
  </si>
  <si>
    <t>Serviço de Diagramação - Formato 2 (46cmx64cm)</t>
  </si>
  <si>
    <t>Serviço de Diagramação - Formato 4 (32cmx46cm)</t>
  </si>
  <si>
    <t>Serviço de Diagramação - Formato 8 (22,5x32cm)</t>
  </si>
  <si>
    <t>Serviço de Diagramação - Formato 16 (15cmx23cm)</t>
  </si>
  <si>
    <t>Serviço de Diagramação - Formato 32 (11cmx15,5cm)</t>
  </si>
  <si>
    <t>Serviço de Diagramação - Formato 64  (7,5cmx10,5cm)</t>
  </si>
  <si>
    <t>MÉDIA DIAGRAMAÇÃO E ARTE II</t>
  </si>
  <si>
    <t>18.3 Pré impressão - Serviço de diagramação e arte III</t>
  </si>
  <si>
    <t>Diagramação grandes formatos  (cm²)</t>
  </si>
  <si>
    <t>Diagramação de capa, cracha, flyer, folder e pasta ( formato 2)</t>
  </si>
  <si>
    <t>Diagramação de capa, cracha, flyer, folder e pasta ( formato 4)</t>
  </si>
  <si>
    <t>Diagramação de capa, cracha, flyer, folder e pasta ( formato 8)</t>
  </si>
  <si>
    <t>Diagramação de capa, cracha, flyer, folder e pasta ( formato 16)</t>
  </si>
  <si>
    <t>Diagramação de capa, cracha, flyer, folder e pasta ( formato 32)</t>
  </si>
  <si>
    <t>Diagramação de capa, cracha, flyer, folder e pasta ( formato 64)</t>
  </si>
  <si>
    <t>MÉDIA DIAGRAMAÇÃO E ARTE III</t>
  </si>
  <si>
    <t>18.4 Pré impressão - Serviço de diagramação e arte IV</t>
  </si>
  <si>
    <t>Ilustrações - até 100cm²</t>
  </si>
  <si>
    <t>Ilustrações - até 100 a 630cm²</t>
  </si>
  <si>
    <t>Escaneamento e tratamento de imagens - ate 100cm²</t>
  </si>
  <si>
    <t>Escaneamento e tratamento de imagens - ate 100cm² a 630cm²</t>
  </si>
  <si>
    <t>construção de tabelas e gráficos  - até 100cm²</t>
  </si>
  <si>
    <t>construção de tabelas e gráficos  - até 100cm² a 630cm²</t>
  </si>
  <si>
    <t>MÉDIA DIAGRAMAÇÃO E ARTE IV</t>
  </si>
  <si>
    <t>MÉDIA DIAGRAMAÇÃO E ARTE</t>
  </si>
  <si>
    <t>19. EMBALAGENS</t>
  </si>
  <si>
    <t>19.1 Pacote/embalagens em papel kraft</t>
  </si>
  <si>
    <t>MÉDIA PACOTE/EMBALAGENS</t>
  </si>
  <si>
    <t xml:space="preserve">19.2 Caixa de papelão </t>
  </si>
  <si>
    <t>10x30x40 cm</t>
  </si>
  <si>
    <t>20x30x60 cm</t>
  </si>
  <si>
    <t>25x26x35 cm</t>
  </si>
  <si>
    <t>50x60x60 cm</t>
  </si>
  <si>
    <t>MEDIA PAPELÃO</t>
  </si>
  <si>
    <t>MEDIA</t>
  </si>
  <si>
    <r>
      <t xml:space="preserve">20. CARTÕES DE VISITAS - </t>
    </r>
    <r>
      <rPr>
        <sz val="10"/>
        <color theme="2" tint="-0.749992370372631"/>
        <rFont val="Calibri"/>
        <family val="2"/>
        <scheme val="minor"/>
      </rPr>
      <t>Confecção e impressão de cartões de visitas. Formato 9cmx5cm. Papel cartão supremo/couchê L/F 300grs, 4/4 cores - frente e verso. Laminação BOPP fosco. Acabamento: refilado. Arte propria. Diagramação. Digitação dos dados veriáveis. Frente e verso, bilíngue.</t>
    </r>
  </si>
  <si>
    <t>100 unidades</t>
  </si>
  <si>
    <t>300 unidades</t>
  </si>
  <si>
    <t>500 unidades</t>
  </si>
  <si>
    <t xml:space="preserve">700 unidades </t>
  </si>
  <si>
    <t xml:space="preserve">1.000 unidades </t>
  </si>
  <si>
    <t xml:space="preserve">2.000 unidades </t>
  </si>
  <si>
    <t>MEDIA CARTÕES DE VISITAS</t>
  </si>
  <si>
    <t>VALOR 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</si>
</sst>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22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3" fillId="0" borderId="0" xfId="0" applyFont="1"/>
    <xf numFmtId="0" fontId="6" fillId="2" borderId="4" xfId="0" applyFont="1" applyFill="1" applyBorder="1"/>
    <xf numFmtId="0" fontId="6" fillId="4" borderId="4" xfId="0" applyFont="1" applyFill="1" applyBorder="1"/>
    <xf numFmtId="0" fontId="6" fillId="4" borderId="4" xfId="0" applyFont="1" applyFill="1" applyBorder="1" applyAlignment="1">
      <alignment horizontal="center" vertical="center"/>
    </xf>
    <xf numFmtId="0" fontId="3" fillId="0" borderId="4" xfId="0" applyFont="1" applyBorder="1"/>
    <xf numFmtId="44" fontId="3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/>
    <xf numFmtId="44" fontId="6" fillId="2" borderId="4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5" borderId="4" xfId="0" applyFont="1" applyFill="1" applyBorder="1"/>
    <xf numFmtId="0" fontId="3" fillId="5" borderId="4" xfId="0" applyFont="1" applyFill="1" applyBorder="1" applyAlignment="1">
      <alignment vertical="center"/>
    </xf>
    <xf numFmtId="44" fontId="6" fillId="0" borderId="4" xfId="1" applyFont="1" applyBorder="1" applyAlignment="1"/>
    <xf numFmtId="0" fontId="3" fillId="5" borderId="4" xfId="0" applyFont="1" applyFill="1" applyBorder="1"/>
    <xf numFmtId="3" fontId="3" fillId="5" borderId="4" xfId="0" applyNumberFormat="1" applyFont="1" applyFill="1" applyBorder="1"/>
    <xf numFmtId="44" fontId="6" fillId="2" borderId="4" xfId="1" applyFont="1" applyFill="1" applyBorder="1" applyAlignment="1"/>
    <xf numFmtId="0" fontId="3" fillId="2" borderId="4" xfId="0" applyFont="1" applyFill="1" applyBorder="1"/>
    <xf numFmtId="44" fontId="6" fillId="2" borderId="4" xfId="0" applyNumberFormat="1" applyFont="1" applyFill="1" applyBorder="1"/>
    <xf numFmtId="44" fontId="6" fillId="2" borderId="4" xfId="1" applyFont="1" applyFill="1" applyBorder="1" applyAlignment="1">
      <alignment vertical="center"/>
    </xf>
    <xf numFmtId="0" fontId="6" fillId="2" borderId="5" xfId="0" applyFont="1" applyFill="1" applyBorder="1"/>
    <xf numFmtId="44" fontId="6" fillId="2" borderId="5" xfId="0" applyNumberFormat="1" applyFont="1" applyFill="1" applyBorder="1"/>
    <xf numFmtId="0" fontId="6" fillId="2" borderId="4" xfId="0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44" fontId="6" fillId="2" borderId="4" xfId="1" applyFont="1" applyFill="1" applyBorder="1" applyAlignment="1">
      <alignment horizontal="center" vertical="center"/>
    </xf>
    <xf numFmtId="0" fontId="3" fillId="3" borderId="4" xfId="0" applyFont="1" applyFill="1" applyBorder="1"/>
    <xf numFmtId="44" fontId="6" fillId="0" borderId="4" xfId="0" applyNumberFormat="1" applyFont="1" applyBorder="1" applyAlignment="1">
      <alignment horizontal="center" vertical="center"/>
    </xf>
    <xf numFmtId="44" fontId="3" fillId="0" borderId="0" xfId="1" applyFont="1"/>
    <xf numFmtId="44" fontId="6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44" fontId="3" fillId="0" borderId="4" xfId="1" applyFont="1" applyBorder="1" applyAlignment="1">
      <alignment horizontal="center" vertical="center"/>
    </xf>
    <xf numFmtId="44" fontId="3" fillId="2" borderId="4" xfId="1" applyFont="1" applyFill="1" applyBorder="1"/>
    <xf numFmtId="44" fontId="6" fillId="0" borderId="4" xfId="1" applyFont="1" applyBorder="1"/>
    <xf numFmtId="0" fontId="3" fillId="4" borderId="4" xfId="0" applyFont="1" applyFill="1" applyBorder="1"/>
    <xf numFmtId="44" fontId="6" fillId="5" borderId="4" xfId="0" applyNumberFormat="1" applyFont="1" applyFill="1" applyBorder="1"/>
    <xf numFmtId="44" fontId="6" fillId="3" borderId="4" xfId="0" applyNumberFormat="1" applyFont="1" applyFill="1" applyBorder="1"/>
    <xf numFmtId="0" fontId="6" fillId="2" borderId="4" xfId="0" applyFont="1" applyFill="1" applyBorder="1" applyAlignment="1">
      <alignment vertical="top" wrapText="1"/>
    </xf>
    <xf numFmtId="3" fontId="6" fillId="5" borderId="4" xfId="0" applyNumberFormat="1" applyFont="1" applyFill="1" applyBorder="1"/>
    <xf numFmtId="0" fontId="6" fillId="3" borderId="0" xfId="0" applyFont="1" applyFill="1"/>
    <xf numFmtId="44" fontId="6" fillId="3" borderId="0" xfId="0" applyNumberFormat="1" applyFont="1" applyFill="1"/>
    <xf numFmtId="44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164" fontId="2" fillId="2" borderId="6" xfId="2" applyFont="1" applyFill="1" applyBorder="1" applyAlignment="1">
      <alignment horizontal="center" vertical="center" wrapText="1"/>
    </xf>
    <xf numFmtId="164" fontId="2" fillId="7" borderId="6" xfId="2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top" wrapText="1"/>
    </xf>
    <xf numFmtId="3" fontId="3" fillId="3" borderId="6" xfId="0" applyNumberFormat="1" applyFont="1" applyFill="1" applyBorder="1" applyAlignment="1">
      <alignment horizontal="center" vertical="center" wrapText="1"/>
    </xf>
    <xf numFmtId="164" fontId="3" fillId="3" borderId="6" xfId="2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2" fillId="2" borderId="6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6">
    <cellStyle name="Moeda" xfId="1" builtinId="4"/>
    <cellStyle name="Moeda 2" xfId="2" xr:uid="{CFD30582-1495-42FF-B908-601E610C3176}"/>
    <cellStyle name="Moeda 3" xfId="3" xr:uid="{00226E70-7F3A-41BB-AD66-5AC2FDD6EEAB}"/>
    <cellStyle name="Normal" xfId="0" builtinId="0"/>
    <cellStyle name="Normal 2" xfId="5" xr:uid="{3E38A95B-6278-448F-9911-64F9063CBC54}"/>
    <cellStyle name="Vírgula 2" xfId="4" xr:uid="{393DE322-449B-4220-9526-DE16F4F94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41CE-9BB6-46B0-B52C-A8FFD5EFC8FF}">
  <dimension ref="B2:H29"/>
  <sheetViews>
    <sheetView showGridLines="0" tabSelected="1" workbookViewId="0">
      <selection activeCell="H6" sqref="H6:H25"/>
    </sheetView>
  </sheetViews>
  <sheetFormatPr defaultRowHeight="15"/>
  <cols>
    <col min="3" max="3" width="7.42578125" customWidth="1"/>
    <col min="4" max="4" width="59" customWidth="1"/>
    <col min="5" max="5" width="12.5703125" customWidth="1"/>
    <col min="6" max="6" width="12.140625" customWidth="1"/>
    <col min="7" max="7" width="18.7109375" customWidth="1"/>
    <col min="8" max="8" width="18.5703125" customWidth="1"/>
  </cols>
  <sheetData>
    <row r="2" spans="2:8" ht="45.75" customHeight="1">
      <c r="C2" s="52" t="s">
        <v>0</v>
      </c>
      <c r="D2" s="52"/>
      <c r="E2" s="52"/>
      <c r="F2" s="52"/>
      <c r="G2" s="52"/>
      <c r="H2" s="52"/>
    </row>
    <row r="3" spans="2:8">
      <c r="C3" s="52"/>
      <c r="D3" s="52"/>
      <c r="E3" s="52"/>
      <c r="F3" s="52"/>
      <c r="G3" s="52"/>
      <c r="H3" s="52"/>
    </row>
    <row r="5" spans="2:8" ht="18" customHeight="1">
      <c r="B5" s="45" t="s">
        <v>1</v>
      </c>
      <c r="C5" s="45" t="s">
        <v>2</v>
      </c>
      <c r="D5" s="46" t="s">
        <v>3</v>
      </c>
      <c r="E5" s="47" t="s">
        <v>4</v>
      </c>
      <c r="F5" s="46" t="s">
        <v>5</v>
      </c>
      <c r="G5" s="46" t="s">
        <v>6</v>
      </c>
      <c r="H5" s="46" t="s">
        <v>7</v>
      </c>
    </row>
    <row r="6" spans="2:8">
      <c r="B6" s="53" t="s">
        <v>8</v>
      </c>
      <c r="C6" s="48">
        <v>1</v>
      </c>
      <c r="D6" s="49" t="s">
        <v>9</v>
      </c>
      <c r="E6" s="50">
        <v>1000</v>
      </c>
      <c r="F6" s="50" t="s">
        <v>10</v>
      </c>
      <c r="G6" s="51">
        <v>90.47</v>
      </c>
      <c r="H6" s="51">
        <f>G6*E6</f>
        <v>90470</v>
      </c>
    </row>
    <row r="7" spans="2:8">
      <c r="B7" s="53"/>
      <c r="C7" s="48">
        <v>2</v>
      </c>
      <c r="D7" s="49" t="s">
        <v>11</v>
      </c>
      <c r="E7" s="50">
        <v>3000</v>
      </c>
      <c r="F7" s="50" t="s">
        <v>10</v>
      </c>
      <c r="G7" s="51">
        <v>269.01</v>
      </c>
      <c r="H7" s="51">
        <f t="shared" ref="H7:H25" si="0">G7*E7</f>
        <v>807030</v>
      </c>
    </row>
    <row r="8" spans="2:8">
      <c r="B8" s="53"/>
      <c r="C8" s="48">
        <v>3</v>
      </c>
      <c r="D8" s="49" t="s">
        <v>12</v>
      </c>
      <c r="E8" s="50">
        <v>2000</v>
      </c>
      <c r="F8" s="50" t="s">
        <v>10</v>
      </c>
      <c r="G8" s="51">
        <v>224.58</v>
      </c>
      <c r="H8" s="51">
        <f t="shared" si="0"/>
        <v>449160</v>
      </c>
    </row>
    <row r="9" spans="2:8">
      <c r="B9" s="53"/>
      <c r="C9" s="48">
        <v>4</v>
      </c>
      <c r="D9" s="49" t="s">
        <v>13</v>
      </c>
      <c r="E9" s="50">
        <v>8000</v>
      </c>
      <c r="F9" s="50" t="s">
        <v>10</v>
      </c>
      <c r="G9" s="51">
        <v>147.22999999999999</v>
      </c>
      <c r="H9" s="51">
        <f t="shared" si="0"/>
        <v>1177840</v>
      </c>
    </row>
    <row r="10" spans="2:8" ht="30">
      <c r="B10" s="53"/>
      <c r="C10" s="48">
        <v>5</v>
      </c>
      <c r="D10" s="49" t="s">
        <v>14</v>
      </c>
      <c r="E10" s="50">
        <v>1500</v>
      </c>
      <c r="F10" s="50" t="s">
        <v>10</v>
      </c>
      <c r="G10" s="51">
        <v>169.39</v>
      </c>
      <c r="H10" s="51">
        <f t="shared" si="0"/>
        <v>254084.99999999997</v>
      </c>
    </row>
    <row r="11" spans="2:8">
      <c r="B11" s="53"/>
      <c r="C11" s="48">
        <v>6</v>
      </c>
      <c r="D11" s="49" t="s">
        <v>15</v>
      </c>
      <c r="E11" s="50">
        <v>1000</v>
      </c>
      <c r="F11" s="50" t="s">
        <v>10</v>
      </c>
      <c r="G11" s="51">
        <v>77.17</v>
      </c>
      <c r="H11" s="51">
        <f t="shared" si="0"/>
        <v>77170</v>
      </c>
    </row>
    <row r="12" spans="2:8">
      <c r="B12" s="53"/>
      <c r="C12" s="48">
        <v>7</v>
      </c>
      <c r="D12" s="49" t="s">
        <v>16</v>
      </c>
      <c r="E12" s="50">
        <v>6000</v>
      </c>
      <c r="F12" s="50" t="s">
        <v>10</v>
      </c>
      <c r="G12" s="51">
        <v>80.89</v>
      </c>
      <c r="H12" s="51">
        <f t="shared" si="0"/>
        <v>485340</v>
      </c>
    </row>
    <row r="13" spans="2:8">
      <c r="B13" s="53"/>
      <c r="C13" s="48">
        <v>8</v>
      </c>
      <c r="D13" s="49" t="s">
        <v>17</v>
      </c>
      <c r="E13" s="50">
        <v>1000</v>
      </c>
      <c r="F13" s="50" t="s">
        <v>10</v>
      </c>
      <c r="G13" s="51">
        <v>55.26</v>
      </c>
      <c r="H13" s="51">
        <f t="shared" si="0"/>
        <v>55260</v>
      </c>
    </row>
    <row r="14" spans="2:8">
      <c r="B14" s="53"/>
      <c r="C14" s="48">
        <v>9</v>
      </c>
      <c r="D14" s="49" t="s">
        <v>18</v>
      </c>
      <c r="E14" s="50">
        <v>1000</v>
      </c>
      <c r="F14" s="50" t="s">
        <v>10</v>
      </c>
      <c r="G14" s="51">
        <v>57.73</v>
      </c>
      <c r="H14" s="51">
        <f t="shared" si="0"/>
        <v>57730</v>
      </c>
    </row>
    <row r="15" spans="2:8">
      <c r="B15" s="53"/>
      <c r="C15" s="48">
        <v>10</v>
      </c>
      <c r="D15" s="49" t="s">
        <v>19</v>
      </c>
      <c r="E15" s="50">
        <v>5000</v>
      </c>
      <c r="F15" s="50" t="s">
        <v>10</v>
      </c>
      <c r="G15" s="51">
        <v>119.72</v>
      </c>
      <c r="H15" s="51">
        <f t="shared" si="0"/>
        <v>598600</v>
      </c>
    </row>
    <row r="16" spans="2:8">
      <c r="B16" s="53"/>
      <c r="C16" s="48">
        <v>11</v>
      </c>
      <c r="D16" s="49" t="s">
        <v>20</v>
      </c>
      <c r="E16" s="50">
        <v>1500</v>
      </c>
      <c r="F16" s="50" t="s">
        <v>10</v>
      </c>
      <c r="G16" s="51">
        <v>95.02</v>
      </c>
      <c r="H16" s="51">
        <f t="shared" si="0"/>
        <v>142530</v>
      </c>
    </row>
    <row r="17" spans="2:8">
      <c r="B17" s="53"/>
      <c r="C17" s="48">
        <v>12</v>
      </c>
      <c r="D17" s="49" t="s">
        <v>21</v>
      </c>
      <c r="E17" s="50">
        <v>5000</v>
      </c>
      <c r="F17" s="50" t="s">
        <v>22</v>
      </c>
      <c r="G17" s="51">
        <v>2.81</v>
      </c>
      <c r="H17" s="51">
        <f t="shared" si="0"/>
        <v>14050</v>
      </c>
    </row>
    <row r="18" spans="2:8">
      <c r="B18" s="53"/>
      <c r="C18" s="48">
        <v>13</v>
      </c>
      <c r="D18" s="49" t="s">
        <v>23</v>
      </c>
      <c r="E18" s="50">
        <v>12000</v>
      </c>
      <c r="F18" s="50" t="s">
        <v>10</v>
      </c>
      <c r="G18" s="51">
        <v>36.06</v>
      </c>
      <c r="H18" s="51">
        <f t="shared" si="0"/>
        <v>432720</v>
      </c>
    </row>
    <row r="19" spans="2:8">
      <c r="B19" s="53"/>
      <c r="C19" s="48">
        <v>14</v>
      </c>
      <c r="D19" s="49" t="s">
        <v>24</v>
      </c>
      <c r="E19" s="50">
        <v>8000</v>
      </c>
      <c r="F19" s="50" t="s">
        <v>10</v>
      </c>
      <c r="G19" s="51">
        <v>103.85</v>
      </c>
      <c r="H19" s="51">
        <f t="shared" si="0"/>
        <v>830800</v>
      </c>
    </row>
    <row r="20" spans="2:8">
      <c r="B20" s="53"/>
      <c r="C20" s="48">
        <v>15</v>
      </c>
      <c r="D20" s="49" t="s">
        <v>25</v>
      </c>
      <c r="E20" s="50">
        <v>6000</v>
      </c>
      <c r="F20" s="50" t="s">
        <v>22</v>
      </c>
      <c r="G20" s="51">
        <v>49.58</v>
      </c>
      <c r="H20" s="51">
        <f t="shared" si="0"/>
        <v>297480</v>
      </c>
    </row>
    <row r="21" spans="2:8">
      <c r="B21" s="53"/>
      <c r="C21" s="48">
        <v>16</v>
      </c>
      <c r="D21" s="49" t="s">
        <v>26</v>
      </c>
      <c r="E21" s="50">
        <v>2000</v>
      </c>
      <c r="F21" s="50" t="s">
        <v>27</v>
      </c>
      <c r="G21" s="51">
        <v>309.32</v>
      </c>
      <c r="H21" s="51">
        <f t="shared" si="0"/>
        <v>618640</v>
      </c>
    </row>
    <row r="22" spans="2:8">
      <c r="B22" s="53"/>
      <c r="C22" s="48">
        <v>17</v>
      </c>
      <c r="D22" s="49" t="s">
        <v>28</v>
      </c>
      <c r="E22" s="50">
        <v>5000</v>
      </c>
      <c r="F22" s="50" t="s">
        <v>29</v>
      </c>
      <c r="G22" s="51">
        <v>82.11</v>
      </c>
      <c r="H22" s="51">
        <f t="shared" si="0"/>
        <v>410550</v>
      </c>
    </row>
    <row r="23" spans="2:8">
      <c r="B23" s="53"/>
      <c r="C23" s="48">
        <v>18</v>
      </c>
      <c r="D23" s="49" t="s">
        <v>30</v>
      </c>
      <c r="E23" s="50">
        <v>1000</v>
      </c>
      <c r="F23" s="50" t="s">
        <v>31</v>
      </c>
      <c r="G23" s="51">
        <v>151.96</v>
      </c>
      <c r="H23" s="51">
        <f t="shared" si="0"/>
        <v>151960</v>
      </c>
    </row>
    <row r="24" spans="2:8">
      <c r="B24" s="53"/>
      <c r="C24" s="48">
        <v>19</v>
      </c>
      <c r="D24" s="49" t="s">
        <v>32</v>
      </c>
      <c r="E24" s="50">
        <v>5000</v>
      </c>
      <c r="F24" s="50" t="s">
        <v>22</v>
      </c>
      <c r="G24" s="51">
        <v>2.72</v>
      </c>
      <c r="H24" s="51">
        <f t="shared" si="0"/>
        <v>13600.000000000002</v>
      </c>
    </row>
    <row r="25" spans="2:8" ht="59.1" customHeight="1">
      <c r="B25" s="53"/>
      <c r="C25" s="48">
        <v>20</v>
      </c>
      <c r="D25" s="49" t="s">
        <v>33</v>
      </c>
      <c r="E25" s="50">
        <v>100000</v>
      </c>
      <c r="F25" s="50" t="s">
        <v>22</v>
      </c>
      <c r="G25" s="51">
        <v>1.38</v>
      </c>
      <c r="H25" s="51">
        <f t="shared" si="0"/>
        <v>138000</v>
      </c>
    </row>
    <row r="26" spans="2:8" ht="14.45" customHeight="1">
      <c r="B26" s="54" t="s">
        <v>7</v>
      </c>
      <c r="C26" s="54"/>
      <c r="D26" s="54"/>
      <c r="E26" s="54"/>
      <c r="F26" s="54"/>
      <c r="G26" s="54"/>
      <c r="H26" s="46">
        <f>SUM(H6:H25)</f>
        <v>7103015</v>
      </c>
    </row>
    <row r="27" spans="2:8" ht="15" customHeight="1"/>
    <row r="29" spans="2:8">
      <c r="H29" s="44"/>
    </row>
  </sheetData>
  <mergeCells count="3">
    <mergeCell ref="C2:H3"/>
    <mergeCell ref="B6:B25"/>
    <mergeCell ref="B26:G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943B-DA22-4796-8228-4C29A1B6E25C}">
  <dimension ref="B1:F602"/>
  <sheetViews>
    <sheetView showGridLines="0" topLeftCell="A585" workbookViewId="0">
      <selection activeCell="H600" sqref="H600"/>
    </sheetView>
  </sheetViews>
  <sheetFormatPr defaultColWidth="9.140625" defaultRowHeight="12.75"/>
  <cols>
    <col min="1" max="1" width="9.140625" style="1"/>
    <col min="2" max="2" width="51.42578125" style="1" customWidth="1"/>
    <col min="3" max="3" width="15.28515625" style="1" bestFit="1" customWidth="1"/>
    <col min="4" max="4" width="10.85546875" style="1" customWidth="1"/>
    <col min="5" max="5" width="13.85546875" style="1" customWidth="1"/>
    <col min="6" max="6" width="9.7109375" style="1" customWidth="1"/>
    <col min="7" max="16384" width="9.140625" style="1"/>
  </cols>
  <sheetData>
    <row r="1" spans="2:6" ht="28.5">
      <c r="B1" s="55" t="s">
        <v>34</v>
      </c>
      <c r="C1" s="56"/>
      <c r="D1" s="56"/>
      <c r="E1" s="56"/>
      <c r="F1" s="57"/>
    </row>
    <row r="2" spans="2:6">
      <c r="B2" s="2" t="s">
        <v>35</v>
      </c>
      <c r="C2" s="58" t="s">
        <v>36</v>
      </c>
      <c r="D2" s="59"/>
      <c r="E2" s="59"/>
      <c r="F2" s="60"/>
    </row>
    <row r="3" spans="2:6">
      <c r="B3" s="3" t="s">
        <v>37</v>
      </c>
      <c r="C3" s="4" t="s">
        <v>38</v>
      </c>
      <c r="D3" s="4" t="s">
        <v>39</v>
      </c>
      <c r="E3" s="4" t="s">
        <v>40</v>
      </c>
      <c r="F3" s="4" t="s">
        <v>41</v>
      </c>
    </row>
    <row r="4" spans="2:6">
      <c r="B4" s="5" t="s">
        <v>42</v>
      </c>
      <c r="C4" s="6">
        <v>127.735</v>
      </c>
      <c r="D4" s="6">
        <v>147.51</v>
      </c>
      <c r="E4" s="6">
        <v>179.11</v>
      </c>
      <c r="F4" s="6">
        <v>220.24</v>
      </c>
    </row>
    <row r="5" spans="2:6">
      <c r="B5" s="5" t="s">
        <v>43</v>
      </c>
      <c r="C5" s="6">
        <v>86.765000000000001</v>
      </c>
      <c r="D5" s="6">
        <v>99.89</v>
      </c>
      <c r="E5" s="6">
        <v>126.95</v>
      </c>
      <c r="F5" s="6">
        <v>166.82499999999999</v>
      </c>
    </row>
    <row r="6" spans="2:6">
      <c r="B6" s="5" t="s">
        <v>44</v>
      </c>
      <c r="C6" s="6">
        <v>54.11</v>
      </c>
      <c r="D6" s="6">
        <v>66.865000000000009</v>
      </c>
      <c r="E6" s="6">
        <v>88.974999999999994</v>
      </c>
      <c r="F6" s="6">
        <v>120.35499999999999</v>
      </c>
    </row>
    <row r="7" spans="2:6">
      <c r="B7" s="5" t="s">
        <v>45</v>
      </c>
      <c r="C7" s="6">
        <v>46.704999999999998</v>
      </c>
      <c r="D7" s="6">
        <v>54.84</v>
      </c>
      <c r="E7" s="6">
        <v>71.905000000000001</v>
      </c>
      <c r="F7" s="6">
        <v>106.78</v>
      </c>
    </row>
    <row r="8" spans="2:6">
      <c r="B8" s="5" t="s">
        <v>46</v>
      </c>
      <c r="C8" s="6">
        <v>33.549999999999997</v>
      </c>
      <c r="D8" s="6">
        <v>42.599999999999994</v>
      </c>
      <c r="E8" s="6">
        <v>57.75</v>
      </c>
      <c r="F8" s="6">
        <v>86.435000000000002</v>
      </c>
    </row>
    <row r="9" spans="2:6">
      <c r="B9" s="5" t="s">
        <v>47</v>
      </c>
      <c r="C9" s="6">
        <v>26.445</v>
      </c>
      <c r="D9" s="6">
        <v>34.825000000000003</v>
      </c>
      <c r="E9" s="6">
        <v>49.195</v>
      </c>
      <c r="F9" s="6">
        <v>74.92</v>
      </c>
    </row>
    <row r="10" spans="2:6">
      <c r="B10" s="7" t="s">
        <v>48</v>
      </c>
      <c r="C10" s="8">
        <f>ROUND(SUM(C4:F9)/24,2)</f>
        <v>90.47</v>
      </c>
      <c r="D10" s="9"/>
      <c r="E10" s="9"/>
      <c r="F10" s="9"/>
    </row>
    <row r="11" spans="2:6">
      <c r="B11" s="10" t="s">
        <v>49</v>
      </c>
      <c r="C11" s="11">
        <v>2000</v>
      </c>
      <c r="D11" s="11"/>
      <c r="E11" s="11"/>
      <c r="F11" s="11"/>
    </row>
    <row r="12" spans="2:6">
      <c r="B12" s="7" t="s">
        <v>50</v>
      </c>
      <c r="C12" s="8">
        <f>C11*C10</f>
        <v>180940</v>
      </c>
      <c r="D12" s="9"/>
      <c r="E12" s="9"/>
      <c r="F12" s="9"/>
    </row>
    <row r="13" spans="2:6">
      <c r="B13" s="2" t="s">
        <v>51</v>
      </c>
      <c r="C13" s="58" t="s">
        <v>36</v>
      </c>
      <c r="D13" s="59"/>
      <c r="E13" s="59"/>
      <c r="F13" s="60"/>
    </row>
    <row r="14" spans="2:6">
      <c r="B14" s="3" t="s">
        <v>52</v>
      </c>
      <c r="C14" s="4" t="s">
        <v>38</v>
      </c>
      <c r="D14" s="4" t="s">
        <v>39</v>
      </c>
      <c r="E14" s="4" t="s">
        <v>40</v>
      </c>
      <c r="F14" s="4" t="s">
        <v>41</v>
      </c>
    </row>
    <row r="15" spans="2:6">
      <c r="B15" s="5" t="s">
        <v>42</v>
      </c>
      <c r="C15" s="6">
        <v>363.83499999999998</v>
      </c>
      <c r="D15" s="6">
        <v>412.59500000000003</v>
      </c>
      <c r="E15" s="6">
        <v>447.47500000000002</v>
      </c>
      <c r="F15" s="6">
        <v>478.20499999999998</v>
      </c>
    </row>
    <row r="16" spans="2:6">
      <c r="B16" s="5" t="s">
        <v>43</v>
      </c>
      <c r="C16" s="6">
        <v>260.11</v>
      </c>
      <c r="D16" s="6">
        <v>302.92499999999995</v>
      </c>
      <c r="E16" s="6">
        <v>337.97</v>
      </c>
      <c r="F16" s="6">
        <v>367.3</v>
      </c>
    </row>
    <row r="17" spans="2:6">
      <c r="B17" s="5" t="s">
        <v>44</v>
      </c>
      <c r="C17" s="6">
        <v>154.63499999999999</v>
      </c>
      <c r="D17" s="6">
        <v>196.30500000000001</v>
      </c>
      <c r="E17" s="6">
        <v>229.02500000000001</v>
      </c>
      <c r="F17" s="6">
        <v>259.45</v>
      </c>
    </row>
    <row r="18" spans="2:6">
      <c r="B18" s="5" t="s">
        <v>45</v>
      </c>
      <c r="C18" s="6">
        <v>94.460000000000008</v>
      </c>
      <c r="D18" s="6">
        <v>143.55500000000001</v>
      </c>
      <c r="E18" s="6">
        <v>183.79499999999999</v>
      </c>
      <c r="F18" s="6">
        <v>211.17500000000001</v>
      </c>
    </row>
    <row r="19" spans="2:6">
      <c r="B19" s="5" t="s">
        <v>46</v>
      </c>
      <c r="C19" s="6">
        <v>76.349999999999994</v>
      </c>
      <c r="D19" s="6">
        <v>102.19</v>
      </c>
      <c r="E19" s="6">
        <v>149.845</v>
      </c>
      <c r="F19" s="6">
        <v>179.45499999999998</v>
      </c>
    </row>
    <row r="20" spans="2:6">
      <c r="B20" s="5" t="s">
        <v>47</v>
      </c>
      <c r="C20" s="6">
        <v>50.625</v>
      </c>
      <c r="D20" s="6">
        <v>97.175000000000011</v>
      </c>
      <c r="E20" s="6">
        <v>146.215</v>
      </c>
      <c r="F20" s="6">
        <v>156.30000000000001</v>
      </c>
    </row>
    <row r="21" spans="2:6">
      <c r="B21" s="5" t="s">
        <v>53</v>
      </c>
      <c r="C21" s="8">
        <f>ROUND(SUM(C15:F20)/24,2)</f>
        <v>225.04</v>
      </c>
      <c r="D21" s="9"/>
      <c r="E21" s="9"/>
      <c r="F21" s="9"/>
    </row>
    <row r="22" spans="2:6">
      <c r="B22" s="3" t="s">
        <v>54</v>
      </c>
      <c r="C22" s="4" t="s">
        <v>38</v>
      </c>
      <c r="D22" s="4" t="s">
        <v>39</v>
      </c>
      <c r="E22" s="4" t="s">
        <v>40</v>
      </c>
      <c r="F22" s="4" t="s">
        <v>41</v>
      </c>
    </row>
    <row r="23" spans="2:6">
      <c r="B23" s="5" t="s">
        <v>42</v>
      </c>
      <c r="C23" s="6">
        <v>422.33499999999998</v>
      </c>
      <c r="D23" s="6">
        <v>458.38499999999999</v>
      </c>
      <c r="E23" s="6">
        <v>495.23</v>
      </c>
      <c r="F23" s="6">
        <v>535.81500000000005</v>
      </c>
    </row>
    <row r="24" spans="2:6">
      <c r="B24" s="5" t="s">
        <v>43</v>
      </c>
      <c r="C24" s="6">
        <v>310.01</v>
      </c>
      <c r="D24" s="6">
        <v>343.935</v>
      </c>
      <c r="E24" s="6">
        <v>379.53999999999996</v>
      </c>
      <c r="F24" s="6">
        <v>395.99</v>
      </c>
    </row>
    <row r="25" spans="2:6">
      <c r="B25" s="5" t="s">
        <v>44</v>
      </c>
      <c r="C25" s="6">
        <v>199.01499999999999</v>
      </c>
      <c r="D25" s="6">
        <v>233.535</v>
      </c>
      <c r="E25" s="6">
        <v>268.59500000000003</v>
      </c>
      <c r="F25" s="6">
        <v>306.52999999999997</v>
      </c>
    </row>
    <row r="26" spans="2:6">
      <c r="B26" s="5" t="s">
        <v>45</v>
      </c>
      <c r="C26" s="6">
        <v>144.5</v>
      </c>
      <c r="D26" s="6">
        <v>187.76999999999998</v>
      </c>
      <c r="E26" s="6">
        <v>221.58499999999998</v>
      </c>
      <c r="F26" s="6">
        <v>259.375</v>
      </c>
    </row>
    <row r="27" spans="2:6">
      <c r="B27" s="5" t="s">
        <v>46</v>
      </c>
      <c r="C27" s="6">
        <v>114.01499999999999</v>
      </c>
      <c r="D27" s="6">
        <v>150.36500000000001</v>
      </c>
      <c r="E27" s="6">
        <v>188.55</v>
      </c>
      <c r="F27" s="6">
        <v>226.32</v>
      </c>
    </row>
    <row r="28" spans="2:6">
      <c r="B28" s="5" t="s">
        <v>47</v>
      </c>
      <c r="C28" s="6">
        <v>109.8</v>
      </c>
      <c r="D28" s="6">
        <v>136.065</v>
      </c>
      <c r="E28" s="6">
        <v>166.89500000000001</v>
      </c>
      <c r="F28" s="6">
        <v>202.17000000000002</v>
      </c>
    </row>
    <row r="29" spans="2:6">
      <c r="B29" s="5" t="s">
        <v>53</v>
      </c>
      <c r="C29" s="8">
        <f>ROUND(SUM(C23:F28)/24,2)</f>
        <v>269.01</v>
      </c>
      <c r="D29" s="9"/>
      <c r="E29" s="9"/>
      <c r="F29" s="9"/>
    </row>
    <row r="30" spans="2:6">
      <c r="B30" s="3" t="s">
        <v>55</v>
      </c>
      <c r="C30" s="4" t="s">
        <v>38</v>
      </c>
      <c r="D30" s="4" t="s">
        <v>39</v>
      </c>
      <c r="E30" s="4" t="s">
        <v>40</v>
      </c>
      <c r="F30" s="4" t="s">
        <v>41</v>
      </c>
    </row>
    <row r="31" spans="2:6">
      <c r="B31" s="5" t="s">
        <v>42</v>
      </c>
      <c r="C31" s="6">
        <v>485.09499999999997</v>
      </c>
      <c r="D31" s="6">
        <v>526.1</v>
      </c>
      <c r="E31" s="6">
        <v>567.98</v>
      </c>
      <c r="F31" s="6">
        <v>616.47</v>
      </c>
    </row>
    <row r="32" spans="2:6">
      <c r="B32" s="5" t="s">
        <v>43</v>
      </c>
      <c r="C32" s="6">
        <v>352.92</v>
      </c>
      <c r="D32" s="6">
        <v>391.35500000000002</v>
      </c>
      <c r="E32" s="6">
        <v>432.07500000000005</v>
      </c>
      <c r="F32" s="6">
        <v>449.44499999999994</v>
      </c>
    </row>
    <row r="33" spans="2:6">
      <c r="B33" s="5" t="s">
        <v>44</v>
      </c>
      <c r="C33" s="6">
        <v>222.97500000000002</v>
      </c>
      <c r="D33" s="6">
        <v>262.35500000000002</v>
      </c>
      <c r="E33" s="6">
        <v>302.49</v>
      </c>
      <c r="F33" s="6">
        <v>345.67499999999995</v>
      </c>
    </row>
    <row r="34" spans="2:6">
      <c r="B34" s="5" t="s">
        <v>45</v>
      </c>
      <c r="C34" s="6">
        <v>172.18</v>
      </c>
      <c r="D34" s="6">
        <v>210.57</v>
      </c>
      <c r="E34" s="6">
        <v>249.62</v>
      </c>
      <c r="F34" s="6">
        <v>291.995</v>
      </c>
    </row>
    <row r="35" spans="2:6">
      <c r="B35" s="5" t="s">
        <v>46</v>
      </c>
      <c r="C35" s="6">
        <v>142.52000000000001</v>
      </c>
      <c r="D35" s="6">
        <v>174.59</v>
      </c>
      <c r="E35" s="6">
        <v>213.32499999999999</v>
      </c>
      <c r="F35" s="6">
        <v>253.77</v>
      </c>
    </row>
    <row r="36" spans="2:6">
      <c r="B36" s="5" t="s">
        <v>47</v>
      </c>
      <c r="C36" s="6">
        <v>134.905</v>
      </c>
      <c r="D36" s="6">
        <v>157.79</v>
      </c>
      <c r="E36" s="6">
        <v>186.89</v>
      </c>
      <c r="F36" s="6">
        <v>226.07999999999998</v>
      </c>
    </row>
    <row r="37" spans="2:6">
      <c r="B37" s="5" t="s">
        <v>53</v>
      </c>
      <c r="C37" s="8">
        <f>ROUND(SUM(C31:F36)/24,2)</f>
        <v>307.05</v>
      </c>
      <c r="D37" s="9"/>
      <c r="E37" s="9"/>
      <c r="F37" s="9"/>
    </row>
    <row r="38" spans="2:6">
      <c r="B38" s="7" t="s">
        <v>56</v>
      </c>
      <c r="C38" s="8">
        <f>MEDIAN(C37,C29,C21)</f>
        <v>269.01</v>
      </c>
      <c r="D38" s="12"/>
      <c r="E38" s="12"/>
      <c r="F38" s="12"/>
    </row>
    <row r="39" spans="2:6">
      <c r="B39" s="10" t="s">
        <v>49</v>
      </c>
      <c r="C39" s="13">
        <v>6000</v>
      </c>
      <c r="D39" s="13"/>
      <c r="E39" s="13"/>
      <c r="F39" s="13"/>
    </row>
    <row r="40" spans="2:6">
      <c r="B40" s="7" t="s">
        <v>50</v>
      </c>
      <c r="C40" s="8">
        <f>C39*C38</f>
        <v>1614060</v>
      </c>
      <c r="D40" s="9"/>
      <c r="E40" s="9"/>
      <c r="F40" s="9"/>
    </row>
    <row r="41" spans="2:6">
      <c r="B41" s="9" t="s">
        <v>57</v>
      </c>
      <c r="C41" s="58" t="s">
        <v>36</v>
      </c>
      <c r="D41" s="59"/>
      <c r="E41" s="59"/>
      <c r="F41" s="60"/>
    </row>
    <row r="42" spans="2:6">
      <c r="B42" s="3" t="s">
        <v>58</v>
      </c>
      <c r="C42" s="4" t="s">
        <v>38</v>
      </c>
      <c r="D42" s="4" t="s">
        <v>39</v>
      </c>
      <c r="E42" s="4" t="s">
        <v>40</v>
      </c>
      <c r="F42" s="4" t="s">
        <v>41</v>
      </c>
    </row>
    <row r="43" spans="2:6">
      <c r="B43" s="5" t="s">
        <v>59</v>
      </c>
      <c r="C43" s="6">
        <v>308.995</v>
      </c>
      <c r="D43" s="6">
        <v>348.69</v>
      </c>
      <c r="E43" s="6">
        <v>376.96000000000004</v>
      </c>
      <c r="F43" s="6">
        <v>401.41500000000002</v>
      </c>
    </row>
    <row r="44" spans="2:6">
      <c r="B44" s="5" t="s">
        <v>60</v>
      </c>
      <c r="C44" s="6">
        <v>226.17500000000001</v>
      </c>
      <c r="D44" s="6">
        <v>270.51499999999999</v>
      </c>
      <c r="E44" s="6">
        <v>299.96499999999997</v>
      </c>
      <c r="F44" s="6">
        <v>328.65</v>
      </c>
    </row>
    <row r="45" spans="2:6">
      <c r="B45" s="5" t="s">
        <v>44</v>
      </c>
      <c r="C45" s="6">
        <v>126.755</v>
      </c>
      <c r="D45" s="6">
        <v>167.01</v>
      </c>
      <c r="E45" s="6">
        <v>195.35500000000002</v>
      </c>
      <c r="F45" s="6">
        <v>222.065</v>
      </c>
    </row>
    <row r="46" spans="2:6">
      <c r="B46" s="5" t="s">
        <v>61</v>
      </c>
      <c r="C46" s="6">
        <v>101.565</v>
      </c>
      <c r="D46" s="6">
        <v>113.37</v>
      </c>
      <c r="E46" s="6">
        <v>122.715</v>
      </c>
      <c r="F46" s="6">
        <v>135.63999999999999</v>
      </c>
    </row>
    <row r="47" spans="2:6">
      <c r="B47" s="5" t="s">
        <v>46</v>
      </c>
      <c r="C47" s="6">
        <v>93.174999999999997</v>
      </c>
      <c r="D47" s="6">
        <v>107.07</v>
      </c>
      <c r="E47" s="6">
        <v>111.125</v>
      </c>
      <c r="F47" s="6">
        <v>122.22499999999999</v>
      </c>
    </row>
    <row r="48" spans="2:6">
      <c r="B48" s="5" t="s">
        <v>47</v>
      </c>
      <c r="C48" s="6">
        <v>57.204999999999998</v>
      </c>
      <c r="D48" s="6">
        <v>67.81</v>
      </c>
      <c r="E48" s="6">
        <v>76.14</v>
      </c>
      <c r="F48" s="6">
        <v>100.72</v>
      </c>
    </row>
    <row r="49" spans="2:6">
      <c r="B49" s="5" t="s">
        <v>53</v>
      </c>
      <c r="C49" s="8">
        <f>ROUND(SUM(C43:F48)/24,2)</f>
        <v>186.72</v>
      </c>
      <c r="D49" s="9"/>
      <c r="E49" s="9"/>
      <c r="F49" s="9"/>
    </row>
    <row r="50" spans="2:6">
      <c r="B50" s="3" t="s">
        <v>62</v>
      </c>
      <c r="C50" s="4" t="s">
        <v>38</v>
      </c>
      <c r="D50" s="4" t="s">
        <v>39</v>
      </c>
      <c r="E50" s="4" t="s">
        <v>40</v>
      </c>
      <c r="F50" s="4" t="s">
        <v>41</v>
      </c>
    </row>
    <row r="51" spans="2:6">
      <c r="B51" s="5" t="s">
        <v>59</v>
      </c>
      <c r="C51" s="6">
        <v>345.12</v>
      </c>
      <c r="D51" s="6">
        <v>372.61500000000001</v>
      </c>
      <c r="E51" s="6">
        <v>408.46000000000004</v>
      </c>
      <c r="F51" s="6">
        <v>427.05</v>
      </c>
    </row>
    <row r="52" spans="2:6">
      <c r="B52" s="5" t="s">
        <v>60</v>
      </c>
      <c r="C52" s="6">
        <v>255.2</v>
      </c>
      <c r="D52" s="6">
        <v>306.44499999999999</v>
      </c>
      <c r="E52" s="6">
        <v>330.69499999999999</v>
      </c>
      <c r="F52" s="6">
        <v>349.66999999999996</v>
      </c>
    </row>
    <row r="53" spans="2:6">
      <c r="B53" s="5" t="s">
        <v>44</v>
      </c>
      <c r="C53" s="6">
        <v>164.85</v>
      </c>
      <c r="D53" s="6">
        <v>197.565</v>
      </c>
      <c r="E53" s="6">
        <v>224.65500000000003</v>
      </c>
      <c r="F53" s="6">
        <v>230.595</v>
      </c>
    </row>
    <row r="54" spans="2:6">
      <c r="B54" s="5" t="s">
        <v>61</v>
      </c>
      <c r="C54" s="6">
        <v>132.505</v>
      </c>
      <c r="D54" s="6">
        <v>145.905</v>
      </c>
      <c r="E54" s="6">
        <v>154.97499999999999</v>
      </c>
      <c r="F54" s="6">
        <v>167.61500000000001</v>
      </c>
    </row>
    <row r="55" spans="2:6">
      <c r="B55" s="5" t="s">
        <v>46</v>
      </c>
      <c r="C55" s="6">
        <v>123.145</v>
      </c>
      <c r="D55" s="6">
        <v>138.755</v>
      </c>
      <c r="E55" s="6">
        <v>144.97500000000002</v>
      </c>
      <c r="F55" s="6">
        <v>152.61000000000001</v>
      </c>
    </row>
    <row r="56" spans="2:6">
      <c r="B56" s="5" t="s">
        <v>47</v>
      </c>
      <c r="C56" s="6">
        <v>100.375</v>
      </c>
      <c r="D56" s="6">
        <v>115.58500000000001</v>
      </c>
      <c r="E56" s="6">
        <v>126.955</v>
      </c>
      <c r="F56" s="6">
        <v>132.79</v>
      </c>
    </row>
    <row r="57" spans="2:6">
      <c r="B57" s="5" t="s">
        <v>53</v>
      </c>
      <c r="C57" s="8">
        <f>ROUND(SUM(C51:F56)/24,2)</f>
        <v>218.71</v>
      </c>
      <c r="D57" s="9"/>
      <c r="E57" s="9"/>
      <c r="F57" s="9"/>
    </row>
    <row r="58" spans="2:6">
      <c r="B58" s="3" t="s">
        <v>63</v>
      </c>
      <c r="C58" s="4" t="s">
        <v>38</v>
      </c>
      <c r="D58" s="4" t="s">
        <v>39</v>
      </c>
      <c r="E58" s="4" t="s">
        <v>40</v>
      </c>
      <c r="F58" s="4" t="s">
        <v>41</v>
      </c>
    </row>
    <row r="59" spans="2:6">
      <c r="B59" s="5" t="s">
        <v>59</v>
      </c>
      <c r="C59" s="6">
        <v>432.32</v>
      </c>
      <c r="D59" s="6">
        <v>450.19</v>
      </c>
      <c r="E59" s="6">
        <v>493.755</v>
      </c>
      <c r="F59" s="6">
        <v>523.66499999999996</v>
      </c>
    </row>
    <row r="60" spans="2:6">
      <c r="B60" s="5" t="s">
        <v>60</v>
      </c>
      <c r="C60" s="6">
        <v>320.875</v>
      </c>
      <c r="D60" s="6">
        <v>370.43</v>
      </c>
      <c r="E60" s="6">
        <v>399.89499999999998</v>
      </c>
      <c r="F60" s="6">
        <v>429.46500000000003</v>
      </c>
    </row>
    <row r="61" spans="2:6">
      <c r="B61" s="5" t="s">
        <v>44</v>
      </c>
      <c r="C61" s="6">
        <v>208.43</v>
      </c>
      <c r="D61" s="6">
        <v>238.04</v>
      </c>
      <c r="E61" s="6">
        <v>271</v>
      </c>
      <c r="F61" s="6">
        <v>281.88</v>
      </c>
    </row>
    <row r="62" spans="2:6">
      <c r="B62" s="5" t="s">
        <v>61</v>
      </c>
      <c r="C62" s="6">
        <v>169.69</v>
      </c>
      <c r="D62" s="6">
        <v>175.30500000000001</v>
      </c>
      <c r="E62" s="6">
        <v>186.32999999999998</v>
      </c>
      <c r="F62" s="6">
        <v>204.86</v>
      </c>
    </row>
    <row r="63" spans="2:6">
      <c r="B63" s="5" t="s">
        <v>46</v>
      </c>
      <c r="C63" s="6">
        <v>159.41500000000002</v>
      </c>
      <c r="D63" s="6">
        <v>167.76999999999998</v>
      </c>
      <c r="E63" s="6">
        <v>175.29499999999999</v>
      </c>
      <c r="F63" s="6">
        <v>189.745</v>
      </c>
    </row>
    <row r="64" spans="2:6">
      <c r="B64" s="5" t="s">
        <v>47</v>
      </c>
      <c r="C64" s="6">
        <v>131.29</v>
      </c>
      <c r="D64" s="6">
        <v>139.83500000000001</v>
      </c>
      <c r="E64" s="6">
        <v>153.67500000000001</v>
      </c>
      <c r="F64" s="6">
        <v>166.37</v>
      </c>
    </row>
    <row r="65" spans="2:6">
      <c r="B65" s="5" t="s">
        <v>53</v>
      </c>
      <c r="C65" s="8">
        <f>ROUND(SUM(C59:F64)/24,2)</f>
        <v>268.31</v>
      </c>
      <c r="D65" s="9"/>
      <c r="E65" s="9"/>
      <c r="F65" s="9"/>
    </row>
    <row r="66" spans="2:6">
      <c r="B66" s="7" t="s">
        <v>64</v>
      </c>
      <c r="C66" s="12">
        <f>ROUND((C65+C57+C49)/3,2)</f>
        <v>224.58</v>
      </c>
      <c r="D66" s="12"/>
      <c r="E66" s="12"/>
      <c r="F66" s="12"/>
    </row>
    <row r="67" spans="2:6">
      <c r="B67" s="10" t="s">
        <v>49</v>
      </c>
      <c r="C67" s="13">
        <v>4000</v>
      </c>
      <c r="D67" s="13"/>
      <c r="E67" s="13"/>
      <c r="F67" s="13"/>
    </row>
    <row r="68" spans="2:6" ht="15.75" customHeight="1">
      <c r="B68" s="7" t="s">
        <v>50</v>
      </c>
      <c r="C68" s="8">
        <f>C67*C66</f>
        <v>898320</v>
      </c>
      <c r="D68" s="9"/>
      <c r="E68" s="9"/>
      <c r="F68" s="9"/>
    </row>
    <row r="69" spans="2:6">
      <c r="B69" s="2" t="s">
        <v>65</v>
      </c>
      <c r="C69" s="58" t="s">
        <v>36</v>
      </c>
      <c r="D69" s="59"/>
      <c r="E69" s="59"/>
      <c r="F69" s="60"/>
    </row>
    <row r="70" spans="2:6">
      <c r="B70" s="3" t="s">
        <v>66</v>
      </c>
      <c r="C70" s="4" t="s">
        <v>38</v>
      </c>
      <c r="D70" s="4" t="s">
        <v>39</v>
      </c>
      <c r="E70" s="4" t="s">
        <v>40</v>
      </c>
      <c r="F70" s="4" t="s">
        <v>41</v>
      </c>
    </row>
    <row r="71" spans="2:6">
      <c r="B71" s="5" t="s">
        <v>59</v>
      </c>
      <c r="C71" s="6">
        <v>109.02500000000001</v>
      </c>
      <c r="D71" s="6">
        <v>126.64</v>
      </c>
      <c r="E71" s="6">
        <v>141.51</v>
      </c>
      <c r="F71" s="6">
        <v>163.95</v>
      </c>
    </row>
    <row r="72" spans="2:6">
      <c r="B72" s="5" t="s">
        <v>60</v>
      </c>
      <c r="C72" s="6">
        <v>101.55500000000001</v>
      </c>
      <c r="D72" s="6">
        <v>111.47499999999999</v>
      </c>
      <c r="E72" s="6">
        <v>123.655</v>
      </c>
      <c r="F72" s="6">
        <v>142.005</v>
      </c>
    </row>
    <row r="73" spans="2:6">
      <c r="B73" s="5" t="s">
        <v>44</v>
      </c>
      <c r="C73" s="6">
        <v>80.765000000000001</v>
      </c>
      <c r="D73" s="6">
        <v>88.585000000000008</v>
      </c>
      <c r="E73" s="6">
        <v>98.224999999999994</v>
      </c>
      <c r="F73" s="6">
        <v>112.845</v>
      </c>
    </row>
    <row r="74" spans="2:6">
      <c r="B74" s="5" t="s">
        <v>61</v>
      </c>
      <c r="C74" s="6">
        <v>62.44</v>
      </c>
      <c r="D74" s="6">
        <v>68.42</v>
      </c>
      <c r="E74" s="6">
        <v>75.8</v>
      </c>
      <c r="F74" s="6">
        <v>87.16</v>
      </c>
    </row>
    <row r="75" spans="2:6">
      <c r="B75" s="5" t="s">
        <v>46</v>
      </c>
      <c r="C75" s="6">
        <v>49.545000000000002</v>
      </c>
      <c r="D75" s="6">
        <v>54.260000000000005</v>
      </c>
      <c r="E75" s="6">
        <v>60.065000000000005</v>
      </c>
      <c r="F75" s="6">
        <v>69.114999999999995</v>
      </c>
    </row>
    <row r="76" spans="2:6">
      <c r="B76" s="5" t="s">
        <v>47</v>
      </c>
      <c r="C76" s="6">
        <v>39.174999999999997</v>
      </c>
      <c r="D76" s="6">
        <v>42.884999999999998</v>
      </c>
      <c r="E76" s="6">
        <v>47.414999999999999</v>
      </c>
      <c r="F76" s="6">
        <v>54.605000000000004</v>
      </c>
    </row>
    <row r="77" spans="2:6">
      <c r="B77" s="5" t="s">
        <v>53</v>
      </c>
      <c r="C77" s="8">
        <f>ROUND(SUM(C71:F76)/24,2)</f>
        <v>87.96</v>
      </c>
      <c r="D77" s="9"/>
      <c r="E77" s="9"/>
      <c r="F77" s="9"/>
    </row>
    <row r="78" spans="2:6">
      <c r="B78" s="3" t="s">
        <v>67</v>
      </c>
      <c r="C78" s="4" t="s">
        <v>38</v>
      </c>
      <c r="D78" s="4" t="s">
        <v>39</v>
      </c>
      <c r="E78" s="4" t="s">
        <v>40</v>
      </c>
      <c r="F78" s="4" t="s">
        <v>41</v>
      </c>
    </row>
    <row r="79" spans="2:6">
      <c r="B79" s="5" t="s">
        <v>59</v>
      </c>
      <c r="C79" s="6">
        <v>137.57500000000002</v>
      </c>
      <c r="D79" s="6">
        <v>155.495</v>
      </c>
      <c r="E79" s="6">
        <v>172.83500000000004</v>
      </c>
      <c r="F79" s="6">
        <v>194.18</v>
      </c>
    </row>
    <row r="80" spans="2:6">
      <c r="B80" s="5" t="s">
        <v>60</v>
      </c>
      <c r="C80" s="6">
        <v>95.795000000000016</v>
      </c>
      <c r="D80" s="6">
        <v>126.26499999999999</v>
      </c>
      <c r="E80" s="6">
        <v>140.16</v>
      </c>
      <c r="F80" s="6">
        <v>157.495</v>
      </c>
    </row>
    <row r="81" spans="2:6">
      <c r="B81" s="5" t="s">
        <v>44</v>
      </c>
      <c r="C81" s="6">
        <v>85.045000000000002</v>
      </c>
      <c r="D81" s="6">
        <v>96.64500000000001</v>
      </c>
      <c r="E81" s="6">
        <v>107.185</v>
      </c>
      <c r="F81" s="6">
        <v>120.395</v>
      </c>
    </row>
    <row r="82" spans="2:6">
      <c r="B82" s="5" t="s">
        <v>61</v>
      </c>
      <c r="C82" s="6">
        <v>70.694999999999993</v>
      </c>
      <c r="D82" s="6">
        <v>80.5</v>
      </c>
      <c r="E82" s="6">
        <v>89.275000000000006</v>
      </c>
      <c r="F82" s="6">
        <v>100.36000000000001</v>
      </c>
    </row>
    <row r="83" spans="2:6">
      <c r="B83" s="5" t="s">
        <v>46</v>
      </c>
      <c r="C83" s="6">
        <v>59.454999999999998</v>
      </c>
      <c r="D83" s="6">
        <v>67.734999999999999</v>
      </c>
      <c r="E83" s="6">
        <v>75.08</v>
      </c>
      <c r="F83" s="6">
        <v>84.18</v>
      </c>
    </row>
    <row r="84" spans="2:6">
      <c r="B84" s="5" t="s">
        <v>47</v>
      </c>
      <c r="C84" s="6">
        <v>47.295000000000002</v>
      </c>
      <c r="D84" s="6">
        <v>53.954999999999998</v>
      </c>
      <c r="E84" s="6">
        <v>59.784999999999997</v>
      </c>
      <c r="F84" s="6">
        <v>66.894999999999996</v>
      </c>
    </row>
    <row r="85" spans="2:6">
      <c r="B85" s="5" t="s">
        <v>53</v>
      </c>
      <c r="C85" s="8">
        <f>ROUND(SUM(C79:F84)/24,2)</f>
        <v>101.85</v>
      </c>
      <c r="D85" s="9"/>
      <c r="E85" s="9"/>
      <c r="F85" s="9"/>
    </row>
    <row r="86" spans="2:6">
      <c r="B86" s="3" t="s">
        <v>68</v>
      </c>
      <c r="C86" s="4" t="s">
        <v>38</v>
      </c>
      <c r="D86" s="4" t="s">
        <v>39</v>
      </c>
      <c r="E86" s="4" t="s">
        <v>40</v>
      </c>
      <c r="F86" s="4" t="s">
        <v>41</v>
      </c>
    </row>
    <row r="87" spans="2:6">
      <c r="B87" s="5" t="s">
        <v>59</v>
      </c>
      <c r="C87" s="6">
        <v>153.73000000000002</v>
      </c>
      <c r="D87" s="6">
        <v>173.73000000000002</v>
      </c>
      <c r="E87" s="6">
        <v>193.12</v>
      </c>
      <c r="F87" s="6">
        <v>216.8</v>
      </c>
    </row>
    <row r="88" spans="2:6">
      <c r="B88" s="5" t="s">
        <v>60</v>
      </c>
      <c r="C88" s="6">
        <v>130.24</v>
      </c>
      <c r="D88" s="6">
        <v>146.6</v>
      </c>
      <c r="E88" s="6">
        <v>162.75</v>
      </c>
      <c r="F88" s="6">
        <v>182.70999999999998</v>
      </c>
    </row>
    <row r="89" spans="2:6">
      <c r="B89" s="5" t="s">
        <v>44</v>
      </c>
      <c r="C89" s="6">
        <v>101.27500000000001</v>
      </c>
      <c r="D89" s="6">
        <v>115.17</v>
      </c>
      <c r="E89" s="6">
        <v>127.80500000000001</v>
      </c>
      <c r="F89" s="6">
        <v>143.26</v>
      </c>
    </row>
    <row r="90" spans="2:6">
      <c r="B90" s="5" t="s">
        <v>61</v>
      </c>
      <c r="C90" s="6">
        <v>76.010000000000005</v>
      </c>
      <c r="D90" s="6">
        <v>86.625</v>
      </c>
      <c r="E90" s="6">
        <v>96.03</v>
      </c>
      <c r="F90" s="6">
        <v>107.72</v>
      </c>
    </row>
    <row r="91" spans="2:6">
      <c r="B91" s="5" t="s">
        <v>46</v>
      </c>
      <c r="C91" s="6">
        <v>63.209999999999994</v>
      </c>
      <c r="D91" s="6">
        <v>72.064999999999998</v>
      </c>
      <c r="E91" s="6">
        <v>79.875</v>
      </c>
      <c r="F91" s="6">
        <v>89.025000000000006</v>
      </c>
    </row>
    <row r="92" spans="2:6">
      <c r="B92" s="5" t="s">
        <v>47</v>
      </c>
      <c r="C92" s="6">
        <v>54.685000000000002</v>
      </c>
      <c r="D92" s="6">
        <v>62.379999999999995</v>
      </c>
      <c r="E92" s="6">
        <v>69.12</v>
      </c>
      <c r="F92" s="6">
        <v>77.174999999999997</v>
      </c>
    </row>
    <row r="93" spans="2:6">
      <c r="B93" s="5" t="s">
        <v>53</v>
      </c>
      <c r="C93" s="8">
        <f>ROUND(SUM(C87:F92)/24,2)</f>
        <v>115.88</v>
      </c>
      <c r="D93" s="9"/>
      <c r="E93" s="9"/>
      <c r="F93" s="9"/>
    </row>
    <row r="94" spans="2:6">
      <c r="B94" s="3" t="s">
        <v>69</v>
      </c>
      <c r="C94" s="4" t="s">
        <v>38</v>
      </c>
      <c r="D94" s="4" t="s">
        <v>39</v>
      </c>
      <c r="E94" s="4" t="s">
        <v>40</v>
      </c>
      <c r="F94" s="4" t="s">
        <v>41</v>
      </c>
    </row>
    <row r="95" spans="2:6">
      <c r="B95" s="5" t="s">
        <v>59</v>
      </c>
      <c r="C95" s="6">
        <v>176.05</v>
      </c>
      <c r="D95" s="6">
        <v>194.11</v>
      </c>
      <c r="E95" s="6">
        <v>223.94499999999999</v>
      </c>
      <c r="F95" s="6">
        <v>256.185</v>
      </c>
    </row>
    <row r="96" spans="2:6">
      <c r="B96" s="5" t="s">
        <v>60</v>
      </c>
      <c r="C96" s="6">
        <v>139.89999999999998</v>
      </c>
      <c r="D96" s="6">
        <v>153.22500000000002</v>
      </c>
      <c r="E96" s="6">
        <v>170.2</v>
      </c>
      <c r="F96" s="6">
        <v>195.30500000000001</v>
      </c>
    </row>
    <row r="97" spans="2:6">
      <c r="B97" s="5" t="s">
        <v>44</v>
      </c>
      <c r="C97" s="6">
        <v>112.625</v>
      </c>
      <c r="D97" s="6">
        <v>122.51</v>
      </c>
      <c r="E97" s="6">
        <v>135.91500000000002</v>
      </c>
      <c r="F97" s="6">
        <v>156.23000000000002</v>
      </c>
    </row>
    <row r="98" spans="2:6">
      <c r="B98" s="5" t="s">
        <v>61</v>
      </c>
      <c r="C98" s="6">
        <v>82.32</v>
      </c>
      <c r="D98" s="6">
        <v>90.6</v>
      </c>
      <c r="E98" s="6">
        <v>100.495</v>
      </c>
      <c r="F98" s="6">
        <v>115.675</v>
      </c>
    </row>
    <row r="99" spans="2:6">
      <c r="B99" s="5" t="s">
        <v>46</v>
      </c>
      <c r="C99" s="6">
        <v>70.89500000000001</v>
      </c>
      <c r="D99" s="6">
        <v>77.864999999999995</v>
      </c>
      <c r="E99" s="6">
        <v>86.300000000000011</v>
      </c>
      <c r="F99" s="6">
        <v>99.305000000000007</v>
      </c>
    </row>
    <row r="100" spans="2:6">
      <c r="B100" s="5" t="s">
        <v>47</v>
      </c>
      <c r="C100" s="6">
        <v>61.75</v>
      </c>
      <c r="D100" s="6">
        <v>67.78</v>
      </c>
      <c r="E100" s="6">
        <v>75.13</v>
      </c>
      <c r="F100" s="6">
        <v>86.465000000000003</v>
      </c>
    </row>
    <row r="101" spans="2:6">
      <c r="B101" s="5" t="s">
        <v>53</v>
      </c>
      <c r="C101" s="8">
        <f>ROUND(SUM(C95:F100)/24,2)</f>
        <v>127.12</v>
      </c>
      <c r="D101" s="9"/>
      <c r="E101" s="9"/>
      <c r="F101" s="9"/>
    </row>
    <row r="102" spans="2:6">
      <c r="B102" s="3" t="s">
        <v>70</v>
      </c>
      <c r="C102" s="4" t="s">
        <v>38</v>
      </c>
      <c r="D102" s="4" t="s">
        <v>39</v>
      </c>
      <c r="E102" s="4" t="s">
        <v>40</v>
      </c>
      <c r="F102" s="4" t="s">
        <v>41</v>
      </c>
    </row>
    <row r="103" spans="2:6">
      <c r="B103" s="5" t="s">
        <v>59</v>
      </c>
      <c r="C103" s="6">
        <v>197.02499999999998</v>
      </c>
      <c r="D103" s="6">
        <v>216.69</v>
      </c>
      <c r="E103" s="6">
        <v>249.84999999999997</v>
      </c>
      <c r="F103" s="6">
        <v>285.815</v>
      </c>
    </row>
    <row r="104" spans="2:6">
      <c r="B104" s="5" t="s">
        <v>60</v>
      </c>
      <c r="C104" s="6">
        <v>157.20499999999998</v>
      </c>
      <c r="D104" s="6">
        <v>171.8</v>
      </c>
      <c r="E104" s="6">
        <v>190.63499999999999</v>
      </c>
      <c r="F104" s="6">
        <v>218.86500000000001</v>
      </c>
    </row>
    <row r="105" spans="2:6">
      <c r="B105" s="5" t="s">
        <v>44</v>
      </c>
      <c r="C105" s="6">
        <v>126.89</v>
      </c>
      <c r="D105" s="6">
        <v>137.61500000000001</v>
      </c>
      <c r="E105" s="6">
        <v>152.75</v>
      </c>
      <c r="F105" s="6">
        <v>175.44499999999999</v>
      </c>
    </row>
    <row r="106" spans="2:6">
      <c r="B106" s="5" t="s">
        <v>61</v>
      </c>
      <c r="C106" s="6">
        <v>93</v>
      </c>
      <c r="D106" s="6">
        <v>102.105</v>
      </c>
      <c r="E106" s="6">
        <v>113.11</v>
      </c>
      <c r="F106" s="6">
        <v>130.05500000000001</v>
      </c>
    </row>
    <row r="107" spans="2:6">
      <c r="B107" s="5" t="s">
        <v>46</v>
      </c>
      <c r="C107" s="6">
        <v>80.349999999999994</v>
      </c>
      <c r="D107" s="6">
        <v>88.055000000000007</v>
      </c>
      <c r="E107" s="6">
        <v>97.555000000000007</v>
      </c>
      <c r="F107" s="6">
        <v>112.185</v>
      </c>
    </row>
    <row r="108" spans="2:6">
      <c r="B108" s="5" t="s">
        <v>47</v>
      </c>
      <c r="C108" s="6">
        <v>70.08</v>
      </c>
      <c r="D108" s="6">
        <v>76.760000000000005</v>
      </c>
      <c r="E108" s="6">
        <v>85.01</v>
      </c>
      <c r="F108" s="6">
        <v>97.775000000000006</v>
      </c>
    </row>
    <row r="109" spans="2:6">
      <c r="B109" s="5" t="s">
        <v>53</v>
      </c>
      <c r="C109" s="8">
        <f>ROUND(SUM(C103:F108)/24,2)</f>
        <v>142.78</v>
      </c>
      <c r="D109" s="9"/>
      <c r="E109" s="9"/>
      <c r="F109" s="9"/>
    </row>
    <row r="110" spans="2:6">
      <c r="B110" s="3" t="s">
        <v>71</v>
      </c>
      <c r="C110" s="4" t="s">
        <v>38</v>
      </c>
      <c r="D110" s="4" t="s">
        <v>39</v>
      </c>
      <c r="E110" s="4" t="s">
        <v>40</v>
      </c>
      <c r="F110" s="4" t="s">
        <v>41</v>
      </c>
    </row>
    <row r="111" spans="2:6">
      <c r="B111" s="5" t="s">
        <v>59</v>
      </c>
      <c r="C111" s="6">
        <v>207.435</v>
      </c>
      <c r="D111" s="6">
        <v>235.91000000000003</v>
      </c>
      <c r="E111" s="6">
        <v>271.96500000000003</v>
      </c>
      <c r="F111" s="6">
        <v>302.86</v>
      </c>
    </row>
    <row r="112" spans="2:6">
      <c r="B112" s="5" t="s">
        <v>60</v>
      </c>
      <c r="C112" s="6">
        <v>164.95499999999998</v>
      </c>
      <c r="D112" s="6">
        <v>187.09500000000003</v>
      </c>
      <c r="E112" s="6">
        <v>207.61500000000001</v>
      </c>
      <c r="F112" s="6">
        <v>231.21000000000004</v>
      </c>
    </row>
    <row r="113" spans="2:6">
      <c r="B113" s="5" t="s">
        <v>44</v>
      </c>
      <c r="C113" s="6">
        <v>133.01499999999999</v>
      </c>
      <c r="D113" s="6">
        <v>150.035</v>
      </c>
      <c r="E113" s="6">
        <v>166.42000000000002</v>
      </c>
      <c r="F113" s="6">
        <v>185.13</v>
      </c>
    </row>
    <row r="114" spans="2:6">
      <c r="B114" s="5" t="s">
        <v>61</v>
      </c>
      <c r="C114" s="6">
        <v>97.254999999999995</v>
      </c>
      <c r="D114" s="6">
        <v>111.28</v>
      </c>
      <c r="E114" s="6">
        <v>123.28</v>
      </c>
      <c r="F114" s="6">
        <v>137.23000000000002</v>
      </c>
    </row>
    <row r="115" spans="2:6">
      <c r="B115" s="5" t="s">
        <v>46</v>
      </c>
      <c r="C115" s="6">
        <v>84.01</v>
      </c>
      <c r="D115" s="6">
        <v>95.99</v>
      </c>
      <c r="E115" s="6">
        <v>106.315</v>
      </c>
      <c r="F115" s="6">
        <v>118.35</v>
      </c>
    </row>
    <row r="116" spans="2:6">
      <c r="B116" s="5" t="s">
        <v>47</v>
      </c>
      <c r="C116" s="6">
        <v>73.23</v>
      </c>
      <c r="D116" s="6">
        <v>83.685000000000002</v>
      </c>
      <c r="E116" s="6">
        <v>92.674999999999997</v>
      </c>
      <c r="F116" s="6">
        <v>103.155</v>
      </c>
    </row>
    <row r="117" spans="2:6">
      <c r="B117" s="5" t="s">
        <v>53</v>
      </c>
      <c r="C117" s="8">
        <f>ROUND(SUM(C111:F116)/24,2)</f>
        <v>152.91999999999999</v>
      </c>
      <c r="D117" s="9"/>
      <c r="E117" s="9"/>
      <c r="F117" s="9"/>
    </row>
    <row r="118" spans="2:6">
      <c r="B118" s="3" t="s">
        <v>72</v>
      </c>
      <c r="C118" s="4" t="s">
        <v>38</v>
      </c>
      <c r="D118" s="4" t="s">
        <v>39</v>
      </c>
      <c r="E118" s="4" t="s">
        <v>40</v>
      </c>
      <c r="F118" s="4" t="s">
        <v>41</v>
      </c>
    </row>
    <row r="119" spans="2:6">
      <c r="B119" s="5" t="s">
        <v>59</v>
      </c>
      <c r="C119" s="6">
        <v>224.49</v>
      </c>
      <c r="D119" s="6">
        <v>250.61999999999998</v>
      </c>
      <c r="E119" s="6">
        <v>289.65500000000003</v>
      </c>
      <c r="F119" s="6">
        <v>325.42500000000001</v>
      </c>
    </row>
    <row r="120" spans="2:6">
      <c r="B120" s="5" t="s">
        <v>60</v>
      </c>
      <c r="C120" s="6">
        <v>177.13</v>
      </c>
      <c r="D120" s="6">
        <v>196.82999999999998</v>
      </c>
      <c r="E120" s="6">
        <v>219.65499999999997</v>
      </c>
      <c r="F120" s="6">
        <v>245.13</v>
      </c>
    </row>
    <row r="121" spans="2:6">
      <c r="B121" s="5" t="s">
        <v>44</v>
      </c>
      <c r="C121" s="6">
        <v>143.80000000000001</v>
      </c>
      <c r="D121" s="6">
        <v>158.77500000000001</v>
      </c>
      <c r="E121" s="6">
        <v>177.11</v>
      </c>
      <c r="F121" s="6">
        <v>197.55500000000001</v>
      </c>
    </row>
    <row r="122" spans="2:6">
      <c r="B122" s="5" t="s">
        <v>61</v>
      </c>
      <c r="C122" s="6">
        <v>106.71000000000001</v>
      </c>
      <c r="D122" s="6">
        <v>119.125</v>
      </c>
      <c r="E122" s="6">
        <v>132.78</v>
      </c>
      <c r="F122" s="6">
        <v>148.01</v>
      </c>
    </row>
    <row r="123" spans="2:6">
      <c r="B123" s="5" t="s">
        <v>46</v>
      </c>
      <c r="C123" s="6">
        <v>92.47</v>
      </c>
      <c r="D123" s="6">
        <v>103.05000000000001</v>
      </c>
      <c r="E123" s="6">
        <v>114.85</v>
      </c>
      <c r="F123" s="6">
        <v>127.98500000000001</v>
      </c>
    </row>
    <row r="124" spans="2:6">
      <c r="B124" s="5" t="s">
        <v>47</v>
      </c>
      <c r="C124" s="6">
        <v>80.819999999999993</v>
      </c>
      <c r="D124" s="6">
        <v>90.03</v>
      </c>
      <c r="E124" s="6">
        <v>100.315</v>
      </c>
      <c r="F124" s="6">
        <v>111.77000000000001</v>
      </c>
    </row>
    <row r="125" spans="2:6">
      <c r="B125" s="5" t="s">
        <v>53</v>
      </c>
      <c r="C125" s="8">
        <f>ROUND(SUM(C119:F124)/24,2)</f>
        <v>163.92</v>
      </c>
      <c r="D125" s="9"/>
      <c r="E125" s="9"/>
      <c r="F125" s="9"/>
    </row>
    <row r="126" spans="2:6">
      <c r="B126" s="3" t="s">
        <v>73</v>
      </c>
      <c r="C126" s="4" t="s">
        <v>38</v>
      </c>
      <c r="D126" s="4" t="s">
        <v>39</v>
      </c>
      <c r="E126" s="4" t="s">
        <v>40</v>
      </c>
      <c r="F126" s="4" t="s">
        <v>41</v>
      </c>
    </row>
    <row r="127" spans="2:6">
      <c r="B127" s="5" t="s">
        <v>59</v>
      </c>
      <c r="C127" s="6">
        <v>412.83</v>
      </c>
      <c r="D127" s="6">
        <v>462.37</v>
      </c>
      <c r="E127" s="6">
        <v>539.89</v>
      </c>
      <c r="F127" s="6">
        <v>604.62</v>
      </c>
    </row>
    <row r="128" spans="2:6">
      <c r="B128" s="5" t="s">
        <v>60</v>
      </c>
      <c r="C128" s="6">
        <v>315.74</v>
      </c>
      <c r="D128" s="6">
        <v>351.78</v>
      </c>
      <c r="E128" s="6">
        <v>393.96</v>
      </c>
      <c r="F128" s="6">
        <v>441.23</v>
      </c>
    </row>
    <row r="129" spans="2:6">
      <c r="B129" s="5" t="s">
        <v>44</v>
      </c>
      <c r="C129" s="6">
        <v>249.18</v>
      </c>
      <c r="D129" s="6">
        <v>275.43</v>
      </c>
      <c r="E129" s="6">
        <v>308.49</v>
      </c>
      <c r="F129" s="6">
        <v>345.46</v>
      </c>
    </row>
    <row r="130" spans="2:6">
      <c r="B130" s="5" t="s">
        <v>61</v>
      </c>
      <c r="C130" s="6">
        <v>173.39</v>
      </c>
      <c r="D130" s="6">
        <v>194.64</v>
      </c>
      <c r="E130" s="6">
        <v>218.02</v>
      </c>
      <c r="F130" s="6">
        <v>244.18</v>
      </c>
    </row>
    <row r="131" spans="2:6">
      <c r="B131" s="5" t="s">
        <v>46</v>
      </c>
      <c r="C131" s="6">
        <v>148.08000000000001</v>
      </c>
      <c r="D131" s="6">
        <v>165.84</v>
      </c>
      <c r="E131" s="6">
        <v>185.79</v>
      </c>
      <c r="F131" s="6">
        <v>208.06</v>
      </c>
    </row>
    <row r="132" spans="2:6">
      <c r="B132" s="5" t="s">
        <v>47</v>
      </c>
      <c r="C132" s="6">
        <v>127.87</v>
      </c>
      <c r="D132" s="6">
        <v>143.18</v>
      </c>
      <c r="E132" s="6">
        <v>160.38999999999999</v>
      </c>
      <c r="F132" s="6">
        <v>179.62</v>
      </c>
    </row>
    <row r="133" spans="2:6">
      <c r="B133" s="5" t="s">
        <v>53</v>
      </c>
      <c r="C133" s="8">
        <f>ROUND(SUM(C127:F132)/24,2)</f>
        <v>285.42</v>
      </c>
      <c r="D133" s="9"/>
      <c r="E133" s="9"/>
      <c r="F133" s="9"/>
    </row>
    <row r="134" spans="2:6">
      <c r="B134" s="7" t="s">
        <v>74</v>
      </c>
      <c r="C134" s="12">
        <f>ROUND((C133+C125+C117+C109+C101+C93+C85+C77)/8,2)</f>
        <v>147.22999999999999</v>
      </c>
      <c r="D134" s="12"/>
      <c r="E134" s="12"/>
      <c r="F134" s="12"/>
    </row>
    <row r="135" spans="2:6">
      <c r="B135" s="10" t="s">
        <v>49</v>
      </c>
      <c r="C135" s="14">
        <v>16000</v>
      </c>
      <c r="D135" s="13"/>
      <c r="E135" s="13"/>
      <c r="F135" s="13"/>
    </row>
    <row r="136" spans="2:6">
      <c r="B136" s="7" t="s">
        <v>50</v>
      </c>
      <c r="C136" s="8">
        <f>C135*C134</f>
        <v>2355680</v>
      </c>
      <c r="D136" s="9"/>
      <c r="E136" s="9"/>
      <c r="F136" s="9"/>
    </row>
    <row r="137" spans="2:6">
      <c r="B137" s="9" t="s">
        <v>75</v>
      </c>
      <c r="C137" s="2" t="s">
        <v>36</v>
      </c>
      <c r="D137" s="2"/>
      <c r="E137" s="2"/>
      <c r="F137" s="2"/>
    </row>
    <row r="138" spans="2:6">
      <c r="B138" s="3" t="s">
        <v>76</v>
      </c>
      <c r="C138" s="4" t="s">
        <v>38</v>
      </c>
      <c r="D138" s="4" t="s">
        <v>39</v>
      </c>
      <c r="E138" s="4" t="s">
        <v>40</v>
      </c>
      <c r="F138" s="4" t="s">
        <v>41</v>
      </c>
    </row>
    <row r="139" spans="2:6">
      <c r="B139" s="5" t="s">
        <v>59</v>
      </c>
      <c r="C139" s="6">
        <v>339.01</v>
      </c>
      <c r="D139" s="6">
        <v>400.09</v>
      </c>
      <c r="E139" s="6">
        <v>462.37</v>
      </c>
      <c r="F139" s="6">
        <v>524.58000000000004</v>
      </c>
    </row>
    <row r="140" spans="2:6">
      <c r="B140" s="5" t="s">
        <v>60</v>
      </c>
      <c r="C140" s="6">
        <v>216.73</v>
      </c>
      <c r="D140" s="6">
        <v>257.08999999999997</v>
      </c>
      <c r="E140" s="6">
        <v>299.41000000000003</v>
      </c>
      <c r="F140" s="6">
        <v>343.14</v>
      </c>
    </row>
    <row r="141" spans="2:6">
      <c r="B141" s="5" t="s">
        <v>44</v>
      </c>
      <c r="C141" s="6">
        <v>141.47</v>
      </c>
      <c r="D141" s="6">
        <v>170.1</v>
      </c>
      <c r="E141" s="6">
        <v>199.49</v>
      </c>
      <c r="F141" s="6">
        <v>229.84</v>
      </c>
    </row>
    <row r="142" spans="2:6">
      <c r="B142" s="5" t="s">
        <v>61</v>
      </c>
      <c r="C142" s="6">
        <v>94.42</v>
      </c>
      <c r="D142" s="6">
        <v>115.67</v>
      </c>
      <c r="E142" s="6">
        <v>136.65</v>
      </c>
      <c r="F142" s="6">
        <v>158.37</v>
      </c>
    </row>
    <row r="143" spans="2:6">
      <c r="B143" s="5" t="s">
        <v>46</v>
      </c>
      <c r="C143" s="6">
        <v>63.2</v>
      </c>
      <c r="D143" s="6">
        <v>74.11</v>
      </c>
      <c r="E143" s="6">
        <v>85.2</v>
      </c>
      <c r="F143" s="6">
        <v>96.63</v>
      </c>
    </row>
    <row r="144" spans="2:6">
      <c r="B144" s="5" t="s">
        <v>47</v>
      </c>
      <c r="C144" s="6">
        <v>41.94</v>
      </c>
      <c r="D144" s="6">
        <v>48.43</v>
      </c>
      <c r="E144" s="6">
        <v>55.98</v>
      </c>
      <c r="F144" s="6">
        <v>63.93</v>
      </c>
    </row>
    <row r="145" spans="2:6">
      <c r="B145" s="5" t="s">
        <v>53</v>
      </c>
      <c r="C145" s="8">
        <f>ROUND(SUM(C139:F144)/24,2)</f>
        <v>192.41</v>
      </c>
      <c r="D145" s="9"/>
      <c r="E145" s="9"/>
      <c r="F145" s="9"/>
    </row>
    <row r="146" spans="2:6">
      <c r="B146" s="3" t="s">
        <v>77</v>
      </c>
      <c r="C146" s="4" t="s">
        <v>38</v>
      </c>
      <c r="D146" s="4" t="s">
        <v>39</v>
      </c>
      <c r="E146" s="4" t="s">
        <v>40</v>
      </c>
      <c r="F146" s="4" t="s">
        <v>41</v>
      </c>
    </row>
    <row r="147" spans="2:6">
      <c r="B147" s="5" t="s">
        <v>59</v>
      </c>
      <c r="C147" s="6">
        <v>251.02500000000001</v>
      </c>
      <c r="D147" s="6">
        <v>300.88499999999999</v>
      </c>
      <c r="E147" s="6">
        <v>345.90999999999997</v>
      </c>
      <c r="F147" s="6">
        <v>385.92</v>
      </c>
    </row>
    <row r="148" spans="2:6">
      <c r="B148" s="5" t="s">
        <v>60</v>
      </c>
      <c r="C148" s="6">
        <v>166.56</v>
      </c>
      <c r="D148" s="6">
        <v>201.04</v>
      </c>
      <c r="E148" s="6">
        <v>231.94</v>
      </c>
      <c r="F148" s="6">
        <v>260.62</v>
      </c>
    </row>
    <row r="149" spans="2:6">
      <c r="B149" s="5" t="s">
        <v>44</v>
      </c>
      <c r="C149" s="6">
        <v>114.48</v>
      </c>
      <c r="D149" s="6">
        <v>139.22999999999999</v>
      </c>
      <c r="E149" s="6">
        <v>161.315</v>
      </c>
      <c r="F149" s="6">
        <v>178.51500000000001</v>
      </c>
    </row>
    <row r="150" spans="2:6">
      <c r="B150" s="5" t="s">
        <v>61</v>
      </c>
      <c r="C150" s="6">
        <v>80.39</v>
      </c>
      <c r="D150" s="6">
        <v>99.564999999999998</v>
      </c>
      <c r="E150" s="6">
        <v>115.74000000000001</v>
      </c>
      <c r="F150" s="6">
        <v>130.56</v>
      </c>
    </row>
    <row r="151" spans="2:6">
      <c r="B151" s="5" t="s">
        <v>46</v>
      </c>
      <c r="C151" s="6">
        <v>58.005000000000003</v>
      </c>
      <c r="D151" s="6">
        <v>69.634999999999991</v>
      </c>
      <c r="E151" s="6">
        <v>78.959999999999994</v>
      </c>
      <c r="F151" s="6">
        <v>86.6</v>
      </c>
    </row>
    <row r="152" spans="2:6">
      <c r="B152" s="5" t="s">
        <v>47</v>
      </c>
      <c r="C152" s="6">
        <v>41.94</v>
      </c>
      <c r="D152" s="6">
        <v>55.370000000000005</v>
      </c>
      <c r="E152" s="6">
        <v>58.33</v>
      </c>
      <c r="F152" s="6">
        <v>63.489999999999995</v>
      </c>
    </row>
    <row r="153" spans="2:6">
      <c r="B153" s="5" t="s">
        <v>53</v>
      </c>
      <c r="C153" s="8">
        <f>ROUND(SUM(C147:F152)/24,2)</f>
        <v>153.16999999999999</v>
      </c>
      <c r="D153" s="9"/>
      <c r="E153" s="9"/>
      <c r="F153" s="9"/>
    </row>
    <row r="154" spans="2:6">
      <c r="B154" s="3" t="s">
        <v>78</v>
      </c>
      <c r="C154" s="4" t="s">
        <v>38</v>
      </c>
      <c r="D154" s="4" t="s">
        <v>39</v>
      </c>
      <c r="E154" s="4" t="s">
        <v>40</v>
      </c>
      <c r="F154" s="4" t="s">
        <v>41</v>
      </c>
    </row>
    <row r="155" spans="2:6">
      <c r="B155" s="5" t="s">
        <v>59</v>
      </c>
      <c r="C155" s="6">
        <v>268.29500000000002</v>
      </c>
      <c r="D155" s="6">
        <v>314.18999999999994</v>
      </c>
      <c r="E155" s="6">
        <v>361.03499999999997</v>
      </c>
      <c r="F155" s="6">
        <v>410.75</v>
      </c>
    </row>
    <row r="156" spans="2:6">
      <c r="B156" s="5" t="s">
        <v>60</v>
      </c>
      <c r="C156" s="6">
        <v>178.66000000000003</v>
      </c>
      <c r="D156" s="6">
        <v>210.05500000000001</v>
      </c>
      <c r="E156" s="6">
        <v>242.255</v>
      </c>
      <c r="F156" s="6">
        <v>278</v>
      </c>
    </row>
    <row r="157" spans="2:6">
      <c r="B157" s="5" t="s">
        <v>44</v>
      </c>
      <c r="C157" s="6">
        <v>123.94499999999999</v>
      </c>
      <c r="D157" s="6">
        <v>145.78</v>
      </c>
      <c r="E157" s="6">
        <v>168.80500000000001</v>
      </c>
      <c r="F157" s="6">
        <v>191.22500000000002</v>
      </c>
    </row>
    <row r="158" spans="2:6">
      <c r="B158" s="5" t="s">
        <v>61</v>
      </c>
      <c r="C158" s="6">
        <v>87.984999999999999</v>
      </c>
      <c r="D158" s="6">
        <v>104.85</v>
      </c>
      <c r="E158" s="6">
        <v>121.73500000000001</v>
      </c>
      <c r="F158" s="6">
        <v>140.55000000000001</v>
      </c>
    </row>
    <row r="159" spans="2:6">
      <c r="B159" s="5" t="s">
        <v>46</v>
      </c>
      <c r="C159" s="6">
        <v>64.209999999999994</v>
      </c>
      <c r="D159" s="6">
        <v>73.664999999999992</v>
      </c>
      <c r="E159" s="6">
        <v>83.44</v>
      </c>
      <c r="F159" s="6">
        <v>94.77000000000001</v>
      </c>
    </row>
    <row r="160" spans="2:6">
      <c r="B160" s="5" t="s">
        <v>47</v>
      </c>
      <c r="C160" s="6">
        <v>46.954999999999998</v>
      </c>
      <c r="D160" s="6">
        <v>58.72</v>
      </c>
      <c r="E160" s="6">
        <v>61.92</v>
      </c>
      <c r="F160" s="6">
        <v>70.454999999999998</v>
      </c>
    </row>
    <row r="161" spans="2:6">
      <c r="B161" s="5" t="s">
        <v>53</v>
      </c>
      <c r="C161" s="8">
        <f>ROUND(SUM(C155:F160)/24,2)</f>
        <v>162.59</v>
      </c>
      <c r="D161" s="9"/>
      <c r="E161" s="9"/>
      <c r="F161" s="9"/>
    </row>
    <row r="162" spans="2:6">
      <c r="B162" s="7" t="s">
        <v>79</v>
      </c>
      <c r="C162" s="12">
        <f>ROUND((C161+C153+C145)/3,2)</f>
        <v>169.39</v>
      </c>
      <c r="D162" s="12"/>
      <c r="E162" s="12"/>
      <c r="F162" s="12"/>
    </row>
    <row r="163" spans="2:6">
      <c r="B163" s="10" t="s">
        <v>49</v>
      </c>
      <c r="C163" s="13">
        <v>3000</v>
      </c>
      <c r="D163" s="13"/>
      <c r="E163" s="13"/>
      <c r="F163" s="13"/>
    </row>
    <row r="164" spans="2:6">
      <c r="B164" s="7" t="s">
        <v>50</v>
      </c>
      <c r="C164" s="8">
        <f>C163*C162</f>
        <v>508169.99999999994</v>
      </c>
      <c r="D164" s="9"/>
      <c r="E164" s="9"/>
      <c r="F164" s="9"/>
    </row>
    <row r="165" spans="2:6">
      <c r="B165" s="2" t="s">
        <v>80</v>
      </c>
      <c r="C165" s="2" t="s">
        <v>36</v>
      </c>
      <c r="D165" s="2"/>
      <c r="E165" s="2"/>
      <c r="F165" s="2"/>
    </row>
    <row r="166" spans="2:6">
      <c r="B166" s="3" t="s">
        <v>81</v>
      </c>
      <c r="C166" s="4" t="s">
        <v>38</v>
      </c>
      <c r="D166" s="4" t="s">
        <v>39</v>
      </c>
      <c r="E166" s="4" t="s">
        <v>40</v>
      </c>
      <c r="F166" s="4" t="s">
        <v>41</v>
      </c>
    </row>
    <row r="167" spans="2:6">
      <c r="B167" s="5" t="s">
        <v>59</v>
      </c>
      <c r="C167" s="6">
        <v>81.974999999999994</v>
      </c>
      <c r="D167" s="6">
        <v>104.52500000000001</v>
      </c>
      <c r="E167" s="6">
        <v>120.07500000000002</v>
      </c>
      <c r="F167" s="6">
        <v>137.26999999999998</v>
      </c>
    </row>
    <row r="168" spans="2:6">
      <c r="B168" s="5" t="s">
        <v>60</v>
      </c>
      <c r="C168" s="6">
        <v>56.575000000000003</v>
      </c>
      <c r="D168" s="6">
        <v>72.825000000000003</v>
      </c>
      <c r="E168" s="6">
        <v>83.76</v>
      </c>
      <c r="F168" s="6">
        <v>97.875</v>
      </c>
    </row>
    <row r="169" spans="2:6">
      <c r="B169" s="5" t="s">
        <v>44</v>
      </c>
      <c r="C169" s="6">
        <v>38.564999999999998</v>
      </c>
      <c r="D169" s="6">
        <v>53.125</v>
      </c>
      <c r="E169" s="6">
        <v>63.094999999999999</v>
      </c>
      <c r="F169" s="6">
        <v>75.114999999999995</v>
      </c>
    </row>
    <row r="170" spans="2:6">
      <c r="B170" s="5" t="s">
        <v>61</v>
      </c>
      <c r="C170" s="6">
        <v>32.085000000000001</v>
      </c>
      <c r="D170" s="6">
        <v>43.65</v>
      </c>
      <c r="E170" s="6">
        <v>51.540000000000006</v>
      </c>
      <c r="F170" s="6">
        <v>61.67</v>
      </c>
    </row>
    <row r="171" spans="2:6">
      <c r="B171" s="5" t="s">
        <v>46</v>
      </c>
      <c r="C171" s="6">
        <v>26.835000000000001</v>
      </c>
      <c r="D171" s="6">
        <v>32.895000000000003</v>
      </c>
      <c r="E171" s="6">
        <v>41.615000000000002</v>
      </c>
      <c r="F171" s="6">
        <v>48.795000000000002</v>
      </c>
    </row>
    <row r="172" spans="2:6">
      <c r="B172" s="5" t="s">
        <v>47</v>
      </c>
      <c r="C172" s="6">
        <v>22.185000000000002</v>
      </c>
      <c r="D172" s="6">
        <v>27.585000000000001</v>
      </c>
      <c r="E172" s="6">
        <v>33.195</v>
      </c>
      <c r="F172" s="6">
        <v>39.42</v>
      </c>
    </row>
    <row r="173" spans="2:6">
      <c r="B173" s="5" t="s">
        <v>53</v>
      </c>
      <c r="C173" s="8">
        <f>ROUND(SUM(C167:F172)/24,2)</f>
        <v>60.26</v>
      </c>
      <c r="D173" s="9"/>
      <c r="E173" s="9"/>
      <c r="F173" s="9"/>
    </row>
    <row r="174" spans="2:6">
      <c r="B174" s="3" t="s">
        <v>82</v>
      </c>
      <c r="C174" s="4" t="s">
        <v>38</v>
      </c>
      <c r="D174" s="4" t="s">
        <v>39</v>
      </c>
      <c r="E174" s="4" t="s">
        <v>40</v>
      </c>
      <c r="F174" s="4" t="s">
        <v>41</v>
      </c>
    </row>
    <row r="175" spans="2:6">
      <c r="B175" s="5" t="s">
        <v>59</v>
      </c>
      <c r="C175" s="6">
        <v>95.31</v>
      </c>
      <c r="D175" s="6">
        <v>124.91499999999999</v>
      </c>
      <c r="E175" s="6">
        <v>141.36500000000001</v>
      </c>
      <c r="F175" s="6">
        <v>158.30500000000001</v>
      </c>
    </row>
    <row r="176" spans="2:6">
      <c r="B176" s="5" t="s">
        <v>60</v>
      </c>
      <c r="C176" s="6">
        <v>64.265000000000001</v>
      </c>
      <c r="D176" s="6">
        <v>85.694999999999993</v>
      </c>
      <c r="E176" s="6">
        <v>98.764999999999986</v>
      </c>
      <c r="F176" s="6">
        <v>109.535</v>
      </c>
    </row>
    <row r="177" spans="2:6">
      <c r="B177" s="5" t="s">
        <v>44</v>
      </c>
      <c r="C177" s="6">
        <v>46.56</v>
      </c>
      <c r="D177" s="6">
        <v>63.454999999999998</v>
      </c>
      <c r="E177" s="6">
        <v>85.960000000000008</v>
      </c>
      <c r="F177" s="6">
        <v>87.14</v>
      </c>
    </row>
    <row r="178" spans="2:6">
      <c r="B178" s="5" t="s">
        <v>61</v>
      </c>
      <c r="C178" s="6">
        <v>35.799999999999997</v>
      </c>
      <c r="D178" s="6">
        <v>49.78</v>
      </c>
      <c r="E178" s="6">
        <v>58.704999999999998</v>
      </c>
      <c r="F178" s="6">
        <v>68.540000000000006</v>
      </c>
    </row>
    <row r="179" spans="2:6">
      <c r="B179" s="5" t="s">
        <v>46</v>
      </c>
      <c r="C179" s="6">
        <v>28.035</v>
      </c>
      <c r="D179" s="6">
        <v>40.120000000000005</v>
      </c>
      <c r="E179" s="6">
        <v>45</v>
      </c>
      <c r="F179" s="6">
        <v>53.19</v>
      </c>
    </row>
    <row r="180" spans="2:6">
      <c r="B180" s="5" t="s">
        <v>47</v>
      </c>
      <c r="C180" s="6">
        <v>22.064999999999998</v>
      </c>
      <c r="D180" s="6">
        <v>30.454999999999998</v>
      </c>
      <c r="E180" s="6">
        <v>36.78</v>
      </c>
      <c r="F180" s="6">
        <v>42.305</v>
      </c>
    </row>
    <row r="181" spans="2:6">
      <c r="B181" s="5" t="s">
        <v>53</v>
      </c>
      <c r="C181" s="8">
        <f>ROUND(SUM(C175:F180)/24,2)</f>
        <v>69.67</v>
      </c>
      <c r="D181" s="9"/>
      <c r="E181" s="9"/>
      <c r="F181" s="9"/>
    </row>
    <row r="182" spans="2:6">
      <c r="B182" s="3" t="s">
        <v>83</v>
      </c>
      <c r="C182" s="4" t="s">
        <v>38</v>
      </c>
      <c r="D182" s="4" t="s">
        <v>39</v>
      </c>
      <c r="E182" s="4" t="s">
        <v>40</v>
      </c>
      <c r="F182" s="4" t="s">
        <v>41</v>
      </c>
    </row>
    <row r="183" spans="2:6">
      <c r="B183" s="5" t="s">
        <v>59</v>
      </c>
      <c r="C183" s="6">
        <v>112.65</v>
      </c>
      <c r="D183" s="6">
        <v>147.595</v>
      </c>
      <c r="E183" s="6">
        <v>167.77500000000001</v>
      </c>
      <c r="F183" s="6">
        <v>184.535</v>
      </c>
    </row>
    <row r="184" spans="2:6">
      <c r="B184" s="5" t="s">
        <v>60</v>
      </c>
      <c r="C184" s="6">
        <v>74.539999999999992</v>
      </c>
      <c r="D184" s="6">
        <v>96.974999999999994</v>
      </c>
      <c r="E184" s="6">
        <v>112.58</v>
      </c>
      <c r="F184" s="6">
        <v>127.935</v>
      </c>
    </row>
    <row r="185" spans="2:6">
      <c r="B185" s="5" t="s">
        <v>44</v>
      </c>
      <c r="C185" s="6">
        <v>54.07</v>
      </c>
      <c r="D185" s="6">
        <v>69.694999999999993</v>
      </c>
      <c r="E185" s="6">
        <v>97.415000000000006</v>
      </c>
      <c r="F185" s="6">
        <v>100.965</v>
      </c>
    </row>
    <row r="186" spans="2:6">
      <c r="B186" s="5" t="s">
        <v>61</v>
      </c>
      <c r="C186" s="6">
        <v>42.875</v>
      </c>
      <c r="D186" s="6">
        <v>55.725000000000009</v>
      </c>
      <c r="E186" s="6">
        <v>65.099999999999994</v>
      </c>
      <c r="F186" s="6">
        <v>78.444999999999993</v>
      </c>
    </row>
    <row r="187" spans="2:6">
      <c r="B187" s="5" t="s">
        <v>46</v>
      </c>
      <c r="C187" s="6">
        <v>34.700000000000003</v>
      </c>
      <c r="D187" s="6">
        <v>45.79</v>
      </c>
      <c r="E187" s="6">
        <v>51.23</v>
      </c>
      <c r="F187" s="6">
        <v>60.495000000000005</v>
      </c>
    </row>
    <row r="188" spans="2:6">
      <c r="B188" s="5" t="s">
        <v>47</v>
      </c>
      <c r="C188" s="6">
        <v>28.065000000000001</v>
      </c>
      <c r="D188" s="6">
        <v>35.835000000000001</v>
      </c>
      <c r="E188" s="6">
        <v>42.58</v>
      </c>
      <c r="F188" s="6">
        <v>49.115000000000002</v>
      </c>
    </row>
    <row r="189" spans="2:6">
      <c r="B189" s="5" t="s">
        <v>53</v>
      </c>
      <c r="C189" s="8">
        <f>ROUND(SUM(C183:F188)/24,2)</f>
        <v>80.7</v>
      </c>
      <c r="D189" s="9"/>
      <c r="E189" s="9"/>
      <c r="F189" s="9"/>
    </row>
    <row r="190" spans="2:6">
      <c r="B190" s="3" t="s">
        <v>84</v>
      </c>
      <c r="C190" s="4" t="s">
        <v>38</v>
      </c>
      <c r="D190" s="4" t="s">
        <v>39</v>
      </c>
      <c r="E190" s="4" t="s">
        <v>40</v>
      </c>
      <c r="F190" s="4" t="s">
        <v>41</v>
      </c>
    </row>
    <row r="191" spans="2:6">
      <c r="B191" s="5" t="s">
        <v>59</v>
      </c>
      <c r="C191" s="6">
        <v>116.995</v>
      </c>
      <c r="D191" s="6">
        <v>149.02999999999997</v>
      </c>
      <c r="E191" s="6">
        <v>168.63499999999999</v>
      </c>
      <c r="F191" s="6">
        <v>191.60500000000002</v>
      </c>
    </row>
    <row r="192" spans="2:6">
      <c r="B192" s="5" t="s">
        <v>60</v>
      </c>
      <c r="C192" s="6">
        <v>79.84</v>
      </c>
      <c r="D192" s="6">
        <v>103.05499999999999</v>
      </c>
      <c r="E192" s="6">
        <v>118.675</v>
      </c>
      <c r="F192" s="6">
        <v>133.55000000000001</v>
      </c>
    </row>
    <row r="193" spans="2:6">
      <c r="B193" s="5" t="s">
        <v>44</v>
      </c>
      <c r="C193" s="6">
        <v>58.475000000000001</v>
      </c>
      <c r="D193" s="6">
        <v>76.91</v>
      </c>
      <c r="E193" s="6">
        <v>103.405</v>
      </c>
      <c r="F193" s="6">
        <v>106.63</v>
      </c>
    </row>
    <row r="194" spans="2:6">
      <c r="B194" s="5" t="s">
        <v>61</v>
      </c>
      <c r="C194" s="6">
        <v>45.524999999999999</v>
      </c>
      <c r="D194" s="6">
        <v>60.625</v>
      </c>
      <c r="E194" s="6">
        <v>71.344999999999999</v>
      </c>
      <c r="F194" s="6">
        <v>84.19</v>
      </c>
    </row>
    <row r="195" spans="2:6">
      <c r="B195" s="5" t="s">
        <v>46</v>
      </c>
      <c r="C195" s="6">
        <v>36.200000000000003</v>
      </c>
      <c r="D195" s="6">
        <v>49.185000000000002</v>
      </c>
      <c r="E195" s="6">
        <v>55.17</v>
      </c>
      <c r="F195" s="6">
        <v>65.765000000000001</v>
      </c>
    </row>
    <row r="196" spans="2:6">
      <c r="B196" s="5" t="s">
        <v>47</v>
      </c>
      <c r="C196" s="6">
        <v>28.68</v>
      </c>
      <c r="D196" s="6">
        <v>37.67</v>
      </c>
      <c r="E196" s="6">
        <v>45.3</v>
      </c>
      <c r="F196" s="6">
        <v>52.61</v>
      </c>
    </row>
    <row r="197" spans="2:6">
      <c r="B197" s="5" t="s">
        <v>53</v>
      </c>
      <c r="C197" s="8">
        <f>ROUND(SUM(C191:F196)/24,2)</f>
        <v>84.96</v>
      </c>
      <c r="D197" s="9"/>
      <c r="E197" s="9"/>
      <c r="F197" s="9"/>
    </row>
    <row r="198" spans="2:6">
      <c r="B198" s="3" t="s">
        <v>85</v>
      </c>
      <c r="C198" s="4" t="s">
        <v>38</v>
      </c>
      <c r="D198" s="4" t="s">
        <v>39</v>
      </c>
      <c r="E198" s="4" t="s">
        <v>40</v>
      </c>
      <c r="F198" s="4" t="s">
        <v>41</v>
      </c>
    </row>
    <row r="199" spans="2:6">
      <c r="B199" s="5" t="s">
        <v>59</v>
      </c>
      <c r="C199" s="6">
        <v>123.15</v>
      </c>
      <c r="D199" s="6">
        <v>156.67000000000002</v>
      </c>
      <c r="E199" s="6">
        <v>177.23500000000001</v>
      </c>
      <c r="F199" s="6">
        <v>201.35</v>
      </c>
    </row>
    <row r="200" spans="2:6">
      <c r="B200" s="5" t="s">
        <v>60</v>
      </c>
      <c r="C200" s="6">
        <v>88.045000000000002</v>
      </c>
      <c r="D200" s="6">
        <v>108.6</v>
      </c>
      <c r="E200" s="6">
        <v>124.995</v>
      </c>
      <c r="F200" s="6">
        <v>140.63499999999999</v>
      </c>
    </row>
    <row r="201" spans="2:6">
      <c r="B201" s="5" t="s">
        <v>44</v>
      </c>
      <c r="C201" s="6">
        <v>65.289999999999992</v>
      </c>
      <c r="D201" s="6">
        <v>81.224999999999994</v>
      </c>
      <c r="E201" s="6">
        <v>108.955</v>
      </c>
      <c r="F201" s="6">
        <v>112.4</v>
      </c>
    </row>
    <row r="202" spans="2:6">
      <c r="B202" s="5" t="s">
        <v>61</v>
      </c>
      <c r="C202" s="6">
        <v>51.36</v>
      </c>
      <c r="D202" s="6">
        <v>64.125</v>
      </c>
      <c r="E202" s="6">
        <v>75.39</v>
      </c>
      <c r="F202" s="6">
        <v>88.905000000000001</v>
      </c>
    </row>
    <row r="203" spans="2:6">
      <c r="B203" s="5" t="s">
        <v>46</v>
      </c>
      <c r="C203" s="6">
        <v>41.234999999999999</v>
      </c>
      <c r="D203" s="6">
        <v>52.115000000000002</v>
      </c>
      <c r="E203" s="6">
        <v>58.424999999999997</v>
      </c>
      <c r="F203" s="6">
        <v>69.569999999999993</v>
      </c>
    </row>
    <row r="204" spans="2:6">
      <c r="B204" s="5" t="s">
        <v>47</v>
      </c>
      <c r="C204" s="6">
        <v>33.049999999999997</v>
      </c>
      <c r="D204" s="6">
        <v>40.004999999999995</v>
      </c>
      <c r="E204" s="6">
        <v>48.06</v>
      </c>
      <c r="F204" s="6">
        <v>55.754999999999995</v>
      </c>
    </row>
    <row r="205" spans="2:6">
      <c r="B205" s="5" t="s">
        <v>53</v>
      </c>
      <c r="C205" s="8">
        <f>ROUND(SUM(C199:F204)/24,2)</f>
        <v>90.27</v>
      </c>
      <c r="D205" s="9"/>
      <c r="E205" s="9"/>
      <c r="F205" s="9"/>
    </row>
    <row r="206" spans="2:6">
      <c r="B206" s="2" t="s">
        <v>86</v>
      </c>
      <c r="C206" s="15">
        <f>ROUND((C205+C197+C189+C181+C173)/5,5)</f>
        <v>77.171999999999997</v>
      </c>
      <c r="D206" s="15"/>
      <c r="E206" s="15"/>
      <c r="F206" s="15"/>
    </row>
    <row r="207" spans="2:6">
      <c r="B207" s="10" t="s">
        <v>49</v>
      </c>
      <c r="C207" s="13">
        <v>2000</v>
      </c>
      <c r="D207" s="13"/>
      <c r="E207" s="13"/>
      <c r="F207" s="13"/>
    </row>
    <row r="208" spans="2:6">
      <c r="B208" s="7" t="s">
        <v>50</v>
      </c>
      <c r="C208" s="8">
        <f>C207*C206</f>
        <v>154344</v>
      </c>
      <c r="D208" s="9"/>
      <c r="E208" s="9"/>
      <c r="F208" s="9"/>
    </row>
    <row r="209" spans="2:6">
      <c r="B209" s="2" t="s">
        <v>87</v>
      </c>
      <c r="C209" s="2" t="s">
        <v>36</v>
      </c>
      <c r="D209" s="2"/>
      <c r="E209" s="2"/>
      <c r="F209" s="2"/>
    </row>
    <row r="210" spans="2:6">
      <c r="B210" s="3" t="s">
        <v>88</v>
      </c>
      <c r="C210" s="4" t="s">
        <v>38</v>
      </c>
      <c r="D210" s="4" t="s">
        <v>39</v>
      </c>
      <c r="E210" s="4" t="s">
        <v>40</v>
      </c>
      <c r="F210" s="4" t="s">
        <v>41</v>
      </c>
    </row>
    <row r="211" spans="2:6">
      <c r="B211" s="5" t="s">
        <v>59</v>
      </c>
      <c r="C211" s="6">
        <v>75.23</v>
      </c>
      <c r="D211" s="6">
        <v>80.41</v>
      </c>
      <c r="E211" s="6">
        <v>99.03</v>
      </c>
      <c r="F211" s="6">
        <v>109.235</v>
      </c>
    </row>
    <row r="212" spans="2:6">
      <c r="B212" s="5" t="s">
        <v>60</v>
      </c>
      <c r="C212" s="6">
        <v>64.260000000000005</v>
      </c>
      <c r="D212" s="6">
        <v>74.724999999999994</v>
      </c>
      <c r="E212" s="6">
        <v>81.814999999999998</v>
      </c>
      <c r="F212" s="6">
        <v>94.175000000000011</v>
      </c>
    </row>
    <row r="213" spans="2:6">
      <c r="B213" s="5" t="s">
        <v>44</v>
      </c>
      <c r="C213" s="6">
        <v>55.555</v>
      </c>
      <c r="D213" s="6">
        <v>59.66</v>
      </c>
      <c r="E213" s="6">
        <v>62.674999999999997</v>
      </c>
      <c r="F213" s="6">
        <v>72.599999999999994</v>
      </c>
    </row>
    <row r="214" spans="2:6">
      <c r="B214" s="5" t="s">
        <v>61</v>
      </c>
      <c r="C214" s="6">
        <v>46.260000000000005</v>
      </c>
      <c r="D214" s="6">
        <v>49.644999999999996</v>
      </c>
      <c r="E214" s="6">
        <v>52.7</v>
      </c>
      <c r="F214" s="6">
        <v>65.06</v>
      </c>
    </row>
    <row r="215" spans="2:6">
      <c r="B215" s="5" t="s">
        <v>46</v>
      </c>
      <c r="C215" s="6">
        <v>32.085000000000001</v>
      </c>
      <c r="D215" s="6">
        <v>35.475000000000001</v>
      </c>
      <c r="E215" s="6">
        <v>39.43</v>
      </c>
      <c r="F215" s="6">
        <v>46.269999999999996</v>
      </c>
    </row>
    <row r="216" spans="2:6">
      <c r="B216" s="5" t="s">
        <v>47</v>
      </c>
      <c r="C216" s="6">
        <v>22.475000000000001</v>
      </c>
      <c r="D216" s="6">
        <v>26.19</v>
      </c>
      <c r="E216" s="6">
        <v>30.25</v>
      </c>
      <c r="F216" s="6">
        <v>36.67</v>
      </c>
    </row>
    <row r="217" spans="2:6">
      <c r="B217" s="5" t="s">
        <v>53</v>
      </c>
      <c r="C217" s="8">
        <f>ROUND(SUM(C211:F216)/24,2)</f>
        <v>58.83</v>
      </c>
      <c r="D217" s="9"/>
      <c r="E217" s="9"/>
      <c r="F217" s="9"/>
    </row>
    <row r="218" spans="2:6">
      <c r="B218" s="3" t="s">
        <v>89</v>
      </c>
      <c r="C218" s="4" t="s">
        <v>38</v>
      </c>
      <c r="D218" s="4" t="s">
        <v>39</v>
      </c>
      <c r="E218" s="4" t="s">
        <v>40</v>
      </c>
      <c r="F218" s="4" t="s">
        <v>41</v>
      </c>
    </row>
    <row r="219" spans="2:6">
      <c r="B219" s="5" t="s">
        <v>59</v>
      </c>
      <c r="C219" s="6">
        <v>78.36</v>
      </c>
      <c r="D219" s="6">
        <v>88.56</v>
      </c>
      <c r="E219" s="6">
        <v>104.68</v>
      </c>
      <c r="F219" s="6">
        <v>110.61499999999999</v>
      </c>
    </row>
    <row r="220" spans="2:6">
      <c r="B220" s="5" t="s">
        <v>60</v>
      </c>
      <c r="C220" s="6">
        <v>66.414999999999992</v>
      </c>
      <c r="D220" s="6">
        <v>79.665000000000006</v>
      </c>
      <c r="E220" s="6">
        <v>87.64500000000001</v>
      </c>
      <c r="F220" s="6">
        <v>99.60499999999999</v>
      </c>
    </row>
    <row r="221" spans="2:6">
      <c r="B221" s="5" t="s">
        <v>44</v>
      </c>
      <c r="C221" s="6">
        <v>59.774999999999999</v>
      </c>
      <c r="D221" s="6">
        <v>66.835000000000008</v>
      </c>
      <c r="E221" s="6">
        <v>71.81</v>
      </c>
      <c r="F221" s="6">
        <v>79.454999999999998</v>
      </c>
    </row>
    <row r="222" spans="2:6">
      <c r="B222" s="5" t="s">
        <v>61</v>
      </c>
      <c r="C222" s="6">
        <v>50.89</v>
      </c>
      <c r="D222" s="6">
        <v>58.03</v>
      </c>
      <c r="E222" s="6">
        <v>64.459999999999994</v>
      </c>
      <c r="F222" s="6">
        <v>69.224999999999994</v>
      </c>
    </row>
    <row r="223" spans="2:6">
      <c r="B223" s="5" t="s">
        <v>46</v>
      </c>
      <c r="C223" s="6">
        <v>34.725000000000001</v>
      </c>
      <c r="D223" s="6">
        <v>39.64</v>
      </c>
      <c r="E223" s="6">
        <v>44.325000000000003</v>
      </c>
      <c r="F223" s="6">
        <v>52.954999999999998</v>
      </c>
    </row>
    <row r="224" spans="2:6">
      <c r="B224" s="5" t="s">
        <v>47</v>
      </c>
      <c r="C224" s="6">
        <v>26.055</v>
      </c>
      <c r="D224" s="6">
        <v>31.78</v>
      </c>
      <c r="E224" s="6">
        <v>35.754999999999995</v>
      </c>
      <c r="F224" s="6">
        <v>40.015000000000001</v>
      </c>
    </row>
    <row r="225" spans="2:6">
      <c r="B225" s="5" t="s">
        <v>53</v>
      </c>
      <c r="C225" s="8">
        <f>ROUND(SUM(C219:F224)/24,2)</f>
        <v>64.22</v>
      </c>
      <c r="D225" s="9"/>
      <c r="E225" s="9"/>
      <c r="F225" s="9"/>
    </row>
    <row r="226" spans="2:6">
      <c r="B226" s="3" t="s">
        <v>90</v>
      </c>
      <c r="C226" s="4" t="s">
        <v>38</v>
      </c>
      <c r="D226" s="4" t="s">
        <v>39</v>
      </c>
      <c r="E226" s="4" t="s">
        <v>40</v>
      </c>
      <c r="F226" s="4" t="s">
        <v>41</v>
      </c>
    </row>
    <row r="227" spans="2:6">
      <c r="B227" s="5" t="s">
        <v>59</v>
      </c>
      <c r="C227" s="6">
        <v>91.72</v>
      </c>
      <c r="D227" s="6">
        <v>97.405000000000001</v>
      </c>
      <c r="E227" s="6">
        <v>107.935</v>
      </c>
      <c r="F227" s="6">
        <v>123.28999999999999</v>
      </c>
    </row>
    <row r="228" spans="2:6">
      <c r="B228" s="5" t="s">
        <v>60</v>
      </c>
      <c r="C228" s="6">
        <v>74.97999999999999</v>
      </c>
      <c r="D228" s="6">
        <v>86.490000000000009</v>
      </c>
      <c r="E228" s="6">
        <v>96.575000000000003</v>
      </c>
      <c r="F228" s="6">
        <v>106.095</v>
      </c>
    </row>
    <row r="229" spans="2:6">
      <c r="B229" s="5" t="s">
        <v>44</v>
      </c>
      <c r="C229" s="6">
        <v>63.900000000000006</v>
      </c>
      <c r="D229" s="6">
        <v>72.34</v>
      </c>
      <c r="E229" s="6">
        <v>78.754999999999995</v>
      </c>
      <c r="F229" s="6">
        <v>89.10499999999999</v>
      </c>
    </row>
    <row r="230" spans="2:6">
      <c r="B230" s="5" t="s">
        <v>61</v>
      </c>
      <c r="C230" s="6">
        <v>56.034999999999997</v>
      </c>
      <c r="D230" s="6">
        <v>60.86</v>
      </c>
      <c r="E230" s="6">
        <v>67.97</v>
      </c>
      <c r="F230" s="6">
        <v>77.295000000000002</v>
      </c>
    </row>
    <row r="231" spans="2:6">
      <c r="B231" s="5" t="s">
        <v>46</v>
      </c>
      <c r="C231" s="6">
        <v>37.92</v>
      </c>
      <c r="D231" s="6">
        <v>42.674999999999997</v>
      </c>
      <c r="E231" s="6">
        <v>50.284999999999997</v>
      </c>
      <c r="F231" s="6">
        <v>57.31</v>
      </c>
    </row>
    <row r="232" spans="2:6">
      <c r="B232" s="5" t="s">
        <v>47</v>
      </c>
      <c r="C232" s="6">
        <v>30.765000000000001</v>
      </c>
      <c r="D232" s="6">
        <v>37.545000000000002</v>
      </c>
      <c r="E232" s="6">
        <v>41.15</v>
      </c>
      <c r="F232" s="6">
        <v>47.129999999999995</v>
      </c>
    </row>
    <row r="233" spans="2:6">
      <c r="B233" s="5" t="s">
        <v>53</v>
      </c>
      <c r="C233" s="8">
        <f>ROUND(SUM(C227:F232)/24,2)</f>
        <v>70.650000000000006</v>
      </c>
      <c r="D233" s="9"/>
      <c r="E233" s="9"/>
      <c r="F233" s="9"/>
    </row>
    <row r="234" spans="2:6">
      <c r="B234" s="3" t="s">
        <v>91</v>
      </c>
      <c r="C234" s="4" t="s">
        <v>38</v>
      </c>
      <c r="D234" s="4" t="s">
        <v>39</v>
      </c>
      <c r="E234" s="4" t="s">
        <v>40</v>
      </c>
      <c r="F234" s="4" t="s">
        <v>41</v>
      </c>
    </row>
    <row r="235" spans="2:6">
      <c r="B235" s="5" t="s">
        <v>59</v>
      </c>
      <c r="C235" s="6">
        <v>105.69500000000001</v>
      </c>
      <c r="D235" s="6">
        <v>116.61500000000001</v>
      </c>
      <c r="E235" s="6">
        <v>126.64</v>
      </c>
      <c r="F235" s="6">
        <v>138.91500000000002</v>
      </c>
    </row>
    <row r="236" spans="2:6">
      <c r="B236" s="5" t="s">
        <v>60</v>
      </c>
      <c r="C236" s="6">
        <v>88.224999999999994</v>
      </c>
      <c r="D236" s="6">
        <v>99.814999999999998</v>
      </c>
      <c r="E236" s="6">
        <v>109</v>
      </c>
      <c r="F236" s="6">
        <v>119.12</v>
      </c>
    </row>
    <row r="237" spans="2:6">
      <c r="B237" s="5" t="s">
        <v>44</v>
      </c>
      <c r="C237" s="6">
        <v>78.66</v>
      </c>
      <c r="D237" s="6">
        <v>88.125</v>
      </c>
      <c r="E237" s="6">
        <v>100.655</v>
      </c>
      <c r="F237" s="6">
        <v>107.79500000000002</v>
      </c>
    </row>
    <row r="238" spans="2:6">
      <c r="B238" s="5" t="s">
        <v>61</v>
      </c>
      <c r="C238" s="6">
        <v>61.730000000000004</v>
      </c>
      <c r="D238" s="6">
        <v>76.715000000000003</v>
      </c>
      <c r="E238" s="6">
        <v>87.585000000000008</v>
      </c>
      <c r="F238" s="6">
        <v>96.8</v>
      </c>
    </row>
    <row r="239" spans="2:6">
      <c r="B239" s="5" t="s">
        <v>46</v>
      </c>
      <c r="C239" s="6">
        <v>40.08</v>
      </c>
      <c r="D239" s="6">
        <v>46.975000000000001</v>
      </c>
      <c r="E239" s="6">
        <v>52.16</v>
      </c>
      <c r="F239" s="6">
        <v>56.94</v>
      </c>
    </row>
    <row r="240" spans="2:6">
      <c r="B240" s="5" t="s">
        <v>47</v>
      </c>
      <c r="C240" s="6">
        <v>32.144999999999996</v>
      </c>
      <c r="D240" s="6">
        <v>39.394999999999996</v>
      </c>
      <c r="E240" s="6">
        <v>45.21</v>
      </c>
      <c r="F240" s="6">
        <v>50.25</v>
      </c>
    </row>
    <row r="241" spans="2:6">
      <c r="B241" s="5" t="s">
        <v>53</v>
      </c>
      <c r="C241" s="8">
        <f>ROUND(SUM(C235:F240)/24,2)</f>
        <v>81.89</v>
      </c>
      <c r="D241" s="9"/>
      <c r="E241" s="9"/>
      <c r="F241" s="9"/>
    </row>
    <row r="242" spans="2:6">
      <c r="B242" s="3" t="s">
        <v>92</v>
      </c>
      <c r="C242" s="4" t="s">
        <v>38</v>
      </c>
      <c r="D242" s="4" t="s">
        <v>39</v>
      </c>
      <c r="E242" s="4" t="s">
        <v>40</v>
      </c>
      <c r="F242" s="4" t="s">
        <v>41</v>
      </c>
    </row>
    <row r="243" spans="2:6">
      <c r="B243" s="5" t="s">
        <v>59</v>
      </c>
      <c r="C243" s="6">
        <v>132.43</v>
      </c>
      <c r="D243" s="6">
        <v>140.81</v>
      </c>
      <c r="E243" s="6">
        <v>149.87</v>
      </c>
      <c r="F243" s="6">
        <v>162.69</v>
      </c>
    </row>
    <row r="244" spans="2:6">
      <c r="B244" s="5" t="s">
        <v>60</v>
      </c>
      <c r="C244" s="6">
        <v>101.67</v>
      </c>
      <c r="D244" s="6">
        <v>113.24000000000001</v>
      </c>
      <c r="E244" s="6">
        <v>127.075</v>
      </c>
      <c r="F244" s="6">
        <v>142.38499999999999</v>
      </c>
    </row>
    <row r="245" spans="2:6">
      <c r="B245" s="5" t="s">
        <v>44</v>
      </c>
      <c r="C245" s="6">
        <v>95.5</v>
      </c>
      <c r="D245" s="6">
        <v>107.44500000000001</v>
      </c>
      <c r="E245" s="6">
        <v>118.60000000000001</v>
      </c>
      <c r="F245" s="6">
        <v>124.68</v>
      </c>
    </row>
    <row r="246" spans="2:6">
      <c r="B246" s="5" t="s">
        <v>61</v>
      </c>
      <c r="C246" s="6">
        <v>70.515000000000001</v>
      </c>
      <c r="D246" s="6">
        <v>85.149999999999991</v>
      </c>
      <c r="E246" s="6">
        <v>99.12</v>
      </c>
      <c r="F246" s="6">
        <v>109.73500000000001</v>
      </c>
    </row>
    <row r="247" spans="2:6">
      <c r="B247" s="5" t="s">
        <v>46</v>
      </c>
      <c r="C247" s="6">
        <v>48.16</v>
      </c>
      <c r="D247" s="6">
        <v>52.215000000000003</v>
      </c>
      <c r="E247" s="6">
        <v>61.120000000000005</v>
      </c>
      <c r="F247" s="6">
        <v>70.564999999999998</v>
      </c>
    </row>
    <row r="248" spans="2:6">
      <c r="B248" s="5" t="s">
        <v>47</v>
      </c>
      <c r="C248" s="6">
        <v>37.935000000000002</v>
      </c>
      <c r="D248" s="6">
        <v>43.234999999999999</v>
      </c>
      <c r="E248" s="6">
        <v>49.41</v>
      </c>
      <c r="F248" s="6">
        <v>59.594999999999999</v>
      </c>
    </row>
    <row r="249" spans="2:6">
      <c r="B249" s="5" t="s">
        <v>53</v>
      </c>
      <c r="C249" s="8">
        <f>ROUND(SUM(C243:F248)/24,2)</f>
        <v>95.96</v>
      </c>
      <c r="D249" s="9"/>
      <c r="E249" s="9"/>
      <c r="F249" s="9"/>
    </row>
    <row r="250" spans="2:6">
      <c r="B250" s="3" t="s">
        <v>93</v>
      </c>
      <c r="C250" s="4" t="s">
        <v>38</v>
      </c>
      <c r="D250" s="4" t="s">
        <v>39</v>
      </c>
      <c r="E250" s="4" t="s">
        <v>40</v>
      </c>
      <c r="F250" s="4" t="s">
        <v>41</v>
      </c>
    </row>
    <row r="251" spans="2:6">
      <c r="B251" s="5" t="s">
        <v>59</v>
      </c>
      <c r="C251" s="6">
        <v>148.07</v>
      </c>
      <c r="D251" s="6">
        <v>157.68</v>
      </c>
      <c r="E251" s="6">
        <v>175.91</v>
      </c>
      <c r="F251" s="6">
        <v>195.54499999999999</v>
      </c>
    </row>
    <row r="252" spans="2:6">
      <c r="B252" s="5" t="s">
        <v>60</v>
      </c>
      <c r="C252" s="6">
        <v>136.82</v>
      </c>
      <c r="D252" s="6">
        <v>148.29000000000002</v>
      </c>
      <c r="E252" s="6">
        <v>167.745</v>
      </c>
      <c r="F252" s="6">
        <v>183.36500000000001</v>
      </c>
    </row>
    <row r="253" spans="2:6">
      <c r="B253" s="5" t="s">
        <v>44</v>
      </c>
      <c r="C253" s="6">
        <v>101.25</v>
      </c>
      <c r="D253" s="6">
        <v>120.88</v>
      </c>
      <c r="E253" s="6">
        <v>152.005</v>
      </c>
      <c r="F253" s="6">
        <v>170.61</v>
      </c>
    </row>
    <row r="254" spans="2:6">
      <c r="B254" s="5" t="s">
        <v>61</v>
      </c>
      <c r="C254" s="6">
        <v>73.865000000000009</v>
      </c>
      <c r="D254" s="6">
        <v>91.63</v>
      </c>
      <c r="E254" s="6">
        <v>105.535</v>
      </c>
      <c r="F254" s="6">
        <v>124.925</v>
      </c>
    </row>
    <row r="255" spans="2:6">
      <c r="B255" s="5" t="s">
        <v>46</v>
      </c>
      <c r="C255" s="6">
        <v>54.784999999999997</v>
      </c>
      <c r="D255" s="6">
        <v>61.215000000000003</v>
      </c>
      <c r="E255" s="6">
        <v>65.945000000000007</v>
      </c>
      <c r="F255" s="6">
        <v>76.015000000000001</v>
      </c>
    </row>
    <row r="256" spans="2:6">
      <c r="B256" s="5" t="s">
        <v>47</v>
      </c>
      <c r="C256" s="6">
        <v>41.68</v>
      </c>
      <c r="D256" s="6">
        <v>48.83</v>
      </c>
      <c r="E256" s="6">
        <v>59.105000000000004</v>
      </c>
      <c r="F256" s="6">
        <v>69.355000000000004</v>
      </c>
    </row>
    <row r="257" spans="2:6">
      <c r="B257" s="16" t="s">
        <v>53</v>
      </c>
      <c r="C257" s="8">
        <f>ROUND(SUM(C251:F256)/24,2)</f>
        <v>113.79</v>
      </c>
      <c r="D257" s="9"/>
      <c r="E257" s="9"/>
      <c r="F257" s="9"/>
    </row>
    <row r="258" spans="2:6">
      <c r="B258" s="7" t="s">
        <v>94</v>
      </c>
      <c r="C258" s="15">
        <f>ROUND((C257+C249+C241+C233+C225+C217)/6,2)</f>
        <v>80.89</v>
      </c>
      <c r="D258" s="15"/>
      <c r="E258" s="15"/>
      <c r="F258" s="15"/>
    </row>
    <row r="259" spans="2:6">
      <c r="B259" s="10" t="s">
        <v>49</v>
      </c>
      <c r="C259" s="14">
        <v>12000</v>
      </c>
      <c r="D259" s="13"/>
      <c r="E259" s="13"/>
      <c r="F259" s="13"/>
    </row>
    <row r="260" spans="2:6">
      <c r="B260" s="2" t="s">
        <v>50</v>
      </c>
      <c r="C260" s="8">
        <f>C259*C258</f>
        <v>970680</v>
      </c>
      <c r="D260" s="9"/>
      <c r="E260" s="9"/>
      <c r="F260" s="9"/>
    </row>
    <row r="261" spans="2:6">
      <c r="B261" s="2" t="s">
        <v>95</v>
      </c>
      <c r="C261" s="2" t="s">
        <v>36</v>
      </c>
      <c r="D261" s="2"/>
      <c r="E261" s="2"/>
      <c r="F261" s="2"/>
    </row>
    <row r="262" spans="2:6">
      <c r="B262" s="3" t="s">
        <v>96</v>
      </c>
      <c r="C262" s="4" t="s">
        <v>38</v>
      </c>
      <c r="D262" s="4" t="s">
        <v>39</v>
      </c>
      <c r="E262" s="4" t="s">
        <v>40</v>
      </c>
      <c r="F262" s="4" t="s">
        <v>41</v>
      </c>
    </row>
    <row r="263" spans="2:6">
      <c r="B263" s="5" t="s">
        <v>59</v>
      </c>
      <c r="C263" s="6">
        <v>81.77</v>
      </c>
      <c r="D263" s="6">
        <v>96.295000000000016</v>
      </c>
      <c r="E263" s="6">
        <v>105.935</v>
      </c>
      <c r="F263" s="6">
        <v>116.5</v>
      </c>
    </row>
    <row r="264" spans="2:6">
      <c r="B264" s="5" t="s">
        <v>60</v>
      </c>
      <c r="C264" s="6">
        <v>55.515000000000001</v>
      </c>
      <c r="D264" s="6">
        <v>64.025000000000006</v>
      </c>
      <c r="E264" s="6">
        <v>70.650000000000006</v>
      </c>
      <c r="F264" s="6">
        <v>84.37</v>
      </c>
    </row>
    <row r="265" spans="2:6">
      <c r="B265" s="5" t="s">
        <v>44</v>
      </c>
      <c r="C265" s="6">
        <v>39.04</v>
      </c>
      <c r="D265" s="6">
        <v>45.575000000000003</v>
      </c>
      <c r="E265" s="6">
        <v>50.704999999999998</v>
      </c>
      <c r="F265" s="6">
        <v>56.325000000000003</v>
      </c>
    </row>
    <row r="266" spans="2:6">
      <c r="B266" s="5" t="s">
        <v>61</v>
      </c>
      <c r="C266" s="6">
        <v>30.074999999999999</v>
      </c>
      <c r="D266" s="6">
        <v>35.599999999999994</v>
      </c>
      <c r="E266" s="6">
        <v>39.53</v>
      </c>
      <c r="F266" s="6">
        <v>43.93</v>
      </c>
    </row>
    <row r="267" spans="2:6">
      <c r="B267" s="5" t="s">
        <v>46</v>
      </c>
      <c r="C267" s="6">
        <v>24.015000000000001</v>
      </c>
      <c r="D267" s="6">
        <v>31.234999999999999</v>
      </c>
      <c r="E267" s="6">
        <v>31.875</v>
      </c>
      <c r="F267" s="6">
        <v>35.405000000000001</v>
      </c>
    </row>
    <row r="268" spans="2:6">
      <c r="B268" s="5" t="s">
        <v>47</v>
      </c>
      <c r="C268" s="6">
        <v>19.515000000000001</v>
      </c>
      <c r="D268" s="6">
        <v>22.305</v>
      </c>
      <c r="E268" s="6">
        <v>24.875</v>
      </c>
      <c r="F268" s="6">
        <v>27.434999999999999</v>
      </c>
    </row>
    <row r="269" spans="2:6">
      <c r="B269" s="5" t="s">
        <v>53</v>
      </c>
      <c r="C269" s="8">
        <f>ROUND(SUM(C263:F268)/24,2)</f>
        <v>51.35</v>
      </c>
      <c r="D269" s="9"/>
      <c r="E269" s="9"/>
      <c r="F269" s="9"/>
    </row>
    <row r="270" spans="2:6">
      <c r="B270" s="3" t="s">
        <v>97</v>
      </c>
      <c r="C270" s="4" t="s">
        <v>38</v>
      </c>
      <c r="D270" s="4" t="s">
        <v>39</v>
      </c>
      <c r="E270" s="4" t="s">
        <v>40</v>
      </c>
      <c r="F270" s="4" t="s">
        <v>41</v>
      </c>
    </row>
    <row r="271" spans="2:6">
      <c r="B271" s="5" t="s">
        <v>59</v>
      </c>
      <c r="C271" s="6">
        <v>93.724999999999994</v>
      </c>
      <c r="D271" s="6">
        <v>108.41</v>
      </c>
      <c r="E271" s="6">
        <v>120.395</v>
      </c>
      <c r="F271" s="6">
        <v>132.57499999999999</v>
      </c>
    </row>
    <row r="272" spans="2:6">
      <c r="B272" s="5" t="s">
        <v>60</v>
      </c>
      <c r="C272" s="6">
        <v>63.97</v>
      </c>
      <c r="D272" s="6">
        <v>72.955000000000013</v>
      </c>
      <c r="E272" s="6">
        <v>80.625</v>
      </c>
      <c r="F272" s="6">
        <v>113.605</v>
      </c>
    </row>
    <row r="273" spans="2:6">
      <c r="B273" s="5" t="s">
        <v>44</v>
      </c>
      <c r="C273" s="6">
        <v>45.195000000000007</v>
      </c>
      <c r="D273" s="6">
        <v>51.905000000000001</v>
      </c>
      <c r="E273" s="6">
        <v>58.134999999999998</v>
      </c>
      <c r="F273" s="6">
        <v>64.59</v>
      </c>
    </row>
    <row r="274" spans="2:6">
      <c r="B274" s="5" t="s">
        <v>61</v>
      </c>
      <c r="C274" s="6">
        <v>34.174999999999997</v>
      </c>
      <c r="D274" s="6">
        <v>40.665000000000006</v>
      </c>
      <c r="E274" s="6">
        <v>45.195</v>
      </c>
      <c r="F274" s="6">
        <v>50.145000000000003</v>
      </c>
    </row>
    <row r="275" spans="2:6">
      <c r="B275" s="5" t="s">
        <v>46</v>
      </c>
      <c r="C275" s="6">
        <v>27.885000000000002</v>
      </c>
      <c r="D275" s="6">
        <v>32.260000000000005</v>
      </c>
      <c r="E275" s="6">
        <v>36.22</v>
      </c>
      <c r="F275" s="6">
        <v>40.18</v>
      </c>
    </row>
    <row r="276" spans="2:6">
      <c r="B276" s="5" t="s">
        <v>47</v>
      </c>
      <c r="C276" s="6">
        <v>22.29</v>
      </c>
      <c r="D276" s="6">
        <v>25.43</v>
      </c>
      <c r="E276" s="6">
        <v>28.29</v>
      </c>
      <c r="F276" s="6">
        <v>31.09</v>
      </c>
    </row>
    <row r="277" spans="2:6">
      <c r="B277" s="5" t="s">
        <v>53</v>
      </c>
      <c r="C277" s="8">
        <f>ROUND(SUM(C271:F276)/24,2)</f>
        <v>59.16</v>
      </c>
      <c r="D277" s="9"/>
      <c r="E277" s="9"/>
      <c r="F277" s="9"/>
    </row>
    <row r="278" spans="2:6">
      <c r="B278" s="2" t="s">
        <v>98</v>
      </c>
      <c r="C278" s="15">
        <f>ROUND((C277+C269)/2,2)</f>
        <v>55.26</v>
      </c>
      <c r="D278" s="15"/>
      <c r="E278" s="15"/>
      <c r="F278" s="15"/>
    </row>
    <row r="279" spans="2:6">
      <c r="B279" s="10" t="s">
        <v>49</v>
      </c>
      <c r="C279" s="13">
        <v>2000</v>
      </c>
      <c r="D279" s="13"/>
      <c r="E279" s="13"/>
      <c r="F279" s="13"/>
    </row>
    <row r="280" spans="2:6">
      <c r="B280" s="7" t="s">
        <v>50</v>
      </c>
      <c r="C280" s="17">
        <f>C279*C278</f>
        <v>110520</v>
      </c>
      <c r="D280" s="2"/>
      <c r="E280" s="2"/>
      <c r="F280" s="2"/>
    </row>
    <row r="281" spans="2:6">
      <c r="B281" s="2" t="s">
        <v>99</v>
      </c>
      <c r="C281" s="2" t="s">
        <v>36</v>
      </c>
      <c r="D281" s="2"/>
      <c r="E281" s="2"/>
      <c r="F281" s="2"/>
    </row>
    <row r="282" spans="2:6">
      <c r="B282" s="3" t="s">
        <v>100</v>
      </c>
      <c r="C282" s="4" t="s">
        <v>38</v>
      </c>
      <c r="D282" s="4" t="s">
        <v>39</v>
      </c>
      <c r="E282" s="4" t="s">
        <v>40</v>
      </c>
      <c r="F282" s="4" t="s">
        <v>41</v>
      </c>
    </row>
    <row r="283" spans="2:6">
      <c r="B283" s="5" t="s">
        <v>59</v>
      </c>
      <c r="C283" s="6">
        <v>82.264999999999986</v>
      </c>
      <c r="D283" s="6">
        <v>101.875</v>
      </c>
      <c r="E283" s="6">
        <v>117.17999999999999</v>
      </c>
      <c r="F283" s="6">
        <v>127.465</v>
      </c>
    </row>
    <row r="284" spans="2:6">
      <c r="B284" s="5" t="s">
        <v>60</v>
      </c>
      <c r="C284" s="6">
        <v>57.924999999999997</v>
      </c>
      <c r="D284" s="6">
        <v>69.085000000000008</v>
      </c>
      <c r="E284" s="6">
        <v>76.705000000000013</v>
      </c>
      <c r="F284" s="6">
        <v>89.07</v>
      </c>
    </row>
    <row r="285" spans="2:6">
      <c r="B285" s="5" t="s">
        <v>44</v>
      </c>
      <c r="C285" s="6">
        <v>36.53</v>
      </c>
      <c r="D285" s="6">
        <v>49.69</v>
      </c>
      <c r="E285" s="6">
        <v>58.769999999999996</v>
      </c>
      <c r="F285" s="6">
        <v>73.78</v>
      </c>
    </row>
    <row r="286" spans="2:6">
      <c r="B286" s="5" t="s">
        <v>61</v>
      </c>
      <c r="C286" s="6">
        <v>29.7</v>
      </c>
      <c r="D286" s="6">
        <v>40.385000000000005</v>
      </c>
      <c r="E286" s="6">
        <v>48.96</v>
      </c>
      <c r="F286" s="6">
        <v>66.88</v>
      </c>
    </row>
    <row r="287" spans="2:6">
      <c r="B287" s="5" t="s">
        <v>46</v>
      </c>
      <c r="C287" s="6">
        <v>25.145000000000003</v>
      </c>
      <c r="D287" s="6">
        <v>30.759999999999998</v>
      </c>
      <c r="E287" s="6">
        <v>35.525000000000006</v>
      </c>
      <c r="F287" s="6">
        <v>49.005000000000003</v>
      </c>
    </row>
    <row r="288" spans="2:6">
      <c r="B288" s="5" t="s">
        <v>47</v>
      </c>
      <c r="C288" s="6">
        <v>21.875</v>
      </c>
      <c r="D288" s="6">
        <v>26.82</v>
      </c>
      <c r="E288" s="6">
        <v>30.310000000000002</v>
      </c>
      <c r="F288" s="6">
        <v>39.92</v>
      </c>
    </row>
    <row r="289" spans="2:6">
      <c r="B289" s="2" t="s">
        <v>101</v>
      </c>
      <c r="C289" s="18">
        <f>ROUND(SUM(C283:F288)/24,2)</f>
        <v>57.73</v>
      </c>
      <c r="D289" s="18"/>
      <c r="E289" s="18"/>
      <c r="F289" s="18"/>
    </row>
    <row r="290" spans="2:6">
      <c r="B290" s="10" t="s">
        <v>49</v>
      </c>
      <c r="C290" s="13">
        <v>2000</v>
      </c>
      <c r="D290" s="13"/>
      <c r="E290" s="13"/>
      <c r="F290" s="13"/>
    </row>
    <row r="291" spans="2:6">
      <c r="B291" s="7" t="s">
        <v>50</v>
      </c>
      <c r="C291" s="17">
        <f>C290*C289</f>
        <v>115460</v>
      </c>
      <c r="D291" s="2"/>
      <c r="E291" s="2"/>
      <c r="F291" s="2"/>
    </row>
    <row r="292" spans="2:6">
      <c r="B292" s="2" t="s">
        <v>102</v>
      </c>
      <c r="C292" s="2" t="s">
        <v>36</v>
      </c>
      <c r="D292" s="2"/>
      <c r="E292" s="2"/>
      <c r="F292" s="2"/>
    </row>
    <row r="293" spans="2:6">
      <c r="B293" s="3" t="s">
        <v>103</v>
      </c>
      <c r="C293" s="4" t="s">
        <v>38</v>
      </c>
      <c r="D293" s="4" t="s">
        <v>39</v>
      </c>
      <c r="E293" s="4" t="s">
        <v>40</v>
      </c>
      <c r="F293" s="4" t="s">
        <v>41</v>
      </c>
    </row>
    <row r="294" spans="2:6">
      <c r="B294" s="5" t="s">
        <v>59</v>
      </c>
      <c r="C294" s="6">
        <v>102.44499999999999</v>
      </c>
      <c r="D294" s="6">
        <v>116.32000000000001</v>
      </c>
      <c r="E294" s="6">
        <v>132.51500000000001</v>
      </c>
      <c r="F294" s="6">
        <v>148.13</v>
      </c>
    </row>
    <row r="295" spans="2:6">
      <c r="B295" s="5" t="s">
        <v>60</v>
      </c>
      <c r="C295" s="6">
        <v>88.695000000000007</v>
      </c>
      <c r="D295" s="6">
        <v>98.6</v>
      </c>
      <c r="E295" s="6">
        <v>109.94499999999999</v>
      </c>
      <c r="F295" s="6">
        <v>123.35</v>
      </c>
    </row>
    <row r="296" spans="2:6">
      <c r="B296" s="5" t="s">
        <v>44</v>
      </c>
      <c r="C296" s="6">
        <v>78.25</v>
      </c>
      <c r="D296" s="6">
        <v>87.09</v>
      </c>
      <c r="E296" s="6">
        <v>96.949999999999989</v>
      </c>
      <c r="F296" s="6">
        <v>109.825</v>
      </c>
    </row>
    <row r="297" spans="2:6">
      <c r="B297" s="5" t="s">
        <v>61</v>
      </c>
      <c r="C297" s="6">
        <v>69.52</v>
      </c>
      <c r="D297" s="6">
        <v>77.375</v>
      </c>
      <c r="E297" s="6">
        <v>85.765000000000001</v>
      </c>
      <c r="F297" s="6">
        <v>96.245000000000005</v>
      </c>
    </row>
    <row r="298" spans="2:6">
      <c r="B298" s="5" t="s">
        <v>46</v>
      </c>
      <c r="C298" s="6">
        <v>61.03</v>
      </c>
      <c r="D298" s="6">
        <v>67.935000000000002</v>
      </c>
      <c r="E298" s="6">
        <v>75.875</v>
      </c>
      <c r="F298" s="6">
        <v>85.03</v>
      </c>
    </row>
    <row r="299" spans="2:6">
      <c r="B299" s="5" t="s">
        <v>47</v>
      </c>
      <c r="C299" s="6">
        <v>47.24</v>
      </c>
      <c r="D299" s="6">
        <v>62.835000000000001</v>
      </c>
      <c r="E299" s="6">
        <v>72.59</v>
      </c>
      <c r="F299" s="6">
        <v>84.24</v>
      </c>
    </row>
    <row r="300" spans="2:6">
      <c r="B300" s="5" t="s">
        <v>53</v>
      </c>
      <c r="C300" s="8">
        <f>ROUND(SUM(C294:F299)/24,2)</f>
        <v>90.74</v>
      </c>
      <c r="D300" s="9"/>
      <c r="E300" s="9"/>
      <c r="F300" s="9"/>
    </row>
    <row r="301" spans="2:6">
      <c r="B301" s="3" t="s">
        <v>104</v>
      </c>
      <c r="C301" s="4" t="s">
        <v>38</v>
      </c>
      <c r="D301" s="4" t="s">
        <v>39</v>
      </c>
      <c r="E301" s="4" t="s">
        <v>40</v>
      </c>
      <c r="F301" s="4" t="s">
        <v>41</v>
      </c>
    </row>
    <row r="302" spans="2:6">
      <c r="B302" s="5" t="s">
        <v>59</v>
      </c>
      <c r="C302" s="6">
        <v>114.88499999999999</v>
      </c>
      <c r="D302" s="6">
        <v>132.89500000000001</v>
      </c>
      <c r="E302" s="6">
        <v>148.095</v>
      </c>
      <c r="F302" s="6">
        <v>160.42000000000002</v>
      </c>
    </row>
    <row r="303" spans="2:6">
      <c r="B303" s="5" t="s">
        <v>60</v>
      </c>
      <c r="C303" s="6">
        <v>101.715</v>
      </c>
      <c r="D303" s="6">
        <v>117.705</v>
      </c>
      <c r="E303" s="6">
        <v>131.12</v>
      </c>
      <c r="F303" s="6">
        <v>144.21</v>
      </c>
    </row>
    <row r="304" spans="2:6">
      <c r="B304" s="5" t="s">
        <v>44</v>
      </c>
      <c r="C304" s="6">
        <v>89.254999999999995</v>
      </c>
      <c r="D304" s="6">
        <v>103.55</v>
      </c>
      <c r="E304" s="6">
        <v>115.35</v>
      </c>
      <c r="F304" s="6">
        <v>126.88999999999999</v>
      </c>
    </row>
    <row r="305" spans="2:6">
      <c r="B305" s="5" t="s">
        <v>61</v>
      </c>
      <c r="C305" s="6">
        <v>78.180000000000007</v>
      </c>
      <c r="D305" s="6">
        <v>90.824999999999989</v>
      </c>
      <c r="E305" s="6">
        <v>101.16</v>
      </c>
      <c r="F305" s="6">
        <v>111.22</v>
      </c>
    </row>
    <row r="306" spans="2:6">
      <c r="B306" s="5" t="s">
        <v>46</v>
      </c>
      <c r="C306" s="6">
        <v>68.865000000000009</v>
      </c>
      <c r="D306" s="6">
        <v>80.064999999999998</v>
      </c>
      <c r="E306" s="6">
        <v>89.21</v>
      </c>
      <c r="F306" s="6">
        <v>97.935000000000002</v>
      </c>
    </row>
    <row r="307" spans="2:6">
      <c r="B307" s="5" t="s">
        <v>47</v>
      </c>
      <c r="C307" s="6">
        <v>52.844999999999999</v>
      </c>
      <c r="D307" s="6">
        <v>61.53</v>
      </c>
      <c r="E307" s="6">
        <v>68.495000000000005</v>
      </c>
      <c r="F307" s="6">
        <v>75.075000000000003</v>
      </c>
    </row>
    <row r="308" spans="2:6">
      <c r="B308" s="5" t="s">
        <v>53</v>
      </c>
      <c r="C308" s="8">
        <f>ROUND(SUM(C302:F307)/24,2)</f>
        <v>102.56</v>
      </c>
      <c r="D308" s="9"/>
      <c r="E308" s="9"/>
      <c r="F308" s="9"/>
    </row>
    <row r="309" spans="2:6">
      <c r="B309" s="3" t="s">
        <v>105</v>
      </c>
      <c r="C309" s="4" t="s">
        <v>38</v>
      </c>
      <c r="D309" s="4" t="s">
        <v>39</v>
      </c>
      <c r="E309" s="4" t="s">
        <v>40</v>
      </c>
      <c r="F309" s="4" t="s">
        <v>41</v>
      </c>
    </row>
    <row r="310" spans="2:6">
      <c r="B310" s="5" t="s">
        <v>59</v>
      </c>
      <c r="C310" s="6">
        <v>132.495</v>
      </c>
      <c r="D310" s="6">
        <v>147.62</v>
      </c>
      <c r="E310" s="6">
        <v>159.98499999999999</v>
      </c>
      <c r="F310" s="6">
        <v>173.63499999999999</v>
      </c>
    </row>
    <row r="311" spans="2:6">
      <c r="B311" s="5" t="s">
        <v>60</v>
      </c>
      <c r="C311" s="6">
        <v>117.215</v>
      </c>
      <c r="D311" s="6">
        <v>130.58499999999998</v>
      </c>
      <c r="E311" s="6">
        <v>145.505</v>
      </c>
      <c r="F311" s="6">
        <v>157.72</v>
      </c>
    </row>
    <row r="312" spans="2:6">
      <c r="B312" s="5" t="s">
        <v>44</v>
      </c>
      <c r="C312" s="6">
        <v>103.685</v>
      </c>
      <c r="D312" s="6">
        <v>115.5</v>
      </c>
      <c r="E312" s="6">
        <v>128.68</v>
      </c>
      <c r="F312" s="6">
        <v>144.32</v>
      </c>
    </row>
    <row r="313" spans="2:6">
      <c r="B313" s="5" t="s">
        <v>61</v>
      </c>
      <c r="C313" s="6">
        <v>91.740000000000009</v>
      </c>
      <c r="D313" s="6">
        <v>102.175</v>
      </c>
      <c r="E313" s="6">
        <v>113.80500000000001</v>
      </c>
      <c r="F313" s="6">
        <v>127.655</v>
      </c>
    </row>
    <row r="314" spans="2:6">
      <c r="B314" s="5" t="s">
        <v>46</v>
      </c>
      <c r="C314" s="6">
        <v>80.319999999999993</v>
      </c>
      <c r="D314" s="6">
        <v>89.48</v>
      </c>
      <c r="E314" s="6">
        <v>99.670000000000016</v>
      </c>
      <c r="F314" s="6">
        <v>111.685</v>
      </c>
    </row>
    <row r="315" spans="2:6">
      <c r="B315" s="5" t="s">
        <v>47</v>
      </c>
      <c r="C315" s="6">
        <v>65.11</v>
      </c>
      <c r="D315" s="6">
        <v>72.865000000000009</v>
      </c>
      <c r="E315" s="6">
        <v>80.73</v>
      </c>
      <c r="F315" s="6">
        <v>90.375</v>
      </c>
    </row>
    <row r="316" spans="2:6">
      <c r="B316" s="5" t="s">
        <v>53</v>
      </c>
      <c r="C316" s="8">
        <f>ROUND(SUM(C310:F315)/24,2)</f>
        <v>115.94</v>
      </c>
      <c r="D316" s="9"/>
      <c r="E316" s="9"/>
      <c r="F316" s="9"/>
    </row>
    <row r="317" spans="2:6">
      <c r="B317" s="3" t="s">
        <v>106</v>
      </c>
      <c r="C317" s="4" t="s">
        <v>38</v>
      </c>
      <c r="D317" s="4" t="s">
        <v>39</v>
      </c>
      <c r="E317" s="4" t="s">
        <v>40</v>
      </c>
      <c r="F317" s="4" t="s">
        <v>41</v>
      </c>
    </row>
    <row r="318" spans="2:6">
      <c r="B318" s="5" t="s">
        <v>59</v>
      </c>
      <c r="C318" s="6">
        <v>145.91499999999999</v>
      </c>
      <c r="D318" s="6">
        <v>162.72499999999999</v>
      </c>
      <c r="E318" s="6">
        <v>181.48500000000001</v>
      </c>
      <c r="F318" s="6">
        <v>202.57499999999999</v>
      </c>
    </row>
    <row r="319" spans="2:6">
      <c r="B319" s="5" t="s">
        <v>60</v>
      </c>
      <c r="C319" s="6">
        <v>129.08499999999998</v>
      </c>
      <c r="D319" s="6">
        <v>143.94</v>
      </c>
      <c r="E319" s="6">
        <v>160.53</v>
      </c>
      <c r="F319" s="6">
        <v>179.20499999999998</v>
      </c>
    </row>
    <row r="320" spans="2:6">
      <c r="B320" s="5" t="s">
        <v>44</v>
      </c>
      <c r="C320" s="6">
        <v>114.28</v>
      </c>
      <c r="D320" s="6">
        <v>127.31</v>
      </c>
      <c r="E320" s="6">
        <v>141.965</v>
      </c>
      <c r="F320" s="6">
        <v>158.46</v>
      </c>
    </row>
    <row r="321" spans="2:6">
      <c r="B321" s="5" t="s">
        <v>61</v>
      </c>
      <c r="C321" s="6">
        <v>101.00999999999999</v>
      </c>
      <c r="D321" s="6">
        <v>112.62</v>
      </c>
      <c r="E321" s="6">
        <v>125.57499999999999</v>
      </c>
      <c r="F321" s="6">
        <v>140.155</v>
      </c>
    </row>
    <row r="322" spans="2:6">
      <c r="B322" s="5" t="s">
        <v>46</v>
      </c>
      <c r="C322" s="6">
        <v>88.72999999999999</v>
      </c>
      <c r="D322" s="6">
        <v>98.91</v>
      </c>
      <c r="E322" s="6">
        <v>110.29499999999999</v>
      </c>
      <c r="F322" s="6">
        <v>123.05499999999999</v>
      </c>
    </row>
    <row r="323" spans="2:6">
      <c r="B323" s="5" t="s">
        <v>47</v>
      </c>
      <c r="C323" s="6">
        <v>75.2</v>
      </c>
      <c r="D323" s="6">
        <v>83.805000000000007</v>
      </c>
      <c r="E323" s="6">
        <v>93.414999999999992</v>
      </c>
      <c r="F323" s="6">
        <v>104.19999999999999</v>
      </c>
    </row>
    <row r="324" spans="2:6">
      <c r="B324" s="5" t="s">
        <v>53</v>
      </c>
      <c r="C324" s="8">
        <f>ROUND(SUM(C318:F323)/24,2)</f>
        <v>129.35</v>
      </c>
      <c r="D324" s="9"/>
      <c r="E324" s="9"/>
      <c r="F324" s="9"/>
    </row>
    <row r="325" spans="2:6">
      <c r="B325" s="3" t="s">
        <v>107</v>
      </c>
      <c r="C325" s="4" t="s">
        <v>38</v>
      </c>
      <c r="D325" s="4" t="s">
        <v>39</v>
      </c>
      <c r="E325" s="4" t="s">
        <v>40</v>
      </c>
      <c r="F325" s="4" t="s">
        <v>41</v>
      </c>
    </row>
    <row r="326" spans="2:6">
      <c r="B326" s="5" t="s">
        <v>59</v>
      </c>
      <c r="C326" s="6">
        <v>144.80500000000001</v>
      </c>
      <c r="D326" s="6">
        <v>167.8</v>
      </c>
      <c r="E326" s="6">
        <v>186.95499999999998</v>
      </c>
      <c r="F326" s="6">
        <v>205.57</v>
      </c>
    </row>
    <row r="327" spans="2:6">
      <c r="B327" s="5" t="s">
        <v>60</v>
      </c>
      <c r="C327" s="6">
        <v>128.18</v>
      </c>
      <c r="D327" s="6">
        <v>148.41</v>
      </c>
      <c r="E327" s="6">
        <v>165.33499999999998</v>
      </c>
      <c r="F327" s="6">
        <v>181.83500000000001</v>
      </c>
    </row>
    <row r="328" spans="2:6">
      <c r="B328" s="5" t="s">
        <v>44</v>
      </c>
      <c r="C328" s="6">
        <v>112.995</v>
      </c>
      <c r="D328" s="6">
        <v>130.86500000000001</v>
      </c>
      <c r="E328" s="6">
        <v>145.76499999999999</v>
      </c>
      <c r="F328" s="6">
        <v>160.345</v>
      </c>
    </row>
    <row r="329" spans="2:6">
      <c r="B329" s="5" t="s">
        <v>61</v>
      </c>
      <c r="C329" s="6">
        <v>99.974999999999994</v>
      </c>
      <c r="D329" s="6">
        <v>115.825</v>
      </c>
      <c r="E329" s="6">
        <v>129</v>
      </c>
      <c r="F329" s="6">
        <v>141.57</v>
      </c>
    </row>
    <row r="330" spans="2:6">
      <c r="B330" s="5" t="s">
        <v>46</v>
      </c>
      <c r="C330" s="6">
        <v>87.949999999999989</v>
      </c>
      <c r="D330" s="6">
        <v>101.91499999999999</v>
      </c>
      <c r="E330" s="6">
        <v>113.51500000000001</v>
      </c>
      <c r="F330" s="6">
        <v>124.42999999999999</v>
      </c>
    </row>
    <row r="331" spans="2:6">
      <c r="B331" s="5" t="s">
        <v>47</v>
      </c>
      <c r="C331" s="6">
        <v>74.679999999999993</v>
      </c>
      <c r="D331" s="6">
        <v>86.61</v>
      </c>
      <c r="E331" s="6">
        <v>96.43</v>
      </c>
      <c r="F331" s="6">
        <v>105.19</v>
      </c>
    </row>
    <row r="332" spans="2:6">
      <c r="B332" s="5" t="s">
        <v>53</v>
      </c>
      <c r="C332" s="8">
        <f>ROUND(SUM(C326:F331)/24,2)</f>
        <v>131.5</v>
      </c>
      <c r="D332" s="9"/>
      <c r="E332" s="9"/>
      <c r="F332" s="9"/>
    </row>
    <row r="333" spans="2:6">
      <c r="B333" s="3" t="s">
        <v>108</v>
      </c>
      <c r="C333" s="4" t="s">
        <v>38</v>
      </c>
      <c r="D333" s="4" t="s">
        <v>39</v>
      </c>
      <c r="E333" s="4" t="s">
        <v>40</v>
      </c>
      <c r="F333" s="4" t="s">
        <v>41</v>
      </c>
    </row>
    <row r="334" spans="2:6">
      <c r="B334" s="5" t="s">
        <v>59</v>
      </c>
      <c r="C334" s="6">
        <v>167.995</v>
      </c>
      <c r="D334" s="6">
        <v>187.15</v>
      </c>
      <c r="E334" s="6">
        <v>208.51499999999999</v>
      </c>
      <c r="F334" s="6">
        <v>233.75</v>
      </c>
    </row>
    <row r="335" spans="2:6">
      <c r="B335" s="5" t="s">
        <v>60</v>
      </c>
      <c r="C335" s="6">
        <v>148.505</v>
      </c>
      <c r="D335" s="6">
        <v>165.405</v>
      </c>
      <c r="E335" s="6">
        <v>184.28</v>
      </c>
      <c r="F335" s="6">
        <v>206.60000000000002</v>
      </c>
    </row>
    <row r="336" spans="2:6">
      <c r="B336" s="5" t="s">
        <v>44</v>
      </c>
      <c r="C336" s="6">
        <v>131.435</v>
      </c>
      <c r="D336" s="6">
        <v>146.375</v>
      </c>
      <c r="E336" s="6">
        <v>163.04499999999999</v>
      </c>
      <c r="F336" s="6">
        <v>182.845</v>
      </c>
    </row>
    <row r="337" spans="2:6">
      <c r="B337" s="5" t="s">
        <v>61</v>
      </c>
      <c r="C337" s="6">
        <v>116.11499999999999</v>
      </c>
      <c r="D337" s="6">
        <v>129.30000000000001</v>
      </c>
      <c r="E337" s="6">
        <v>144.01</v>
      </c>
      <c r="F337" s="6">
        <v>161.52499999999998</v>
      </c>
    </row>
    <row r="338" spans="2:6">
      <c r="B338" s="5" t="s">
        <v>46</v>
      </c>
      <c r="C338" s="6">
        <v>102.56</v>
      </c>
      <c r="D338" s="6">
        <v>114.2</v>
      </c>
      <c r="E338" s="6">
        <v>127.21000000000001</v>
      </c>
      <c r="F338" s="6">
        <v>142.53</v>
      </c>
    </row>
    <row r="339" spans="2:6">
      <c r="B339" s="5" t="s">
        <v>47</v>
      </c>
      <c r="C339" s="6">
        <v>83</v>
      </c>
      <c r="D339" s="6">
        <v>92.394999999999996</v>
      </c>
      <c r="E339" s="6">
        <v>102.86499999999999</v>
      </c>
      <c r="F339" s="6">
        <v>115.145</v>
      </c>
    </row>
    <row r="340" spans="2:6">
      <c r="B340" s="16" t="s">
        <v>53</v>
      </c>
      <c r="C340" s="8">
        <f>ROUND(SUM(C334:F339)/24,2)</f>
        <v>148.19999999999999</v>
      </c>
      <c r="D340" s="9"/>
      <c r="E340" s="9"/>
      <c r="F340" s="9"/>
    </row>
    <row r="341" spans="2:6">
      <c r="B341" s="7" t="s">
        <v>109</v>
      </c>
      <c r="C341" s="15">
        <f>ROUND((C340+C332+C324+C316+C308+C300)/6,2)</f>
        <v>119.72</v>
      </c>
      <c r="D341" s="15"/>
      <c r="E341" s="15"/>
      <c r="F341" s="15"/>
    </row>
    <row r="342" spans="2:6">
      <c r="B342" s="10" t="s">
        <v>49</v>
      </c>
      <c r="C342" s="14">
        <v>10000</v>
      </c>
      <c r="D342" s="13"/>
      <c r="E342" s="13"/>
      <c r="F342" s="13"/>
    </row>
    <row r="343" spans="2:6">
      <c r="B343" s="2" t="s">
        <v>50</v>
      </c>
      <c r="C343" s="17">
        <f>C342*C341</f>
        <v>1197200</v>
      </c>
      <c r="D343" s="2"/>
      <c r="E343" s="2"/>
      <c r="F343" s="2"/>
    </row>
    <row r="344" spans="2:6">
      <c r="B344" s="2" t="s">
        <v>110</v>
      </c>
      <c r="C344" s="2" t="s">
        <v>36</v>
      </c>
      <c r="D344" s="2"/>
      <c r="E344" s="2"/>
      <c r="F344" s="2"/>
    </row>
    <row r="345" spans="2:6">
      <c r="B345" s="3" t="s">
        <v>111</v>
      </c>
      <c r="C345" s="4" t="s">
        <v>38</v>
      </c>
      <c r="D345" s="4" t="s">
        <v>39</v>
      </c>
      <c r="E345" s="4" t="s">
        <v>40</v>
      </c>
      <c r="F345" s="4" t="s">
        <v>41</v>
      </c>
    </row>
    <row r="346" spans="2:6">
      <c r="B346" s="5" t="s">
        <v>59</v>
      </c>
      <c r="C346" s="6">
        <v>146.44</v>
      </c>
      <c r="D346" s="6">
        <v>173.91</v>
      </c>
      <c r="E346" s="6">
        <v>200.93</v>
      </c>
      <c r="F346" s="6">
        <v>229.12</v>
      </c>
    </row>
    <row r="347" spans="2:6">
      <c r="B347" s="5" t="s">
        <v>60</v>
      </c>
      <c r="C347" s="6">
        <v>94.29</v>
      </c>
      <c r="D347" s="6">
        <v>117.35</v>
      </c>
      <c r="E347" s="6">
        <v>140.65</v>
      </c>
      <c r="F347" s="6">
        <v>161.4</v>
      </c>
    </row>
    <row r="348" spans="2:6">
      <c r="B348" s="5" t="s">
        <v>44</v>
      </c>
      <c r="C348" s="6">
        <v>64.760000000000005</v>
      </c>
      <c r="D348" s="6">
        <v>84.27</v>
      </c>
      <c r="E348" s="6">
        <v>97.04</v>
      </c>
      <c r="F348" s="6">
        <v>125.79</v>
      </c>
    </row>
    <row r="349" spans="2:6">
      <c r="B349" s="5" t="s">
        <v>61</v>
      </c>
      <c r="C349" s="6">
        <v>45.21</v>
      </c>
      <c r="D349" s="6">
        <v>60.93</v>
      </c>
      <c r="E349" s="6">
        <v>72.87</v>
      </c>
      <c r="F349" s="6">
        <v>103.76</v>
      </c>
    </row>
    <row r="350" spans="2:6">
      <c r="B350" s="5" t="s">
        <v>46</v>
      </c>
      <c r="C350" s="6">
        <v>35.78</v>
      </c>
      <c r="D350" s="6">
        <v>46.02</v>
      </c>
      <c r="E350" s="6">
        <v>49.75</v>
      </c>
      <c r="F350" s="6">
        <v>70.27</v>
      </c>
    </row>
    <row r="351" spans="2:6">
      <c r="B351" s="5" t="s">
        <v>47</v>
      </c>
      <c r="C351" s="6">
        <v>28.55</v>
      </c>
      <c r="D351" s="6">
        <v>36.64</v>
      </c>
      <c r="E351" s="6">
        <v>39.700000000000003</v>
      </c>
      <c r="F351" s="6">
        <v>55.1</v>
      </c>
    </row>
    <row r="352" spans="2:6">
      <c r="B352" s="2" t="s">
        <v>112</v>
      </c>
      <c r="C352" s="8">
        <f>ROUND(SUM(C346:F351)/24,2)</f>
        <v>95.02</v>
      </c>
      <c r="D352" s="9"/>
      <c r="E352" s="9"/>
      <c r="F352" s="9"/>
    </row>
    <row r="353" spans="2:6">
      <c r="B353" s="10" t="s">
        <v>49</v>
      </c>
      <c r="C353" s="13">
        <v>3000</v>
      </c>
      <c r="D353" s="13"/>
      <c r="E353" s="13"/>
      <c r="F353" s="13"/>
    </row>
    <row r="354" spans="2:6">
      <c r="B354" s="19" t="s">
        <v>50</v>
      </c>
      <c r="C354" s="20">
        <f>C353*C352</f>
        <v>285060</v>
      </c>
      <c r="D354" s="2"/>
      <c r="E354" s="2"/>
      <c r="F354" s="2"/>
    </row>
    <row r="355" spans="2:6">
      <c r="B355" s="2" t="s">
        <v>113</v>
      </c>
      <c r="C355" s="21" t="s">
        <v>114</v>
      </c>
    </row>
    <row r="356" spans="2:6">
      <c r="B356" s="5" t="s">
        <v>44</v>
      </c>
      <c r="C356" s="6">
        <v>3.86</v>
      </c>
    </row>
    <row r="357" spans="2:6">
      <c r="B357" s="5" t="s">
        <v>61</v>
      </c>
      <c r="C357" s="6">
        <v>2.63</v>
      </c>
    </row>
    <row r="358" spans="2:6">
      <c r="B358" s="5" t="s">
        <v>46</v>
      </c>
      <c r="C358" s="6">
        <v>1.95</v>
      </c>
    </row>
    <row r="359" spans="2:6">
      <c r="B359" s="2" t="s">
        <v>115</v>
      </c>
      <c r="C359" s="22">
        <f>ROUND(SUM(C356:C358)/3,2)</f>
        <v>2.81</v>
      </c>
    </row>
    <row r="360" spans="2:6">
      <c r="B360" s="10" t="s">
        <v>49</v>
      </c>
      <c r="C360" s="14">
        <v>10000</v>
      </c>
    </row>
    <row r="361" spans="2:6">
      <c r="B361" s="7" t="s">
        <v>50</v>
      </c>
      <c r="C361" s="24">
        <f>C360*C359</f>
        <v>28100</v>
      </c>
    </row>
    <row r="362" spans="2:6">
      <c r="B362" s="2" t="s">
        <v>116</v>
      </c>
      <c r="C362" s="21" t="s">
        <v>36</v>
      </c>
    </row>
    <row r="363" spans="2:6">
      <c r="B363" s="5" t="s">
        <v>117</v>
      </c>
      <c r="C363" s="6">
        <v>33.89</v>
      </c>
    </row>
    <row r="364" spans="2:6">
      <c r="B364" s="5" t="s">
        <v>118</v>
      </c>
      <c r="C364" s="6">
        <v>31.339999999999996</v>
      </c>
    </row>
    <row r="365" spans="2:6">
      <c r="B365" s="5" t="s">
        <v>119</v>
      </c>
      <c r="C365" s="6">
        <v>26.145000000000003</v>
      </c>
    </row>
    <row r="366" spans="2:6">
      <c r="B366" s="5" t="s">
        <v>120</v>
      </c>
      <c r="C366" s="6">
        <v>19.844999999999999</v>
      </c>
    </row>
    <row r="367" spans="2:6">
      <c r="B367" s="5" t="s">
        <v>121</v>
      </c>
      <c r="C367" s="6">
        <v>18.225000000000001</v>
      </c>
    </row>
    <row r="368" spans="2:6">
      <c r="B368" s="5" t="s">
        <v>122</v>
      </c>
      <c r="C368" s="6">
        <v>16.575000000000003</v>
      </c>
    </row>
    <row r="369" spans="2:3">
      <c r="B369" s="5" t="s">
        <v>123</v>
      </c>
      <c r="C369" s="6">
        <v>26.84</v>
      </c>
    </row>
    <row r="370" spans="2:3">
      <c r="B370" s="5" t="s">
        <v>124</v>
      </c>
      <c r="C370" s="6">
        <v>24.045000000000002</v>
      </c>
    </row>
    <row r="371" spans="2:3">
      <c r="B371" s="5" t="s">
        <v>125</v>
      </c>
      <c r="C371" s="6">
        <v>22.335000000000001</v>
      </c>
    </row>
    <row r="372" spans="2:3">
      <c r="B372" s="5" t="s">
        <v>126</v>
      </c>
      <c r="C372" s="6">
        <v>17.45</v>
      </c>
    </row>
    <row r="373" spans="2:3">
      <c r="B373" s="5" t="s">
        <v>127</v>
      </c>
      <c r="C373" s="6">
        <v>16.03</v>
      </c>
    </row>
    <row r="374" spans="2:3">
      <c r="B374" s="5" t="s">
        <v>128</v>
      </c>
      <c r="C374" s="6">
        <v>14.575000000000001</v>
      </c>
    </row>
    <row r="375" spans="2:3">
      <c r="B375" s="5" t="s">
        <v>129</v>
      </c>
      <c r="C375" s="6">
        <v>44.884999999999998</v>
      </c>
    </row>
    <row r="376" spans="2:3">
      <c r="B376" s="5" t="s">
        <v>130</v>
      </c>
      <c r="C376" s="6">
        <v>41.769999999999996</v>
      </c>
    </row>
    <row r="377" spans="2:3">
      <c r="B377" s="5" t="s">
        <v>131</v>
      </c>
      <c r="C377" s="6">
        <v>39.35</v>
      </c>
    </row>
    <row r="378" spans="2:3">
      <c r="B378" s="5" t="s">
        <v>132</v>
      </c>
      <c r="C378" s="6">
        <v>37.854999999999997</v>
      </c>
    </row>
    <row r="379" spans="2:3">
      <c r="B379" s="5" t="s">
        <v>133</v>
      </c>
      <c r="C379" s="6">
        <v>34.285000000000004</v>
      </c>
    </row>
    <row r="380" spans="2:3">
      <c r="B380" s="5" t="s">
        <v>134</v>
      </c>
      <c r="C380" s="6">
        <v>31.21</v>
      </c>
    </row>
    <row r="381" spans="2:3">
      <c r="B381" s="5" t="s">
        <v>135</v>
      </c>
      <c r="C381" s="6">
        <v>58.599999999999994</v>
      </c>
    </row>
    <row r="382" spans="2:3">
      <c r="B382" s="5" t="s">
        <v>136</v>
      </c>
      <c r="C382" s="6">
        <v>56.734999999999999</v>
      </c>
    </row>
    <row r="383" spans="2:3">
      <c r="B383" s="5" t="s">
        <v>137</v>
      </c>
      <c r="C383" s="6">
        <v>50.929999999999993</v>
      </c>
    </row>
    <row r="384" spans="2:3">
      <c r="B384" s="5" t="s">
        <v>138</v>
      </c>
      <c r="C384" s="6">
        <v>47.234999999999999</v>
      </c>
    </row>
    <row r="385" spans="2:3">
      <c r="B385" s="5" t="s">
        <v>139</v>
      </c>
      <c r="C385" s="6">
        <v>43.05</v>
      </c>
    </row>
    <row r="386" spans="2:3">
      <c r="B386" s="5" t="s">
        <v>140</v>
      </c>
      <c r="C386" s="6">
        <v>39.174999999999997</v>
      </c>
    </row>
    <row r="387" spans="2:3">
      <c r="B387" s="5" t="s">
        <v>141</v>
      </c>
      <c r="C387" s="6">
        <v>47.739999999999995</v>
      </c>
    </row>
    <row r="388" spans="2:3">
      <c r="B388" s="5" t="s">
        <v>142</v>
      </c>
      <c r="C388" s="6">
        <v>43.585000000000001</v>
      </c>
    </row>
    <row r="389" spans="2:3">
      <c r="B389" s="5" t="s">
        <v>143</v>
      </c>
      <c r="C389" s="6">
        <v>41.54</v>
      </c>
    </row>
    <row r="390" spans="2:3">
      <c r="B390" s="5" t="s">
        <v>144</v>
      </c>
      <c r="C390" s="6">
        <v>36.58</v>
      </c>
    </row>
    <row r="391" spans="2:3">
      <c r="B391" s="5" t="s">
        <v>145</v>
      </c>
      <c r="C391" s="6">
        <v>33.284999999999997</v>
      </c>
    </row>
    <row r="392" spans="2:3">
      <c r="B392" s="5" t="s">
        <v>146</v>
      </c>
      <c r="C392" s="6">
        <v>30.254999999999999</v>
      </c>
    </row>
    <row r="393" spans="2:3">
      <c r="B393" s="5" t="s">
        <v>147</v>
      </c>
      <c r="C393" s="6">
        <v>54.415000000000006</v>
      </c>
    </row>
    <row r="394" spans="2:3">
      <c r="B394" s="5" t="s">
        <v>148</v>
      </c>
      <c r="C394" s="6">
        <v>50.08</v>
      </c>
    </row>
    <row r="395" spans="2:3">
      <c r="B395" s="5" t="s">
        <v>149</v>
      </c>
      <c r="C395" s="6">
        <v>48.76</v>
      </c>
    </row>
    <row r="396" spans="2:3">
      <c r="B396" s="5" t="s">
        <v>150</v>
      </c>
      <c r="C396" s="6">
        <v>42.75</v>
      </c>
    </row>
    <row r="397" spans="2:3">
      <c r="B397" s="5" t="s">
        <v>151</v>
      </c>
      <c r="C397" s="6">
        <v>39.424999999999997</v>
      </c>
    </row>
    <row r="398" spans="2:3">
      <c r="B398" s="5" t="s">
        <v>152</v>
      </c>
      <c r="C398" s="6">
        <v>36.47</v>
      </c>
    </row>
    <row r="399" spans="2:3">
      <c r="B399" s="5" t="s">
        <v>153</v>
      </c>
      <c r="C399" s="6">
        <v>42.010000000000005</v>
      </c>
    </row>
    <row r="400" spans="2:3">
      <c r="B400" s="5" t="s">
        <v>154</v>
      </c>
      <c r="C400" s="6">
        <v>39.65</v>
      </c>
    </row>
    <row r="401" spans="2:5">
      <c r="B401" s="5" t="s">
        <v>155</v>
      </c>
      <c r="C401" s="6">
        <v>36.765000000000001</v>
      </c>
    </row>
    <row r="402" spans="2:5">
      <c r="B402" s="5" t="s">
        <v>156</v>
      </c>
      <c r="C402" s="6">
        <v>35.82</v>
      </c>
    </row>
    <row r="403" spans="2:5">
      <c r="B403" s="5" t="s">
        <v>157</v>
      </c>
      <c r="C403" s="6">
        <v>32.885000000000005</v>
      </c>
    </row>
    <row r="404" spans="2:5">
      <c r="B404" s="5" t="s">
        <v>158</v>
      </c>
      <c r="C404" s="6">
        <v>29.954999999999998</v>
      </c>
    </row>
    <row r="405" spans="2:5">
      <c r="B405" s="16" t="s">
        <v>159</v>
      </c>
      <c r="C405" s="22">
        <f>ROUND(SUM(C363:C404)/42,2)</f>
        <v>36.06</v>
      </c>
    </row>
    <row r="406" spans="2:5">
      <c r="B406" s="10" t="s">
        <v>49</v>
      </c>
      <c r="C406" s="23">
        <v>24000</v>
      </c>
    </row>
    <row r="407" spans="2:5">
      <c r="B407" s="25" t="s">
        <v>50</v>
      </c>
      <c r="C407" s="26">
        <f>C406*C405</f>
        <v>865440</v>
      </c>
      <c r="E407" s="27"/>
    </row>
    <row r="408" spans="2:5">
      <c r="B408" s="2" t="s">
        <v>160</v>
      </c>
      <c r="C408" s="2" t="s">
        <v>36</v>
      </c>
    </row>
    <row r="409" spans="2:5">
      <c r="B409" s="5" t="s">
        <v>161</v>
      </c>
      <c r="C409" s="6">
        <v>123.47499999999999</v>
      </c>
    </row>
    <row r="410" spans="2:5">
      <c r="B410" s="5" t="s">
        <v>162</v>
      </c>
      <c r="C410" s="6">
        <v>117.69500000000001</v>
      </c>
    </row>
    <row r="411" spans="2:5">
      <c r="B411" s="5" t="s">
        <v>163</v>
      </c>
      <c r="C411" s="6">
        <v>114.62500000000001</v>
      </c>
    </row>
    <row r="412" spans="2:5">
      <c r="B412" s="5" t="s">
        <v>164</v>
      </c>
      <c r="C412" s="6">
        <v>107.4</v>
      </c>
    </row>
    <row r="413" spans="2:5">
      <c r="B413" s="5" t="s">
        <v>165</v>
      </c>
      <c r="C413" s="6">
        <v>99.405000000000001</v>
      </c>
    </row>
    <row r="414" spans="2:5">
      <c r="B414" s="5" t="s">
        <v>166</v>
      </c>
      <c r="C414" s="6">
        <v>92.174999999999997</v>
      </c>
    </row>
    <row r="415" spans="2:5">
      <c r="B415" s="5" t="s">
        <v>167</v>
      </c>
      <c r="C415" s="6">
        <v>160.93</v>
      </c>
    </row>
    <row r="416" spans="2:5">
      <c r="B416" s="5" t="s">
        <v>168</v>
      </c>
      <c r="C416" s="6">
        <v>144.70999999999998</v>
      </c>
    </row>
    <row r="417" spans="2:3">
      <c r="B417" s="5" t="s">
        <v>169</v>
      </c>
      <c r="C417" s="6">
        <v>130.27000000000001</v>
      </c>
    </row>
    <row r="418" spans="2:3">
      <c r="B418" s="5" t="s">
        <v>170</v>
      </c>
      <c r="C418" s="6">
        <v>116.13</v>
      </c>
    </row>
    <row r="419" spans="2:3">
      <c r="B419" s="5" t="s">
        <v>171</v>
      </c>
      <c r="C419" s="6">
        <v>110.965</v>
      </c>
    </row>
    <row r="420" spans="2:3">
      <c r="B420" s="5" t="s">
        <v>172</v>
      </c>
      <c r="C420" s="6">
        <v>101.58499999999999</v>
      </c>
    </row>
    <row r="421" spans="2:3">
      <c r="B421" s="5" t="s">
        <v>173</v>
      </c>
      <c r="C421" s="6">
        <v>134.24</v>
      </c>
    </row>
    <row r="422" spans="2:3">
      <c r="B422" s="5" t="s">
        <v>174</v>
      </c>
      <c r="C422" s="6">
        <v>125.01499999999999</v>
      </c>
    </row>
    <row r="423" spans="2:3">
      <c r="B423" s="5" t="s">
        <v>175</v>
      </c>
      <c r="C423" s="6">
        <v>110.09</v>
      </c>
    </row>
    <row r="424" spans="2:3">
      <c r="B424" s="5" t="s">
        <v>176</v>
      </c>
      <c r="C424" s="6">
        <v>103.30500000000001</v>
      </c>
    </row>
    <row r="425" spans="2:3">
      <c r="B425" s="5" t="s">
        <v>177</v>
      </c>
      <c r="C425" s="6">
        <v>95.635000000000005</v>
      </c>
    </row>
    <row r="426" spans="2:3">
      <c r="B426" s="5" t="s">
        <v>178</v>
      </c>
      <c r="C426" s="6">
        <v>87.509999999999991</v>
      </c>
    </row>
    <row r="427" spans="2:3">
      <c r="B427" s="5" t="s">
        <v>179</v>
      </c>
      <c r="C427" s="6">
        <v>155.69499999999999</v>
      </c>
    </row>
    <row r="428" spans="2:3">
      <c r="B428" s="5" t="s">
        <v>180</v>
      </c>
      <c r="C428" s="6">
        <v>145.19499999999999</v>
      </c>
    </row>
    <row r="429" spans="2:3">
      <c r="B429" s="5" t="s">
        <v>181</v>
      </c>
      <c r="C429" s="6">
        <v>127.755</v>
      </c>
    </row>
    <row r="430" spans="2:3">
      <c r="B430" s="5" t="s">
        <v>182</v>
      </c>
      <c r="C430" s="6">
        <v>120.205</v>
      </c>
    </row>
    <row r="431" spans="2:3">
      <c r="B431" s="5" t="s">
        <v>183</v>
      </c>
      <c r="C431" s="6">
        <v>109.965</v>
      </c>
    </row>
    <row r="432" spans="2:3">
      <c r="B432" s="5" t="s">
        <v>184</v>
      </c>
      <c r="C432" s="6">
        <v>100.69</v>
      </c>
    </row>
    <row r="433" spans="2:3">
      <c r="B433" s="5" t="s">
        <v>185</v>
      </c>
      <c r="C433" s="6">
        <v>52.62</v>
      </c>
    </row>
    <row r="434" spans="2:3">
      <c r="B434" s="5" t="s">
        <v>186</v>
      </c>
      <c r="C434" s="6">
        <v>50.52</v>
      </c>
    </row>
    <row r="435" spans="2:3">
      <c r="B435" s="5" t="s">
        <v>187</v>
      </c>
      <c r="C435" s="6">
        <v>47.81</v>
      </c>
    </row>
    <row r="436" spans="2:3">
      <c r="B436" s="5" t="s">
        <v>188</v>
      </c>
      <c r="C436" s="6">
        <v>46.97</v>
      </c>
    </row>
    <row r="437" spans="2:3">
      <c r="B437" s="5" t="s">
        <v>189</v>
      </c>
      <c r="C437" s="6">
        <v>43.24</v>
      </c>
    </row>
    <row r="438" spans="2:3">
      <c r="B438" s="5" t="s">
        <v>190</v>
      </c>
      <c r="C438" s="6">
        <v>39.81</v>
      </c>
    </row>
    <row r="439" spans="2:3">
      <c r="B439" s="2" t="s">
        <v>159</v>
      </c>
      <c r="C439" s="22">
        <f>ROUND(SUM(C409:C438)/30,2)</f>
        <v>103.85</v>
      </c>
    </row>
    <row r="440" spans="2:3">
      <c r="B440" s="10" t="s">
        <v>49</v>
      </c>
      <c r="C440" s="23">
        <v>16000</v>
      </c>
    </row>
    <row r="441" spans="2:3">
      <c r="B441" s="2" t="s">
        <v>50</v>
      </c>
      <c r="C441" s="28">
        <f>C440*C439</f>
        <v>1661600</v>
      </c>
    </row>
    <row r="442" spans="2:3">
      <c r="B442" s="2" t="s">
        <v>191</v>
      </c>
      <c r="C442" s="2" t="s">
        <v>114</v>
      </c>
    </row>
    <row r="443" spans="2:3">
      <c r="B443" s="5" t="s">
        <v>192</v>
      </c>
      <c r="C443" s="6">
        <v>1.67</v>
      </c>
    </row>
    <row r="444" spans="2:3">
      <c r="B444" s="5" t="s">
        <v>193</v>
      </c>
      <c r="C444" s="6">
        <v>5.08</v>
      </c>
    </row>
    <row r="445" spans="2:3">
      <c r="B445" s="5" t="s">
        <v>194</v>
      </c>
      <c r="C445" s="6">
        <v>3.5</v>
      </c>
    </row>
    <row r="446" spans="2:3">
      <c r="B446" s="5" t="s">
        <v>195</v>
      </c>
      <c r="C446" s="6">
        <v>0.32</v>
      </c>
    </row>
    <row r="447" spans="2:3">
      <c r="B447" s="5" t="s">
        <v>196</v>
      </c>
      <c r="C447" s="6">
        <v>2.4649999999999999</v>
      </c>
    </row>
    <row r="448" spans="2:3">
      <c r="B448" s="5" t="s">
        <v>197</v>
      </c>
      <c r="C448" s="6">
        <v>0.6</v>
      </c>
    </row>
    <row r="449" spans="2:3">
      <c r="B449" s="5" t="s">
        <v>198</v>
      </c>
      <c r="C449" s="6">
        <v>1.5150000000000001</v>
      </c>
    </row>
    <row r="450" spans="2:3">
      <c r="B450" s="5" t="s">
        <v>199</v>
      </c>
      <c r="C450" s="6">
        <v>0.89500000000000002</v>
      </c>
    </row>
    <row r="451" spans="2:3">
      <c r="B451" s="5" t="s">
        <v>200</v>
      </c>
      <c r="C451" s="6">
        <v>0.6</v>
      </c>
    </row>
    <row r="452" spans="2:3" ht="25.5">
      <c r="B452" s="29" t="s">
        <v>201</v>
      </c>
      <c r="C452" s="6">
        <v>28.594999999999999</v>
      </c>
    </row>
    <row r="453" spans="2:3" ht="25.5">
      <c r="B453" s="29" t="s">
        <v>202</v>
      </c>
      <c r="C453" s="6">
        <v>19.565000000000001</v>
      </c>
    </row>
    <row r="454" spans="2:3" ht="25.5">
      <c r="B454" s="29" t="s">
        <v>203</v>
      </c>
      <c r="C454" s="6">
        <v>14.954999999999998</v>
      </c>
    </row>
    <row r="455" spans="2:3" ht="25.5">
      <c r="B455" s="29" t="s">
        <v>204</v>
      </c>
      <c r="C455" s="6">
        <v>10.379999999999999</v>
      </c>
    </row>
    <row r="456" spans="2:3" ht="25.5">
      <c r="B456" s="29" t="s">
        <v>205</v>
      </c>
      <c r="C456" s="6">
        <v>8.02</v>
      </c>
    </row>
    <row r="457" spans="2:3" ht="25.5">
      <c r="B457" s="29" t="s">
        <v>206</v>
      </c>
      <c r="C457" s="6">
        <v>5.98</v>
      </c>
    </row>
    <row r="458" spans="2:3" ht="25.5">
      <c r="B458" s="29" t="s">
        <v>207</v>
      </c>
      <c r="C458" s="6">
        <v>103.36</v>
      </c>
    </row>
    <row r="459" spans="2:3" ht="25.5">
      <c r="B459" s="29" t="s">
        <v>208</v>
      </c>
      <c r="C459" s="6">
        <v>84.43</v>
      </c>
    </row>
    <row r="460" spans="2:3" ht="25.5">
      <c r="B460" s="29" t="s">
        <v>209</v>
      </c>
      <c r="C460" s="6">
        <v>70.38</v>
      </c>
    </row>
    <row r="461" spans="2:3" ht="25.5">
      <c r="B461" s="29" t="s">
        <v>210</v>
      </c>
      <c r="C461" s="6">
        <v>50.6</v>
      </c>
    </row>
    <row r="462" spans="2:3" ht="25.5">
      <c r="B462" s="29" t="s">
        <v>211</v>
      </c>
      <c r="C462" s="6">
        <v>26.65</v>
      </c>
    </row>
    <row r="463" spans="2:3" ht="25.5">
      <c r="B463" s="29" t="s">
        <v>212</v>
      </c>
      <c r="C463" s="6">
        <v>23.65</v>
      </c>
    </row>
    <row r="464" spans="2:3">
      <c r="B464" s="5" t="s">
        <v>213</v>
      </c>
      <c r="C464" s="6">
        <v>3.6900000000000004</v>
      </c>
    </row>
    <row r="465" spans="2:3">
      <c r="B465" s="5" t="s">
        <v>214</v>
      </c>
      <c r="C465" s="6">
        <v>4.2949999999999999</v>
      </c>
    </row>
    <row r="466" spans="2:3">
      <c r="B466" s="5" t="s">
        <v>215</v>
      </c>
      <c r="C466" s="6">
        <v>4.9000000000000004</v>
      </c>
    </row>
    <row r="467" spans="2:3">
      <c r="B467" s="5" t="s">
        <v>216</v>
      </c>
      <c r="C467" s="6">
        <v>4.01</v>
      </c>
    </row>
    <row r="468" spans="2:3">
      <c r="B468" s="5" t="s">
        <v>217</v>
      </c>
      <c r="C468" s="6">
        <v>4.6099999999999994</v>
      </c>
    </row>
    <row r="469" spans="2:3">
      <c r="B469" s="5" t="s">
        <v>218</v>
      </c>
      <c r="C469" s="6">
        <v>5.26</v>
      </c>
    </row>
    <row r="470" spans="2:3">
      <c r="B470" s="5" t="s">
        <v>219</v>
      </c>
      <c r="C470" s="6">
        <v>2.76</v>
      </c>
    </row>
    <row r="471" spans="2:3">
      <c r="B471" s="5" t="s">
        <v>220</v>
      </c>
      <c r="C471" s="6">
        <v>3.65</v>
      </c>
    </row>
    <row r="472" spans="2:3">
      <c r="B472" s="5" t="s">
        <v>221</v>
      </c>
      <c r="C472" s="6">
        <v>4.5599999999999996</v>
      </c>
    </row>
    <row r="473" spans="2:3">
      <c r="B473" s="5" t="s">
        <v>222</v>
      </c>
      <c r="C473" s="6">
        <v>3</v>
      </c>
    </row>
    <row r="474" spans="2:3">
      <c r="B474" s="5" t="s">
        <v>223</v>
      </c>
      <c r="C474" s="6">
        <v>4.0199999999999996</v>
      </c>
    </row>
    <row r="475" spans="2:3">
      <c r="B475" s="5" t="s">
        <v>224</v>
      </c>
      <c r="C475" s="6">
        <v>5.0199999999999996</v>
      </c>
    </row>
    <row r="476" spans="2:3">
      <c r="B476" s="5" t="s">
        <v>225</v>
      </c>
      <c r="C476" s="6">
        <v>300.73</v>
      </c>
    </row>
    <row r="477" spans="2:3">
      <c r="B477" s="5" t="s">
        <v>226</v>
      </c>
      <c r="C477" s="6">
        <v>282.73</v>
      </c>
    </row>
    <row r="478" spans="2:3">
      <c r="B478" s="5" t="s">
        <v>227</v>
      </c>
      <c r="C478" s="6">
        <v>222.85</v>
      </c>
    </row>
    <row r="479" spans="2:3">
      <c r="B479" s="5" t="s">
        <v>228</v>
      </c>
      <c r="C479" s="6">
        <v>146.75</v>
      </c>
    </row>
    <row r="480" spans="2:3">
      <c r="B480" s="5" t="s">
        <v>229</v>
      </c>
      <c r="C480" s="6">
        <v>75.25</v>
      </c>
    </row>
    <row r="481" spans="2:5">
      <c r="B481" s="5" t="s">
        <v>230</v>
      </c>
      <c r="C481" s="6">
        <v>62.75</v>
      </c>
    </row>
    <row r="482" spans="2:5">
      <c r="B482" s="5" t="s">
        <v>231</v>
      </c>
      <c r="C482" s="6">
        <v>219.39</v>
      </c>
    </row>
    <row r="483" spans="2:5">
      <c r="B483" s="5" t="s">
        <v>232</v>
      </c>
      <c r="C483" s="6">
        <v>177.64499999999998</v>
      </c>
    </row>
    <row r="484" spans="2:5">
      <c r="B484" s="5" t="s">
        <v>233</v>
      </c>
      <c r="C484" s="6">
        <v>136.05000000000001</v>
      </c>
    </row>
    <row r="485" spans="2:5">
      <c r="B485" s="5" t="s">
        <v>234</v>
      </c>
      <c r="C485" s="6">
        <v>92.454999999999984</v>
      </c>
    </row>
    <row r="486" spans="2:5">
      <c r="B486" s="5" t="s">
        <v>235</v>
      </c>
      <c r="C486" s="6">
        <v>75.344999999999999</v>
      </c>
    </row>
    <row r="487" spans="2:5">
      <c r="B487" s="5" t="s">
        <v>236</v>
      </c>
      <c r="C487" s="6">
        <v>62.425000000000004</v>
      </c>
    </row>
    <row r="488" spans="2:5">
      <c r="B488" s="5" t="s">
        <v>237</v>
      </c>
      <c r="C488" s="6">
        <v>4.54</v>
      </c>
    </row>
    <row r="489" spans="2:5" ht="12.75" customHeight="1">
      <c r="B489" s="5" t="s">
        <v>238</v>
      </c>
      <c r="C489" s="6">
        <v>4.1100000000000003</v>
      </c>
    </row>
    <row r="490" spans="2:5">
      <c r="B490" s="5" t="s">
        <v>239</v>
      </c>
      <c r="C490" s="6">
        <v>3.67</v>
      </c>
    </row>
    <row r="491" spans="2:5">
      <c r="B491" s="2" t="s">
        <v>159</v>
      </c>
      <c r="C491" s="24">
        <f>ROUND(SUM(C443:C490)/48,2)</f>
        <v>49.58</v>
      </c>
    </row>
    <row r="492" spans="2:5">
      <c r="B492" s="10" t="s">
        <v>49</v>
      </c>
      <c r="C492" s="23">
        <v>12000</v>
      </c>
    </row>
    <row r="493" spans="2:5">
      <c r="B493" s="2" t="s">
        <v>50</v>
      </c>
      <c r="C493" s="28">
        <f>C492*C491</f>
        <v>594960</v>
      </c>
      <c r="E493" s="27"/>
    </row>
    <row r="494" spans="2:5" ht="18.75" customHeight="1">
      <c r="B494" s="9" t="s">
        <v>240</v>
      </c>
      <c r="C494" s="30" t="s">
        <v>241</v>
      </c>
    </row>
    <row r="495" spans="2:5" ht="25.5">
      <c r="B495" s="29" t="s">
        <v>242</v>
      </c>
      <c r="C495" s="6">
        <v>148.41500000000002</v>
      </c>
    </row>
    <row r="496" spans="2:5" ht="25.5">
      <c r="B496" s="29" t="s">
        <v>243</v>
      </c>
      <c r="C496" s="6">
        <v>161.95499999999998</v>
      </c>
    </row>
    <row r="497" spans="2:3" ht="25.5">
      <c r="B497" s="29" t="s">
        <v>244</v>
      </c>
      <c r="C497" s="6">
        <v>168.76</v>
      </c>
    </row>
    <row r="498" spans="2:3" ht="25.5">
      <c r="B498" s="29" t="s">
        <v>245</v>
      </c>
      <c r="C498" s="6">
        <v>148.595</v>
      </c>
    </row>
    <row r="499" spans="2:3" ht="25.5">
      <c r="B499" s="29" t="s">
        <v>246</v>
      </c>
      <c r="C499" s="6">
        <v>208.09</v>
      </c>
    </row>
    <row r="500" spans="2:3" ht="25.5">
      <c r="B500" s="29" t="s">
        <v>247</v>
      </c>
      <c r="C500" s="6">
        <v>436.58</v>
      </c>
    </row>
    <row r="501" spans="2:3">
      <c r="B501" s="29" t="s">
        <v>248</v>
      </c>
      <c r="C501" s="6">
        <v>457.81</v>
      </c>
    </row>
    <row r="502" spans="2:3">
      <c r="B502" s="29" t="s">
        <v>249</v>
      </c>
      <c r="C502" s="6">
        <v>469.61</v>
      </c>
    </row>
    <row r="503" spans="2:3">
      <c r="B503" s="29" t="s">
        <v>250</v>
      </c>
      <c r="C503" s="6">
        <v>283.44500000000005</v>
      </c>
    </row>
    <row r="504" spans="2:3">
      <c r="B504" s="29" t="s">
        <v>251</v>
      </c>
      <c r="C504" s="6">
        <v>246.51</v>
      </c>
    </row>
    <row r="505" spans="2:3">
      <c r="B505" s="29" t="s">
        <v>252</v>
      </c>
      <c r="C505" s="6">
        <v>913.27</v>
      </c>
    </row>
    <row r="506" spans="2:3">
      <c r="B506" s="29" t="s">
        <v>253</v>
      </c>
      <c r="C506" s="6">
        <v>176.99</v>
      </c>
    </row>
    <row r="507" spans="2:3">
      <c r="B507" s="29" t="s">
        <v>254</v>
      </c>
      <c r="C507" s="6">
        <v>75.594999999999999</v>
      </c>
    </row>
    <row r="508" spans="2:3">
      <c r="B508" s="29" t="s">
        <v>255</v>
      </c>
      <c r="C508" s="6">
        <v>62.34</v>
      </c>
    </row>
    <row r="509" spans="2:3" ht="25.5">
      <c r="B509" s="29" t="s">
        <v>256</v>
      </c>
      <c r="C509" s="6">
        <v>146.51499999999999</v>
      </c>
    </row>
    <row r="510" spans="2:3" ht="14.25" customHeight="1">
      <c r="B510" s="29" t="s">
        <v>257</v>
      </c>
      <c r="C510" s="6">
        <v>199.13499999999999</v>
      </c>
    </row>
    <row r="511" spans="2:3" ht="12.75" customHeight="1">
      <c r="B511" s="29" t="s">
        <v>258</v>
      </c>
      <c r="C511" s="6">
        <v>460.17</v>
      </c>
    </row>
    <row r="512" spans="2:3">
      <c r="B512" s="5" t="s">
        <v>259</v>
      </c>
      <c r="C512" s="6">
        <v>589.47</v>
      </c>
    </row>
    <row r="513" spans="2:5">
      <c r="B513" s="5" t="s">
        <v>260</v>
      </c>
      <c r="C513" s="6">
        <v>377.73</v>
      </c>
    </row>
    <row r="514" spans="2:5">
      <c r="B514" s="5" t="s">
        <v>261</v>
      </c>
      <c r="C514" s="6">
        <v>455.45</v>
      </c>
    </row>
    <row r="515" spans="2:5">
      <c r="B515" s="2" t="s">
        <v>262</v>
      </c>
      <c r="C515" s="24">
        <f>ROUND(SUM(C495:C514)/20,2)</f>
        <v>309.32</v>
      </c>
    </row>
    <row r="516" spans="2:5">
      <c r="B516" s="10" t="s">
        <v>49</v>
      </c>
      <c r="C516" s="23">
        <v>4000</v>
      </c>
    </row>
    <row r="517" spans="2:5">
      <c r="B517" s="2" t="s">
        <v>50</v>
      </c>
      <c r="C517" s="28">
        <f>C516*C515</f>
        <v>1237280</v>
      </c>
      <c r="E517" s="27"/>
    </row>
    <row r="518" spans="2:5">
      <c r="B518" s="31" t="s">
        <v>263</v>
      </c>
      <c r="C518" s="32" t="s">
        <v>264</v>
      </c>
    </row>
    <row r="519" spans="2:5">
      <c r="B519" s="3" t="s">
        <v>265</v>
      </c>
      <c r="C519" s="2"/>
    </row>
    <row r="520" spans="2:5">
      <c r="B520" s="5" t="s">
        <v>59</v>
      </c>
      <c r="C520" s="6">
        <v>86.784999999999997</v>
      </c>
    </row>
    <row r="521" spans="2:5">
      <c r="B521" s="5" t="s">
        <v>60</v>
      </c>
      <c r="C521" s="6">
        <v>84.305000000000007</v>
      </c>
    </row>
    <row r="522" spans="2:5">
      <c r="B522" s="5" t="s">
        <v>44</v>
      </c>
      <c r="C522" s="6">
        <v>79.58</v>
      </c>
    </row>
    <row r="523" spans="2:5">
      <c r="B523" s="5" t="s">
        <v>61</v>
      </c>
      <c r="C523" s="6">
        <v>71.33</v>
      </c>
    </row>
    <row r="524" spans="2:5">
      <c r="B524" s="5" t="s">
        <v>46</v>
      </c>
      <c r="C524" s="6">
        <v>66.92</v>
      </c>
    </row>
    <row r="525" spans="2:5">
      <c r="B525" s="5" t="s">
        <v>266</v>
      </c>
      <c r="C525" s="6">
        <v>61.015000000000001</v>
      </c>
    </row>
    <row r="526" spans="2:5">
      <c r="B526" s="2" t="s">
        <v>267</v>
      </c>
      <c r="C526" s="28">
        <f>ROUND(SUM(C520:C525)/6,2)</f>
        <v>74.989999999999995</v>
      </c>
    </row>
    <row r="527" spans="2:5">
      <c r="B527" s="3" t="s">
        <v>268</v>
      </c>
      <c r="C527" s="2"/>
    </row>
    <row r="528" spans="2:5">
      <c r="B528" s="5" t="s">
        <v>59</v>
      </c>
      <c r="C528" s="6">
        <v>120.53</v>
      </c>
    </row>
    <row r="529" spans="2:3">
      <c r="B529" s="5" t="s">
        <v>60</v>
      </c>
      <c r="C529" s="6">
        <v>103.05</v>
      </c>
    </row>
    <row r="530" spans="2:3">
      <c r="B530" s="5" t="s">
        <v>44</v>
      </c>
      <c r="C530" s="6">
        <v>93.02</v>
      </c>
    </row>
    <row r="531" spans="2:3">
      <c r="B531" s="5" t="s">
        <v>61</v>
      </c>
      <c r="C531" s="6">
        <v>82.95</v>
      </c>
    </row>
    <row r="532" spans="2:3">
      <c r="B532" s="5" t="s">
        <v>46</v>
      </c>
      <c r="C532" s="6">
        <v>72.930000000000007</v>
      </c>
    </row>
    <row r="533" spans="2:3">
      <c r="B533" s="5" t="s">
        <v>266</v>
      </c>
      <c r="C533" s="6">
        <v>62.88</v>
      </c>
    </row>
    <row r="534" spans="2:3">
      <c r="B534" s="33" t="s">
        <v>269</v>
      </c>
      <c r="C534" s="28">
        <f>ROUND(SUM(C528:C533)/6,2)</f>
        <v>89.23</v>
      </c>
    </row>
    <row r="535" spans="2:3">
      <c r="B535" s="2" t="s">
        <v>270</v>
      </c>
      <c r="C535" s="24">
        <f>ROUND((C534+C526)/2,2)</f>
        <v>82.11</v>
      </c>
    </row>
    <row r="536" spans="2:3">
      <c r="B536" s="10" t="s">
        <v>49</v>
      </c>
      <c r="C536" s="23">
        <v>10000</v>
      </c>
    </row>
    <row r="537" spans="2:3">
      <c r="B537" s="2" t="s">
        <v>50</v>
      </c>
      <c r="C537" s="24">
        <f>C536*C535</f>
        <v>821100</v>
      </c>
    </row>
    <row r="538" spans="2:3">
      <c r="B538" s="2" t="s">
        <v>271</v>
      </c>
      <c r="C538" s="2"/>
    </row>
    <row r="539" spans="2:3">
      <c r="B539" s="3" t="s">
        <v>272</v>
      </c>
      <c r="C539" s="3"/>
    </row>
    <row r="540" spans="2:3">
      <c r="B540" s="5" t="s">
        <v>273</v>
      </c>
      <c r="C540" s="6">
        <v>12.84</v>
      </c>
    </row>
    <row r="541" spans="2:3">
      <c r="B541" s="5" t="s">
        <v>274</v>
      </c>
      <c r="C541" s="6">
        <v>40.229999999999997</v>
      </c>
    </row>
    <row r="542" spans="2:3">
      <c r="B542" s="5" t="s">
        <v>275</v>
      </c>
      <c r="C542" s="6">
        <v>55.8</v>
      </c>
    </row>
    <row r="543" spans="2:3">
      <c r="B543" s="33" t="s">
        <v>276</v>
      </c>
      <c r="C543" s="24">
        <f>ROUND(SUM(C540:C542)/3,2)</f>
        <v>36.29</v>
      </c>
    </row>
    <row r="544" spans="2:3">
      <c r="B544" s="3" t="s">
        <v>277</v>
      </c>
      <c r="C544" s="3"/>
    </row>
    <row r="545" spans="2:3">
      <c r="B545" s="5" t="s">
        <v>278</v>
      </c>
      <c r="C545" s="6">
        <v>28.06</v>
      </c>
    </row>
    <row r="546" spans="2:3">
      <c r="B546" s="5" t="s">
        <v>279</v>
      </c>
      <c r="C546" s="6">
        <v>18.34</v>
      </c>
    </row>
    <row r="547" spans="2:3">
      <c r="B547" s="5" t="s">
        <v>280</v>
      </c>
      <c r="C547" s="6">
        <v>9.8699999999999992</v>
      </c>
    </row>
    <row r="548" spans="2:3">
      <c r="B548" s="5" t="s">
        <v>281</v>
      </c>
      <c r="C548" s="6">
        <v>7.43</v>
      </c>
    </row>
    <row r="549" spans="2:3">
      <c r="B549" s="5" t="s">
        <v>282</v>
      </c>
      <c r="C549" s="6">
        <v>6.24</v>
      </c>
    </row>
    <row r="550" spans="2:3">
      <c r="B550" s="5" t="s">
        <v>283</v>
      </c>
      <c r="C550" s="6">
        <v>5.33</v>
      </c>
    </row>
    <row r="551" spans="2:3">
      <c r="B551" s="33" t="s">
        <v>284</v>
      </c>
      <c r="C551" s="24">
        <f>ROUND(SUM(C545:C550)/6,2)</f>
        <v>12.55</v>
      </c>
    </row>
    <row r="552" spans="2:3">
      <c r="B552" s="3" t="s">
        <v>285</v>
      </c>
      <c r="C552" s="34"/>
    </row>
    <row r="553" spans="2:3">
      <c r="B553" s="5" t="s">
        <v>286</v>
      </c>
      <c r="C553" s="6">
        <v>17</v>
      </c>
    </row>
    <row r="554" spans="2:3">
      <c r="B554" s="5" t="s">
        <v>287</v>
      </c>
      <c r="C554" s="6">
        <v>137.13</v>
      </c>
    </row>
    <row r="555" spans="2:3">
      <c r="B555" s="5" t="s">
        <v>288</v>
      </c>
      <c r="C555" s="6">
        <v>123.57</v>
      </c>
    </row>
    <row r="556" spans="2:3">
      <c r="B556" s="5" t="s">
        <v>289</v>
      </c>
      <c r="C556" s="6">
        <v>107.75</v>
      </c>
    </row>
    <row r="557" spans="2:3">
      <c r="B557" s="5" t="s">
        <v>290</v>
      </c>
      <c r="C557" s="6">
        <v>95.71</v>
      </c>
    </row>
    <row r="558" spans="2:3">
      <c r="B558" s="5" t="s">
        <v>291</v>
      </c>
      <c r="C558" s="6">
        <v>74.599999999999994</v>
      </c>
    </row>
    <row r="559" spans="2:3">
      <c r="B559" s="5" t="s">
        <v>292</v>
      </c>
      <c r="C559" s="6">
        <v>53.5</v>
      </c>
    </row>
    <row r="560" spans="2:3">
      <c r="B560" s="33" t="s">
        <v>293</v>
      </c>
      <c r="C560" s="24">
        <f>ROUND(SUM(C553:C559)/7,2)</f>
        <v>87.04</v>
      </c>
    </row>
    <row r="561" spans="2:5">
      <c r="B561" s="3" t="s">
        <v>294</v>
      </c>
      <c r="C561" s="3"/>
    </row>
    <row r="562" spans="2:5">
      <c r="B562" s="5" t="s">
        <v>295</v>
      </c>
      <c r="C562" s="6">
        <v>877.23</v>
      </c>
    </row>
    <row r="563" spans="2:5">
      <c r="B563" s="5" t="s">
        <v>296</v>
      </c>
      <c r="C563" s="6">
        <v>920.89</v>
      </c>
    </row>
    <row r="564" spans="2:5">
      <c r="B564" s="5" t="s">
        <v>297</v>
      </c>
      <c r="C564" s="6">
        <v>208.02</v>
      </c>
    </row>
    <row r="565" spans="2:5">
      <c r="B565" s="5" t="s">
        <v>298</v>
      </c>
      <c r="C565" s="6">
        <v>306.7</v>
      </c>
    </row>
    <row r="566" spans="2:5">
      <c r="B566" s="5" t="s">
        <v>299</v>
      </c>
      <c r="C566" s="6">
        <v>253.66</v>
      </c>
    </row>
    <row r="567" spans="2:5">
      <c r="B567" s="5" t="s">
        <v>300</v>
      </c>
      <c r="C567" s="6">
        <v>265.14</v>
      </c>
    </row>
    <row r="568" spans="2:5">
      <c r="B568" s="33" t="s">
        <v>301</v>
      </c>
      <c r="C568" s="24">
        <f>ROUND(SUM(C562:C567)/6,2)</f>
        <v>471.94</v>
      </c>
    </row>
    <row r="569" spans="2:5">
      <c r="B569" s="2" t="s">
        <v>302</v>
      </c>
      <c r="C569" s="35">
        <f>ROUND((C568+C560+C551+C543)/4,2)</f>
        <v>151.96</v>
      </c>
    </row>
    <row r="570" spans="2:5">
      <c r="B570" s="10" t="s">
        <v>49</v>
      </c>
      <c r="C570" s="14">
        <v>2000</v>
      </c>
    </row>
    <row r="571" spans="2:5">
      <c r="B571" s="7" t="s">
        <v>50</v>
      </c>
      <c r="C571" s="36">
        <f>C569*C570</f>
        <v>303920</v>
      </c>
      <c r="E571" s="27"/>
    </row>
    <row r="572" spans="2:5">
      <c r="B572" s="2" t="s">
        <v>303</v>
      </c>
      <c r="C572" s="2" t="s">
        <v>114</v>
      </c>
    </row>
    <row r="573" spans="2:5">
      <c r="B573" s="3" t="s">
        <v>304</v>
      </c>
      <c r="C573" s="37"/>
    </row>
    <row r="574" spans="2:5">
      <c r="B574" s="5" t="s">
        <v>59</v>
      </c>
      <c r="C574" s="6">
        <v>1.4750000000000001</v>
      </c>
    </row>
    <row r="575" spans="2:5">
      <c r="B575" s="5" t="s">
        <v>60</v>
      </c>
      <c r="C575" s="6">
        <v>1.33</v>
      </c>
    </row>
    <row r="576" spans="2:5">
      <c r="B576" s="5" t="s">
        <v>44</v>
      </c>
      <c r="C576" s="6">
        <v>1.25</v>
      </c>
    </row>
    <row r="577" spans="2:3">
      <c r="B577" s="5" t="s">
        <v>61</v>
      </c>
      <c r="C577" s="6">
        <v>1.105</v>
      </c>
    </row>
    <row r="578" spans="2:3">
      <c r="B578" s="5" t="s">
        <v>46</v>
      </c>
      <c r="C578" s="6">
        <v>0.92999999999999994</v>
      </c>
    </row>
    <row r="579" spans="2:3">
      <c r="B579" s="5" t="s">
        <v>266</v>
      </c>
      <c r="C579" s="6">
        <v>0.81499999999999995</v>
      </c>
    </row>
    <row r="580" spans="2:3">
      <c r="B580" s="33" t="s">
        <v>305</v>
      </c>
      <c r="C580" s="24">
        <f>ROUND(SUM(C574:C579)/6,2)</f>
        <v>1.1499999999999999</v>
      </c>
    </row>
    <row r="581" spans="2:3">
      <c r="B581" s="3" t="s">
        <v>306</v>
      </c>
      <c r="C581" s="3"/>
    </row>
    <row r="582" spans="2:3">
      <c r="B582" s="5" t="s">
        <v>307</v>
      </c>
      <c r="C582" s="6">
        <v>1.24</v>
      </c>
    </row>
    <row r="583" spans="2:3">
      <c r="B583" s="5" t="s">
        <v>308</v>
      </c>
      <c r="C583" s="6">
        <v>7.2350000000000003</v>
      </c>
    </row>
    <row r="584" spans="2:3">
      <c r="B584" s="5" t="s">
        <v>309</v>
      </c>
      <c r="C584" s="6">
        <v>3.73</v>
      </c>
    </row>
    <row r="585" spans="2:3">
      <c r="B585" s="5" t="s">
        <v>310</v>
      </c>
      <c r="C585" s="6">
        <v>4.97</v>
      </c>
    </row>
    <row r="586" spans="2:3">
      <c r="B586" s="33" t="s">
        <v>311</v>
      </c>
      <c r="C586" s="24">
        <f>ROUND(SUM(C582:C585)/4,2)</f>
        <v>4.29</v>
      </c>
    </row>
    <row r="587" spans="2:3">
      <c r="B587" s="2" t="s">
        <v>312</v>
      </c>
      <c r="C587" s="24">
        <f>ROUND((C586+C580)/2,2)</f>
        <v>2.72</v>
      </c>
    </row>
    <row r="588" spans="2:3">
      <c r="B588" s="10" t="s">
        <v>49</v>
      </c>
      <c r="C588" s="38">
        <v>10000</v>
      </c>
    </row>
    <row r="589" spans="2:3">
      <c r="B589" s="7" t="s">
        <v>50</v>
      </c>
      <c r="C589" s="39">
        <f>C588*C587</f>
        <v>27200.000000000004</v>
      </c>
    </row>
    <row r="590" spans="2:3" ht="74.25" customHeight="1">
      <c r="B590" s="40" t="s">
        <v>313</v>
      </c>
      <c r="C590" s="21" t="s">
        <v>114</v>
      </c>
    </row>
    <row r="591" spans="2:3">
      <c r="B591" s="5" t="s">
        <v>314</v>
      </c>
      <c r="C591" s="6">
        <v>3.74</v>
      </c>
    </row>
    <row r="592" spans="2:3">
      <c r="B592" s="5" t="s">
        <v>315</v>
      </c>
      <c r="C592" s="6">
        <v>1.52</v>
      </c>
    </row>
    <row r="593" spans="2:5">
      <c r="B593" s="5" t="s">
        <v>316</v>
      </c>
      <c r="C593" s="6">
        <v>1.01</v>
      </c>
    </row>
    <row r="594" spans="2:5">
      <c r="B594" s="5" t="s">
        <v>317</v>
      </c>
      <c r="C594" s="6">
        <v>0.81</v>
      </c>
    </row>
    <row r="595" spans="2:5">
      <c r="B595" s="5" t="s">
        <v>318</v>
      </c>
      <c r="C595" s="6">
        <v>0.71</v>
      </c>
    </row>
    <row r="596" spans="2:5">
      <c r="B596" s="5" t="s">
        <v>319</v>
      </c>
      <c r="C596" s="6">
        <v>0.51</v>
      </c>
    </row>
    <row r="597" spans="2:5">
      <c r="B597" s="2" t="s">
        <v>320</v>
      </c>
      <c r="C597" s="35">
        <f>ROUND(SUM(C591:C596)/6,2)</f>
        <v>1.38</v>
      </c>
    </row>
    <row r="598" spans="2:5">
      <c r="B598" s="10" t="s">
        <v>49</v>
      </c>
      <c r="C598" s="41">
        <v>200000</v>
      </c>
    </row>
    <row r="599" spans="2:5">
      <c r="B599" s="33" t="s">
        <v>50</v>
      </c>
      <c r="C599" s="36">
        <f>C598*C597</f>
        <v>276000</v>
      </c>
      <c r="E599" s="27"/>
    </row>
    <row r="600" spans="2:5" ht="22.5" customHeight="1">
      <c r="B600" s="2" t="s">
        <v>321</v>
      </c>
      <c r="C600" s="17">
        <f>C599+C589+C571+C537+C517+C493+C441+C407+C361+C354+C343+C291+C280+C260+C208+C164+C136+C68+C40+C12</f>
        <v>14206034</v>
      </c>
    </row>
    <row r="601" spans="2:5" ht="35.25" customHeight="1">
      <c r="B601" s="42"/>
      <c r="C601" s="43"/>
    </row>
    <row r="602" spans="2:5" ht="17.100000000000001" customHeight="1"/>
  </sheetData>
  <mergeCells count="5">
    <mergeCell ref="B1:F1"/>
    <mergeCell ref="C2:F2"/>
    <mergeCell ref="C13:F13"/>
    <mergeCell ref="C41:F41"/>
    <mergeCell ref="C69:F6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1" ma:contentTypeDescription="Crie um novo documento." ma:contentTypeScope="" ma:versionID="ddaed3c42f81a48c021b34f6c5511b70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1750801c1cba78416050076ace7e7e6c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6B704-0ED9-400D-8600-6BDD2738072B}"/>
</file>

<file path=customXml/itemProps2.xml><?xml version="1.0" encoding="utf-8"?>
<ds:datastoreItem xmlns:ds="http://schemas.openxmlformats.org/officeDocument/2006/customXml" ds:itemID="{9B4A8290-2578-4062-AB33-4141EB17E0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Waleska Resende Gonçalves</dc:creator>
  <cp:keywords/>
  <dc:description/>
  <cp:lastModifiedBy/>
  <cp:revision/>
  <dcterms:created xsi:type="dcterms:W3CDTF">2024-02-28T20:56:22Z</dcterms:created>
  <dcterms:modified xsi:type="dcterms:W3CDTF">2024-08-29T15:18:22Z</dcterms:modified>
  <cp:category/>
  <cp:contentStatus/>
</cp:coreProperties>
</file>