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xtra\Downloads\"/>
    </mc:Choice>
  </mc:AlternateContent>
  <xr:revisionPtr revIDLastSave="0" documentId="13_ncr:1_{24A73EC7-63A1-4931-9F37-8866BEB207C0}" xr6:coauthVersionLast="46" xr6:coauthVersionMax="46" xr10:uidLastSave="{00000000-0000-0000-0000-000000000000}"/>
  <bookViews>
    <workbookView xWindow="-120" yWindow="-120" windowWidth="20730" windowHeight="11160" tabRatio="500" xr2:uid="{00000000-000D-0000-FFFF-FFFF00000000}"/>
  </bookViews>
  <sheets>
    <sheet name="Ações de Desenvolvimento" sheetId="1" r:id="rId1"/>
    <sheet name="Licença Capacitação" sheetId="3" r:id="rId2"/>
    <sheet name="Af. Pós-Graduação Stricto Sensu" sheetId="2" r:id="rId3"/>
    <sheet name="Legislação" sheetId="5" r:id="rId4"/>
    <sheet name="Contatos ASCOM" sheetId="4" r:id="rId5"/>
    <sheet name="Planilha2" sheetId="14" r:id="rId6"/>
  </sheets>
  <definedNames>
    <definedName name="_xlnm.Print_Area" localSheetId="0">'Ações de Desenvolvimento'!$A$1</definedName>
    <definedName name="_xlnm.Print_Area" localSheetId="2">'Af. Pós-Graduação Stricto Sensu'!$A$1:$K$7</definedName>
    <definedName name="_xlnm.Print_Area" localSheetId="1">'Licença Capacitação'!$A$1:$L$8</definedName>
  </definedNames>
  <calcPr calcId="191028" iterateDelta="1E-4"/>
</workbook>
</file>

<file path=xl/calcChain.xml><?xml version="1.0" encoding="utf-8"?>
<calcChain xmlns="http://schemas.openxmlformats.org/spreadsheetml/2006/main">
  <c r="J19" i="14" l="1"/>
  <c r="K19" i="14" s="1"/>
  <c r="K15" i="14"/>
  <c r="J15" i="14"/>
  <c r="H19" i="14"/>
  <c r="H17" i="14"/>
  <c r="H16" i="14"/>
  <c r="H15" i="14"/>
  <c r="L8" i="3"/>
  <c r="P8" i="3"/>
  <c r="G18" i="14"/>
  <c r="G15" i="14"/>
  <c r="G16" i="14" l="1"/>
  <c r="L8" i="1" s="1"/>
  <c r="G17" i="14"/>
  <c r="L9" i="1" s="1"/>
  <c r="H18" i="14"/>
  <c r="G19" i="14"/>
  <c r="L11" i="1" s="1"/>
</calcChain>
</file>

<file path=xl/sharedStrings.xml><?xml version="1.0" encoding="utf-8"?>
<sst xmlns="http://schemas.openxmlformats.org/spreadsheetml/2006/main" count="168" uniqueCount="99">
  <si>
    <t>DESPESAS MENSAIS COM AÇÕES DE DESENVOLVIMENTO DE PESSOAS NO MDR</t>
  </si>
  <si>
    <t>Mês de referência: MARÇO 2020</t>
  </si>
  <si>
    <t>PRAZO PARA ENCAMINHAR À ASCOM:</t>
  </si>
  <si>
    <t>10 de abril</t>
  </si>
  <si>
    <t>PRAZO PARA PUBLICAR NO SITE:</t>
  </si>
  <si>
    <t>15 de Abril</t>
  </si>
  <si>
    <t>Nº</t>
  </si>
  <si>
    <t>Ação de Desenvolvimento</t>
  </si>
  <si>
    <r>
      <t xml:space="preserve">Nome do Servidor que usufrui da ação de desenvolvimento de pessoas                                                 </t>
    </r>
    <r>
      <rPr>
        <b/>
        <sz val="12"/>
        <color rgb="FF7C7C7C"/>
        <rFont val="Times New Roman"/>
        <family val="1"/>
      </rPr>
      <t>(IN201-Art.14 - I)</t>
    </r>
  </si>
  <si>
    <r>
      <t xml:space="preserve">Total gasto com o desenvolvimento do servidor (em Real)   </t>
    </r>
    <r>
      <rPr>
        <b/>
        <sz val="12"/>
        <color rgb="FF7C7C7C"/>
        <rFont val="Times New Roman"/>
        <family val="1"/>
      </rPr>
      <t>(IN201-Art.14 - IV)</t>
    </r>
  </si>
  <si>
    <r>
      <t xml:space="preserve">Período da ação                                </t>
    </r>
    <r>
      <rPr>
        <b/>
        <sz val="12"/>
        <color rgb="FF7C7C7C"/>
        <rFont val="Times New Roman"/>
        <family val="1"/>
      </rPr>
      <t>(IN201-Art.14 - VI)</t>
    </r>
  </si>
  <si>
    <t>Carga horária</t>
  </si>
  <si>
    <r>
      <t xml:space="preserve">Necessidade descrita no PDP </t>
    </r>
    <r>
      <rPr>
        <b/>
        <sz val="12"/>
        <color rgb="FF7C7C7C"/>
        <rFont val="Times New Roman"/>
        <family val="1"/>
      </rPr>
      <t>(IN201-Art.14 - VII)</t>
    </r>
  </si>
  <si>
    <t>Remuneração Bruta</t>
  </si>
  <si>
    <r>
      <t xml:space="preserve">Diárias e passagens  </t>
    </r>
    <r>
      <rPr>
        <b/>
        <sz val="12"/>
        <color rgb="FF7C7C7C"/>
        <rFont val="Times New Roman"/>
        <family val="1"/>
      </rPr>
      <t>(IN201-Art.14 - IIa)</t>
    </r>
  </si>
  <si>
    <r>
      <t xml:space="preserve">CNPJ e razão social do fornecedor       </t>
    </r>
    <r>
      <rPr>
        <b/>
        <sz val="12"/>
        <color rgb="FF7C7C7C"/>
        <rFont val="Times New Roman"/>
        <family val="1"/>
      </rPr>
      <t xml:space="preserve"> (IN201-Art.14 - V)</t>
    </r>
  </si>
  <si>
    <r>
      <t xml:space="preserve">Mensalidade    </t>
    </r>
    <r>
      <rPr>
        <b/>
        <sz val="12"/>
        <color rgb="FF7C7C7C"/>
        <rFont val="Times New Roman"/>
        <family val="1"/>
      </rPr>
      <t>(IN201-Art.14 - IIb)</t>
    </r>
  </si>
  <si>
    <r>
      <t xml:space="preserve">Inscrição                         </t>
    </r>
    <r>
      <rPr>
        <b/>
        <sz val="12"/>
        <color rgb="FF7C7C7C"/>
        <rFont val="Times New Roman"/>
        <family val="1"/>
      </rPr>
      <t>(IN201-Art.14 - IIc)</t>
    </r>
  </si>
  <si>
    <r>
      <t xml:space="preserve">Contratação, prorrogação ou substituição contratual   </t>
    </r>
    <r>
      <rPr>
        <b/>
        <sz val="12"/>
        <color rgb="FF7C7C7C"/>
        <rFont val="Times New Roman"/>
        <family val="1"/>
      </rPr>
      <t>(IN201-Art.14 - IId)</t>
    </r>
  </si>
  <si>
    <r>
      <t xml:space="preserve">Total gasto na manuteção da remuneração do servidor durante afastamento                                  </t>
    </r>
    <r>
      <rPr>
        <b/>
        <sz val="12"/>
        <color rgb="FF7C7C7C"/>
        <rFont val="Times New Roman"/>
        <family val="1"/>
      </rPr>
      <t>(IN201-Art.14 - III)</t>
    </r>
  </si>
  <si>
    <r>
      <t xml:space="preserve">DESPESAS MENSAIS COM AFASTAMENTO PARA PÓS-GRADUAÇÃO </t>
    </r>
    <r>
      <rPr>
        <b/>
        <i/>
        <sz val="12"/>
        <color rgb="FF000000"/>
        <rFont val="Times New Roman"/>
        <family val="1"/>
      </rPr>
      <t>STRICTO SENSU</t>
    </r>
    <r>
      <rPr>
        <b/>
        <sz val="12"/>
        <color rgb="FF000000"/>
        <rFont val="Times New Roman"/>
        <family val="1"/>
      </rPr>
      <t xml:space="preserve"> NO MDR</t>
    </r>
  </si>
  <si>
    <t>NOME DO SERVIDOR</t>
  </si>
  <si>
    <t>UNIDADE DE LOTAÇÃO</t>
  </si>
  <si>
    <t>NOME DO EVENTO/AÇÃO DE CAPACITAÇÃO</t>
  </si>
  <si>
    <t>CARGA HORÁRIA</t>
  </si>
  <si>
    <t>DATA DE INÍCIO DA LICENÇA</t>
  </si>
  <si>
    <t>DATA DE TÉRMINO DA LICENÇA</t>
  </si>
  <si>
    <t>NO PAÍS OU EXTERIOR</t>
  </si>
  <si>
    <t>MODALIDADE</t>
  </si>
  <si>
    <t>JUSTIFICATIVA QUANTO A NECESSIDADE DE DESENVOLVIMENTO</t>
  </si>
  <si>
    <r>
      <t xml:space="preserve">Total gasto na manutenção da remuneração do servidor durante afastamento                                  </t>
    </r>
    <r>
      <rPr>
        <b/>
        <sz val="12"/>
        <color rgb="FF7C7C7C"/>
        <rFont val="Times New Roman"/>
        <family val="1"/>
      </rPr>
      <t>(IN201-Art.14 - III)</t>
    </r>
  </si>
  <si>
    <t xml:space="preserve">REMUNERAÇÃO BRUTA DO SERVIDOR </t>
  </si>
  <si>
    <t>Liliana Pimentel</t>
  </si>
  <si>
    <t>SNSH</t>
  </si>
  <si>
    <t>Doutorado em Geografia pela Universidade de Brasília</t>
  </si>
  <si>
    <t>Não se aplica</t>
  </si>
  <si>
    <t>no Brasil</t>
  </si>
  <si>
    <t>Presencial</t>
  </si>
  <si>
    <t>O aprimoramento da capacidade instalada no quadro funcional desse Ministério, cria a possibilidade de desenvolvimento de uma ferramenta para a identificação de conflitos e aborda a questão da gestão transfronteiriça frente a um quadro de mudanças climáticas de forma a criar a possibilidade de uma atuação proativa na prevenção dos conflitos pela água no país.</t>
  </si>
  <si>
    <t xml:space="preserve">R$  15.328,30
</t>
  </si>
  <si>
    <t>DESPESAS MENSAIS COM LICENÇA CAPACITAÇÃO NO MDR</t>
  </si>
  <si>
    <t>CNPJ e razão social do fornecedor (IN201-Art.14 - V)</t>
  </si>
  <si>
    <t>Memória de calculo</t>
  </si>
  <si>
    <t>Adonay Aum Veiga</t>
  </si>
  <si>
    <t>SEDEC</t>
  </si>
  <si>
    <t>Coding Bootcamp Programação para não programadores</t>
  </si>
  <si>
    <t>00.627.612/0001-09 - Escola Nacional de Administração Pública (ENAP)</t>
  </si>
  <si>
    <t>A distância</t>
  </si>
  <si>
    <t>A licença capacitação foi solicitada para participar do Treinamento Coding Bootcamp, tendo em vista a aprovação do servidor em processo seletivo da ENAP, Justificando-se:  Vínculo do conteúdo programático com as atividades desenvolvidas e com as metas e os objetivos institucionais.(...) Portanto, é de extrema relevância na atual era da informação ter em nosso quadro servidores capacitados a empregar as melhores ferramentas e técnicas disponíveis para o atingimento desta importante missão institucional.</t>
  </si>
  <si>
    <t>DEC 9991</t>
  </si>
  <si>
    <t>Realização de despesas</t>
  </si>
  <si>
    <t>Art. 16.  Despesas com ações de desenvolvimento de pessoas para a contratação, a prorrogação ou a substituição contratual, a inscrição, o pagamento da mensalidade, as diárias e as passagens poderão ser realizadas somente após a manifestação técnica do órgão central do SIPEC sobre o PDP.</t>
  </si>
  <si>
    <t>Parágrafo único.  As despesas com ações de desenvolvimento de pessoas serão divulgadas na internet, de forma transparente e objetiva, incluídas as despesas com manutenção de remuneração nos afastamentos para ações de desenvolvimento.</t>
  </si>
  <si>
    <t>IN 201</t>
  </si>
  <si>
    <t>Art. 14. O órgão ou entidade deverá promover a publicidade das despesas mensais a que se refere o art. 16 do Decreto nº 9.991, de 2019 até o 10º dia útil do mês subsequente, de forma transparente e objetiva ao cidadão, discriminando:</t>
  </si>
  <si>
    <t>I - nome do servidor para a qual foi destinada a despesa;</t>
  </si>
  <si>
    <t>II - tipo da despesa:</t>
  </si>
  <si>
    <t>a) se diárias e passagens;</t>
  </si>
  <si>
    <t>b) se mensalidade;</t>
  </si>
  <si>
    <t>c) se inscrição; e</t>
  </si>
  <si>
    <t>d) se contratação, prorrogação ou substituição contratual.</t>
  </si>
  <si>
    <t>III - despesas com manutenção da remuneração do servidor durante o afastamento para realizar a ação de desenvolvimento;</t>
  </si>
  <si>
    <t>IV - valor total de cada tipo de despesa;</t>
  </si>
  <si>
    <t>V - número de inscrição no Cadastro Nacional de Pessoa Jurídica e razão social do fornecedor para cada tipo de despesa;</t>
  </si>
  <si>
    <t>VI - período da ação de desenvolvimento; e</t>
  </si>
  <si>
    <t>VII - a necessidade de desenvolvimento descrita no PDP.</t>
  </si>
  <si>
    <t>Parágrafo único. Para cumprimento do disposto no caput, os órgãos e entidades deverão utilizar todos os meios e instrumentos legítimos de que dispuserem, sendo obrigatória a divulgação em seus sítios eletrônicos oficiais na falta de outros sistemas integrados de transparência.</t>
  </si>
  <si>
    <t>Contatos ASCOM:</t>
  </si>
  <si>
    <t>mariana.barros@mdr.gov.br</t>
  </si>
  <si>
    <t>2034-5257</t>
  </si>
  <si>
    <t>luiz.verneque@mdr.gov.br</t>
  </si>
  <si>
    <t>2034-5440</t>
  </si>
  <si>
    <t>hamyda.abdala@mdr.gov.br</t>
  </si>
  <si>
    <t>2034-5398</t>
  </si>
  <si>
    <t xml:space="preserve">Não se aplica </t>
  </si>
  <si>
    <t>One Cursos - Treinamento, Desenvolvimento e Capacitação Ltda</t>
  </si>
  <si>
    <t xml:space="preserve">24 horas </t>
  </si>
  <si>
    <t xml:space="preserve">17 dias </t>
  </si>
  <si>
    <t>Gustavo Assumpção Ribeiro</t>
  </si>
  <si>
    <t>Curso de Orçamento Público</t>
  </si>
  <si>
    <t>Curso Online: Elaboração de Estudo Técnico Preliminar, Termo de Referência e Projeto Básico - Uma Abordagem Prática.De Acordo com a IN 05/2017 e Conforme as Diretrizes da NOVA IN 40/2020 e IN 49/20</t>
  </si>
  <si>
    <t>Paulo Sérgio Coelho de Sá</t>
  </si>
  <si>
    <t>Liliam Batista Masiero</t>
  </si>
  <si>
    <t>Fundação Escola Nacional de Administração Pública - ENAP</t>
  </si>
  <si>
    <t xml:space="preserve">09/12/2020 a 28/01/2021 </t>
  </si>
  <si>
    <t xml:space="preserve">40 horas </t>
  </si>
  <si>
    <t>Aprimorar o entendimento de conceitos e práticas relativos à moderna gestão governamental; conhecimento sobre os instrumentos associados à elaboração e gestão de projetos; ampla visão da gestão orçamentaria e financeira das ações e programas.</t>
  </si>
  <si>
    <t>Aperfeiçoar o planejamento e gestão de contratações do MDR</t>
  </si>
  <si>
    <t>André Emediato Barbosa da Silva</t>
  </si>
  <si>
    <t>Clélia Lúcia Camilo de Morais Antunes</t>
  </si>
  <si>
    <t>Introdução à Gestão de Processos</t>
  </si>
  <si>
    <t>25/01/2021 a 29/01/2021</t>
  </si>
  <si>
    <t>12/01/2021 a 01/02/2021</t>
  </si>
  <si>
    <t xml:space="preserve">20 horas </t>
  </si>
  <si>
    <t>Gustavo Assumpção Ribeiro </t>
  </si>
  <si>
    <t>Paulo Sérgio Coelho de Sá </t>
  </si>
  <si>
    <t>Mês de referência: JANEIRO DE 2021</t>
  </si>
  <si>
    <t>NÃO DESPESAS DE LICENÇA CAPACITAÇÃO NO MÊS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</si>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</sst>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d/m/yyyy"/>
    <numFmt numFmtId="165" formatCode="&quot;R$&quot;#,##0.00"/>
    <numFmt numFmtId="166" formatCode="[$R$-416]\ #,##0.00;[Red]\-[$R$-416]\ #,##0.00"/>
  </numFmts>
  <fonts count="22" x14ac:knownFonts="1">
    <font>
      <sz val="11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0000"/>
      <name val="Arial"/>
      <family val="2"/>
      <charset val="1"/>
    </font>
    <font>
      <sz val="12"/>
      <name val="Arial"/>
      <family val="2"/>
      <charset val="1"/>
    </font>
    <font>
      <b/>
      <sz val="16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2"/>
      <color rgb="FF162937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Times New Roman"/>
      <family val="1"/>
    </font>
    <font>
      <b/>
      <sz val="12"/>
      <color rgb="FF7C7C7C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1"/>
      <color rgb="FFFF0000"/>
      <name val="Calibri"/>
      <family val="2"/>
      <charset val="1"/>
    </font>
    <font>
      <b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DEEBF7"/>
        <bgColor rgb="FFDAE3F3"/>
      </patternFill>
    </fill>
    <fill>
      <patternFill patternType="solid">
        <fgColor rgb="FFFFFF00"/>
        <bgColor rgb="FFFFFF00"/>
      </patternFill>
    </fill>
    <fill>
      <patternFill patternType="solid">
        <fgColor rgb="FFE2F0D9"/>
        <bgColor rgb="FFDEEBF7"/>
      </patternFill>
    </fill>
    <fill>
      <patternFill patternType="solid">
        <fgColor rgb="FFFFF2CC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D6DCE5"/>
        <bgColor rgb="FFDAE3F3"/>
      </patternFill>
    </fill>
    <fill>
      <patternFill patternType="solid">
        <fgColor rgb="FFDAE3F3"/>
        <bgColor rgb="FFDEEBF7"/>
      </patternFill>
    </fill>
    <fill>
      <patternFill patternType="solid">
        <fgColor theme="0"/>
        <bgColor rgb="FFDAE3F3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6" fillId="0" borderId="0" applyBorder="0" applyProtection="0"/>
    <xf numFmtId="0" fontId="8" fillId="0" borderId="0"/>
    <xf numFmtId="44" fontId="8" fillId="0" borderId="0" applyFont="0" applyFill="0" applyBorder="0" applyAlignment="0" applyProtection="0"/>
  </cellStyleXfs>
  <cellXfs count="69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2" fillId="4" borderId="2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9" borderId="2" xfId="0" applyFont="1" applyFill="1" applyBorder="1" applyAlignment="1">
      <alignment vertical="center" wrapText="1"/>
    </xf>
    <xf numFmtId="0" fontId="1" fillId="0" borderId="0" xfId="0" applyFont="1"/>
    <xf numFmtId="0" fontId="2" fillId="4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0" fontId="6" fillId="2" borderId="0" xfId="1" applyFont="1" applyFill="1" applyBorder="1" applyAlignment="1" applyProtection="1"/>
    <xf numFmtId="0" fontId="2" fillId="2" borderId="0" xfId="0" applyFont="1" applyFill="1" applyAlignment="1">
      <alignment horizontal="justify" vertical="center" wrapText="1"/>
    </xf>
    <xf numFmtId="0" fontId="1" fillId="2" borderId="0" xfId="0" applyFont="1" applyFill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10" fillId="2" borderId="0" xfId="0" applyFont="1" applyFill="1"/>
    <xf numFmtId="0" fontId="9" fillId="2" borderId="0" xfId="0" applyFont="1" applyFill="1" applyAlignment="1">
      <alignment horizontal="left"/>
    </xf>
    <xf numFmtId="0" fontId="10" fillId="0" borderId="0" xfId="0" applyFont="1"/>
    <xf numFmtId="0" fontId="9" fillId="2" borderId="0" xfId="0" applyFont="1" applyFill="1"/>
    <xf numFmtId="0" fontId="11" fillId="4" borderId="3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3" fillId="10" borderId="1" xfId="0" applyFont="1" applyFill="1" applyBorder="1" applyAlignment="1">
      <alignment horizontal="center" vertical="center" wrapText="1"/>
    </xf>
    <xf numFmtId="164" fontId="13" fillId="10" borderId="1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3" fillId="2" borderId="0" xfId="0" applyFont="1" applyFill="1"/>
    <xf numFmtId="0" fontId="11" fillId="2" borderId="0" xfId="0" applyFont="1" applyFill="1"/>
    <xf numFmtId="0" fontId="11" fillId="10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vertical="center" wrapText="1"/>
    </xf>
    <xf numFmtId="0" fontId="15" fillId="10" borderId="1" xfId="0" applyFont="1" applyFill="1" applyBorder="1" applyAlignment="1">
      <alignment vertical="center"/>
    </xf>
    <xf numFmtId="164" fontId="15" fillId="10" borderId="1" xfId="0" applyNumberFormat="1" applyFont="1" applyFill="1" applyBorder="1" applyAlignment="1">
      <alignment horizontal="center" vertical="center"/>
    </xf>
    <xf numFmtId="165" fontId="15" fillId="10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16" fillId="2" borderId="0" xfId="0" applyFont="1" applyFill="1"/>
    <xf numFmtId="0" fontId="13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vertical="center" wrapText="1"/>
    </xf>
    <xf numFmtId="8" fontId="11" fillId="9" borderId="1" xfId="0" applyNumberFormat="1" applyFont="1" applyFill="1" applyBorder="1" applyAlignment="1">
      <alignment horizontal="center" vertical="center" wrapText="1"/>
    </xf>
    <xf numFmtId="4" fontId="18" fillId="0" borderId="0" xfId="0" applyNumberFormat="1" applyFont="1"/>
    <xf numFmtId="0" fontId="18" fillId="0" borderId="0" xfId="0" applyFont="1"/>
    <xf numFmtId="44" fontId="0" fillId="0" borderId="0" xfId="3" applyFont="1"/>
    <xf numFmtId="166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66" fontId="10" fillId="0" borderId="1" xfId="0" applyNumberFormat="1" applyFont="1" applyFill="1" applyBorder="1" applyAlignment="1">
      <alignment vertical="center"/>
    </xf>
    <xf numFmtId="44" fontId="13" fillId="0" borderId="0" xfId="3" applyFont="1"/>
    <xf numFmtId="4" fontId="15" fillId="0" borderId="0" xfId="0" applyNumberFormat="1" applyFont="1"/>
    <xf numFmtId="0" fontId="20" fillId="0" borderId="0" xfId="0" applyFont="1"/>
    <xf numFmtId="44" fontId="18" fillId="0" borderId="0" xfId="3" applyFont="1"/>
    <xf numFmtId="44" fontId="19" fillId="9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4" fontId="0" fillId="0" borderId="0" xfId="0" applyNumberFormat="1"/>
    <xf numFmtId="8" fontId="19" fillId="9" borderId="1" xfId="0" applyNumberFormat="1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/>
    </xf>
  </cellXfs>
  <cellStyles count="4">
    <cellStyle name="Hiperlink" xfId="1" builtinId="8"/>
    <cellStyle name="Moeda" xfId="3" builtinId="4"/>
    <cellStyle name="Normal" xfId="0" builtinId="0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C7C7C"/>
      <rgbColor rgb="FF9999FF"/>
      <rgbColor rgb="FF993366"/>
      <rgbColor rgb="FFFFF2CC"/>
      <rgbColor rgb="FFDEEBF7"/>
      <rgbColor rgb="FF660066"/>
      <rgbColor rgb="FFFF8080"/>
      <rgbColor rgb="FF0563C1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E2F0D9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6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hamyda.abdala@mdr.gov.br" TargetMode="External"/><Relationship Id="rId2" Type="http://schemas.openxmlformats.org/officeDocument/2006/relationships/hyperlink" Target="mailto:luiz.verneque@mdr.gov.br" TargetMode="External"/><Relationship Id="rId1" Type="http://schemas.openxmlformats.org/officeDocument/2006/relationships/hyperlink" Target="mailto:mariana.barros@mdr.gov.br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23"/>
  <sheetViews>
    <sheetView tabSelected="1" topLeftCell="I7" zoomScale="90" zoomScaleNormal="90" workbookViewId="0">
      <selection activeCell="O8" sqref="O8"/>
    </sheetView>
  </sheetViews>
  <sheetFormatPr defaultRowHeight="15.75" x14ac:dyDescent="0.25"/>
  <cols>
    <col min="1" max="1" width="5" style="1"/>
    <col min="2" max="2" width="40" style="1"/>
    <col min="3" max="3" width="38.28515625" style="2"/>
    <col min="4" max="4" width="16.28515625" style="1"/>
    <col min="5" max="5" width="22.28515625" style="2"/>
    <col min="6" max="6" width="15.7109375" style="1"/>
    <col min="7" max="7" width="32.42578125" style="2"/>
    <col min="8" max="8" width="17.5703125" style="1"/>
    <col min="9" max="9" width="22" style="2"/>
    <col min="10" max="10" width="21.7109375" style="1"/>
    <col min="11" max="11" width="22.28515625" style="2"/>
    <col min="12" max="12" width="28.5703125" style="1"/>
    <col min="13" max="13" width="22.7109375" style="2"/>
    <col min="14" max="14" width="27.42578125" style="2"/>
    <col min="15" max="15" width="17" style="2"/>
    <col min="16" max="16" width="37.5703125" style="2"/>
    <col min="17" max="17" width="0" style="2" hidden="1"/>
    <col min="18" max="18" width="15.140625" style="2"/>
    <col min="19" max="19" width="16.5703125" style="2"/>
    <col min="20" max="20" width="13.7109375" style="2"/>
    <col min="21" max="1025" width="9.28515625" style="2"/>
  </cols>
  <sheetData>
    <row r="1" spans="1:18" x14ac:dyDescent="0.25">
      <c r="A1" s="34"/>
      <c r="B1" s="34"/>
      <c r="C1" s="61" t="s">
        <v>0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8" ht="15" customHeight="1" x14ac:dyDescent="0.25">
      <c r="A2" s="34"/>
      <c r="B2" s="34"/>
      <c r="C2" s="26" t="s">
        <v>96</v>
      </c>
      <c r="D2" s="34"/>
      <c r="E2" s="26"/>
      <c r="F2" s="34"/>
      <c r="G2" s="26"/>
      <c r="H2" s="34"/>
      <c r="I2" s="26"/>
      <c r="J2" s="34"/>
      <c r="K2" s="26"/>
      <c r="L2" s="27"/>
      <c r="M2" s="26"/>
      <c r="N2" s="26"/>
      <c r="O2" s="26"/>
      <c r="P2" s="26"/>
    </row>
    <row r="3" spans="1:18" hidden="1" x14ac:dyDescent="0.25">
      <c r="A3" s="34"/>
      <c r="B3" s="34"/>
      <c r="C3" s="61" t="s">
        <v>1</v>
      </c>
      <c r="D3" s="61"/>
      <c r="E3" s="61"/>
      <c r="F3" s="34"/>
      <c r="G3" s="62" t="s">
        <v>2</v>
      </c>
      <c r="H3" s="62"/>
      <c r="I3" s="62"/>
      <c r="J3" s="35" t="s">
        <v>3</v>
      </c>
      <c r="K3" s="26"/>
      <c r="L3" s="36" t="s">
        <v>4</v>
      </c>
      <c r="M3" s="37" t="s">
        <v>5</v>
      </c>
      <c r="N3" s="26"/>
      <c r="O3" s="26"/>
      <c r="P3" s="26"/>
      <c r="Q3" s="3"/>
    </row>
    <row r="4" spans="1:18" x14ac:dyDescent="0.25">
      <c r="A4" s="34"/>
      <c r="B4" s="34"/>
      <c r="C4" s="38"/>
      <c r="D4" s="44"/>
      <c r="E4" s="44"/>
      <c r="F4" s="34"/>
      <c r="G4" s="26"/>
      <c r="H4" s="39"/>
      <c r="I4" s="39"/>
      <c r="J4" s="35"/>
      <c r="K4" s="26"/>
      <c r="L4" s="39"/>
      <c r="M4" s="37"/>
      <c r="N4" s="26"/>
      <c r="O4" s="26"/>
      <c r="P4" s="26"/>
    </row>
    <row r="5" spans="1:18" ht="30" customHeight="1" x14ac:dyDescent="0.25">
      <c r="A5" s="63" t="s">
        <v>6</v>
      </c>
      <c r="B5" s="63" t="s">
        <v>7</v>
      </c>
      <c r="C5" s="63" t="s">
        <v>8</v>
      </c>
      <c r="D5" s="63" t="s">
        <v>9</v>
      </c>
      <c r="E5" s="63"/>
      <c r="F5" s="63"/>
      <c r="G5" s="63"/>
      <c r="H5" s="63"/>
      <c r="I5" s="63"/>
      <c r="J5" s="63"/>
      <c r="K5" s="63"/>
      <c r="L5" s="63"/>
      <c r="M5" s="63"/>
      <c r="N5" s="63" t="s">
        <v>10</v>
      </c>
      <c r="O5" s="63" t="s">
        <v>11</v>
      </c>
      <c r="P5" s="63" t="s">
        <v>12</v>
      </c>
      <c r="Q5" s="4" t="s">
        <v>13</v>
      </c>
    </row>
    <row r="6" spans="1:18" ht="78.75" x14ac:dyDescent="0.25">
      <c r="A6" s="63"/>
      <c r="B6" s="63"/>
      <c r="C6" s="63"/>
      <c r="D6" s="40" t="s">
        <v>14</v>
      </c>
      <c r="E6" s="40" t="s">
        <v>15</v>
      </c>
      <c r="F6" s="41" t="s">
        <v>16</v>
      </c>
      <c r="G6" s="41" t="s">
        <v>15</v>
      </c>
      <c r="H6" s="42" t="s">
        <v>17</v>
      </c>
      <c r="I6" s="42" t="s">
        <v>15</v>
      </c>
      <c r="J6" s="45" t="s">
        <v>18</v>
      </c>
      <c r="K6" s="45" t="s">
        <v>15</v>
      </c>
      <c r="L6" s="45" t="s">
        <v>19</v>
      </c>
      <c r="M6" s="45" t="s">
        <v>15</v>
      </c>
      <c r="N6" s="63"/>
      <c r="O6" s="63"/>
      <c r="P6" s="63"/>
      <c r="Q6" s="4"/>
      <c r="R6" s="5"/>
    </row>
    <row r="7" spans="1:18" s="5" customFormat="1" ht="126" x14ac:dyDescent="0.25">
      <c r="A7" s="21">
        <v>10</v>
      </c>
      <c r="B7" s="47" t="s">
        <v>79</v>
      </c>
      <c r="C7" s="47" t="s">
        <v>78</v>
      </c>
      <c r="D7" s="46" t="s">
        <v>74</v>
      </c>
      <c r="E7" s="46" t="s">
        <v>74</v>
      </c>
      <c r="F7" s="46" t="s">
        <v>74</v>
      </c>
      <c r="G7" s="46" t="s">
        <v>74</v>
      </c>
      <c r="H7" s="48" t="s">
        <v>35</v>
      </c>
      <c r="I7" s="46" t="s">
        <v>83</v>
      </c>
      <c r="J7" s="46" t="s">
        <v>74</v>
      </c>
      <c r="K7" s="46" t="s">
        <v>74</v>
      </c>
      <c r="L7" s="67">
        <v>637.25</v>
      </c>
      <c r="M7" s="46" t="s">
        <v>74</v>
      </c>
      <c r="N7" s="46" t="s">
        <v>84</v>
      </c>
      <c r="O7" s="46" t="s">
        <v>85</v>
      </c>
      <c r="P7" s="47" t="s">
        <v>86</v>
      </c>
      <c r="Q7" s="6"/>
    </row>
    <row r="8" spans="1:18" ht="94.5" x14ac:dyDescent="0.25">
      <c r="A8" s="21">
        <v>11</v>
      </c>
      <c r="B8" s="47" t="s">
        <v>80</v>
      </c>
      <c r="C8" s="47" t="s">
        <v>81</v>
      </c>
      <c r="D8" s="46" t="s">
        <v>74</v>
      </c>
      <c r="E8" s="46" t="s">
        <v>74</v>
      </c>
      <c r="F8" s="46" t="s">
        <v>74</v>
      </c>
      <c r="G8" s="46" t="s">
        <v>74</v>
      </c>
      <c r="H8" s="48">
        <v>1650</v>
      </c>
      <c r="I8" s="46" t="s">
        <v>75</v>
      </c>
      <c r="J8" s="46" t="s">
        <v>74</v>
      </c>
      <c r="K8" s="46" t="s">
        <v>74</v>
      </c>
      <c r="L8" s="60">
        <f>Planilha2!H16</f>
        <v>1088.6879999999999</v>
      </c>
      <c r="M8" s="46" t="s">
        <v>74</v>
      </c>
      <c r="N8" s="46" t="s">
        <v>91</v>
      </c>
      <c r="O8" s="46" t="s">
        <v>76</v>
      </c>
      <c r="P8" s="47" t="s">
        <v>87</v>
      </c>
    </row>
    <row r="9" spans="1:18" ht="94.5" x14ac:dyDescent="0.25">
      <c r="A9" s="21">
        <v>12</v>
      </c>
      <c r="B9" s="47" t="s">
        <v>80</v>
      </c>
      <c r="C9" s="47" t="s">
        <v>82</v>
      </c>
      <c r="D9" s="46" t="s">
        <v>74</v>
      </c>
      <c r="E9" s="46" t="s">
        <v>74</v>
      </c>
      <c r="F9" s="46" t="s">
        <v>74</v>
      </c>
      <c r="G9" s="46" t="s">
        <v>74</v>
      </c>
      <c r="H9" s="48">
        <v>1650</v>
      </c>
      <c r="I9" s="46" t="s">
        <v>75</v>
      </c>
      <c r="J9" s="46" t="s">
        <v>74</v>
      </c>
      <c r="K9" s="46" t="s">
        <v>74</v>
      </c>
      <c r="L9" s="60">
        <f>Planilha2!H17</f>
        <v>726.26499999999987</v>
      </c>
      <c r="M9" s="46" t="s">
        <v>74</v>
      </c>
      <c r="N9" s="46" t="s">
        <v>91</v>
      </c>
      <c r="O9" s="46" t="s">
        <v>76</v>
      </c>
      <c r="P9" s="47" t="s">
        <v>87</v>
      </c>
    </row>
    <row r="10" spans="1:18" ht="94.5" x14ac:dyDescent="0.25">
      <c r="A10" s="21">
        <v>13</v>
      </c>
      <c r="B10" s="47" t="s">
        <v>80</v>
      </c>
      <c r="C10" s="47" t="s">
        <v>88</v>
      </c>
      <c r="D10" s="46" t="s">
        <v>74</v>
      </c>
      <c r="E10" s="46" t="s">
        <v>74</v>
      </c>
      <c r="F10" s="46" t="s">
        <v>74</v>
      </c>
      <c r="G10" s="46" t="s">
        <v>74</v>
      </c>
      <c r="H10" s="48">
        <v>1650</v>
      </c>
      <c r="I10" s="46" t="s">
        <v>75</v>
      </c>
      <c r="J10" s="46" t="s">
        <v>74</v>
      </c>
      <c r="K10" s="46" t="s">
        <v>74</v>
      </c>
      <c r="L10" s="60">
        <v>887.59</v>
      </c>
      <c r="M10" s="46" t="s">
        <v>74</v>
      </c>
      <c r="N10" s="46" t="s">
        <v>91</v>
      </c>
      <c r="O10" s="46" t="s">
        <v>76</v>
      </c>
      <c r="P10" s="47" t="s">
        <v>87</v>
      </c>
    </row>
    <row r="11" spans="1:18" ht="63" x14ac:dyDescent="0.25">
      <c r="A11" s="21" t="s">
        <v>98</v>
      </c>
      <c r="B11" s="47" t="s">
        <v>90</v>
      </c>
      <c r="C11" s="47" t="s">
        <v>89</v>
      </c>
      <c r="D11" s="46" t="s">
        <v>74</v>
      </c>
      <c r="E11" s="46" t="s">
        <v>74</v>
      </c>
      <c r="F11" s="46" t="s">
        <v>74</v>
      </c>
      <c r="G11" s="46" t="s">
        <v>74</v>
      </c>
      <c r="H11" s="48">
        <v>352.8</v>
      </c>
      <c r="I11" s="46" t="s">
        <v>83</v>
      </c>
      <c r="J11" s="46" t="s">
        <v>74</v>
      </c>
      <c r="K11" s="46" t="s">
        <v>74</v>
      </c>
      <c r="L11" s="60">
        <f>Planilha2!H19</f>
        <v>378</v>
      </c>
      <c r="M11" s="46" t="s">
        <v>74</v>
      </c>
      <c r="N11" s="46" t="s">
        <v>92</v>
      </c>
      <c r="O11" s="46" t="s">
        <v>93</v>
      </c>
      <c r="P11" s="47"/>
    </row>
    <row r="15" spans="1:18" ht="48.75" customHeight="1" x14ac:dyDescent="0.25"/>
    <row r="16" spans="1:18" ht="57" customHeight="1" x14ac:dyDescent="0.25"/>
    <row r="17" ht="52.5" customHeight="1" x14ac:dyDescent="0.25"/>
    <row r="18" ht="215.25" customHeight="1" x14ac:dyDescent="0.25"/>
    <row r="19" ht="202.5" customHeight="1" x14ac:dyDescent="0.25"/>
    <row r="20" ht="197.25" customHeight="1" x14ac:dyDescent="0.25"/>
    <row r="21" ht="73.5" customHeight="1" x14ac:dyDescent="0.25"/>
    <row r="22" ht="107.25" customHeight="1" x14ac:dyDescent="0.25"/>
    <row r="23" ht="83.25" customHeight="1" x14ac:dyDescent="0.25"/>
  </sheetData>
  <mergeCells count="10">
    <mergeCell ref="C1:P1"/>
    <mergeCell ref="C3:E3"/>
    <mergeCell ref="G3:I3"/>
    <mergeCell ref="A5:A6"/>
    <mergeCell ref="B5:B6"/>
    <mergeCell ref="C5:C6"/>
    <mergeCell ref="D5:M5"/>
    <mergeCell ref="N5:N6"/>
    <mergeCell ref="O5:O6"/>
    <mergeCell ref="P5:P6"/>
  </mergeCells>
  <phoneticPr fontId="17" type="noConversion"/>
  <printOptions horizontalCentered="1"/>
  <pageMargins left="0.51181102362204722" right="0.51181102362204722" top="0.78740157480314965" bottom="0.78740157480314965" header="0.51181102362204722" footer="0.51181102362204722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P9"/>
  <sheetViews>
    <sheetView zoomScale="65" zoomScaleNormal="65" workbookViewId="0">
      <selection sqref="A1:XFD10"/>
    </sheetView>
  </sheetViews>
  <sheetFormatPr defaultRowHeight="15" x14ac:dyDescent="0.2"/>
  <cols>
    <col min="1" max="1" width="9.28515625" style="18"/>
    <col min="2" max="2" width="42.5703125" style="18"/>
    <col min="3" max="3" width="25.85546875" style="18"/>
    <col min="4" max="4" width="62" style="18" customWidth="1"/>
    <col min="5" max="5" width="46.7109375" style="18"/>
    <col min="6" max="6" width="19.140625" style="18"/>
    <col min="7" max="7" width="18.140625" style="18"/>
    <col min="8" max="8" width="21.7109375" style="18"/>
    <col min="9" max="9" width="26" style="18"/>
    <col min="10" max="10" width="23.85546875" style="18"/>
    <col min="11" max="11" width="69.85546875" style="18" customWidth="1"/>
    <col min="12" max="12" width="27.140625" style="18" customWidth="1"/>
    <col min="13" max="13" width="0" style="18" hidden="1"/>
    <col min="14" max="14" width="28.5703125" style="18" customWidth="1"/>
    <col min="15" max="15" width="16.7109375" style="18" customWidth="1"/>
    <col min="16" max="16" width="25.28515625" style="18" customWidth="1"/>
    <col min="17" max="1025" width="9.28515625" style="18"/>
    <col min="1026" max="16384" width="9.140625" style="18"/>
  </cols>
  <sheetData>
    <row r="3" spans="1:16" s="16" customFormat="1" ht="15.75" x14ac:dyDescent="0.25">
      <c r="E3" s="17" t="s">
        <v>40</v>
      </c>
    </row>
    <row r="4" spans="1:16" s="16" customFormat="1" x14ac:dyDescent="0.2">
      <c r="E4" s="18"/>
    </row>
    <row r="5" spans="1:16" s="16" customFormat="1" x14ac:dyDescent="0.2">
      <c r="C5" s="16" t="s">
        <v>96</v>
      </c>
      <c r="E5" s="18"/>
    </row>
    <row r="6" spans="1:16" ht="15.75" x14ac:dyDescent="0.25">
      <c r="A6" s="16"/>
      <c r="B6" s="16"/>
      <c r="C6" s="19"/>
    </row>
    <row r="7" spans="1:16" ht="110.25" x14ac:dyDescent="0.2">
      <c r="A7" s="25" t="s">
        <v>6</v>
      </c>
      <c r="B7" s="25" t="s">
        <v>21</v>
      </c>
      <c r="C7" s="25" t="s">
        <v>22</v>
      </c>
      <c r="D7" s="25" t="s">
        <v>23</v>
      </c>
      <c r="E7" s="25" t="s">
        <v>41</v>
      </c>
      <c r="F7" s="25" t="s">
        <v>24</v>
      </c>
      <c r="G7" s="25" t="s">
        <v>25</v>
      </c>
      <c r="H7" s="25" t="s">
        <v>26</v>
      </c>
      <c r="I7" s="25" t="s">
        <v>27</v>
      </c>
      <c r="J7" s="25" t="s">
        <v>28</v>
      </c>
      <c r="K7" s="25" t="s">
        <v>29</v>
      </c>
      <c r="L7" s="25" t="s">
        <v>30</v>
      </c>
      <c r="M7" s="20" t="s">
        <v>31</v>
      </c>
      <c r="N7" s="64" t="s">
        <v>42</v>
      </c>
      <c r="O7" s="65"/>
      <c r="P7" s="65"/>
    </row>
    <row r="8" spans="1:16" ht="174.75" hidden="1" customHeight="1" x14ac:dyDescent="0.2">
      <c r="A8" s="23">
        <v>1</v>
      </c>
      <c r="B8" s="23" t="s">
        <v>43</v>
      </c>
      <c r="C8" s="23" t="s">
        <v>44</v>
      </c>
      <c r="D8" s="23" t="s">
        <v>45</v>
      </c>
      <c r="E8" s="23" t="s">
        <v>46</v>
      </c>
      <c r="F8" s="23">
        <v>360</v>
      </c>
      <c r="G8" s="24">
        <v>44123</v>
      </c>
      <c r="H8" s="24">
        <v>44182</v>
      </c>
      <c r="I8" s="23" t="s">
        <v>35</v>
      </c>
      <c r="J8" s="23" t="s">
        <v>47</v>
      </c>
      <c r="K8" s="43" t="s">
        <v>48</v>
      </c>
      <c r="L8" s="55">
        <f>O8/30*17</f>
        <v>4121.1400000000003</v>
      </c>
      <c r="M8" s="53"/>
      <c r="N8" s="54" t="s">
        <v>77</v>
      </c>
      <c r="O8" s="52">
        <v>7272.6</v>
      </c>
      <c r="P8" s="55">
        <f>O8/30*17</f>
        <v>4121.1400000000003</v>
      </c>
    </row>
    <row r="9" spans="1:16" ht="15.75" x14ac:dyDescent="0.25">
      <c r="B9" s="68" t="s">
        <v>97</v>
      </c>
      <c r="C9" s="68"/>
      <c r="D9" s="68"/>
      <c r="E9" s="68"/>
      <c r="F9" s="68"/>
      <c r="G9" s="68"/>
      <c r="H9" s="68"/>
      <c r="I9" s="68"/>
      <c r="J9" s="68"/>
      <c r="K9" s="68"/>
    </row>
  </sheetData>
  <mergeCells count="2">
    <mergeCell ref="N7:P7"/>
    <mergeCell ref="B9:K9"/>
  </mergeCells>
  <pageMargins left="0.23622047244094491" right="0.23622047244094491" top="0.74803149606299213" bottom="0.74803149606299213" header="0.51181102362204722" footer="0.51181102362204722"/>
  <pageSetup paperSize="8" scale="52" firstPageNumber="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7"/>
  <sheetViews>
    <sheetView zoomScale="65" zoomScaleNormal="65" workbookViewId="0">
      <selection activeCell="C4" sqref="C4"/>
    </sheetView>
  </sheetViews>
  <sheetFormatPr defaultRowHeight="15.75" x14ac:dyDescent="0.25"/>
  <cols>
    <col min="1" max="1" width="9.28515625" style="7"/>
    <col min="2" max="2" width="24.5703125" style="7"/>
    <col min="3" max="3" width="20.42578125" style="7"/>
    <col min="4" max="4" width="29.140625" style="7"/>
    <col min="5" max="5" width="15.7109375" style="7"/>
    <col min="6" max="6" width="18.140625" style="7"/>
    <col min="7" max="7" width="21.7109375" style="7"/>
    <col min="8" max="9" width="17.28515625" style="7"/>
    <col min="10" max="10" width="69.85546875" style="7"/>
    <col min="11" max="11" width="34.42578125" style="7"/>
    <col min="12" max="12" width="0" style="7" hidden="1"/>
    <col min="13" max="1025" width="9.28515625" style="7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s="2" customFormat="1" x14ac:dyDescent="0.25">
      <c r="A2" s="26"/>
      <c r="B2" s="26"/>
      <c r="C2" s="26"/>
      <c r="D2" s="26"/>
      <c r="E2" s="26"/>
      <c r="F2" s="27" t="s">
        <v>20</v>
      </c>
      <c r="G2" s="26"/>
      <c r="H2" s="26"/>
      <c r="I2" s="26"/>
      <c r="J2" s="26"/>
      <c r="K2" s="26"/>
    </row>
    <row r="3" spans="1:12" s="2" customFormat="1" x14ac:dyDescent="0.25">
      <c r="A3" s="26"/>
      <c r="B3" s="26"/>
      <c r="C3" s="26"/>
      <c r="D3" s="26"/>
      <c r="E3" s="26"/>
      <c r="F3" s="22"/>
      <c r="G3" s="26"/>
      <c r="H3" s="26"/>
      <c r="I3" s="26"/>
      <c r="J3" s="26"/>
      <c r="K3" s="26"/>
    </row>
    <row r="4" spans="1:12" s="2" customFormat="1" x14ac:dyDescent="0.25">
      <c r="A4" s="26"/>
      <c r="B4" s="26"/>
      <c r="C4" s="26" t="s">
        <v>96</v>
      </c>
      <c r="D4" s="26"/>
      <c r="E4" s="26"/>
      <c r="F4" s="22"/>
      <c r="G4" s="26"/>
      <c r="H4" s="27"/>
      <c r="I4" s="26"/>
      <c r="J4" s="26"/>
      <c r="K4" s="26"/>
    </row>
    <row r="5" spans="1:12" s="2" customFormat="1" x14ac:dyDescent="0.25">
      <c r="A5" s="26"/>
      <c r="B5" s="26"/>
      <c r="C5" s="22"/>
      <c r="D5" s="26"/>
      <c r="E5" s="26"/>
      <c r="F5" s="22"/>
      <c r="G5" s="26"/>
      <c r="H5" s="22"/>
      <c r="I5" s="26"/>
      <c r="J5" s="26"/>
      <c r="K5" s="26"/>
    </row>
    <row r="6" spans="1:12" ht="110.25" x14ac:dyDescent="0.25">
      <c r="A6" s="25" t="s">
        <v>6</v>
      </c>
      <c r="B6" s="25" t="s">
        <v>21</v>
      </c>
      <c r="C6" s="25" t="s">
        <v>22</v>
      </c>
      <c r="D6" s="25" t="s">
        <v>23</v>
      </c>
      <c r="E6" s="25" t="s">
        <v>24</v>
      </c>
      <c r="F6" s="25" t="s">
        <v>25</v>
      </c>
      <c r="G6" s="25" t="s">
        <v>26</v>
      </c>
      <c r="H6" s="25" t="s">
        <v>27</v>
      </c>
      <c r="I6" s="25" t="s">
        <v>28</v>
      </c>
      <c r="J6" s="25" t="s">
        <v>29</v>
      </c>
      <c r="K6" s="25" t="s">
        <v>30</v>
      </c>
      <c r="L6" s="8" t="s">
        <v>31</v>
      </c>
    </row>
    <row r="7" spans="1:12" ht="94.5" customHeight="1" x14ac:dyDescent="0.25">
      <c r="A7" s="28">
        <v>1</v>
      </c>
      <c r="B7" s="29" t="s">
        <v>32</v>
      </c>
      <c r="C7" s="29" t="s">
        <v>33</v>
      </c>
      <c r="D7" s="30" t="s">
        <v>34</v>
      </c>
      <c r="E7" s="31" t="s">
        <v>35</v>
      </c>
      <c r="F7" s="32">
        <v>43598</v>
      </c>
      <c r="G7" s="32">
        <v>44329</v>
      </c>
      <c r="H7" s="29" t="s">
        <v>36</v>
      </c>
      <c r="I7" s="29" t="s">
        <v>37</v>
      </c>
      <c r="J7" s="30" t="s">
        <v>38</v>
      </c>
      <c r="K7" s="33" t="s">
        <v>39</v>
      </c>
      <c r="L7" s="9">
        <v>15328.3</v>
      </c>
    </row>
  </sheetData>
  <pageMargins left="0.25" right="0.25" top="0.75" bottom="0.75" header="0.3" footer="0.3"/>
  <pageSetup paperSize="8" scale="73" firstPageNumber="0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21"/>
  <sheetViews>
    <sheetView zoomScale="65" zoomScaleNormal="65" workbookViewId="0">
      <selection activeCell="A19" sqref="A19"/>
    </sheetView>
  </sheetViews>
  <sheetFormatPr defaultRowHeight="15" x14ac:dyDescent="0.25"/>
  <cols>
    <col min="1" max="1" width="240.140625" style="10"/>
    <col min="2" max="1025" width="9.28515625" style="10"/>
  </cols>
  <sheetData>
    <row r="1" spans="1:1" ht="21" x14ac:dyDescent="0.35">
      <c r="A1" s="11" t="s">
        <v>49</v>
      </c>
    </row>
    <row r="3" spans="1:1" ht="15.75" x14ac:dyDescent="0.25">
      <c r="A3" s="13" t="s">
        <v>50</v>
      </c>
    </row>
    <row r="4" spans="1:1" ht="30" x14ac:dyDescent="0.25">
      <c r="A4" s="14" t="s">
        <v>51</v>
      </c>
    </row>
    <row r="5" spans="1:1" ht="30" x14ac:dyDescent="0.25">
      <c r="A5" s="14" t="s">
        <v>52</v>
      </c>
    </row>
    <row r="8" spans="1:1" ht="21" x14ac:dyDescent="0.35">
      <c r="A8" s="11" t="s">
        <v>53</v>
      </c>
    </row>
    <row r="9" spans="1:1" ht="30" x14ac:dyDescent="0.25">
      <c r="A9" s="15" t="s">
        <v>54</v>
      </c>
    </row>
    <row r="10" spans="1:1" x14ac:dyDescent="0.25">
      <c r="A10" s="15" t="s">
        <v>55</v>
      </c>
    </row>
    <row r="11" spans="1:1" x14ac:dyDescent="0.25">
      <c r="A11" s="15" t="s">
        <v>56</v>
      </c>
    </row>
    <row r="12" spans="1:1" x14ac:dyDescent="0.25">
      <c r="A12" s="15" t="s">
        <v>57</v>
      </c>
    </row>
    <row r="13" spans="1:1" x14ac:dyDescent="0.25">
      <c r="A13" s="15" t="s">
        <v>58</v>
      </c>
    </row>
    <row r="14" spans="1:1" x14ac:dyDescent="0.25">
      <c r="A14" s="15" t="s">
        <v>59</v>
      </c>
    </row>
    <row r="15" spans="1:1" x14ac:dyDescent="0.25">
      <c r="A15" s="15" t="s">
        <v>60</v>
      </c>
    </row>
    <row r="16" spans="1:1" x14ac:dyDescent="0.25">
      <c r="A16" s="15" t="s">
        <v>61</v>
      </c>
    </row>
    <row r="17" spans="1:1" x14ac:dyDescent="0.25">
      <c r="A17" s="15" t="s">
        <v>62</v>
      </c>
    </row>
    <row r="18" spans="1:1" x14ac:dyDescent="0.25">
      <c r="A18" s="15" t="s">
        <v>63</v>
      </c>
    </row>
    <row r="19" spans="1:1" x14ac:dyDescent="0.25">
      <c r="A19" s="15" t="s">
        <v>64</v>
      </c>
    </row>
    <row r="20" spans="1:1" x14ac:dyDescent="0.25">
      <c r="A20" s="15" t="s">
        <v>65</v>
      </c>
    </row>
    <row r="21" spans="1:1" ht="30" x14ac:dyDescent="0.25">
      <c r="A21" s="15" t="s">
        <v>66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MK9"/>
  <sheetViews>
    <sheetView zoomScale="65" zoomScaleNormal="65" workbookViewId="0">
      <selection activeCell="F4" sqref="F4"/>
    </sheetView>
  </sheetViews>
  <sheetFormatPr defaultRowHeight="15" x14ac:dyDescent="0.25"/>
  <cols>
    <col min="1" max="1" width="9.28515625" style="10"/>
    <col min="2" max="2" width="26.85546875" style="10"/>
    <col min="3" max="3" width="9.7109375" style="10"/>
    <col min="4" max="1025" width="9.28515625" style="10"/>
  </cols>
  <sheetData>
    <row r="3" spans="2:3" ht="21" x14ac:dyDescent="0.35">
      <c r="B3" s="11" t="s">
        <v>67</v>
      </c>
    </row>
    <row r="5" spans="2:3" x14ac:dyDescent="0.25">
      <c r="B5" s="12" t="s">
        <v>68</v>
      </c>
      <c r="C5" s="10" t="s">
        <v>69</v>
      </c>
    </row>
    <row r="7" spans="2:3" x14ac:dyDescent="0.25">
      <c r="B7" s="12" t="s">
        <v>70</v>
      </c>
      <c r="C7" s="10" t="s">
        <v>71</v>
      </c>
    </row>
    <row r="9" spans="2:3" x14ac:dyDescent="0.25">
      <c r="B9" s="12" t="s">
        <v>72</v>
      </c>
      <c r="C9" s="10" t="s">
        <v>73</v>
      </c>
    </row>
  </sheetData>
  <hyperlinks>
    <hyperlink ref="B5" r:id="rId1" xr:uid="{00000000-0004-0000-0300-000000000000}"/>
    <hyperlink ref="B7" r:id="rId2" xr:uid="{00000000-0004-0000-0300-000001000000}"/>
    <hyperlink ref="B9" r:id="rId3" xr:uid="{00000000-0004-0000-0300-000002000000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AE5D4-D9A0-4343-93B9-5CA618FB0B04}">
  <dimension ref="D6:K24"/>
  <sheetViews>
    <sheetView topLeftCell="A5" workbookViewId="0">
      <selection activeCell="K19" sqref="K19"/>
    </sheetView>
  </sheetViews>
  <sheetFormatPr defaultRowHeight="15" x14ac:dyDescent="0.25"/>
  <cols>
    <col min="4" max="4" width="36.85546875" bestFit="1" customWidth="1"/>
    <col min="5" max="5" width="10.140625" bestFit="1" customWidth="1"/>
    <col min="7" max="7" width="12.140625" bestFit="1" customWidth="1"/>
    <col min="8" max="8" width="14" bestFit="1" customWidth="1"/>
    <col min="10" max="10" width="13.28515625" bestFit="1" customWidth="1"/>
    <col min="11" max="11" width="10.5703125" bestFit="1" customWidth="1"/>
  </cols>
  <sheetData>
    <row r="6" spans="4:11" ht="15.75" x14ac:dyDescent="0.25">
      <c r="D6" s="50"/>
      <c r="E6" s="49"/>
      <c r="H6" s="51"/>
    </row>
    <row r="7" spans="4:11" ht="15.75" x14ac:dyDescent="0.25">
      <c r="D7" s="50"/>
      <c r="E7" s="49"/>
      <c r="H7" s="51"/>
    </row>
    <row r="8" spans="4:11" ht="15.75" x14ac:dyDescent="0.25">
      <c r="D8" s="50"/>
      <c r="E8" s="49"/>
      <c r="H8" s="51"/>
    </row>
    <row r="9" spans="4:11" ht="15.75" x14ac:dyDescent="0.25">
      <c r="D9" s="50"/>
      <c r="E9" s="49"/>
      <c r="H9" s="51"/>
    </row>
    <row r="10" spans="4:11" ht="15.75" x14ac:dyDescent="0.25">
      <c r="D10" s="50"/>
      <c r="E10" s="49"/>
      <c r="H10" s="51"/>
    </row>
    <row r="11" spans="4:11" ht="15.75" x14ac:dyDescent="0.25">
      <c r="D11" s="50"/>
      <c r="E11" s="49"/>
      <c r="H11" s="51"/>
    </row>
    <row r="12" spans="4:11" ht="15.75" x14ac:dyDescent="0.25">
      <c r="D12" s="50"/>
      <c r="E12" s="49"/>
      <c r="H12" s="51"/>
    </row>
    <row r="13" spans="4:11" ht="15.75" x14ac:dyDescent="0.25">
      <c r="D13" s="50"/>
      <c r="E13" s="49"/>
      <c r="G13" s="22"/>
      <c r="H13" s="56"/>
    </row>
    <row r="14" spans="4:11" ht="15.75" x14ac:dyDescent="0.25">
      <c r="D14" s="50"/>
      <c r="E14" s="49"/>
      <c r="H14" s="51"/>
    </row>
    <row r="15" spans="4:11" ht="15.75" x14ac:dyDescent="0.25">
      <c r="D15" s="50" t="s">
        <v>94</v>
      </c>
      <c r="E15" s="49">
        <v>6117.6</v>
      </c>
      <c r="F15" s="58"/>
      <c r="G15" s="50">
        <f>(E15/30)/8</f>
        <v>25.490000000000002</v>
      </c>
      <c r="H15" s="59">
        <f>G15*40</f>
        <v>1019.6000000000001</v>
      </c>
      <c r="J15" s="66">
        <f>H15*25</f>
        <v>25490.000000000004</v>
      </c>
      <c r="K15" s="66">
        <f>J15/40</f>
        <v>637.25000000000011</v>
      </c>
    </row>
    <row r="16" spans="4:11" ht="15.75" x14ac:dyDescent="0.25">
      <c r="D16" s="50" t="s">
        <v>95</v>
      </c>
      <c r="E16" s="49">
        <v>10886.88</v>
      </c>
      <c r="G16" s="22">
        <f t="shared" ref="G16:G20" si="0">(E16/30)/8</f>
        <v>45.361999999999995</v>
      </c>
      <c r="H16" s="56">
        <f>G16*24</f>
        <v>1088.6879999999999</v>
      </c>
    </row>
    <row r="17" spans="4:11" ht="15.75" x14ac:dyDescent="0.25">
      <c r="D17" s="50" t="s">
        <v>82</v>
      </c>
      <c r="E17" s="49">
        <v>7262.65</v>
      </c>
      <c r="G17" s="22">
        <f t="shared" si="0"/>
        <v>30.261041666666664</v>
      </c>
      <c r="H17" s="56">
        <f>G17*24</f>
        <v>726.26499999999987</v>
      </c>
    </row>
    <row r="18" spans="4:11" ht="15.75" x14ac:dyDescent="0.25">
      <c r="D18" s="50" t="s">
        <v>88</v>
      </c>
      <c r="E18" s="49">
        <v>10636.71</v>
      </c>
      <c r="G18" s="22">
        <f>(E18/30)/8</f>
        <v>44.319624999999995</v>
      </c>
      <c r="H18" s="56">
        <f>G18*24</f>
        <v>1063.6709999999998</v>
      </c>
    </row>
    <row r="19" spans="4:11" ht="15.75" x14ac:dyDescent="0.25">
      <c r="D19" s="50" t="s">
        <v>89</v>
      </c>
      <c r="E19" s="49">
        <v>4536</v>
      </c>
      <c r="F19" s="58"/>
      <c r="G19" s="50">
        <f t="shared" si="0"/>
        <v>18.899999999999999</v>
      </c>
      <c r="H19" s="59">
        <f>G19*20</f>
        <v>378</v>
      </c>
      <c r="J19" s="66">
        <f>H19/15</f>
        <v>25.2</v>
      </c>
      <c r="K19" s="66">
        <f>H19-J19</f>
        <v>352.8</v>
      </c>
    </row>
    <row r="20" spans="4:11" ht="15.75" x14ac:dyDescent="0.25">
      <c r="D20" s="50"/>
      <c r="E20" s="49"/>
      <c r="G20" s="22"/>
      <c r="H20" s="59"/>
    </row>
    <row r="21" spans="4:11" ht="15.75" x14ac:dyDescent="0.25">
      <c r="D21" s="50"/>
      <c r="E21" s="57"/>
      <c r="G21" s="22"/>
      <c r="H21" s="56"/>
    </row>
    <row r="22" spans="4:11" ht="15.75" x14ac:dyDescent="0.25">
      <c r="D22" s="50"/>
      <c r="E22" s="57"/>
      <c r="G22" s="22"/>
      <c r="H22" s="56"/>
    </row>
    <row r="23" spans="4:11" ht="15.75" x14ac:dyDescent="0.25">
      <c r="D23" s="22"/>
      <c r="E23" s="57"/>
      <c r="G23" s="22"/>
      <c r="H23" s="56"/>
    </row>
    <row r="24" spans="4:11" ht="15.75" x14ac:dyDescent="0.25">
      <c r="E24" s="49"/>
      <c r="H24" s="5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Ações de Desenvolvimento</vt:lpstr>
      <vt:lpstr>Licença Capacitação</vt:lpstr>
      <vt:lpstr>Af. Pós-Graduação Stricto Sensu</vt:lpstr>
      <vt:lpstr>Legislação</vt:lpstr>
      <vt:lpstr>Contatos ASCOM</vt:lpstr>
      <vt:lpstr>Planilha2</vt:lpstr>
      <vt:lpstr>'Ações de Desenvolvimento'!Area_de_impressao</vt:lpstr>
      <vt:lpstr>'Af. Pós-Graduação Stricto Sensu'!Area_de_impressao</vt:lpstr>
      <vt:lpstr>'Licença Capacitação'!Area_de_impressao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de Sousa Carrijo Barbosa</dc:creator>
  <cp:keywords/>
  <dc:description/>
  <cp:lastModifiedBy>Alan Rocha</cp:lastModifiedBy>
  <cp:revision>3</cp:revision>
  <cp:lastPrinted>2021-02-17T20:35:59Z</cp:lastPrinted>
  <dcterms:created xsi:type="dcterms:W3CDTF">2019-09-12T20:02:17Z</dcterms:created>
  <dcterms:modified xsi:type="dcterms:W3CDTF">2021-02-17T20:36:03Z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