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Trabalho\CPCTI\Reuniões\Apoio a Contratação\Memória de Calculo\"/>
    </mc:Choice>
  </mc:AlternateContent>
  <bookViews>
    <workbookView xWindow="0" yWindow="0" windowWidth="12405" windowHeight="4845" tabRatio="819"/>
  </bookViews>
  <sheets>
    <sheet name="Item 1" sheetId="5" r:id="rId1"/>
    <sheet name="Item 2" sheetId="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3" l="1"/>
  <c r="L5" i="3" l="1"/>
  <c r="I5" i="3" s="1"/>
  <c r="E4" i="5"/>
  <c r="E5" i="5"/>
  <c r="E6" i="5"/>
  <c r="E7" i="5"/>
  <c r="E8" i="5"/>
  <c r="E9" i="5"/>
  <c r="E10" i="5"/>
  <c r="E11" i="5"/>
  <c r="E12" i="5"/>
  <c r="E3" i="5"/>
  <c r="K231" i="3"/>
  <c r="L231" i="3" s="1"/>
  <c r="I231" i="3" s="1"/>
  <c r="K230" i="3"/>
  <c r="L230" i="3" s="1"/>
  <c r="I230" i="3" s="1"/>
  <c r="K229" i="3"/>
  <c r="K228" i="3"/>
  <c r="L228" i="3" s="1"/>
  <c r="I228" i="3" s="1"/>
  <c r="K227" i="3"/>
  <c r="L227" i="3" s="1"/>
  <c r="I227" i="3" s="1"/>
  <c r="K226" i="3"/>
  <c r="L226" i="3" s="1"/>
  <c r="I226" i="3" s="1"/>
  <c r="K225" i="3"/>
  <c r="K223" i="3"/>
  <c r="L223" i="3" s="1"/>
  <c r="I223" i="3" s="1"/>
  <c r="K220" i="3"/>
  <c r="L220" i="3" s="1"/>
  <c r="I220" i="3" s="1"/>
  <c r="K217" i="3"/>
  <c r="L217" i="3" s="1"/>
  <c r="I217" i="3" s="1"/>
  <c r="K218" i="3"/>
  <c r="K219" i="3"/>
  <c r="L219" i="3" s="1"/>
  <c r="K216" i="3"/>
  <c r="L216" i="3" s="1"/>
  <c r="I216" i="3" s="1"/>
  <c r="K210" i="3"/>
  <c r="L210" i="3" s="1"/>
  <c r="I210" i="3" s="1"/>
  <c r="K211" i="3"/>
  <c r="L211" i="3" s="1"/>
  <c r="I211" i="3" s="1"/>
  <c r="K212" i="3"/>
  <c r="L212" i="3" s="1"/>
  <c r="I212" i="3" s="1"/>
  <c r="K209" i="3"/>
  <c r="L209" i="3" s="1"/>
  <c r="L229" i="3" l="1"/>
  <c r="I229" i="3" s="1"/>
  <c r="L225" i="3"/>
  <c r="I225" i="3" s="1"/>
  <c r="L218" i="3"/>
  <c r="I218" i="3" s="1"/>
  <c r="I219" i="3"/>
  <c r="I209" i="3"/>
  <c r="L213" i="3"/>
  <c r="L232" i="3" l="1"/>
  <c r="K196" i="3" l="1"/>
  <c r="L196" i="3" s="1"/>
  <c r="I196" i="3" s="1"/>
  <c r="K197" i="3"/>
  <c r="K198" i="3"/>
  <c r="K199" i="3"/>
  <c r="K200" i="3"/>
  <c r="L200" i="3" s="1"/>
  <c r="I200" i="3" s="1"/>
  <c r="K201" i="3"/>
  <c r="K202" i="3"/>
  <c r="K203" i="3"/>
  <c r="K204" i="3"/>
  <c r="L204" i="3" s="1"/>
  <c r="I204" i="3" s="1"/>
  <c r="K205" i="3"/>
  <c r="K195" i="3"/>
  <c r="L195" i="3" s="1"/>
  <c r="I195" i="3" s="1"/>
  <c r="K194" i="3"/>
  <c r="K164" i="3"/>
  <c r="L164" i="3" s="1"/>
  <c r="I164" i="3" s="1"/>
  <c r="K165" i="3"/>
  <c r="K166" i="3"/>
  <c r="K167" i="3"/>
  <c r="K168" i="3"/>
  <c r="L168" i="3" s="1"/>
  <c r="I168" i="3" s="1"/>
  <c r="K169" i="3"/>
  <c r="K170" i="3"/>
  <c r="K171" i="3"/>
  <c r="K172" i="3"/>
  <c r="L172" i="3" s="1"/>
  <c r="I172" i="3" s="1"/>
  <c r="K173" i="3"/>
  <c r="K174" i="3"/>
  <c r="K175" i="3"/>
  <c r="K176" i="3"/>
  <c r="L176" i="3" s="1"/>
  <c r="I176" i="3" s="1"/>
  <c r="K177" i="3"/>
  <c r="K178" i="3"/>
  <c r="K179" i="3"/>
  <c r="K180" i="3"/>
  <c r="L180" i="3" s="1"/>
  <c r="I180" i="3" s="1"/>
  <c r="K181" i="3"/>
  <c r="K182" i="3"/>
  <c r="K183" i="3"/>
  <c r="K184" i="3"/>
  <c r="L184" i="3" s="1"/>
  <c r="I184" i="3" s="1"/>
  <c r="K185" i="3"/>
  <c r="K186" i="3"/>
  <c r="K187" i="3"/>
  <c r="K188" i="3"/>
  <c r="L188" i="3" s="1"/>
  <c r="I188" i="3" s="1"/>
  <c r="K189" i="3"/>
  <c r="K190" i="3"/>
  <c r="K191" i="3"/>
  <c r="K192" i="3"/>
  <c r="L192" i="3" s="1"/>
  <c r="I192" i="3" s="1"/>
  <c r="K193" i="3"/>
  <c r="K163" i="3"/>
  <c r="K155" i="3"/>
  <c r="L155" i="3" s="1"/>
  <c r="I155" i="3" s="1"/>
  <c r="K156" i="3"/>
  <c r="K157" i="3"/>
  <c r="K158" i="3"/>
  <c r="L158" i="3" s="1"/>
  <c r="I158" i="3" s="1"/>
  <c r="K159" i="3"/>
  <c r="L159" i="3" s="1"/>
  <c r="I159" i="3" s="1"/>
  <c r="K154" i="3"/>
  <c r="L154" i="3" s="1"/>
  <c r="K153" i="3"/>
  <c r="K152" i="3"/>
  <c r="L152" i="3" s="1"/>
  <c r="I152" i="3" s="1"/>
  <c r="K145" i="3"/>
  <c r="L145" i="3" s="1"/>
  <c r="K127" i="3"/>
  <c r="L127" i="3" s="1"/>
  <c r="I127" i="3" s="1"/>
  <c r="K128" i="3"/>
  <c r="L128" i="3" s="1"/>
  <c r="I128" i="3" s="1"/>
  <c r="K129" i="3"/>
  <c r="L129" i="3" s="1"/>
  <c r="I129" i="3" s="1"/>
  <c r="K130" i="3"/>
  <c r="L130" i="3" s="1"/>
  <c r="I130" i="3" s="1"/>
  <c r="K131" i="3"/>
  <c r="L131" i="3" s="1"/>
  <c r="I131" i="3" s="1"/>
  <c r="K132" i="3"/>
  <c r="L132" i="3" s="1"/>
  <c r="I132" i="3" s="1"/>
  <c r="K133" i="3"/>
  <c r="L133" i="3" s="1"/>
  <c r="I133" i="3" s="1"/>
  <c r="K134" i="3"/>
  <c r="L134" i="3" s="1"/>
  <c r="I134" i="3" s="1"/>
  <c r="K135" i="3"/>
  <c r="L135" i="3" s="1"/>
  <c r="I135" i="3" s="1"/>
  <c r="K136" i="3"/>
  <c r="L136" i="3" s="1"/>
  <c r="I136" i="3" s="1"/>
  <c r="K137" i="3"/>
  <c r="L137" i="3" s="1"/>
  <c r="I137" i="3" s="1"/>
  <c r="K138" i="3"/>
  <c r="L138" i="3" s="1"/>
  <c r="I138" i="3" s="1"/>
  <c r="K139" i="3"/>
  <c r="L139" i="3" s="1"/>
  <c r="I139" i="3" s="1"/>
  <c r="K140" i="3"/>
  <c r="L140" i="3" s="1"/>
  <c r="I140" i="3" s="1"/>
  <c r="K141" i="3"/>
  <c r="L141" i="3" s="1"/>
  <c r="I141" i="3" s="1"/>
  <c r="K126" i="3"/>
  <c r="K125" i="3"/>
  <c r="K124" i="3"/>
  <c r="K123" i="3"/>
  <c r="L123" i="3" s="1"/>
  <c r="K122" i="3"/>
  <c r="L122" i="3" s="1"/>
  <c r="I122" i="3" s="1"/>
  <c r="K120" i="3"/>
  <c r="K118" i="3"/>
  <c r="L118" i="3" s="1"/>
  <c r="I118" i="3" s="1"/>
  <c r="K116" i="3"/>
  <c r="K115" i="3"/>
  <c r="L115" i="3" s="1"/>
  <c r="I115" i="3" s="1"/>
  <c r="K113" i="3"/>
  <c r="K112" i="3"/>
  <c r="K111" i="3"/>
  <c r="K96" i="3"/>
  <c r="L96" i="3" s="1"/>
  <c r="I96" i="3" s="1"/>
  <c r="K97" i="3"/>
  <c r="L97" i="3" s="1"/>
  <c r="I97" i="3" s="1"/>
  <c r="K98" i="3"/>
  <c r="L98" i="3" s="1"/>
  <c r="I98" i="3" s="1"/>
  <c r="K99" i="3"/>
  <c r="K100" i="3"/>
  <c r="L100" i="3" s="1"/>
  <c r="I100" i="3" s="1"/>
  <c r="K101" i="3"/>
  <c r="L101" i="3" s="1"/>
  <c r="I101" i="3" s="1"/>
  <c r="K102" i="3"/>
  <c r="K103" i="3"/>
  <c r="K95" i="3"/>
  <c r="L126" i="3" l="1"/>
  <c r="I126" i="3" s="1"/>
  <c r="L153" i="3"/>
  <c r="I153" i="3" s="1"/>
  <c r="L157" i="3"/>
  <c r="I157" i="3" s="1"/>
  <c r="L103" i="3"/>
  <c r="I103" i="3" s="1"/>
  <c r="L99" i="3"/>
  <c r="I99" i="3" s="1"/>
  <c r="L111" i="3"/>
  <c r="L116" i="3"/>
  <c r="I116" i="3" s="1"/>
  <c r="I123" i="3"/>
  <c r="I154" i="3"/>
  <c r="L156" i="3"/>
  <c r="I156" i="3" s="1"/>
  <c r="L191" i="3"/>
  <c r="I191" i="3" s="1"/>
  <c r="L187" i="3"/>
  <c r="I187" i="3" s="1"/>
  <c r="L183" i="3"/>
  <c r="I183" i="3" s="1"/>
  <c r="L179" i="3"/>
  <c r="I179" i="3" s="1"/>
  <c r="L175" i="3"/>
  <c r="I175" i="3" s="1"/>
  <c r="L171" i="3"/>
  <c r="I171" i="3" s="1"/>
  <c r="L167" i="3"/>
  <c r="I167" i="3" s="1"/>
  <c r="L194" i="3"/>
  <c r="I194" i="3" s="1"/>
  <c r="L203" i="3"/>
  <c r="I203" i="3" s="1"/>
  <c r="L199" i="3"/>
  <c r="I199" i="3" s="1"/>
  <c r="L102" i="3"/>
  <c r="I102" i="3" s="1"/>
  <c r="L112" i="3"/>
  <c r="I112" i="3" s="1"/>
  <c r="I145" i="3"/>
  <c r="L163" i="3"/>
  <c r="L190" i="3"/>
  <c r="I190" i="3" s="1"/>
  <c r="L186" i="3"/>
  <c r="I186" i="3" s="1"/>
  <c r="L182" i="3"/>
  <c r="I182" i="3" s="1"/>
  <c r="L178" i="3"/>
  <c r="I178" i="3" s="1"/>
  <c r="L174" i="3"/>
  <c r="I174" i="3" s="1"/>
  <c r="L170" i="3"/>
  <c r="I170" i="3" s="1"/>
  <c r="L166" i="3"/>
  <c r="I166" i="3" s="1"/>
  <c r="L202" i="3"/>
  <c r="I202" i="3" s="1"/>
  <c r="L198" i="3"/>
  <c r="I198" i="3" s="1"/>
  <c r="L95" i="3"/>
  <c r="I95" i="3" s="1"/>
  <c r="L124" i="3"/>
  <c r="I124" i="3" s="1"/>
  <c r="L113" i="3"/>
  <c r="I113" i="3" s="1"/>
  <c r="L120" i="3"/>
  <c r="I120" i="3" s="1"/>
  <c r="L125" i="3"/>
  <c r="I125" i="3" s="1"/>
  <c r="L193" i="3"/>
  <c r="I193" i="3" s="1"/>
  <c r="L189" i="3"/>
  <c r="I189" i="3" s="1"/>
  <c r="L185" i="3"/>
  <c r="I185" i="3" s="1"/>
  <c r="L181" i="3"/>
  <c r="I181" i="3" s="1"/>
  <c r="L177" i="3"/>
  <c r="I177" i="3" s="1"/>
  <c r="L173" i="3"/>
  <c r="I173" i="3" s="1"/>
  <c r="L169" i="3"/>
  <c r="I169" i="3" s="1"/>
  <c r="L165" i="3"/>
  <c r="I165" i="3" s="1"/>
  <c r="L205" i="3"/>
  <c r="I205" i="3" s="1"/>
  <c r="L201" i="3"/>
  <c r="I201" i="3" s="1"/>
  <c r="L197" i="3"/>
  <c r="I197" i="3" s="1"/>
  <c r="K86" i="3"/>
  <c r="L86" i="3" s="1"/>
  <c r="I86" i="3" s="1"/>
  <c r="K87" i="3"/>
  <c r="L87" i="3" s="1"/>
  <c r="I87" i="3" s="1"/>
  <c r="K88" i="3"/>
  <c r="L88" i="3" s="1"/>
  <c r="I88" i="3" s="1"/>
  <c r="K89" i="3"/>
  <c r="L89" i="3" s="1"/>
  <c r="I89" i="3" s="1"/>
  <c r="K90" i="3"/>
  <c r="L90" i="3" s="1"/>
  <c r="I90" i="3" s="1"/>
  <c r="K91" i="3"/>
  <c r="L91" i="3" s="1"/>
  <c r="I91" i="3" s="1"/>
  <c r="K92" i="3"/>
  <c r="L92" i="3" s="1"/>
  <c r="I92" i="3" s="1"/>
  <c r="K93" i="3"/>
  <c r="L93" i="3" s="1"/>
  <c r="I93" i="3" s="1"/>
  <c r="K94" i="3"/>
  <c r="L94" i="3" s="1"/>
  <c r="I94" i="3" s="1"/>
  <c r="K85" i="3"/>
  <c r="L85" i="3" s="1"/>
  <c r="K79" i="3"/>
  <c r="L79" i="3" s="1"/>
  <c r="I79" i="3" s="1"/>
  <c r="K80" i="3"/>
  <c r="L80" i="3" s="1"/>
  <c r="I80" i="3" s="1"/>
  <c r="K81" i="3"/>
  <c r="L81" i="3" s="1"/>
  <c r="I81" i="3" s="1"/>
  <c r="K73" i="3"/>
  <c r="K74" i="3"/>
  <c r="L74" i="3" s="1"/>
  <c r="I74" i="3" s="1"/>
  <c r="K75" i="3"/>
  <c r="L75" i="3" s="1"/>
  <c r="I75" i="3" s="1"/>
  <c r="K76" i="3"/>
  <c r="L76" i="3" s="1"/>
  <c r="I76" i="3" s="1"/>
  <c r="K77" i="3"/>
  <c r="K78" i="3"/>
  <c r="L78" i="3" s="1"/>
  <c r="I78" i="3" s="1"/>
  <c r="K72" i="3"/>
  <c r="L72" i="3" s="1"/>
  <c r="I72" i="3" s="1"/>
  <c r="K71" i="3"/>
  <c r="L71" i="3" s="1"/>
  <c r="I71" i="3" s="1"/>
  <c r="K70" i="3"/>
  <c r="K69" i="3"/>
  <c r="I69" i="3" s="1"/>
  <c r="K65" i="3"/>
  <c r="L65" i="3" s="1"/>
  <c r="I65" i="3" s="1"/>
  <c r="K61" i="3"/>
  <c r="K58" i="3"/>
  <c r="K55" i="3"/>
  <c r="L55" i="3" s="1"/>
  <c r="I55" i="3" s="1"/>
  <c r="K56" i="3"/>
  <c r="L56" i="3" s="1"/>
  <c r="I56" i="3" s="1"/>
  <c r="K57" i="3"/>
  <c r="K54" i="3"/>
  <c r="K48" i="3"/>
  <c r="L48" i="3" s="1"/>
  <c r="I48" i="3" s="1"/>
  <c r="K49" i="3"/>
  <c r="L49" i="3" s="1"/>
  <c r="I49" i="3" s="1"/>
  <c r="K50" i="3"/>
  <c r="L50" i="3" s="1"/>
  <c r="I50" i="3" s="1"/>
  <c r="K47" i="3"/>
  <c r="L47" i="3" s="1"/>
  <c r="K32" i="3"/>
  <c r="L32" i="3" s="1"/>
  <c r="I32" i="3" s="1"/>
  <c r="K33" i="3"/>
  <c r="L33" i="3" s="1"/>
  <c r="I33" i="3" s="1"/>
  <c r="K34" i="3"/>
  <c r="L34" i="3" s="1"/>
  <c r="I34" i="3" s="1"/>
  <c r="K35" i="3"/>
  <c r="L35" i="3" s="1"/>
  <c r="I35" i="3" s="1"/>
  <c r="K36" i="3"/>
  <c r="L36" i="3" s="1"/>
  <c r="I36" i="3" s="1"/>
  <c r="K37" i="3"/>
  <c r="L37" i="3" s="1"/>
  <c r="I37" i="3" s="1"/>
  <c r="K38" i="3"/>
  <c r="L38" i="3" s="1"/>
  <c r="I38" i="3" s="1"/>
  <c r="K39" i="3"/>
  <c r="K40" i="3"/>
  <c r="L40" i="3" s="1"/>
  <c r="K41" i="3"/>
  <c r="L41" i="3" s="1"/>
  <c r="K42" i="3"/>
  <c r="L42" i="3" s="1"/>
  <c r="K43" i="3"/>
  <c r="L43" i="3" s="1"/>
  <c r="K31" i="3"/>
  <c r="L31" i="3" s="1"/>
  <c r="K27" i="3"/>
  <c r="L27" i="3" s="1"/>
  <c r="I27" i="3" s="1"/>
  <c r="K24" i="3"/>
  <c r="L24" i="3" s="1"/>
  <c r="I24" i="3" s="1"/>
  <c r="K25" i="3"/>
  <c r="L25" i="3" s="1"/>
  <c r="I25" i="3" s="1"/>
  <c r="K26" i="3"/>
  <c r="L26" i="3" s="1"/>
  <c r="I26" i="3" s="1"/>
  <c r="K23" i="3"/>
  <c r="L23" i="3" s="1"/>
  <c r="I23" i="3" s="1"/>
  <c r="K18" i="3"/>
  <c r="L18" i="3" s="1"/>
  <c r="I18" i="3" s="1"/>
  <c r="K14" i="3"/>
  <c r="L14" i="3" s="1"/>
  <c r="I14" i="3" s="1"/>
  <c r="K15" i="3"/>
  <c r="L15" i="3" s="1"/>
  <c r="I15" i="3" s="1"/>
  <c r="K16" i="3"/>
  <c r="L16" i="3" s="1"/>
  <c r="I16" i="3" s="1"/>
  <c r="K17" i="3"/>
  <c r="L17" i="3" s="1"/>
  <c r="I17" i="3" s="1"/>
  <c r="K13" i="3"/>
  <c r="L13" i="3" s="1"/>
  <c r="K9" i="3"/>
  <c r="L9" i="3" s="1"/>
  <c r="K6" i="3"/>
  <c r="L6" i="3" s="1"/>
  <c r="I6" i="3" s="1"/>
  <c r="K7" i="3"/>
  <c r="L7" i="3" s="1"/>
  <c r="K8" i="3"/>
  <c r="L8" i="3" l="1"/>
  <c r="I8" i="3" s="1"/>
  <c r="I43" i="3"/>
  <c r="I42" i="3"/>
  <c r="L57" i="3"/>
  <c r="I57" i="3"/>
  <c r="I31" i="3"/>
  <c r="I40" i="3"/>
  <c r="I47" i="3"/>
  <c r="L51" i="3"/>
  <c r="L54" i="3"/>
  <c r="L58" i="3"/>
  <c r="I58" i="3" s="1"/>
  <c r="I70" i="3"/>
  <c r="L77" i="3"/>
  <c r="I77" i="3" s="1"/>
  <c r="L73" i="3"/>
  <c r="I73" i="3" s="1"/>
  <c r="I13" i="3"/>
  <c r="L28" i="3"/>
  <c r="I41" i="3"/>
  <c r="L61" i="3"/>
  <c r="I61" i="3" s="1"/>
  <c r="L206" i="3"/>
  <c r="I163" i="3"/>
  <c r="I111" i="3"/>
  <c r="L142" i="3"/>
  <c r="I85" i="3"/>
  <c r="L104" i="3"/>
  <c r="L160" i="3"/>
  <c r="I7" i="3"/>
  <c r="I9" i="3"/>
  <c r="L44" i="3" l="1"/>
  <c r="I54" i="3"/>
  <c r="L82" i="3"/>
  <c r="L233" i="3"/>
  <c r="L10" i="3"/>
  <c r="L106" i="3" l="1"/>
  <c r="E13" i="5"/>
  <c r="L235" i="3" l="1"/>
  <c r="L236" i="3" s="1"/>
  <c r="L237" i="3" s="1"/>
</calcChain>
</file>

<file path=xl/sharedStrings.xml><?xml version="1.0" encoding="utf-8"?>
<sst xmlns="http://schemas.openxmlformats.org/spreadsheetml/2006/main" count="543" uniqueCount="247">
  <si>
    <t>Atividade Macro </t>
  </si>
  <si>
    <t>Serviço </t>
  </si>
  <si>
    <t>1. APOIO À GESTÃO DE TIC </t>
  </si>
  <si>
    <t>6. Gestão de Serviços de Sistemas </t>
  </si>
  <si>
    <t>6.1. Identificar junto às áreas de negócio as necessidades relativas ao desenvolvimento e sustentação de sistemas; </t>
  </si>
  <si>
    <t>6.2. Apoiar na análise de negócio de iniciativas de desenvolvimento e sustentação de sistemas; </t>
  </si>
  <si>
    <t>6.3. Realizar pesquisa de satisfação dos usuários quanto aos serviços de sistemas;  </t>
  </si>
  <si>
    <t>6.4. Propor plano de ações de melhoria nos sistemas; </t>
  </si>
  <si>
    <t>6.5. Planejar e gerir capacidade de desenvolvimento e sustentação frente à demanda dos sistemas; </t>
  </si>
  <si>
    <t>6.6. Gerenciar o backlog de atividades de sustentação dos sistemas; </t>
  </si>
  <si>
    <t>6.7. Realizar a integração das áreas: de negócio, de desenvolvimento de sistemas e de infraestrutura com o objetivo de solucionar incidentes, problemas e outras pendências manutenção e desenvolvimento de sistemas; </t>
  </si>
  <si>
    <t>6.9. Apoiar nas atividades de verificação de qualidade técnica do sistema; </t>
  </si>
  <si>
    <t>6.10. Apoiar a área de negócio nas atividades de testes de aceitação (homologação) de sistemas. </t>
  </si>
  <si>
    <t>Obs.: Especificamente, este serviço será composto por todas as atividades elencadas acima e o indicador de qualidade será medido diante da média do grau de satisfação dos usuários, que poderá ser: Excelente, Bom, Regular, Ruim ou Péssimo. Nos dois primeiros níveis, considerar-se-á por completo o atendimento. No nível “Regular” apenas 50% atendido e nos dois últimos níveis a rejeição total do serviço. </t>
  </si>
  <si>
    <t>  </t>
  </si>
  <si>
    <t>TOTAL-1 </t>
  </si>
  <si>
    <t>Item 1: Métricas de Software </t>
  </si>
  <si>
    <t>Lote Único </t>
  </si>
  <si>
    <t>Macro Serviço </t>
  </si>
  <si>
    <t>Fortalecer a governança de Tecnologia da Informação e Comunicação – TIC, de forma segura e integrada, sendo contratados serviços sob demanda, incluindo o SISTEMA ELETRÔNICO DE INFORMAÇÕES - SEI </t>
  </si>
  <si>
    <t>[1]-Gestão Documental; [2]-Serviços de Adequações Corretivas e Man. Evolutivas;[3]Serviços de consultoria de gestão processual; [4]Serviços de Administração de Banco de Dados; [5]-Serviços de Gerência de Projetos; [6]-Serviços de Suporte Técnico; [7]-Serviços de Suporte Operacional; [8]-Serviços de Mapeamento de Processos </t>
  </si>
  <si>
    <t>1. Apoio a Gestão de TIC </t>
  </si>
  <si>
    <t>1. Métricas de Software </t>
  </si>
  <si>
    <t>Item 2: Gestão de Projetos </t>
  </si>
  <si>
    <t>2. Gestão de Projetos </t>
  </si>
  <si>
    <t>Item 3: Governança de TIC </t>
  </si>
  <si>
    <t>3. Governança de TIC </t>
  </si>
  <si>
    <t>3.2. Elaborar Plano de Melhoria dos Processos de TI; </t>
  </si>
  <si>
    <t>3.3. Elaborar diagnóstico de maturidade de governança de TI em relação ao modelo de referência COBIT; </t>
  </si>
  <si>
    <t>3.4. Realizar a implantação de processos de determinado domínio do modelo de referência COBIT; </t>
  </si>
  <si>
    <t>3.5. Elaborar diagnóstico de maturidade de gestão de TI em relação ao modelo de referência ITIL; </t>
  </si>
  <si>
    <t>3.7. Elaborar/revisar método de avaliação de maturidade de TI, com base no modelo de referência ITIL; </t>
  </si>
  <si>
    <t>3.8. Realizar a implantação de processos de determinada fase do modelo de referência ITIL; </t>
  </si>
  <si>
    <t>Item 4: Auditoria e Conformidade </t>
  </si>
  <si>
    <t>4.2. Construir minutas de documentos necessários à gestão, por contrato; </t>
  </si>
  <si>
    <t>Item 5: Gestão de Serviços - Infraestrutura </t>
  </si>
  <si>
    <t>1. APOIO A GESTÃO DE TIC </t>
  </si>
  <si>
    <t>5. Gestão de Serviços - Infraestrutura </t>
  </si>
  <si>
    <t>5.2. Revisar indicadores para avaliação da qualidade e disponibilidade dos serviços de infraestrutura de TIC; </t>
  </si>
  <si>
    <t>5.5. Planejar e gerir a capacidade de infraestrutura para o suporte aos serviços de TIC; </t>
  </si>
  <si>
    <t>5.7. Gerir o atendimento aos usuários de serviços de TIC; </t>
  </si>
  <si>
    <t>5.8. Apoiar o planejamento das atividades de gerência de configuração; </t>
  </si>
  <si>
    <t>Item 6: Gestão de Serviços - Sistemas </t>
  </si>
  <si>
    <t>Item 7: Arquitetura de Software </t>
  </si>
  <si>
    <t>2. Apoio Técnico de TIC </t>
  </si>
  <si>
    <t>7.  Arquitetura de Software </t>
  </si>
  <si>
    <t>Item 8: Teste e Qualidade de Software </t>
  </si>
  <si>
    <t>2.Apoio Técnico de TIC </t>
  </si>
  <si>
    <t>8. Teste e Qualidade de Software </t>
  </si>
  <si>
    <t>Item 9: Dados e Informações  </t>
  </si>
  <si>
    <t>8. Dados e Informações </t>
  </si>
  <si>
    <t>Item 10: Conteúdo Web </t>
  </si>
  <si>
    <t>Item 11: Segurança da Informação e Comunicações </t>
  </si>
  <si>
    <t>11.3. Monitorar os processos de segurança da informação conforme as gerências do ITIL; </t>
  </si>
  <si>
    <t>11.5. Apoiar o Comitê de segurança, o Gestor de SIC e a ETIR na atualização do levantamento de análise de riscos de segurança; </t>
  </si>
  <si>
    <t>11.8. Apoiar o Comitê de segurança, o Gestor de SIC e a ETIR no gerenciamento de incidentes de segurança da informação; </t>
  </si>
  <si>
    <t>11.10. Apoiar o Comitê de segurança, o Gestor de SIC e a ETIR na elaboração e/ou revisão de normas referentes à segurança da informação; </t>
  </si>
  <si>
    <t>Total 1 + Total 2 </t>
  </si>
  <si>
    <t>2.10. Análise de requisitos.</t>
  </si>
  <si>
    <t>Previsão Anual (Qtde) </t>
  </si>
  <si>
    <t>Serviços de TIC – Apoio Técnico </t>
  </si>
  <si>
    <t>Serviços de Apoio a Gestão de TIC</t>
  </si>
  <si>
    <t>2.4. Propor/revisar a metodologia de Gestão de Projetos; </t>
  </si>
  <si>
    <t>2.5. Repasse de conhecimento da metodologia de Gestão de Projetos; </t>
  </si>
  <si>
    <t>2.7. Orientação especializada sobre tecnologias relacionadas a infraestrutura, desenvolvimento, ferramentas e frameworks;</t>
  </si>
  <si>
    <t>2.9. Diagnóstico de sistemas, base de dados ou arquiteturas para interoperação ou integração de informações;</t>
  </si>
  <si>
    <t>2.3. Realizar a prospecção de projetos na área de TIC; </t>
  </si>
  <si>
    <t>3.1. Apoiar a CONTRATANTE na proposição de novos processos ou adaptação de processos já existentes referentes a determinado domínio do modelo de referência COBIT; </t>
  </si>
  <si>
    <t>3.6. Elaborar proposta de implantação de novos processos ou adaptação de processos já existentes referentes à determinada fase do modelo de referência ITIL; </t>
  </si>
  <si>
    <t>4.1. Apoiar no levantamento de indicadores e SLA's dos contratos da DTI, separando-os por contrato; </t>
  </si>
  <si>
    <t>4.3. Apoiar em aferições de pagamentos e glosas nos contratos da DTI, separando-os por contrato; </t>
  </si>
  <si>
    <t>5.1. Desenvolver e propor indicadores para avaliação da qualidade e disponibilidade dos serviços de infraestrutura de TIC; </t>
  </si>
  <si>
    <t>5.10. Apoiar a operação/manutenção dos processos correlatos à gerência de configuração e mudanças, como por exemplo: estruturar o ambiente de configuração,  gerar as entregas de artefatos, dentre outros; </t>
  </si>
  <si>
    <t>5.11. Análise e implementação de soluções para monitoramento da infraestrutura fornecida pelo cliente da aplicação e seus respectivos parques de serviços de infraestrutura;</t>
  </si>
  <si>
    <t>5.12. Analisar causa de indisponibilidade da aplicação em situações de comportamentos anômalos e retorná-la ao estado esperado;</t>
  </si>
  <si>
    <t>5.13. Análise e pesquisa para manutenção dos serviços de interoperabilidade em máquinas físicas, virtuais e provedores em nuvem;</t>
  </si>
  <si>
    <t>5.14. Prospecção de solução de integração, interoperação e otimização de arquitetura de componentes;</t>
  </si>
  <si>
    <t>5.15. Análise e diagnóstico da performance em banco de dados ou em aplicação a nível de infraestrutura;</t>
  </si>
  <si>
    <t>5.16. Pesquisa e análise de brechas de segurança;</t>
  </si>
  <si>
    <t>5.17. Análise e prospecção de migração de uma aplicação ou arquitetura;</t>
  </si>
  <si>
    <t>5.18. Análise e prospecção de soluções para interoperabilidade das aplicações ou bancos;</t>
  </si>
  <si>
    <t>5.19. Prospectar solução de gestão de configuração e mudanças;</t>
  </si>
  <si>
    <t>5.20. Pesquisa e prospecção de solução para implementação de integração contínua em infraestrutura de aplicações.</t>
  </si>
  <si>
    <t>6.11. Análise dos artefatos para internalização da aplicação ou de um conjunto de componentes.</t>
  </si>
  <si>
    <t>6.12. Planejamento da implantação dos componentes de software em ambiente adequado para provimento de release ou novas versões a serem lançadas.</t>
  </si>
  <si>
    <t>6.13. Projetar a intervenção adaptativa e evolutiva nos componentes de softwares necessários à publicação e disponibilização de releases ou novas aplicações em produção.</t>
  </si>
  <si>
    <t>6.14. Atualização ou desenvolvimento de documentação dos componentes de software.</t>
  </si>
  <si>
    <t>6.15. Análise de impacto da internalização da tecnologia, mapeamento das intervenções em nível de software e de componentes necessários.</t>
  </si>
  <si>
    <t>6.16. Prospecção de soluções para internalização de componentes de sistemas.</t>
  </si>
  <si>
    <t>6.17. Prospectar e projetar componente de aplicativo móvel para integração entre aplicações ou para o processamento e tratamento de informações a serem interoperadas utilizando desenvolvimento nativo.</t>
  </si>
  <si>
    <t>6.18. Prospectar e projetar componente de aplicativo móvel para integração entre aplicações ou para o processamento e tratamento de informações a serem interoperadas utilizando desenvolvimento multiplaforma.</t>
  </si>
  <si>
    <t>6.19. Prospectar e projetar componente de aplicativo móvel para integração entre aplicações ou para o processamento e tratamento de informações a serem interoperadas utilizando desenvolvimento multiplaforma.</t>
  </si>
  <si>
    <t>7.27. Integrar entrada ou saída de dados de aplicativo com um serviço externo de autenticação compatível com um sistema operacional móvel.</t>
  </si>
  <si>
    <t>7.10. Realizar Prospecção de solução relacionada aos aspectos arquiteturais;</t>
  </si>
  <si>
    <t>7.1. Elaborar arquitetura base corporativa para desenvolvimento de sistemas;</t>
  </si>
  <si>
    <t>7.2. Revisar a arquitetura base corporativa para desenvolvimento de sistemas;</t>
  </si>
  <si>
    <t>7.3. Elaborar arquitetura específica para desenvolvimento de sistemas;</t>
  </si>
  <si>
    <t>7.4. Revisar arquitetura específica para desenvolvimento de sistemas;</t>
  </si>
  <si>
    <t>7.5. Detectar, resolver e acompanhar problemas sistêmicos que demandem conhecimento pleno da arquitetura do software;</t>
  </si>
  <si>
    <t>7.6. Realizar a absorção do conhecimento de sistema externo à CONTRATANTE para sustentação futura;</t>
  </si>
  <si>
    <t>7.7. Elaborar análise de viabilidade tecnológica relacionada aos aspectos arquiteturais;</t>
  </si>
  <si>
    <t>7.8. Analisar arquitetura de sistema, como por exemplo: desempenho do sistema, gestão de riscos de segurança,  verificar práticas de codificação segura, implementação de ferramenta, dentre outros que sejam necessários;</t>
  </si>
  <si>
    <t>7.9. Definir as boas práticas para codificação segura para a CONTRATANTE;</t>
  </si>
  <si>
    <t>7.11. Implantar pacote de software;</t>
  </si>
  <si>
    <t>7.12. Desenvolver soluções arquiteturais para implementação de sistemas;</t>
  </si>
  <si>
    <t>7.13. Prospectar e projetar componente de software para integração entre aplicações ou para o processamento e tratamento de informações a serem interoperadas;</t>
  </si>
  <si>
    <t>7.14. Adaptar componente de software para integração entre aplicações ou para o processamento e tratamento de informações a serem interoperadas;</t>
  </si>
  <si>
    <t>7.15. Testar componentes de software para integração entre aplicações ou para o processamento e tratamento de informações a serem interoperadas;</t>
  </si>
  <si>
    <t>7.16. Adaptar objetos de componentes de software para integração de informações;</t>
  </si>
  <si>
    <t>7.17. Alteração de componente para a melhoria de desempenho da aplicação;</t>
  </si>
  <si>
    <t>7.18. Prototipação de componentes visuais relacionados ao layout da aplicação;</t>
  </si>
  <si>
    <t>7.19. Projeção de componentes visuais relacionados ao layout da aplicação;</t>
  </si>
  <si>
    <t>7.20. Adaptação de componentes textuais e visuais;</t>
  </si>
  <si>
    <t>7.21. Adaptar componente de aplicativo móvel para integração entre aplicações ou para o processamento e tratamento de informações a serem interoperadas utilizando desenvolvimento nativo;</t>
  </si>
  <si>
    <t>7.22. Adaptar componente de aplicativo móvel para integração entre aplicações ou para o processamento e tratamento de informações a serem interoperadas utilizando desenvolvimento multiplaforma;</t>
  </si>
  <si>
    <t>7.24. Integrar entrada ou saída de dados de aplicativo com um sensor externo ao aparelho celular (exemplo: impressora, sensores biométricos);</t>
  </si>
  <si>
    <t>7.25. Portar entrada ou saída de dados desenvolvida com framework multiplataforma para uma outra plataforma ou um outro tipo de dispositivo também suportada pelo framework;</t>
  </si>
  <si>
    <t>7.26. Integrar entrada ou saída de dados de aplicativo com um serviço externo de mensageria compatível com um sistema operacional móvel;</t>
  </si>
  <si>
    <t> 8.1.3. Revisão técnica de artefato recebido pela CONTRATANTE de acordo com a Metodologia de Gerenciamento e Desenvolvimento de Sistemas – MGDS;</t>
  </si>
  <si>
    <t>8.2. Elaborar metodologia de testes de software;</t>
  </si>
  <si>
    <t>8.3. Revisar a metodologia de testes de software;</t>
  </si>
  <si>
    <t>8.4. Apoiar na prospecção e/ou implantação de ferramentas de testes e qualidade de software;</t>
  </si>
  <si>
    <t>8.5. Apoiar na prospecção de níveis de serviço das atividades de análise, codificação, testes e manutenção de sistemas;</t>
  </si>
  <si>
    <t>8.6. Planejar e implementar as atividades de testes com o objetivo de garantir a qualidade dos sistemas;</t>
  </si>
  <si>
    <t>8.7. Apoiar no gerenciamento dos projetos relativos à garantia de qualidade dos sistemas de informação.</t>
  </si>
  <si>
    <t>8.1. Realizar testes de aceitação (homologação) de software, envolvendo:</t>
  </si>
  <si>
    <t> 8.1.1. Tipos de testes (FURPS+):</t>
  </si>
  <si>
    <t>(F) Funcionalidade: de função, de segurança e de volume;</t>
  </si>
  <si>
    <t>(U) Usabilidade: de usabilidade;</t>
  </si>
  <si>
    <t>(C) Confiabilidade: de integridade, de estrutura e de stress;</t>
  </si>
  <si>
    <t>(D) Desempenho: de avaliação de desempenho e de carga;</t>
  </si>
  <si>
    <t>(S) Suportabilidade: de configuração e de instalação;</t>
  </si>
  <si>
    <t> 8.1.2. Métodos ou técnicas de testes: de caixa branca e de caixa preta;</t>
  </si>
  <si>
    <t>9.1. Apoiar na análise e modelagem dos dados das aplicações sob desenvolvimento e manutenção;</t>
  </si>
  <si>
    <t>9.2. Propor e manter os normativos relativos aos padrões de criação de objetos de banco de dados implantados na infraestrutura;</t>
  </si>
  <si>
    <t>9.3. Propor, implementar e manter o modelo global de dados da CONTRATANTE;</t>
  </si>
  <si>
    <t>9.4. Planejar e acompanhar os processos de replicação de dados;</t>
  </si>
  <si>
    <t>9.5. Realizar a análise de desempenho das aplicações e otimização das transações com o banco e dados;</t>
  </si>
  <si>
    <t>9.8. Elaborar relatórios técnicos referentes à estrutura de dados da CONTRATANTE;</t>
  </si>
  <si>
    <t>9.9. Realizar projetos de administração de dados;</t>
  </si>
  <si>
    <t>9.6. Realizar pesquisas, estudos e provas de conceito para a implementação de melhores práticas e tecnologias relacionadas a banco de dados e serviços de informação;</t>
  </si>
  <si>
    <t>9.7. Realizar serviços de apuração especial. (Executar rotinas em banco de dados como: inclusão, alteração, exclusão e extração de relatórios);</t>
  </si>
  <si>
    <t>9.10. Elaboração de modelo de dados e dicionário de dados;</t>
  </si>
  <si>
    <t>9.11. Alteração de modelo de dados e dicionário de dados;</t>
  </si>
  <si>
    <t>9.12. Validação de modelo de dados e dicionário de dados;</t>
  </si>
  <si>
    <t>9.13. Manutenção de dicionário de dados;</t>
  </si>
  <si>
    <t>9.14. Elaboração e execução de scripts;</t>
  </si>
  <si>
    <t>9.15. Geração de modelo de dados físico (engenharia reversa);</t>
  </si>
  <si>
    <t>9.16. Elaboração de procedimento de automatização para carga ou para extração de dados;</t>
  </si>
  <si>
    <t>9.17. Alteração de procedimento de automatização para carga ou para extração de dados;</t>
  </si>
  <si>
    <t>9.18. Extração de dados;</t>
  </si>
  <si>
    <t>10.1. Propor identidades visuais para sistemas internos, front-ends e de ambientes para páginas web (internet, intranet e blog); </t>
  </si>
  <si>
    <t>10.2. Validar aderência dos produtos de software à identidade visual da CONTRATANTE; </t>
  </si>
  <si>
    <t>10.3. Apoiar na administração e manutenção da internet, intranet e blog da CONTRATANTE; </t>
  </si>
  <si>
    <t>10.4. Tratamento e criação de imagens gerais para sistemas, sítios, manuais e outros a serem utilizados no ambiente tecnológico da CONTRATANTE. </t>
  </si>
  <si>
    <t>11.1. Propor indicadores para avaliação da qualidade e disponibilidade dos serviços com foco na segurança da informação; </t>
  </si>
  <si>
    <t>11.2. Revisar indicadores para avaliação da qualidade e disponibilidade dos serviços com foco na segurança da informação; </t>
  </si>
  <si>
    <t>11.4. Apoiar a CONTRATANTE no mapeamento de ativos e de riscos de informação pertinentes ao negócio; </t>
  </si>
  <si>
    <t>1.1. Mensuração de software: novo desenvolvimento de sistema de informação, manutenção (evolutiva/adaptativa),  desenvolvimento  de  portais,  sistemas  de  suporte  à  decisão  (datawarehouse/BI)  e sistema  legado  ou  desenvolvido  por  terceiro  em Pontos por Função. Contagem detalhada com base no IFPUG CPM (ISO/IEC 20926), NESMA CPM Versão  Atual  (ISO/IEC  24570),  Guia  SISP  de Contagem,  e  suas  atualizações,  homologada  pela CONTRATANTE; </t>
  </si>
  <si>
    <t>1.2.  Elaborar  metodologia  para  mensuração  de software baseada nos métodos padrões de medição de  tamanho  funcional de  software:  IFPUG CPM Versão  Atual  (ISO/IEC  20926),  NESMA  CPM Versão  Atual  (ISO/IEC  24570)  e  Guia  SISP  de Contagem,  e  suas  atualizações,  homologada  pela CONTRATANTE; </t>
  </si>
  <si>
    <t>1.3.  Revisão  da  metodologia  de  mensuração  de software baseada nos métodos padrões de medição de  tamanho  funcional de  software:  IFPUG CPM Versão  Atual  (ISO/IEC  20926),  NESMA  CPM Versão  Atual  (ISO/IEC  24570)  e  Guia  SISP  de Contagem,  e  suas  atualizações,  homologada  pela CONTRATANTE de software baseada nos métodos padrões de medição da CONTRATANTE </t>
  </si>
  <si>
    <t>1.4. Apoiar a CONTRATANTE na implantação de metodologia e ferramenta de  mensuração de software baseada nos métodos padrões de medição de tamanho  funcional  de  software:  IFPUG  CPM  Versão Atual  (ISO/IEC  20926)  e NESMA CPM  Versão Atual (ISO/IEC 24570) e Guia SISP de Contagem, e suas atualizações, homologada pela CONTRATANTE;  </t>
  </si>
  <si>
    <t>1.5. Apoiar a CONTRATANTE na implantação de novo método ou ferramenta para mensuração de software. </t>
  </si>
  <si>
    <t>2.1. Apoiar a CONTRATANTE na gerência do portfólio de projetos de TIC; </t>
  </si>
  <si>
    <t>11.6. Apoiar na análise de impacto ao negócio sob todos os riscos levantados, utilizando metodologia aprovada pela CONTRATANTE; </t>
  </si>
  <si>
    <t>11.7. Apoiar a CONTRATANTE na gestão de continuidade do negócio; </t>
  </si>
  <si>
    <t>11.9. Apoiar a CONTRATANTE no tratamento de incidentes, problemas e crises de segurança da informação; </t>
  </si>
  <si>
    <t>11.11. Apoiar a CONTRATANTE na gestão de mudanças nos aspectos relativos à SIC; </t>
  </si>
  <si>
    <t>11.12. Apoiar a CONTRATANTE com o desenvolvimento de software seguro; </t>
  </si>
  <si>
    <t>11.13. Apoiar a CONTRATANTE na auditoria de conformidade referente à SIC. </t>
  </si>
  <si>
    <t>5.3. Apoiar na verificação das conformidades e integridade dos relatórios de disponibilidade e serviços de infraestrutura de TIC; </t>
  </si>
  <si>
    <t>5.4. Monitorar os processos de infraestrutura de TIC conforme as gerências do ITIL; </t>
  </si>
  <si>
    <t>3. Outros Serviços Relacionados a Apoio à Gestão e Técnico de TIC</t>
  </si>
  <si>
    <t>Item 12.  Outros Serviços Relacionados a Apoio à Gestão e Técnico de TIC que não encontram-se listados no Catálogo de Serviços</t>
  </si>
  <si>
    <t>12.1.  Outros Serviços Relacionados a Apoio à Gestão e Técnico de TIC, a serem incluídos posteriormente no Catálogo de Serviços por meio de Proposta Técnica de Atendimento.</t>
  </si>
  <si>
    <t>9.19. Melhoria de desempenho em procedimentos e transação no SGBD;</t>
  </si>
  <si>
    <t>9.20. Integração de dados;</t>
  </si>
  <si>
    <t>9.21. Construção de modelo multidimensional;</t>
  </si>
  <si>
    <t>9.22. Alteração de modelo multidimensional;</t>
  </si>
  <si>
    <t>9.23. Criação de relatório analítico;</t>
  </si>
  <si>
    <t>9.24. Alteração de relatório analítico;</t>
  </si>
  <si>
    <t>9.25. Administração e configuração de Ferramentas de BI;</t>
  </si>
  <si>
    <t>9.27. Análise e elaboração de modelos de dados, dentre os quais os modelos dimensionais e relacionais;</t>
  </si>
  <si>
    <t>9.28. Planejamento e construção de processo de ETL (extração, transformação e carga de dados) nas bases de BI correspondentes;</t>
  </si>
  <si>
    <t>9.29. Construção de relatórios estáticos e dinâmicos, podendo conter interface interativa, com tabelas, gráficos, cubos de dados, e outros elementos;</t>
  </si>
  <si>
    <t>9.30. Implementação de cubos de dados;</t>
  </si>
  <si>
    <t>9.31. Documentação de ativos de BI;</t>
  </si>
  <si>
    <t>9.32. Suporte ao usuário para atividades e aplicações de BI. a) Exemplos de suporte: verificação e reparo de erro em solução de BI; implementação de soluções como criação e modificação de consulta (query), de view e de stored proccess; verificação de logs para auditoria e solução de problema; publicação de relatórios dos usuários, quando estes não tenham permissão para executar o procedimento, construção, agendamento e suporte sobre rotinas de carga de dados, dentre outras atividades;</t>
  </si>
  <si>
    <t>9.33. Solução de dúvidas técnicas dos usuários e gestores;</t>
  </si>
  <si>
    <t>9.34. Apoio aos gestores nas diversas fases dos projetos, soluções e outras demandas correlatas com a área de BI da CONTRATANTE;</t>
  </si>
  <si>
    <t>9.35. Apoio a projetos que tenham correlação com as ferramentas e soluções de BI disponíveis na CONTRATANTE;</t>
  </si>
  <si>
    <t>9.36. Planejamento, gerenciamento e execução de projetos de BI;</t>
  </si>
  <si>
    <t>9.37. Criação de projeto de data warehouse sob orientação da CONTRATANTE;</t>
  </si>
  <si>
    <t>9.38. Migração de soluções de BI entre ambientes;</t>
  </si>
  <si>
    <t>9.39. Ajustes, correções e melhorias sobre os ativos de BI, tais como projetos, documentações e soluções desenvolvidas;</t>
  </si>
  <si>
    <t>9.40. Operacionalização e monitoramento dos diversos produtos tecnológicos de BI da CONTRATANTE e propor melhorias e novas soluções ao ambiente;</t>
  </si>
  <si>
    <t>9.41. Colaboração com a coleta, a organização, a análise, o compartilhamento e o monitoramento de informações que ofereçam suporte à gestão de negócios;</t>
  </si>
  <si>
    <t>9.42. Aplicação de modelos analíticos, como regressão cluster, árvore de decisão e demais técnicas;</t>
  </si>
  <si>
    <t>9.43. Migração de dados e estruturas de dados entre bases de plataformas heterogêneas;</t>
  </si>
  <si>
    <t>4. Inspeção e Conformidade </t>
  </si>
  <si>
    <t>Apoiar no alinhamento, monitoramento e execução da tecnologia da informação com os objetivos estabelecidos nos planejamentos estratégicos do Ministério e do Poder Executivo Federal;</t>
  </si>
  <si>
    <t>Apoiar as atividades relacionadas com tecnologia da informação e comunicação;</t>
  </si>
  <si>
    <t>Apoiar no planejamento e monitoramento do orçamento e custos de tecnologia da informação e comunicação;</t>
  </si>
  <si>
    <t>Apoiar a gestão e fiscalização dos contratos e dos convênios de prestação de serviços relacionados com tecnologia da informação e comunicação;</t>
  </si>
  <si>
    <t>Acompanhar e apoiar no ciclo de faturamento e pagamento dos contratos vigentes;</t>
  </si>
  <si>
    <t>Atualizar e disponibilizar as informações sobre orçamento, contratos e aquisições relacionados;</t>
  </si>
  <si>
    <t>Apoiar na análise referente a soluções existentes disponíveis, bem como em análise de cenários comparativas;</t>
  </si>
  <si>
    <t>Propor e apoiar em melhorias no processo administrativo, com o objetivo de apresentar padrões e procedimentos que melhorem a gestão, fiscalização e planejamento de contratações de responsabilidade da Diretoria de Tecnologia da Informação;</t>
  </si>
  <si>
    <t>Apoiar e proporcionar base consultiva a outras ações de gestão e governança de TIC.</t>
  </si>
  <si>
    <t>Apoio, assessoria e consultoria técnica administrativa nas áreas de licitações, orçamento e contratos de TI</t>
  </si>
  <si>
    <t>Total de Horas - Estimativa Anual Máxima</t>
  </si>
  <si>
    <t>Complexidade</t>
  </si>
  <si>
    <t>Baixa</t>
  </si>
  <si>
    <t>Média</t>
  </si>
  <si>
    <t>Alta</t>
  </si>
  <si>
    <t>Fator</t>
  </si>
  <si>
    <t>Estimativa Máxima Anual</t>
  </si>
  <si>
    <t>5.6. Gerir os níveis de serviços de infraestrutura de TIC;</t>
  </si>
  <si>
    <t>6.8. Monitorar a execução das demandas de sustentação de sistemas;</t>
  </si>
  <si>
    <t>Base de Horas (mês)</t>
  </si>
  <si>
    <t>Base de Horas X Complexidade</t>
  </si>
  <si>
    <t>2.6.  Apoiar mensalmente no gerenciamento de projetos de aquisições,  desenvolvimento/evolução  de  sistemas  de informação, infraestrutura e implantação de processos, utilizando a metodologia padrão da CONTRATANTE.</t>
  </si>
  <si>
    <t>3.9. Elaborar plano de certificação de processo (ISO 9000/2000 ou ISO 20000 ou CMM ou CMMI ou ITIL ou COBIT ou ISO 27000 ou PMBOK) relacionada à Tecnologia da Informação; </t>
  </si>
  <si>
    <t>3.10. Executar plano de certificação de processo (ISO 9000/2000 ou ISO 20000 ou CMM ou CMMI ou ITIL ou COBIT ou ISO 27000 ou PMBOK) relacionada à Tecnologia da Informação; </t>
  </si>
  <si>
    <t>3.11. Apoiar a CONTRATANTE na implementação das ações (plano de ação) que visam a alcançar a maturidade de TIC desejada e atender às recomendações e determinações dos Órgãos de Controle Interno e Externo; </t>
  </si>
  <si>
    <t>3.12. Apoiar a CONTRATANTE na homologação de ferramentas de governança corporativa e alinhamento estratégico; </t>
  </si>
  <si>
    <t>3.13. Apoiar a CONTRATANTE na implantação de soluções de governança corporativa e alinhamento estratégico. </t>
  </si>
  <si>
    <t>9.26. Verificação do funcionamento dos ambientes de BI da CONTRATANTE;</t>
  </si>
  <si>
    <t>1,0 ou 0,8 ou 0,6</t>
  </si>
  <si>
    <t>Alta, Média ou Baixa</t>
  </si>
  <si>
    <t>Remuneração por Atividade (em horas)</t>
  </si>
  <si>
    <t>4.4. Apoiar na inspeção da aplicação de processos e procedimentos.</t>
  </si>
  <si>
    <t>5.9. Apoiar na auditoria da execução do plano de configuração de um sistema; </t>
  </si>
  <si>
    <t>2.2. Apoiar na elaboração  relatório  de  acompanhamento  de atividades realizadas no período por projeto; </t>
  </si>
  <si>
    <t>2.8. Apoiar a avaliação de cenários para interoperação ou integração de informações;</t>
  </si>
  <si>
    <t>2.11. Apoiar na proposição e homologação de solução de Gestão de Projetos.</t>
  </si>
  <si>
    <t>ITEM 1 - Apoio, assessoria e consultoria técnica administrativa nas áreas de licitações, orçamento e contratos de TI</t>
  </si>
  <si>
    <t>Previsão Anual (Qtde) - A</t>
  </si>
  <si>
    <t>Base de Horas Úteis (mês) - B</t>
  </si>
  <si>
    <t>Estimativa Máxima Anual C - A*B</t>
  </si>
  <si>
    <t>ITEM 2 - Serviços de consultoria técnica especializada em Tecnologia da Informação e Comunicação (TIC)</t>
  </si>
  <si>
    <t>Área de Atuação </t>
  </si>
  <si>
    <t>Subtotal </t>
  </si>
  <si>
    <t>7.23. Integrar entrada ou saída de dados de aplicativo com um sensor interno ao aparelho celular (exemplo: acelerômetro, GPS, câmera, etc.);</t>
  </si>
  <si>
    <t>Subtotal Apoio Técnico</t>
  </si>
  <si>
    <t>Após análise da Proposta Técnica de Atendimento</t>
  </si>
  <si>
    <t>Subtotal Outros Serviços Relacionados a Apoio à Gestão e Técnico de 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</si>
</sst>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000"/>
    <numFmt numFmtId="165" formatCode="_-* #,##0_-;\-* #,##0_-;_-* &quot;-&quot;??_-;_-@_-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0" fontId="3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0" fillId="0" borderId="0" xfId="1" applyFont="1"/>
    <xf numFmtId="165" fontId="7" fillId="2" borderId="1" xfId="1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43" fontId="2" fillId="0" borderId="0" xfId="1" applyFont="1"/>
    <xf numFmtId="3" fontId="2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1638300</xdr:colOff>
      <xdr:row>16</xdr:row>
      <xdr:rowOff>95250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5D35DCB5-71FA-4464-A533-EDF1572B975D}"/>
            </a:ext>
          </a:extLst>
        </xdr:cNvPr>
        <xdr:cNvSpPr txBox="1"/>
      </xdr:nvSpPr>
      <xdr:spPr>
        <a:xfrm>
          <a:off x="1144905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0</xdr:col>
      <xdr:colOff>66675</xdr:colOff>
      <xdr:row>14</xdr:row>
      <xdr:rowOff>133350</xdr:rowOff>
    </xdr:from>
    <xdr:to>
      <xdr:col>4</xdr:col>
      <xdr:colOff>0</xdr:colOff>
      <xdr:row>29</xdr:row>
      <xdr:rowOff>123825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FE2FB92-6FF1-4E63-B969-4E2470CA1F40}"/>
            </a:ext>
          </a:extLst>
        </xdr:cNvPr>
        <xdr:cNvSpPr txBox="1"/>
      </xdr:nvSpPr>
      <xdr:spPr>
        <a:xfrm>
          <a:off x="66675" y="9782175"/>
          <a:ext cx="9744075" cy="2847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coluna</a:t>
          </a:r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Previsão Anual (Qtde) - A 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foi calculada seguindo a lógica abaixo:</a:t>
          </a:r>
        </a:p>
        <a:p>
          <a:pPr lvl="1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Quantidade de equipe necessária na DTI/CGCAQ, conforme estudo de dimensionamento de pessoas (SEI nº 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17236531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 De acordo com o estudo, em 2020 a CGCAQ o quantitativo de recursos humanos era de 15 pessoas. Como o estudo é de 2020, foi aplicado o ajuste de 25%, gerando 18 pessoas (arredondamento para baixo).</a:t>
          </a: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coluna</a:t>
          </a:r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Base de Horas Úteis (mês) - B 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foi calculada seguindo a lógica abaixo:</a:t>
          </a:r>
        </a:p>
        <a:p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de Horas Úteis (mês) - B = DU * CA</a:t>
          </a:r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Onde:</a:t>
          </a:r>
        </a:p>
        <a:p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de Horas Úteis (mês) - B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= Estimativa de Horas Mensal;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= Dias úteis mensal = 22 dias; e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 = Carga Horária Diária = 8 horas.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Logo</a:t>
          </a:r>
        </a:p>
        <a:p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de Horas Úteis (mês) - B = 22 * 8</a:t>
          </a:r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de Horas Úteis (mês) - B = 176 horas.</a:t>
          </a:r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79375</xdr:colOff>
      <xdr:row>237</xdr:row>
      <xdr:rowOff>119062</xdr:rowOff>
    </xdr:from>
    <xdr:to>
      <xdr:col>5</xdr:col>
      <xdr:colOff>0</xdr:colOff>
      <xdr:row>257</xdr:row>
      <xdr:rowOff>109537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4572D4D-2745-47D8-9117-8CF6789061AB}"/>
            </a:ext>
          </a:extLst>
        </xdr:cNvPr>
        <xdr:cNvSpPr txBox="1"/>
      </xdr:nvSpPr>
      <xdr:spPr>
        <a:xfrm>
          <a:off x="79375" y="84701062"/>
          <a:ext cx="9744075" cy="2847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coluna</a:t>
          </a:r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Previsão Anual (Qtde) - A 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foi calculada seguindo a lógica abaixo:</a:t>
          </a:r>
        </a:p>
        <a:p>
          <a:pPr lvl="1" algn="just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Quantidade de equipe necessária na DTI/CGCAQ, conforme estudo de dimensionamento de pessoas (SEI nº 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17236531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 De acordo com o estudo, em 2020 a CGCAQ o quantitativo de recursos humanos era de 15 pessoas. Como o estudo é de 2020, foi aplicado o ajuste de 25%, gerando 18 pessoas (arredondamento para baixo).</a:t>
          </a:r>
        </a:p>
        <a:p>
          <a:pPr algn="just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coluna</a:t>
          </a:r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Base de Horas (mês) 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foi calculada seguindo a lógica abaixo:</a:t>
          </a:r>
        </a:p>
        <a:p>
          <a:pPr algn="just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de Horas Úteis (mês) = DU * CA</a:t>
          </a:r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Onde:</a:t>
          </a:r>
        </a:p>
        <a:p>
          <a:pPr algn="just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de Horas Úteis (mês)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= Estimativa de Horas Mensal;</a:t>
          </a:r>
        </a:p>
        <a:p>
          <a:pPr algn="just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= Dias úteis mensal = 22 dias; e</a:t>
          </a:r>
        </a:p>
        <a:p>
          <a:pPr algn="just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 = Carga Horária Diária = 8 horas.</a:t>
          </a:r>
        </a:p>
        <a:p>
          <a:pPr algn="just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Logo</a:t>
          </a:r>
        </a:p>
        <a:p>
          <a:pPr algn="just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de Horas Úteis (mês) = 22 * 8</a:t>
          </a:r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de Horas Úteis (mês) = 176 horas.</a:t>
          </a:r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/>
        </a:p>
      </xdr:txBody>
    </xdr:sp>
    <xdr:clientData/>
  </xdr:twoCellAnchor>
  <xdr:twoCellAnchor>
    <xdr:from>
      <xdr:col>2</xdr:col>
      <xdr:colOff>95249</xdr:colOff>
      <xdr:row>258</xdr:row>
      <xdr:rowOff>79375</xdr:rowOff>
    </xdr:from>
    <xdr:to>
      <xdr:col>4</xdr:col>
      <xdr:colOff>3357562</xdr:colOff>
      <xdr:row>287</xdr:row>
      <xdr:rowOff>15875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7B577919-5166-4E27-B223-83E1A8AA1317}"/>
            </a:ext>
          </a:extLst>
        </xdr:cNvPr>
        <xdr:cNvSpPr txBox="1"/>
      </xdr:nvSpPr>
      <xdr:spPr>
        <a:xfrm>
          <a:off x="95249" y="66373375"/>
          <a:ext cx="5984876" cy="407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 catálogo de serviços foi elaborado tendo como parâmetro os contratos vigentes anteriores, com a junção dos catálogos existentes e a expertise adquirida na fiscalização destes contratos. Importante destacar que mesmo com métrica divergente do modelo pleiteado, é possível realizar uma relação de equivalência com o catálogo de serviços dos contratos anteriores, considerando que a UST constante nestes contratos equivale a 01 (uma) hora de esforço especializado, não individualizada.</a:t>
          </a:r>
        </a:p>
        <a:p>
          <a:pPr algn="just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Foram atribuídos fatores de complexidade para cada atividade listada no catálogo, com os seguintes pesos:</a:t>
          </a:r>
        </a:p>
        <a:p>
          <a:pPr lvl="1" algn="just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Alta = 0,8;</a:t>
          </a:r>
        </a:p>
        <a:p>
          <a:pPr lvl="1" algn="just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Média = 0,5;</a:t>
          </a:r>
        </a:p>
        <a:p>
          <a:pPr lvl="1" algn="just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Baixa = 0,2;</a:t>
          </a:r>
        </a:p>
        <a:p>
          <a:pPr algn="just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estimativa anual do quantitativo de horas estabelecido para a execução destes serviços foi calculada considerando a seguinte fórmula:</a:t>
          </a:r>
        </a:p>
        <a:p>
          <a:pPr lvl="0" algn="just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itens que possuem ocorrência &gt;=12:</a:t>
          </a:r>
        </a:p>
        <a:p>
          <a:pPr lvl="1" algn="just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Estimativa máxima anual = (Base de Horas * Complexidade) * 12;</a:t>
          </a:r>
        </a:p>
        <a:p>
          <a:pPr lvl="1" algn="just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Onde:</a:t>
          </a:r>
        </a:p>
        <a:p>
          <a:pPr lvl="1" algn="just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de Horas X Complexidade = Base de Horas (mês) * Fator de Complexidade</a:t>
          </a:r>
        </a:p>
        <a:p>
          <a:pPr lvl="1" algn="just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Numeral 12 = Corresponde ao número de meses referente a  01 (um) ano;</a:t>
          </a:r>
        </a:p>
        <a:p>
          <a:pPr algn="just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itens que possuem ocorrência &lt;12:</a:t>
          </a:r>
        </a:p>
        <a:p>
          <a:pPr lvl="1" algn="just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Estimativa máxima anual = Base de Horas X Complexidade</a:t>
          </a:r>
        </a:p>
        <a:p>
          <a:pPr lvl="1" algn="just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Onde:</a:t>
          </a:r>
        </a:p>
        <a:p>
          <a:pPr lvl="1" algn="just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de Horas X Complexidade = Base de Horas (mês) * Fator de Complexidade</a:t>
          </a:r>
        </a:p>
        <a:p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A2" sqref="A2"/>
    </sheetView>
  </sheetViews>
  <sheetFormatPr defaultColWidth="41.5703125" defaultRowHeight="15" x14ac:dyDescent="0.25"/>
  <cols>
    <col min="1" max="1" width="25.42578125" customWidth="1"/>
    <col min="2" max="2" width="60.5703125" customWidth="1"/>
    <col min="3" max="3" width="19.42578125" customWidth="1"/>
    <col min="4" max="4" width="19.5703125" customWidth="1"/>
    <col min="5" max="5" width="27.140625" customWidth="1"/>
  </cols>
  <sheetData>
    <row r="1" spans="1:5" x14ac:dyDescent="0.25">
      <c r="A1" s="55" t="s">
        <v>236</v>
      </c>
      <c r="B1" s="55"/>
      <c r="C1" s="55"/>
      <c r="D1" s="55"/>
      <c r="E1" s="55"/>
    </row>
    <row r="2" spans="1:5" ht="22.5" x14ac:dyDescent="0.25">
      <c r="A2" s="29" t="s">
        <v>0</v>
      </c>
      <c r="B2" s="29" t="s">
        <v>1</v>
      </c>
      <c r="C2" s="29" t="s">
        <v>237</v>
      </c>
      <c r="D2" s="29" t="s">
        <v>238</v>
      </c>
      <c r="E2" s="7" t="s">
        <v>239</v>
      </c>
    </row>
    <row r="3" spans="1:5" ht="45" x14ac:dyDescent="0.25">
      <c r="A3" s="54" t="s">
        <v>209</v>
      </c>
      <c r="B3" s="50" t="s">
        <v>200</v>
      </c>
      <c r="C3" s="48">
        <v>18</v>
      </c>
      <c r="D3" s="48">
        <v>176</v>
      </c>
      <c r="E3" s="49">
        <f t="shared" ref="E3:E12" si="0">D3*C3</f>
        <v>3168</v>
      </c>
    </row>
    <row r="4" spans="1:5" ht="30" x14ac:dyDescent="0.25">
      <c r="A4" s="54"/>
      <c r="B4" s="50" t="s">
        <v>201</v>
      </c>
      <c r="C4" s="48">
        <v>18</v>
      </c>
      <c r="D4" s="48">
        <v>176</v>
      </c>
      <c r="E4" s="49">
        <f t="shared" si="0"/>
        <v>3168</v>
      </c>
    </row>
    <row r="5" spans="1:5" ht="30" x14ac:dyDescent="0.25">
      <c r="A5" s="54"/>
      <c r="B5" s="50" t="s">
        <v>202</v>
      </c>
      <c r="C5" s="48">
        <v>18</v>
      </c>
      <c r="D5" s="48">
        <v>176</v>
      </c>
      <c r="E5" s="49">
        <f t="shared" si="0"/>
        <v>3168</v>
      </c>
    </row>
    <row r="6" spans="1:5" ht="45" x14ac:dyDescent="0.25">
      <c r="A6" s="54"/>
      <c r="B6" s="50" t="s">
        <v>203</v>
      </c>
      <c r="C6" s="48">
        <v>18</v>
      </c>
      <c r="D6" s="48">
        <v>176</v>
      </c>
      <c r="E6" s="49">
        <f t="shared" si="0"/>
        <v>3168</v>
      </c>
    </row>
    <row r="7" spans="1:5" ht="30" x14ac:dyDescent="0.25">
      <c r="A7" s="54"/>
      <c r="B7" s="50" t="s">
        <v>204</v>
      </c>
      <c r="C7" s="48">
        <v>18</v>
      </c>
      <c r="D7" s="48">
        <v>176</v>
      </c>
      <c r="E7" s="49">
        <f t="shared" si="0"/>
        <v>3168</v>
      </c>
    </row>
    <row r="8" spans="1:5" ht="30" x14ac:dyDescent="0.25">
      <c r="A8" s="54"/>
      <c r="B8" s="50" t="s">
        <v>205</v>
      </c>
      <c r="C8" s="48">
        <v>18</v>
      </c>
      <c r="D8" s="48">
        <v>176</v>
      </c>
      <c r="E8" s="49">
        <f t="shared" si="0"/>
        <v>3168</v>
      </c>
    </row>
    <row r="9" spans="1:5" x14ac:dyDescent="0.25">
      <c r="A9" s="54"/>
      <c r="B9" s="50" t="s">
        <v>238</v>
      </c>
      <c r="C9" s="48">
        <v>18</v>
      </c>
      <c r="D9" s="48">
        <v>176</v>
      </c>
      <c r="E9" s="49">
        <f t="shared" si="0"/>
        <v>3168</v>
      </c>
    </row>
    <row r="10" spans="1:5" ht="30" x14ac:dyDescent="0.25">
      <c r="A10" s="54"/>
      <c r="B10" s="50" t="s">
        <v>206</v>
      </c>
      <c r="C10" s="48">
        <v>18</v>
      </c>
      <c r="D10" s="48">
        <v>176</v>
      </c>
      <c r="E10" s="49">
        <f t="shared" si="0"/>
        <v>3168</v>
      </c>
    </row>
    <row r="11" spans="1:5" ht="60" x14ac:dyDescent="0.25">
      <c r="A11" s="54"/>
      <c r="B11" s="50" t="s">
        <v>207</v>
      </c>
      <c r="C11" s="48">
        <v>18</v>
      </c>
      <c r="D11" s="48">
        <v>176</v>
      </c>
      <c r="E11" s="49">
        <f t="shared" si="0"/>
        <v>3168</v>
      </c>
    </row>
    <row r="12" spans="1:5" ht="30" x14ac:dyDescent="0.25">
      <c r="A12" s="54"/>
      <c r="B12" s="50" t="s">
        <v>208</v>
      </c>
      <c r="C12" s="48">
        <v>18</v>
      </c>
      <c r="D12" s="48">
        <v>176</v>
      </c>
      <c r="E12" s="49">
        <f t="shared" si="0"/>
        <v>3168</v>
      </c>
    </row>
    <row r="13" spans="1:5" x14ac:dyDescent="0.25">
      <c r="A13" s="55" t="s">
        <v>210</v>
      </c>
      <c r="B13" s="55"/>
      <c r="C13" s="55"/>
      <c r="D13" s="55"/>
      <c r="E13" s="28">
        <f>SUM(E3:E12)</f>
        <v>31680</v>
      </c>
    </row>
    <row r="14" spans="1:5" ht="17.25" customHeight="1" x14ac:dyDescent="0.25">
      <c r="B14" s="27"/>
    </row>
  </sheetData>
  <mergeCells count="3">
    <mergeCell ref="A3:A12"/>
    <mergeCell ref="A13:D13"/>
    <mergeCell ref="A1:E1"/>
  </mergeCells>
  <pageMargins left="0.511811024" right="0.511811024" top="0.78740157499999996" bottom="0.78740157499999996" header="0.31496062000000002" footer="0.31496062000000002"/>
  <pageSetup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1"/>
  <sheetViews>
    <sheetView topLeftCell="C223" zoomScale="120" zoomScaleNormal="120" workbookViewId="0">
      <selection activeCell="I235" sqref="I235"/>
    </sheetView>
  </sheetViews>
  <sheetFormatPr defaultColWidth="115.28515625" defaultRowHeight="11.25" x14ac:dyDescent="0.2"/>
  <cols>
    <col min="1" max="1" width="113.140625" style="1" hidden="1" customWidth="1"/>
    <col min="2" max="2" width="155.5703125" style="1" hidden="1" customWidth="1"/>
    <col min="3" max="3" width="17.7109375" style="1" customWidth="1"/>
    <col min="4" max="4" width="23.140625" style="1" customWidth="1"/>
    <col min="5" max="5" width="51.28515625" style="1" customWidth="1"/>
    <col min="6" max="7" width="24" style="1" customWidth="1"/>
    <col min="8" max="9" width="16.140625" style="1" customWidth="1"/>
    <col min="10" max="10" width="13.5703125" style="1" customWidth="1"/>
    <col min="11" max="11" width="10.85546875" style="1" customWidth="1"/>
    <col min="12" max="12" width="14.28515625" style="8" customWidth="1"/>
    <col min="13" max="16384" width="115.28515625" style="1"/>
  </cols>
  <sheetData>
    <row r="1" spans="1:12" x14ac:dyDescent="0.2">
      <c r="C1" s="56" t="s">
        <v>240</v>
      </c>
      <c r="D1" s="56"/>
      <c r="E1" s="56"/>
      <c r="F1" s="56"/>
      <c r="G1" s="56"/>
      <c r="H1" s="56"/>
      <c r="I1" s="56"/>
      <c r="J1" s="56"/>
      <c r="K1" s="56"/>
      <c r="L1" s="56"/>
    </row>
    <row r="2" spans="1:12" x14ac:dyDescent="0.2">
      <c r="C2" s="56" t="s">
        <v>61</v>
      </c>
      <c r="D2" s="56"/>
      <c r="E2" s="56"/>
      <c r="F2" s="56"/>
      <c r="G2" s="56"/>
      <c r="H2" s="56"/>
      <c r="I2" s="56"/>
      <c r="J2" s="56"/>
      <c r="K2" s="56"/>
      <c r="L2" s="56"/>
    </row>
    <row r="3" spans="1:12" x14ac:dyDescent="0.2">
      <c r="A3" s="67" t="s">
        <v>16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33.75" x14ac:dyDescent="0.2">
      <c r="A4" s="4" t="s">
        <v>17</v>
      </c>
      <c r="B4" s="4" t="s">
        <v>18</v>
      </c>
      <c r="C4" s="5" t="s">
        <v>241</v>
      </c>
      <c r="D4" s="5" t="s">
        <v>0</v>
      </c>
      <c r="E4" s="5" t="s">
        <v>1</v>
      </c>
      <c r="F4" s="24" t="s">
        <v>211</v>
      </c>
      <c r="G4" s="24" t="s">
        <v>215</v>
      </c>
      <c r="H4" s="5" t="s">
        <v>59</v>
      </c>
      <c r="I4" s="29" t="s">
        <v>230</v>
      </c>
      <c r="J4" s="29" t="s">
        <v>219</v>
      </c>
      <c r="K4" s="24" t="s">
        <v>220</v>
      </c>
      <c r="L4" s="7" t="s">
        <v>216</v>
      </c>
    </row>
    <row r="5" spans="1:12" ht="78.75" x14ac:dyDescent="0.2">
      <c r="A5" s="68" t="s">
        <v>19</v>
      </c>
      <c r="B5" s="68" t="s">
        <v>20</v>
      </c>
      <c r="C5" s="66" t="s">
        <v>21</v>
      </c>
      <c r="D5" s="66" t="s">
        <v>22</v>
      </c>
      <c r="E5" s="4" t="s">
        <v>158</v>
      </c>
      <c r="F5" s="10" t="s">
        <v>214</v>
      </c>
      <c r="G5" s="33">
        <v>0.8</v>
      </c>
      <c r="H5" s="38">
        <v>12</v>
      </c>
      <c r="I5" s="42">
        <f>L5/H5</f>
        <v>140.80000000000001</v>
      </c>
      <c r="J5" s="23">
        <v>176</v>
      </c>
      <c r="K5" s="42">
        <f>J5*G5</f>
        <v>140.80000000000001</v>
      </c>
      <c r="L5" s="44">
        <f>K5*12</f>
        <v>1689.6000000000001</v>
      </c>
    </row>
    <row r="6" spans="1:12" ht="56.25" x14ac:dyDescent="0.2">
      <c r="A6" s="68"/>
      <c r="B6" s="68"/>
      <c r="C6" s="66"/>
      <c r="D6" s="66"/>
      <c r="E6" s="4" t="s">
        <v>159</v>
      </c>
      <c r="F6" s="10" t="s">
        <v>214</v>
      </c>
      <c r="G6" s="33">
        <v>0.8</v>
      </c>
      <c r="H6" s="39">
        <v>1</v>
      </c>
      <c r="I6" s="43">
        <f>L6/H6</f>
        <v>140.80000000000001</v>
      </c>
      <c r="J6" s="10">
        <v>176</v>
      </c>
      <c r="K6" s="43">
        <f>J6*G6</f>
        <v>140.80000000000001</v>
      </c>
      <c r="L6" s="45">
        <f>K6*H6</f>
        <v>140.80000000000001</v>
      </c>
    </row>
    <row r="7" spans="1:12" ht="67.5" x14ac:dyDescent="0.2">
      <c r="A7" s="68"/>
      <c r="B7" s="68"/>
      <c r="C7" s="66"/>
      <c r="D7" s="66"/>
      <c r="E7" s="4" t="s">
        <v>160</v>
      </c>
      <c r="F7" s="10" t="s">
        <v>213</v>
      </c>
      <c r="G7" s="33">
        <v>0.5</v>
      </c>
      <c r="H7" s="39">
        <v>2</v>
      </c>
      <c r="I7" s="43">
        <f>L7/H7</f>
        <v>44</v>
      </c>
      <c r="J7" s="10">
        <v>176</v>
      </c>
      <c r="K7" s="43">
        <f>J7*G7</f>
        <v>88</v>
      </c>
      <c r="L7" s="45">
        <f>K7</f>
        <v>88</v>
      </c>
    </row>
    <row r="8" spans="1:12" ht="67.5" x14ac:dyDescent="0.2">
      <c r="A8" s="68"/>
      <c r="B8" s="68"/>
      <c r="C8" s="66"/>
      <c r="D8" s="66"/>
      <c r="E8" s="4" t="s">
        <v>161</v>
      </c>
      <c r="F8" s="10" t="s">
        <v>213</v>
      </c>
      <c r="G8" s="33">
        <v>0.5</v>
      </c>
      <c r="H8" s="39">
        <v>2</v>
      </c>
      <c r="I8" s="43">
        <f>L8/H8</f>
        <v>44</v>
      </c>
      <c r="J8" s="10">
        <v>176</v>
      </c>
      <c r="K8" s="43">
        <f>J8*G8</f>
        <v>88</v>
      </c>
      <c r="L8" s="45">
        <f>K8</f>
        <v>88</v>
      </c>
    </row>
    <row r="9" spans="1:12" ht="22.5" x14ac:dyDescent="0.2">
      <c r="A9" s="68"/>
      <c r="B9" s="68"/>
      <c r="C9" s="66"/>
      <c r="D9" s="66"/>
      <c r="E9" s="4" t="s">
        <v>162</v>
      </c>
      <c r="F9" s="10" t="s">
        <v>213</v>
      </c>
      <c r="G9" s="33">
        <v>0.5</v>
      </c>
      <c r="H9" s="39">
        <v>1</v>
      </c>
      <c r="I9" s="43">
        <f>L9/H9</f>
        <v>88</v>
      </c>
      <c r="J9" s="10">
        <v>176</v>
      </c>
      <c r="K9" s="43">
        <f>J9*G9</f>
        <v>88</v>
      </c>
      <c r="L9" s="45">
        <f>K9</f>
        <v>88</v>
      </c>
    </row>
    <row r="10" spans="1:12" x14ac:dyDescent="0.2">
      <c r="A10" s="68"/>
      <c r="B10" s="68"/>
      <c r="C10" s="66"/>
      <c r="D10" s="66"/>
      <c r="E10" s="57" t="s">
        <v>242</v>
      </c>
      <c r="F10" s="57"/>
      <c r="G10" s="57"/>
      <c r="H10" s="57"/>
      <c r="I10" s="57"/>
      <c r="J10" s="57"/>
      <c r="K10" s="57"/>
      <c r="L10" s="7">
        <f>SUM(L5:L9)</f>
        <v>2094.4</v>
      </c>
    </row>
    <row r="11" spans="1:12" x14ac:dyDescent="0.2">
      <c r="A11" s="68"/>
      <c r="B11" s="68"/>
      <c r="C11" s="67" t="s">
        <v>23</v>
      </c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33.75" x14ac:dyDescent="0.2">
      <c r="A12" s="68"/>
      <c r="B12" s="68"/>
      <c r="C12" s="5" t="s">
        <v>241</v>
      </c>
      <c r="D12" s="5" t="s">
        <v>0</v>
      </c>
      <c r="E12" s="5" t="s">
        <v>1</v>
      </c>
      <c r="F12" s="24" t="s">
        <v>211</v>
      </c>
      <c r="G12" s="24" t="s">
        <v>215</v>
      </c>
      <c r="H12" s="5" t="s">
        <v>59</v>
      </c>
      <c r="I12" s="29" t="s">
        <v>230</v>
      </c>
      <c r="J12" s="29" t="s">
        <v>219</v>
      </c>
      <c r="K12" s="29" t="s">
        <v>220</v>
      </c>
      <c r="L12" s="7" t="s">
        <v>216</v>
      </c>
    </row>
    <row r="13" spans="1:12" x14ac:dyDescent="0.2">
      <c r="A13" s="68"/>
      <c r="B13" s="68"/>
      <c r="C13" s="66" t="s">
        <v>21</v>
      </c>
      <c r="D13" s="66" t="s">
        <v>24</v>
      </c>
      <c r="E13" s="4" t="s">
        <v>163</v>
      </c>
      <c r="F13" s="20" t="s">
        <v>212</v>
      </c>
      <c r="G13" s="34">
        <v>0.2</v>
      </c>
      <c r="H13" s="2">
        <v>12</v>
      </c>
      <c r="I13" s="42">
        <f t="shared" ref="I13:I18" si="0">L13/H13</f>
        <v>35.200000000000003</v>
      </c>
      <c r="J13" s="23">
        <v>176</v>
      </c>
      <c r="K13" s="42">
        <f>(J13*G13)</f>
        <v>35.200000000000003</v>
      </c>
      <c r="L13" s="44">
        <f t="shared" ref="L13:L18" si="1">K13*12</f>
        <v>422.40000000000003</v>
      </c>
    </row>
    <row r="14" spans="1:12" ht="22.5" x14ac:dyDescent="0.2">
      <c r="A14" s="68"/>
      <c r="B14" s="68"/>
      <c r="C14" s="66"/>
      <c r="D14" s="66"/>
      <c r="E14" s="4" t="s">
        <v>233</v>
      </c>
      <c r="F14" s="20" t="s">
        <v>212</v>
      </c>
      <c r="G14" s="34">
        <v>0.2</v>
      </c>
      <c r="H14" s="2">
        <v>72</v>
      </c>
      <c r="I14" s="42">
        <f t="shared" si="0"/>
        <v>5.8666666666666671</v>
      </c>
      <c r="J14" s="23">
        <v>176</v>
      </c>
      <c r="K14" s="42">
        <f>(J14*G14)</f>
        <v>35.200000000000003</v>
      </c>
      <c r="L14" s="44">
        <f t="shared" si="1"/>
        <v>422.40000000000003</v>
      </c>
    </row>
    <row r="15" spans="1:12" x14ac:dyDescent="0.2">
      <c r="A15" s="68"/>
      <c r="B15" s="68"/>
      <c r="C15" s="66"/>
      <c r="D15" s="66"/>
      <c r="E15" s="4" t="s">
        <v>66</v>
      </c>
      <c r="F15" s="20" t="s">
        <v>213</v>
      </c>
      <c r="G15" s="34">
        <v>0.5</v>
      </c>
      <c r="H15" s="2">
        <v>72</v>
      </c>
      <c r="I15" s="42">
        <f t="shared" si="0"/>
        <v>14.666666666666666</v>
      </c>
      <c r="J15" s="23">
        <v>176</v>
      </c>
      <c r="K15" s="42">
        <f>(J15*G15)</f>
        <v>88</v>
      </c>
      <c r="L15" s="44">
        <f t="shared" si="1"/>
        <v>1056</v>
      </c>
    </row>
    <row r="16" spans="1:12" x14ac:dyDescent="0.2">
      <c r="A16" s="68"/>
      <c r="B16" s="68"/>
      <c r="C16" s="66"/>
      <c r="D16" s="66"/>
      <c r="E16" s="4" t="s">
        <v>62</v>
      </c>
      <c r="F16" s="20" t="s">
        <v>213</v>
      </c>
      <c r="G16" s="34">
        <v>0.5</v>
      </c>
      <c r="H16" s="2">
        <v>100</v>
      </c>
      <c r="I16" s="42">
        <f t="shared" si="0"/>
        <v>10.56</v>
      </c>
      <c r="J16" s="23">
        <v>176</v>
      </c>
      <c r="K16" s="42">
        <f>(J16*G16)</f>
        <v>88</v>
      </c>
      <c r="L16" s="44">
        <f t="shared" si="1"/>
        <v>1056</v>
      </c>
    </row>
    <row r="17" spans="1:12" ht="11.25" customHeight="1" x14ac:dyDescent="0.2">
      <c r="A17" s="68"/>
      <c r="B17" s="68"/>
      <c r="C17" s="66"/>
      <c r="D17" s="66"/>
      <c r="E17" s="4" t="s">
        <v>63</v>
      </c>
      <c r="F17" s="20" t="s">
        <v>212</v>
      </c>
      <c r="G17" s="34">
        <v>0.2</v>
      </c>
      <c r="H17" s="2">
        <v>36</v>
      </c>
      <c r="I17" s="42">
        <f t="shared" si="0"/>
        <v>11.733333333333334</v>
      </c>
      <c r="J17" s="23">
        <v>176</v>
      </c>
      <c r="K17" s="42">
        <f>(J17*G17)</f>
        <v>35.200000000000003</v>
      </c>
      <c r="L17" s="44">
        <f t="shared" si="1"/>
        <v>422.40000000000003</v>
      </c>
    </row>
    <row r="18" spans="1:12" x14ac:dyDescent="0.2">
      <c r="A18" s="68"/>
      <c r="B18" s="68"/>
      <c r="C18" s="66"/>
      <c r="D18" s="66"/>
      <c r="E18" s="72" t="s">
        <v>221</v>
      </c>
      <c r="F18" s="82" t="s">
        <v>213</v>
      </c>
      <c r="G18" s="85">
        <v>0.5</v>
      </c>
      <c r="H18" s="75">
        <v>12</v>
      </c>
      <c r="I18" s="88">
        <f t="shared" si="0"/>
        <v>88</v>
      </c>
      <c r="J18" s="75">
        <v>176</v>
      </c>
      <c r="K18" s="88">
        <f>J18*G18</f>
        <v>88</v>
      </c>
      <c r="L18" s="78">
        <f t="shared" si="1"/>
        <v>1056</v>
      </c>
    </row>
    <row r="19" spans="1:12" x14ac:dyDescent="0.2">
      <c r="A19" s="68"/>
      <c r="B19" s="68"/>
      <c r="C19" s="66"/>
      <c r="D19" s="66"/>
      <c r="E19" s="73"/>
      <c r="F19" s="83"/>
      <c r="G19" s="86"/>
      <c r="H19" s="76"/>
      <c r="I19" s="89"/>
      <c r="J19" s="76"/>
      <c r="K19" s="89"/>
      <c r="L19" s="79"/>
    </row>
    <row r="20" spans="1:12" x14ac:dyDescent="0.2">
      <c r="A20" s="68"/>
      <c r="B20" s="68"/>
      <c r="C20" s="66"/>
      <c r="D20" s="66"/>
      <c r="E20" s="73"/>
      <c r="F20" s="83"/>
      <c r="G20" s="86"/>
      <c r="H20" s="76"/>
      <c r="I20" s="89"/>
      <c r="J20" s="76"/>
      <c r="K20" s="89"/>
      <c r="L20" s="79"/>
    </row>
    <row r="21" spans="1:12" x14ac:dyDescent="0.2">
      <c r="A21" s="68"/>
      <c r="B21" s="68"/>
      <c r="C21" s="66"/>
      <c r="D21" s="66"/>
      <c r="E21" s="73"/>
      <c r="F21" s="83"/>
      <c r="G21" s="86"/>
      <c r="H21" s="76"/>
      <c r="I21" s="89"/>
      <c r="J21" s="76"/>
      <c r="K21" s="89"/>
      <c r="L21" s="79"/>
    </row>
    <row r="22" spans="1:12" x14ac:dyDescent="0.2">
      <c r="A22" s="68"/>
      <c r="B22" s="68"/>
      <c r="C22" s="66"/>
      <c r="D22" s="66"/>
      <c r="E22" s="74"/>
      <c r="F22" s="84"/>
      <c r="G22" s="87"/>
      <c r="H22" s="77"/>
      <c r="I22" s="90"/>
      <c r="J22" s="77"/>
      <c r="K22" s="90"/>
      <c r="L22" s="80"/>
    </row>
    <row r="23" spans="1:12" s="22" customFormat="1" ht="22.5" x14ac:dyDescent="0.2">
      <c r="A23" s="68"/>
      <c r="B23" s="68"/>
      <c r="C23" s="66"/>
      <c r="D23" s="66"/>
      <c r="E23" s="9" t="s">
        <v>64</v>
      </c>
      <c r="F23" s="20" t="s">
        <v>212</v>
      </c>
      <c r="G23" s="33">
        <v>0.2</v>
      </c>
      <c r="H23" s="10">
        <v>100</v>
      </c>
      <c r="I23" s="43">
        <f>L23/H23</f>
        <v>4.2240000000000002</v>
      </c>
      <c r="J23" s="10">
        <v>176</v>
      </c>
      <c r="K23" s="43">
        <f>J23*G23</f>
        <v>35.200000000000003</v>
      </c>
      <c r="L23" s="45">
        <f>K23*12</f>
        <v>422.40000000000003</v>
      </c>
    </row>
    <row r="24" spans="1:12" s="22" customFormat="1" ht="22.5" x14ac:dyDescent="0.2">
      <c r="A24" s="68"/>
      <c r="B24" s="68"/>
      <c r="C24" s="66"/>
      <c r="D24" s="66"/>
      <c r="E24" s="9" t="s">
        <v>234</v>
      </c>
      <c r="F24" s="10" t="s">
        <v>214</v>
      </c>
      <c r="G24" s="33">
        <v>0.8</v>
      </c>
      <c r="H24" s="10">
        <v>48</v>
      </c>
      <c r="I24" s="43">
        <f>L24/H24</f>
        <v>35.200000000000003</v>
      </c>
      <c r="J24" s="10">
        <v>176</v>
      </c>
      <c r="K24" s="43">
        <f>J24*G24</f>
        <v>140.80000000000001</v>
      </c>
      <c r="L24" s="45">
        <f>K24*12</f>
        <v>1689.6000000000001</v>
      </c>
    </row>
    <row r="25" spans="1:12" s="22" customFormat="1" ht="22.5" x14ac:dyDescent="0.2">
      <c r="A25" s="68"/>
      <c r="B25" s="68"/>
      <c r="C25" s="66"/>
      <c r="D25" s="66"/>
      <c r="E25" s="9" t="s">
        <v>65</v>
      </c>
      <c r="F25" s="10" t="s">
        <v>214</v>
      </c>
      <c r="G25" s="33">
        <v>0.8</v>
      </c>
      <c r="H25" s="10">
        <v>48</v>
      </c>
      <c r="I25" s="43">
        <f>L25/H25</f>
        <v>35.200000000000003</v>
      </c>
      <c r="J25" s="10">
        <v>176</v>
      </c>
      <c r="K25" s="43">
        <f>J25*G25</f>
        <v>140.80000000000001</v>
      </c>
      <c r="L25" s="45">
        <f>K25*12</f>
        <v>1689.6000000000001</v>
      </c>
    </row>
    <row r="26" spans="1:12" s="22" customFormat="1" x14ac:dyDescent="0.2">
      <c r="A26" s="68"/>
      <c r="B26" s="68"/>
      <c r="C26" s="66"/>
      <c r="D26" s="66"/>
      <c r="E26" s="9" t="s">
        <v>58</v>
      </c>
      <c r="F26" s="10" t="s">
        <v>214</v>
      </c>
      <c r="G26" s="33">
        <v>0.8</v>
      </c>
      <c r="H26" s="10">
        <v>48</v>
      </c>
      <c r="I26" s="43">
        <f>L26/H26</f>
        <v>35.200000000000003</v>
      </c>
      <c r="J26" s="10">
        <v>176</v>
      </c>
      <c r="K26" s="43">
        <f>J26*G26</f>
        <v>140.80000000000001</v>
      </c>
      <c r="L26" s="45">
        <f>K26*12</f>
        <v>1689.6000000000001</v>
      </c>
    </row>
    <row r="27" spans="1:12" ht="22.5" x14ac:dyDescent="0.2">
      <c r="A27" s="68"/>
      <c r="B27" s="68"/>
      <c r="C27" s="66"/>
      <c r="D27" s="66"/>
      <c r="E27" s="11" t="s">
        <v>235</v>
      </c>
      <c r="F27" s="10" t="s">
        <v>214</v>
      </c>
      <c r="G27" s="34">
        <v>0.8</v>
      </c>
      <c r="H27" s="12">
        <v>48</v>
      </c>
      <c r="I27" s="43">
        <f>L27/H27</f>
        <v>35.200000000000003</v>
      </c>
      <c r="J27" s="10">
        <v>176</v>
      </c>
      <c r="K27" s="43">
        <f>J27*G27</f>
        <v>140.80000000000001</v>
      </c>
      <c r="L27" s="45">
        <f>K27*12</f>
        <v>1689.6000000000001</v>
      </c>
    </row>
    <row r="28" spans="1:12" x14ac:dyDescent="0.2">
      <c r="A28" s="68"/>
      <c r="B28" s="68"/>
      <c r="C28" s="66"/>
      <c r="D28" s="66"/>
      <c r="E28" s="58" t="s">
        <v>242</v>
      </c>
      <c r="F28" s="59"/>
      <c r="G28" s="59"/>
      <c r="H28" s="59"/>
      <c r="I28" s="59"/>
      <c r="J28" s="59"/>
      <c r="K28" s="59"/>
      <c r="L28" s="7">
        <f>SUM(L13:L27)</f>
        <v>11616.000000000002</v>
      </c>
    </row>
    <row r="29" spans="1:12" x14ac:dyDescent="0.2">
      <c r="A29" s="68"/>
      <c r="B29" s="68"/>
      <c r="C29" s="81" t="s">
        <v>25</v>
      </c>
      <c r="D29" s="81"/>
      <c r="E29" s="81"/>
      <c r="F29" s="81"/>
      <c r="G29" s="81"/>
      <c r="H29" s="81"/>
      <c r="I29" s="81"/>
      <c r="J29" s="81"/>
      <c r="K29" s="81"/>
      <c r="L29" s="81"/>
    </row>
    <row r="30" spans="1:12" ht="33.75" x14ac:dyDescent="0.2">
      <c r="A30" s="68"/>
      <c r="B30" s="68"/>
      <c r="C30" s="5" t="s">
        <v>241</v>
      </c>
      <c r="D30" s="5" t="s">
        <v>0</v>
      </c>
      <c r="E30" s="5" t="s">
        <v>1</v>
      </c>
      <c r="F30" s="24" t="s">
        <v>211</v>
      </c>
      <c r="G30" s="24" t="s">
        <v>215</v>
      </c>
      <c r="H30" s="5" t="s">
        <v>59</v>
      </c>
      <c r="I30" s="29" t="s">
        <v>230</v>
      </c>
      <c r="J30" s="29" t="s">
        <v>219</v>
      </c>
      <c r="K30" s="29" t="s">
        <v>220</v>
      </c>
      <c r="L30" s="7" t="s">
        <v>216</v>
      </c>
    </row>
    <row r="31" spans="1:12" ht="33.75" x14ac:dyDescent="0.2">
      <c r="A31" s="68"/>
      <c r="B31" s="68"/>
      <c r="C31" s="66" t="s">
        <v>21</v>
      </c>
      <c r="D31" s="66" t="s">
        <v>26</v>
      </c>
      <c r="E31" s="4" t="s">
        <v>67</v>
      </c>
      <c r="F31" s="20" t="s">
        <v>213</v>
      </c>
      <c r="G31" s="34">
        <v>0.5</v>
      </c>
      <c r="H31" s="2">
        <v>36</v>
      </c>
      <c r="I31" s="42">
        <f t="shared" ref="I31:I38" si="2">L31/H31</f>
        <v>29.333333333333332</v>
      </c>
      <c r="J31" s="23">
        <v>176</v>
      </c>
      <c r="K31" s="42">
        <f t="shared" ref="K31:K43" si="3">(J31*G31)</f>
        <v>88</v>
      </c>
      <c r="L31" s="44">
        <f t="shared" ref="L31:L38" si="4">K31*12</f>
        <v>1056</v>
      </c>
    </row>
    <row r="32" spans="1:12" x14ac:dyDescent="0.2">
      <c r="A32" s="68"/>
      <c r="B32" s="68"/>
      <c r="C32" s="66"/>
      <c r="D32" s="66"/>
      <c r="E32" s="4" t="s">
        <v>27</v>
      </c>
      <c r="F32" s="20" t="s">
        <v>214</v>
      </c>
      <c r="G32" s="34">
        <v>0.8</v>
      </c>
      <c r="H32" s="2">
        <v>36</v>
      </c>
      <c r="I32" s="42">
        <f t="shared" si="2"/>
        <v>46.933333333333337</v>
      </c>
      <c r="J32" s="23">
        <v>176</v>
      </c>
      <c r="K32" s="42">
        <f t="shared" si="3"/>
        <v>140.80000000000001</v>
      </c>
      <c r="L32" s="44">
        <f t="shared" si="4"/>
        <v>1689.6000000000001</v>
      </c>
    </row>
    <row r="33" spans="1:12" ht="22.5" x14ac:dyDescent="0.2">
      <c r="A33" s="68"/>
      <c r="B33" s="68"/>
      <c r="C33" s="66"/>
      <c r="D33" s="66"/>
      <c r="E33" s="4" t="s">
        <v>28</v>
      </c>
      <c r="F33" s="20" t="s">
        <v>214</v>
      </c>
      <c r="G33" s="34">
        <v>0.8</v>
      </c>
      <c r="H33" s="2">
        <v>36</v>
      </c>
      <c r="I33" s="42">
        <f t="shared" si="2"/>
        <v>46.933333333333337</v>
      </c>
      <c r="J33" s="23">
        <v>176</v>
      </c>
      <c r="K33" s="42">
        <f t="shared" si="3"/>
        <v>140.80000000000001</v>
      </c>
      <c r="L33" s="44">
        <f t="shared" si="4"/>
        <v>1689.6000000000001</v>
      </c>
    </row>
    <row r="34" spans="1:12" ht="22.5" x14ac:dyDescent="0.2">
      <c r="A34" s="68"/>
      <c r="B34" s="68"/>
      <c r="C34" s="66"/>
      <c r="D34" s="66"/>
      <c r="E34" s="4" t="s">
        <v>29</v>
      </c>
      <c r="F34" s="20" t="s">
        <v>214</v>
      </c>
      <c r="G34" s="34">
        <v>0.8</v>
      </c>
      <c r="H34" s="2">
        <v>36</v>
      </c>
      <c r="I34" s="42">
        <f t="shared" si="2"/>
        <v>46.933333333333337</v>
      </c>
      <c r="J34" s="23">
        <v>176</v>
      </c>
      <c r="K34" s="42">
        <f t="shared" si="3"/>
        <v>140.80000000000001</v>
      </c>
      <c r="L34" s="44">
        <f t="shared" si="4"/>
        <v>1689.6000000000001</v>
      </c>
    </row>
    <row r="35" spans="1:12" ht="22.5" x14ac:dyDescent="0.2">
      <c r="A35" s="68"/>
      <c r="B35" s="68"/>
      <c r="C35" s="66"/>
      <c r="D35" s="66"/>
      <c r="E35" s="4" t="s">
        <v>30</v>
      </c>
      <c r="F35" s="20" t="s">
        <v>214</v>
      </c>
      <c r="G35" s="34">
        <v>0.8</v>
      </c>
      <c r="H35" s="2">
        <v>36</v>
      </c>
      <c r="I35" s="42">
        <f t="shared" si="2"/>
        <v>46.933333333333337</v>
      </c>
      <c r="J35" s="23">
        <v>176</v>
      </c>
      <c r="K35" s="42">
        <f t="shared" si="3"/>
        <v>140.80000000000001</v>
      </c>
      <c r="L35" s="44">
        <f t="shared" si="4"/>
        <v>1689.6000000000001</v>
      </c>
    </row>
    <row r="36" spans="1:12" ht="33.75" x14ac:dyDescent="0.2">
      <c r="A36" s="68"/>
      <c r="B36" s="68"/>
      <c r="C36" s="66"/>
      <c r="D36" s="66"/>
      <c r="E36" s="4" t="s">
        <v>68</v>
      </c>
      <c r="F36" s="20" t="s">
        <v>214</v>
      </c>
      <c r="G36" s="34">
        <v>0.8</v>
      </c>
      <c r="H36" s="2">
        <v>60</v>
      </c>
      <c r="I36" s="42">
        <f t="shared" si="2"/>
        <v>28.160000000000004</v>
      </c>
      <c r="J36" s="23">
        <v>176</v>
      </c>
      <c r="K36" s="42">
        <f t="shared" si="3"/>
        <v>140.80000000000001</v>
      </c>
      <c r="L36" s="44">
        <f t="shared" si="4"/>
        <v>1689.6000000000001</v>
      </c>
    </row>
    <row r="37" spans="1:12" ht="22.5" x14ac:dyDescent="0.2">
      <c r="A37" s="68"/>
      <c r="B37" s="68"/>
      <c r="C37" s="66"/>
      <c r="D37" s="66"/>
      <c r="E37" s="4" t="s">
        <v>31</v>
      </c>
      <c r="F37" s="20" t="s">
        <v>214</v>
      </c>
      <c r="G37" s="34">
        <v>0.8</v>
      </c>
      <c r="H37" s="2">
        <v>60</v>
      </c>
      <c r="I37" s="42">
        <f t="shared" si="2"/>
        <v>28.160000000000004</v>
      </c>
      <c r="J37" s="23">
        <v>176</v>
      </c>
      <c r="K37" s="42">
        <f t="shared" si="3"/>
        <v>140.80000000000001</v>
      </c>
      <c r="L37" s="44">
        <f t="shared" si="4"/>
        <v>1689.6000000000001</v>
      </c>
    </row>
    <row r="38" spans="1:12" ht="22.5" x14ac:dyDescent="0.2">
      <c r="A38" s="68"/>
      <c r="B38" s="68"/>
      <c r="C38" s="66"/>
      <c r="D38" s="66"/>
      <c r="E38" s="4" t="s">
        <v>32</v>
      </c>
      <c r="F38" s="20" t="s">
        <v>214</v>
      </c>
      <c r="G38" s="34">
        <v>0.8</v>
      </c>
      <c r="H38" s="2">
        <v>36</v>
      </c>
      <c r="I38" s="42">
        <f t="shared" si="2"/>
        <v>46.933333333333337</v>
      </c>
      <c r="J38" s="23">
        <v>176</v>
      </c>
      <c r="K38" s="42">
        <f t="shared" si="3"/>
        <v>140.80000000000001</v>
      </c>
      <c r="L38" s="44">
        <f t="shared" si="4"/>
        <v>1689.6000000000001</v>
      </c>
    </row>
    <row r="39" spans="1:12" ht="33.75" x14ac:dyDescent="0.2">
      <c r="A39" s="68"/>
      <c r="B39" s="68"/>
      <c r="C39" s="66"/>
      <c r="D39" s="66"/>
      <c r="E39" s="9" t="s">
        <v>222</v>
      </c>
      <c r="F39" s="21" t="s">
        <v>214</v>
      </c>
      <c r="G39" s="35">
        <v>0.8</v>
      </c>
      <c r="H39" s="10">
        <v>2</v>
      </c>
      <c r="I39" s="43">
        <v>176</v>
      </c>
      <c r="J39" s="10">
        <v>176</v>
      </c>
      <c r="K39" s="43">
        <f t="shared" si="3"/>
        <v>140.80000000000001</v>
      </c>
      <c r="L39" s="44">
        <v>176</v>
      </c>
    </row>
    <row r="40" spans="1:12" ht="33.75" x14ac:dyDescent="0.2">
      <c r="A40" s="68"/>
      <c r="B40" s="68"/>
      <c r="C40" s="66"/>
      <c r="D40" s="66"/>
      <c r="E40" s="9" t="s">
        <v>223</v>
      </c>
      <c r="F40" s="21" t="s">
        <v>214</v>
      </c>
      <c r="G40" s="35">
        <v>0.8</v>
      </c>
      <c r="H40" s="10">
        <v>2</v>
      </c>
      <c r="I40" s="43">
        <f>K40/H40</f>
        <v>70.400000000000006</v>
      </c>
      <c r="J40" s="10">
        <v>176</v>
      </c>
      <c r="K40" s="43">
        <f t="shared" si="3"/>
        <v>140.80000000000001</v>
      </c>
      <c r="L40" s="44">
        <f>K40</f>
        <v>140.80000000000001</v>
      </c>
    </row>
    <row r="41" spans="1:12" ht="45" x14ac:dyDescent="0.2">
      <c r="A41" s="68"/>
      <c r="B41" s="68"/>
      <c r="C41" s="66"/>
      <c r="D41" s="66"/>
      <c r="E41" s="4" t="s">
        <v>224</v>
      </c>
      <c r="F41" s="20" t="s">
        <v>213</v>
      </c>
      <c r="G41" s="34">
        <v>0.5</v>
      </c>
      <c r="H41" s="2">
        <v>2</v>
      </c>
      <c r="I41" s="42">
        <f>K41/H41</f>
        <v>44</v>
      </c>
      <c r="J41" s="23">
        <v>176</v>
      </c>
      <c r="K41" s="42">
        <f t="shared" si="3"/>
        <v>88</v>
      </c>
      <c r="L41" s="44">
        <f>K41</f>
        <v>88</v>
      </c>
    </row>
    <row r="42" spans="1:12" ht="22.5" x14ac:dyDescent="0.2">
      <c r="A42" s="68"/>
      <c r="B42" s="68"/>
      <c r="C42" s="66"/>
      <c r="D42" s="66"/>
      <c r="E42" s="4" t="s">
        <v>225</v>
      </c>
      <c r="F42" s="20" t="s">
        <v>213</v>
      </c>
      <c r="G42" s="34">
        <v>0.5</v>
      </c>
      <c r="H42" s="2">
        <v>2</v>
      </c>
      <c r="I42" s="42">
        <f>K42/H42</f>
        <v>44</v>
      </c>
      <c r="J42" s="23">
        <v>176</v>
      </c>
      <c r="K42" s="42">
        <f t="shared" si="3"/>
        <v>88</v>
      </c>
      <c r="L42" s="44">
        <f>K42</f>
        <v>88</v>
      </c>
    </row>
    <row r="43" spans="1:12" ht="22.5" x14ac:dyDescent="0.2">
      <c r="A43" s="68"/>
      <c r="B43" s="68"/>
      <c r="C43" s="66"/>
      <c r="D43" s="66"/>
      <c r="E43" s="4" t="s">
        <v>226</v>
      </c>
      <c r="F43" s="20" t="s">
        <v>214</v>
      </c>
      <c r="G43" s="34">
        <v>0.8</v>
      </c>
      <c r="H43" s="2">
        <v>2</v>
      </c>
      <c r="I43" s="42">
        <f>K43/H43</f>
        <v>70.400000000000006</v>
      </c>
      <c r="J43" s="23">
        <v>176</v>
      </c>
      <c r="K43" s="42">
        <f t="shared" si="3"/>
        <v>140.80000000000001</v>
      </c>
      <c r="L43" s="44">
        <f>K43</f>
        <v>140.80000000000001</v>
      </c>
    </row>
    <row r="44" spans="1:12" x14ac:dyDescent="0.2">
      <c r="A44" s="68"/>
      <c r="B44" s="68"/>
      <c r="C44" s="66"/>
      <c r="D44" s="66"/>
      <c r="E44" s="81" t="s">
        <v>242</v>
      </c>
      <c r="F44" s="81"/>
      <c r="G44" s="81"/>
      <c r="H44" s="81"/>
      <c r="I44" s="81"/>
      <c r="J44" s="81"/>
      <c r="K44" s="81"/>
      <c r="L44" s="7">
        <f>SUM(L31:L43)</f>
        <v>13516.800000000001</v>
      </c>
    </row>
    <row r="45" spans="1:12" x14ac:dyDescent="0.2">
      <c r="A45" s="68"/>
      <c r="B45" s="68"/>
      <c r="C45" s="81" t="s">
        <v>33</v>
      </c>
      <c r="D45" s="81"/>
      <c r="E45" s="81"/>
      <c r="F45" s="81"/>
      <c r="G45" s="81"/>
      <c r="H45" s="81"/>
      <c r="I45" s="81"/>
      <c r="J45" s="81"/>
      <c r="K45" s="81"/>
      <c r="L45" s="81"/>
    </row>
    <row r="46" spans="1:12" ht="33.75" x14ac:dyDescent="0.2">
      <c r="A46" s="68"/>
      <c r="B46" s="68"/>
      <c r="C46" s="5" t="s">
        <v>241</v>
      </c>
      <c r="D46" s="5" t="s">
        <v>0</v>
      </c>
      <c r="E46" s="5" t="s">
        <v>1</v>
      </c>
      <c r="F46" s="24" t="s">
        <v>211</v>
      </c>
      <c r="G46" s="24" t="s">
        <v>215</v>
      </c>
      <c r="H46" s="5" t="s">
        <v>59</v>
      </c>
      <c r="I46" s="29" t="s">
        <v>230</v>
      </c>
      <c r="J46" s="29" t="s">
        <v>219</v>
      </c>
      <c r="K46" s="29" t="s">
        <v>220</v>
      </c>
      <c r="L46" s="7" t="s">
        <v>216</v>
      </c>
    </row>
    <row r="47" spans="1:12" ht="22.5" x14ac:dyDescent="0.2">
      <c r="A47" s="68"/>
      <c r="B47" s="68"/>
      <c r="C47" s="66" t="s">
        <v>21</v>
      </c>
      <c r="D47" s="66" t="s">
        <v>199</v>
      </c>
      <c r="E47" s="4" t="s">
        <v>69</v>
      </c>
      <c r="F47" s="20" t="s">
        <v>213</v>
      </c>
      <c r="G47" s="34">
        <v>0.5</v>
      </c>
      <c r="H47" s="2">
        <v>120</v>
      </c>
      <c r="I47" s="42">
        <f>L47/H47</f>
        <v>8.8000000000000007</v>
      </c>
      <c r="J47" s="23">
        <v>176</v>
      </c>
      <c r="K47" s="42">
        <f>(J47*G47)</f>
        <v>88</v>
      </c>
      <c r="L47" s="44">
        <f>K47*12</f>
        <v>1056</v>
      </c>
    </row>
    <row r="48" spans="1:12" ht="22.5" x14ac:dyDescent="0.2">
      <c r="A48" s="68"/>
      <c r="B48" s="68"/>
      <c r="C48" s="66"/>
      <c r="D48" s="66"/>
      <c r="E48" s="4" t="s">
        <v>34</v>
      </c>
      <c r="F48" s="20" t="s">
        <v>212</v>
      </c>
      <c r="G48" s="34">
        <v>0.2</v>
      </c>
      <c r="H48" s="31">
        <v>120</v>
      </c>
      <c r="I48" s="42">
        <f>L48/H48</f>
        <v>3.5200000000000005</v>
      </c>
      <c r="J48" s="23">
        <v>176</v>
      </c>
      <c r="K48" s="42">
        <f>(J48*G48)</f>
        <v>35.200000000000003</v>
      </c>
      <c r="L48" s="44">
        <f>K48*12</f>
        <v>422.40000000000003</v>
      </c>
    </row>
    <row r="49" spans="1:12" ht="22.5" x14ac:dyDescent="0.2">
      <c r="A49" s="68"/>
      <c r="B49" s="68"/>
      <c r="C49" s="66"/>
      <c r="D49" s="66"/>
      <c r="E49" s="4" t="s">
        <v>70</v>
      </c>
      <c r="F49" s="20" t="s">
        <v>214</v>
      </c>
      <c r="G49" s="34">
        <v>0.8</v>
      </c>
      <c r="H49" s="2">
        <v>120</v>
      </c>
      <c r="I49" s="42">
        <f>L49/H49</f>
        <v>14.080000000000002</v>
      </c>
      <c r="J49" s="23">
        <v>176</v>
      </c>
      <c r="K49" s="42">
        <f>(J49*G49)</f>
        <v>140.80000000000001</v>
      </c>
      <c r="L49" s="44">
        <f>K49*12</f>
        <v>1689.6000000000001</v>
      </c>
    </row>
    <row r="50" spans="1:12" x14ac:dyDescent="0.2">
      <c r="A50" s="68"/>
      <c r="B50" s="68"/>
      <c r="C50" s="66"/>
      <c r="D50" s="66"/>
      <c r="E50" s="4" t="s">
        <v>231</v>
      </c>
      <c r="F50" s="20" t="s">
        <v>213</v>
      </c>
      <c r="G50" s="34">
        <v>0.5</v>
      </c>
      <c r="H50" s="2">
        <v>120</v>
      </c>
      <c r="I50" s="42">
        <f>L50/H50</f>
        <v>8.8000000000000007</v>
      </c>
      <c r="J50" s="23">
        <v>176</v>
      </c>
      <c r="K50" s="42">
        <f>(J50*G50)</f>
        <v>88</v>
      </c>
      <c r="L50" s="44">
        <f>K50*12</f>
        <v>1056</v>
      </c>
    </row>
    <row r="51" spans="1:12" x14ac:dyDescent="0.2">
      <c r="A51" s="68"/>
      <c r="B51" s="68"/>
      <c r="C51" s="66"/>
      <c r="D51" s="66"/>
      <c r="E51" s="58" t="s">
        <v>242</v>
      </c>
      <c r="F51" s="59"/>
      <c r="G51" s="59"/>
      <c r="H51" s="59"/>
      <c r="I51" s="59"/>
      <c r="J51" s="59"/>
      <c r="K51" s="59"/>
      <c r="L51" s="7">
        <f>SUM(L47:L50)</f>
        <v>4224</v>
      </c>
    </row>
    <row r="52" spans="1:12" x14ac:dyDescent="0.2">
      <c r="A52" s="68"/>
      <c r="B52" s="68"/>
      <c r="C52" s="81" t="s">
        <v>35</v>
      </c>
      <c r="D52" s="81"/>
      <c r="E52" s="81"/>
      <c r="F52" s="81"/>
      <c r="G52" s="81"/>
      <c r="H52" s="81"/>
      <c r="I52" s="81"/>
      <c r="J52" s="81"/>
      <c r="K52" s="81"/>
      <c r="L52" s="81"/>
    </row>
    <row r="53" spans="1:12" ht="33.75" x14ac:dyDescent="0.2">
      <c r="A53" s="68"/>
      <c r="B53" s="68"/>
      <c r="C53" s="5" t="s">
        <v>241</v>
      </c>
      <c r="D53" s="5" t="s">
        <v>0</v>
      </c>
      <c r="E53" s="5" t="s">
        <v>1</v>
      </c>
      <c r="F53" s="24" t="s">
        <v>211</v>
      </c>
      <c r="G53" s="24" t="s">
        <v>215</v>
      </c>
      <c r="H53" s="5" t="s">
        <v>59</v>
      </c>
      <c r="I53" s="29" t="s">
        <v>230</v>
      </c>
      <c r="J53" s="29" t="s">
        <v>219</v>
      </c>
      <c r="K53" s="29" t="s">
        <v>220</v>
      </c>
      <c r="L53" s="7" t="s">
        <v>216</v>
      </c>
    </row>
    <row r="54" spans="1:12" ht="22.5" x14ac:dyDescent="0.2">
      <c r="A54" s="68"/>
      <c r="B54" s="68"/>
      <c r="C54" s="66" t="s">
        <v>36</v>
      </c>
      <c r="D54" s="66" t="s">
        <v>37</v>
      </c>
      <c r="E54" s="4" t="s">
        <v>71</v>
      </c>
      <c r="F54" s="20" t="s">
        <v>214</v>
      </c>
      <c r="G54" s="34">
        <v>0.8</v>
      </c>
      <c r="H54" s="2">
        <v>24</v>
      </c>
      <c r="I54" s="42">
        <f>L54/H54</f>
        <v>70.400000000000006</v>
      </c>
      <c r="J54" s="38">
        <v>176</v>
      </c>
      <c r="K54" s="42">
        <f>(J54*G54)</f>
        <v>140.80000000000001</v>
      </c>
      <c r="L54" s="44">
        <f>K54*12</f>
        <v>1689.6000000000001</v>
      </c>
    </row>
    <row r="55" spans="1:12" ht="22.5" x14ac:dyDescent="0.2">
      <c r="A55" s="68"/>
      <c r="B55" s="68"/>
      <c r="C55" s="66"/>
      <c r="D55" s="66"/>
      <c r="E55" s="4" t="s">
        <v>38</v>
      </c>
      <c r="F55" s="20" t="s">
        <v>213</v>
      </c>
      <c r="G55" s="34">
        <v>0.5</v>
      </c>
      <c r="H55" s="2">
        <v>72</v>
      </c>
      <c r="I55" s="42">
        <f>L55/H55</f>
        <v>14.666666666666666</v>
      </c>
      <c r="J55" s="38">
        <v>176</v>
      </c>
      <c r="K55" s="42">
        <f>(J55*G55)</f>
        <v>88</v>
      </c>
      <c r="L55" s="44">
        <f>K55*12</f>
        <v>1056</v>
      </c>
    </row>
    <row r="56" spans="1:12" ht="22.5" x14ac:dyDescent="0.2">
      <c r="A56" s="68"/>
      <c r="B56" s="68"/>
      <c r="C56" s="66"/>
      <c r="D56" s="66"/>
      <c r="E56" s="4" t="s">
        <v>170</v>
      </c>
      <c r="F56" s="20" t="s">
        <v>213</v>
      </c>
      <c r="G56" s="34">
        <v>0.5</v>
      </c>
      <c r="H56" s="2">
        <v>72</v>
      </c>
      <c r="I56" s="42">
        <f>L56/H56</f>
        <v>14.666666666666666</v>
      </c>
      <c r="J56" s="38">
        <v>176</v>
      </c>
      <c r="K56" s="42">
        <f>(J56*G56)</f>
        <v>88</v>
      </c>
      <c r="L56" s="44">
        <f>K56*12</f>
        <v>1056</v>
      </c>
    </row>
    <row r="57" spans="1:12" ht="22.5" x14ac:dyDescent="0.2">
      <c r="A57" s="68"/>
      <c r="B57" s="68"/>
      <c r="C57" s="66"/>
      <c r="D57" s="66"/>
      <c r="E57" s="4" t="s">
        <v>171</v>
      </c>
      <c r="F57" s="20" t="s">
        <v>213</v>
      </c>
      <c r="G57" s="34">
        <v>0.5</v>
      </c>
      <c r="H57" s="2">
        <v>4</v>
      </c>
      <c r="I57" s="42">
        <f>K57/H57</f>
        <v>22</v>
      </c>
      <c r="J57" s="38">
        <v>176</v>
      </c>
      <c r="K57" s="42">
        <f>(J57*G57)</f>
        <v>88</v>
      </c>
      <c r="L57" s="44">
        <f>K57</f>
        <v>88</v>
      </c>
    </row>
    <row r="58" spans="1:12" x14ac:dyDescent="0.2">
      <c r="A58" s="68"/>
      <c r="B58" s="68"/>
      <c r="C58" s="66"/>
      <c r="D58" s="66"/>
      <c r="E58" s="68" t="s">
        <v>39</v>
      </c>
      <c r="F58" s="91" t="s">
        <v>214</v>
      </c>
      <c r="G58" s="85">
        <v>0.8</v>
      </c>
      <c r="H58" s="75">
        <v>36</v>
      </c>
      <c r="I58" s="88">
        <f>L58/H58</f>
        <v>46.933333333333337</v>
      </c>
      <c r="J58" s="95">
        <v>176</v>
      </c>
      <c r="K58" s="88">
        <f>(J58*G58)</f>
        <v>140.80000000000001</v>
      </c>
      <c r="L58" s="78">
        <f>K58*12</f>
        <v>1689.6000000000001</v>
      </c>
    </row>
    <row r="59" spans="1:12" x14ac:dyDescent="0.2">
      <c r="A59" s="68"/>
      <c r="B59" s="68"/>
      <c r="C59" s="66"/>
      <c r="D59" s="66"/>
      <c r="E59" s="68"/>
      <c r="F59" s="91"/>
      <c r="G59" s="86"/>
      <c r="H59" s="76"/>
      <c r="I59" s="89"/>
      <c r="J59" s="96"/>
      <c r="K59" s="89"/>
      <c r="L59" s="79"/>
    </row>
    <row r="60" spans="1:12" x14ac:dyDescent="0.2">
      <c r="A60" s="68"/>
      <c r="B60" s="68"/>
      <c r="C60" s="66"/>
      <c r="D60" s="66"/>
      <c r="E60" s="68"/>
      <c r="F60" s="91"/>
      <c r="G60" s="87"/>
      <c r="H60" s="77"/>
      <c r="I60" s="90"/>
      <c r="J60" s="97"/>
      <c r="K60" s="90"/>
      <c r="L60" s="80"/>
    </row>
    <row r="61" spans="1:12" x14ac:dyDescent="0.2">
      <c r="A61" s="68"/>
      <c r="B61" s="68"/>
      <c r="C61" s="66"/>
      <c r="D61" s="66"/>
      <c r="E61" s="68" t="s">
        <v>217</v>
      </c>
      <c r="F61" s="82" t="s">
        <v>214</v>
      </c>
      <c r="G61" s="85">
        <v>0.8</v>
      </c>
      <c r="H61" s="69">
        <v>48</v>
      </c>
      <c r="I61" s="88">
        <f>L61/H61</f>
        <v>35.200000000000003</v>
      </c>
      <c r="J61" s="95">
        <v>176</v>
      </c>
      <c r="K61" s="88">
        <f>(J61*G61)</f>
        <v>140.80000000000001</v>
      </c>
      <c r="L61" s="71">
        <f>K61*12</f>
        <v>1689.6000000000001</v>
      </c>
    </row>
    <row r="62" spans="1:12" x14ac:dyDescent="0.2">
      <c r="A62" s="68"/>
      <c r="B62" s="68"/>
      <c r="C62" s="66"/>
      <c r="D62" s="66"/>
      <c r="E62" s="68"/>
      <c r="F62" s="83"/>
      <c r="G62" s="86"/>
      <c r="H62" s="69"/>
      <c r="I62" s="89"/>
      <c r="J62" s="96"/>
      <c r="K62" s="89"/>
      <c r="L62" s="71"/>
    </row>
    <row r="63" spans="1:12" x14ac:dyDescent="0.2">
      <c r="A63" s="68"/>
      <c r="B63" s="68"/>
      <c r="C63" s="66"/>
      <c r="D63" s="66"/>
      <c r="E63" s="68"/>
      <c r="F63" s="83"/>
      <c r="G63" s="86"/>
      <c r="H63" s="69"/>
      <c r="I63" s="89"/>
      <c r="J63" s="96"/>
      <c r="K63" s="89"/>
      <c r="L63" s="71"/>
    </row>
    <row r="64" spans="1:12" x14ac:dyDescent="0.2">
      <c r="A64" s="68"/>
      <c r="B64" s="68"/>
      <c r="C64" s="66"/>
      <c r="D64" s="66"/>
      <c r="E64" s="68"/>
      <c r="F64" s="84"/>
      <c r="G64" s="87"/>
      <c r="H64" s="69"/>
      <c r="I64" s="90"/>
      <c r="J64" s="97"/>
      <c r="K64" s="90"/>
      <c r="L64" s="71"/>
    </row>
    <row r="65" spans="1:12" ht="11.25" customHeight="1" x14ac:dyDescent="0.2">
      <c r="A65" s="68"/>
      <c r="B65" s="68"/>
      <c r="C65" s="66"/>
      <c r="D65" s="66"/>
      <c r="E65" s="68" t="s">
        <v>40</v>
      </c>
      <c r="F65" s="82" t="s">
        <v>214</v>
      </c>
      <c r="G65" s="85">
        <v>0.8</v>
      </c>
      <c r="H65" s="69">
        <v>48</v>
      </c>
      <c r="I65" s="88">
        <f>L65/H65</f>
        <v>35.200000000000003</v>
      </c>
      <c r="J65" s="95">
        <v>176</v>
      </c>
      <c r="K65" s="88">
        <f>(J65*G65)</f>
        <v>140.80000000000001</v>
      </c>
      <c r="L65" s="71">
        <f>K65*12</f>
        <v>1689.6000000000001</v>
      </c>
    </row>
    <row r="66" spans="1:12" x14ac:dyDescent="0.2">
      <c r="A66" s="68"/>
      <c r="B66" s="68"/>
      <c r="C66" s="66"/>
      <c r="D66" s="66"/>
      <c r="E66" s="68"/>
      <c r="F66" s="83"/>
      <c r="G66" s="86"/>
      <c r="H66" s="69"/>
      <c r="I66" s="89"/>
      <c r="J66" s="96"/>
      <c r="K66" s="89"/>
      <c r="L66" s="71"/>
    </row>
    <row r="67" spans="1:12" x14ac:dyDescent="0.2">
      <c r="A67" s="68"/>
      <c r="B67" s="68"/>
      <c r="C67" s="66"/>
      <c r="D67" s="66"/>
      <c r="E67" s="68"/>
      <c r="F67" s="83"/>
      <c r="G67" s="86"/>
      <c r="H67" s="69"/>
      <c r="I67" s="89"/>
      <c r="J67" s="96"/>
      <c r="K67" s="89"/>
      <c r="L67" s="71"/>
    </row>
    <row r="68" spans="1:12" x14ac:dyDescent="0.2">
      <c r="A68" s="68"/>
      <c r="B68" s="68"/>
      <c r="C68" s="66"/>
      <c r="D68" s="66"/>
      <c r="E68" s="68"/>
      <c r="F68" s="84"/>
      <c r="G68" s="87"/>
      <c r="H68" s="69"/>
      <c r="I68" s="90"/>
      <c r="J68" s="97"/>
      <c r="K68" s="90"/>
      <c r="L68" s="71"/>
    </row>
    <row r="69" spans="1:12" x14ac:dyDescent="0.2">
      <c r="A69" s="68"/>
      <c r="B69" s="68"/>
      <c r="C69" s="66"/>
      <c r="D69" s="66"/>
      <c r="E69" s="4" t="s">
        <v>41</v>
      </c>
      <c r="F69" s="20" t="s">
        <v>213</v>
      </c>
      <c r="G69" s="34">
        <v>0.5</v>
      </c>
      <c r="H69" s="2">
        <v>6</v>
      </c>
      <c r="I69" s="42">
        <f t="shared" ref="I69:I81" si="5">L69/H69</f>
        <v>14.666666666666666</v>
      </c>
      <c r="J69" s="38">
        <v>176</v>
      </c>
      <c r="K69" s="42">
        <f t="shared" ref="K69:K81" si="6">(J69*G69)</f>
        <v>88</v>
      </c>
      <c r="L69" s="44">
        <v>88</v>
      </c>
    </row>
    <row r="70" spans="1:12" ht="22.5" x14ac:dyDescent="0.2">
      <c r="A70" s="68"/>
      <c r="B70" s="68"/>
      <c r="C70" s="66"/>
      <c r="D70" s="66"/>
      <c r="E70" s="4" t="s">
        <v>232</v>
      </c>
      <c r="F70" s="20" t="s">
        <v>214</v>
      </c>
      <c r="G70" s="34">
        <v>0.8</v>
      </c>
      <c r="H70" s="2">
        <v>6</v>
      </c>
      <c r="I70" s="42">
        <f t="shared" si="5"/>
        <v>23.5</v>
      </c>
      <c r="J70" s="38">
        <v>176</v>
      </c>
      <c r="K70" s="42">
        <f t="shared" si="6"/>
        <v>140.80000000000001</v>
      </c>
      <c r="L70" s="44">
        <v>141</v>
      </c>
    </row>
    <row r="71" spans="1:12" ht="45" x14ac:dyDescent="0.2">
      <c r="A71" s="68"/>
      <c r="B71" s="68"/>
      <c r="C71" s="66"/>
      <c r="D71" s="66"/>
      <c r="E71" s="4" t="s">
        <v>72</v>
      </c>
      <c r="F71" s="20" t="s">
        <v>214</v>
      </c>
      <c r="G71" s="34">
        <v>0.8</v>
      </c>
      <c r="H71" s="2">
        <v>30</v>
      </c>
      <c r="I71" s="42">
        <f t="shared" si="5"/>
        <v>56.320000000000007</v>
      </c>
      <c r="J71" s="38">
        <v>176</v>
      </c>
      <c r="K71" s="42">
        <f t="shared" si="6"/>
        <v>140.80000000000001</v>
      </c>
      <c r="L71" s="44">
        <f t="shared" ref="L71:L81" si="7">K71*12</f>
        <v>1689.6000000000001</v>
      </c>
    </row>
    <row r="72" spans="1:12" s="22" customFormat="1" ht="33.75" x14ac:dyDescent="0.2">
      <c r="A72" s="68"/>
      <c r="B72" s="68"/>
      <c r="C72" s="66"/>
      <c r="D72" s="66"/>
      <c r="E72" s="9" t="s">
        <v>73</v>
      </c>
      <c r="F72" s="10" t="s">
        <v>214</v>
      </c>
      <c r="G72" s="34">
        <v>0.8</v>
      </c>
      <c r="H72" s="10">
        <v>48</v>
      </c>
      <c r="I72" s="43">
        <f t="shared" si="5"/>
        <v>35.200000000000003</v>
      </c>
      <c r="J72" s="38">
        <v>176</v>
      </c>
      <c r="K72" s="43">
        <f t="shared" si="6"/>
        <v>140.80000000000001</v>
      </c>
      <c r="L72" s="44">
        <f t="shared" si="7"/>
        <v>1689.6000000000001</v>
      </c>
    </row>
    <row r="73" spans="1:12" s="22" customFormat="1" ht="22.5" x14ac:dyDescent="0.2">
      <c r="A73" s="68"/>
      <c r="B73" s="68"/>
      <c r="C73" s="66"/>
      <c r="D73" s="66"/>
      <c r="E73" s="9" t="s">
        <v>74</v>
      </c>
      <c r="F73" s="10" t="s">
        <v>214</v>
      </c>
      <c r="G73" s="34">
        <v>0.8</v>
      </c>
      <c r="H73" s="10">
        <v>60</v>
      </c>
      <c r="I73" s="43">
        <f t="shared" si="5"/>
        <v>28.160000000000004</v>
      </c>
      <c r="J73" s="38">
        <v>176</v>
      </c>
      <c r="K73" s="43">
        <f t="shared" si="6"/>
        <v>140.80000000000001</v>
      </c>
      <c r="L73" s="44">
        <f t="shared" si="7"/>
        <v>1689.6000000000001</v>
      </c>
    </row>
    <row r="74" spans="1:12" s="22" customFormat="1" ht="33.75" x14ac:dyDescent="0.2">
      <c r="A74" s="68"/>
      <c r="B74" s="68"/>
      <c r="C74" s="66"/>
      <c r="D74" s="66"/>
      <c r="E74" s="9" t="s">
        <v>75</v>
      </c>
      <c r="F74" s="10" t="s">
        <v>214</v>
      </c>
      <c r="G74" s="34">
        <v>0.8</v>
      </c>
      <c r="H74" s="10">
        <v>60</v>
      </c>
      <c r="I74" s="43">
        <f t="shared" si="5"/>
        <v>28.160000000000004</v>
      </c>
      <c r="J74" s="38">
        <v>176</v>
      </c>
      <c r="K74" s="43">
        <f t="shared" si="6"/>
        <v>140.80000000000001</v>
      </c>
      <c r="L74" s="44">
        <f t="shared" si="7"/>
        <v>1689.6000000000001</v>
      </c>
    </row>
    <row r="75" spans="1:12" s="22" customFormat="1" ht="22.5" x14ac:dyDescent="0.2">
      <c r="A75" s="68"/>
      <c r="B75" s="68"/>
      <c r="C75" s="66"/>
      <c r="D75" s="66"/>
      <c r="E75" s="9" t="s">
        <v>76</v>
      </c>
      <c r="F75" s="10" t="s">
        <v>213</v>
      </c>
      <c r="G75" s="33">
        <v>0.5</v>
      </c>
      <c r="H75" s="10">
        <v>60</v>
      </c>
      <c r="I75" s="43">
        <f t="shared" si="5"/>
        <v>17.600000000000001</v>
      </c>
      <c r="J75" s="38">
        <v>176</v>
      </c>
      <c r="K75" s="43">
        <f t="shared" si="6"/>
        <v>88</v>
      </c>
      <c r="L75" s="44">
        <f t="shared" si="7"/>
        <v>1056</v>
      </c>
    </row>
    <row r="76" spans="1:12" s="22" customFormat="1" ht="22.5" x14ac:dyDescent="0.2">
      <c r="A76" s="68"/>
      <c r="B76" s="68"/>
      <c r="C76" s="66"/>
      <c r="D76" s="66"/>
      <c r="E76" s="9" t="s">
        <v>77</v>
      </c>
      <c r="F76" s="10" t="s">
        <v>213</v>
      </c>
      <c r="G76" s="33">
        <v>0.5</v>
      </c>
      <c r="H76" s="10">
        <v>60</v>
      </c>
      <c r="I76" s="43">
        <f t="shared" si="5"/>
        <v>17.600000000000001</v>
      </c>
      <c r="J76" s="38">
        <v>176</v>
      </c>
      <c r="K76" s="43">
        <f t="shared" si="6"/>
        <v>88</v>
      </c>
      <c r="L76" s="44">
        <f t="shared" si="7"/>
        <v>1056</v>
      </c>
    </row>
    <row r="77" spans="1:12" s="22" customFormat="1" x14ac:dyDescent="0.2">
      <c r="A77" s="68"/>
      <c r="B77" s="68"/>
      <c r="C77" s="66"/>
      <c r="D77" s="66"/>
      <c r="E77" s="9" t="s">
        <v>78</v>
      </c>
      <c r="F77" s="10" t="s">
        <v>213</v>
      </c>
      <c r="G77" s="33">
        <v>0.5</v>
      </c>
      <c r="H77" s="10">
        <v>36</v>
      </c>
      <c r="I77" s="43">
        <f t="shared" si="5"/>
        <v>29.333333333333332</v>
      </c>
      <c r="J77" s="38">
        <v>176</v>
      </c>
      <c r="K77" s="43">
        <f t="shared" si="6"/>
        <v>88</v>
      </c>
      <c r="L77" s="44">
        <f t="shared" si="7"/>
        <v>1056</v>
      </c>
    </row>
    <row r="78" spans="1:12" s="22" customFormat="1" ht="22.5" x14ac:dyDescent="0.2">
      <c r="A78" s="68"/>
      <c r="B78" s="68"/>
      <c r="C78" s="66"/>
      <c r="D78" s="66"/>
      <c r="E78" s="9" t="s">
        <v>79</v>
      </c>
      <c r="F78" s="10" t="s">
        <v>213</v>
      </c>
      <c r="G78" s="33">
        <v>0.5</v>
      </c>
      <c r="H78" s="10">
        <v>24</v>
      </c>
      <c r="I78" s="43">
        <f t="shared" si="5"/>
        <v>44</v>
      </c>
      <c r="J78" s="38">
        <v>176</v>
      </c>
      <c r="K78" s="43">
        <f t="shared" si="6"/>
        <v>88</v>
      </c>
      <c r="L78" s="44">
        <f t="shared" si="7"/>
        <v>1056</v>
      </c>
    </row>
    <row r="79" spans="1:12" s="22" customFormat="1" ht="22.5" x14ac:dyDescent="0.2">
      <c r="A79" s="68"/>
      <c r="B79" s="68"/>
      <c r="C79" s="66"/>
      <c r="D79" s="66"/>
      <c r="E79" s="9" t="s">
        <v>80</v>
      </c>
      <c r="F79" s="10" t="s">
        <v>213</v>
      </c>
      <c r="G79" s="33">
        <v>0.5</v>
      </c>
      <c r="H79" s="10">
        <v>24</v>
      </c>
      <c r="I79" s="43">
        <f t="shared" si="5"/>
        <v>44</v>
      </c>
      <c r="J79" s="38">
        <v>176</v>
      </c>
      <c r="K79" s="43">
        <f t="shared" si="6"/>
        <v>88</v>
      </c>
      <c r="L79" s="44">
        <f t="shared" si="7"/>
        <v>1056</v>
      </c>
    </row>
    <row r="80" spans="1:12" s="22" customFormat="1" x14ac:dyDescent="0.2">
      <c r="A80" s="68"/>
      <c r="B80" s="68"/>
      <c r="C80" s="66"/>
      <c r="D80" s="66"/>
      <c r="E80" s="9" t="s">
        <v>81</v>
      </c>
      <c r="F80" s="21" t="s">
        <v>213</v>
      </c>
      <c r="G80" s="33">
        <v>0.5</v>
      </c>
      <c r="H80" s="10">
        <v>24</v>
      </c>
      <c r="I80" s="43">
        <f t="shared" si="5"/>
        <v>44</v>
      </c>
      <c r="J80" s="38">
        <v>176</v>
      </c>
      <c r="K80" s="43">
        <f t="shared" si="6"/>
        <v>88</v>
      </c>
      <c r="L80" s="44">
        <f t="shared" si="7"/>
        <v>1056</v>
      </c>
    </row>
    <row r="81" spans="1:12" s="22" customFormat="1" ht="22.5" x14ac:dyDescent="0.2">
      <c r="A81" s="68"/>
      <c r="B81" s="68"/>
      <c r="C81" s="66"/>
      <c r="D81" s="66"/>
      <c r="E81" s="9" t="s">
        <v>82</v>
      </c>
      <c r="F81" s="10" t="s">
        <v>213</v>
      </c>
      <c r="G81" s="33">
        <v>0.5</v>
      </c>
      <c r="H81" s="10">
        <v>72</v>
      </c>
      <c r="I81" s="43">
        <f t="shared" si="5"/>
        <v>14.666666666666666</v>
      </c>
      <c r="J81" s="38">
        <v>176</v>
      </c>
      <c r="K81" s="43">
        <f t="shared" si="6"/>
        <v>88</v>
      </c>
      <c r="L81" s="44">
        <f t="shared" si="7"/>
        <v>1056</v>
      </c>
    </row>
    <row r="82" spans="1:12" x14ac:dyDescent="0.2">
      <c r="A82" s="68"/>
      <c r="B82" s="68"/>
      <c r="C82" s="66"/>
      <c r="D82" s="66"/>
      <c r="E82" s="81" t="s">
        <v>242</v>
      </c>
      <c r="F82" s="81"/>
      <c r="G82" s="81"/>
      <c r="H82" s="81"/>
      <c r="I82" s="81"/>
      <c r="J82" s="81"/>
      <c r="K82" s="81"/>
      <c r="L82" s="7">
        <f>SUM(L54:L81)</f>
        <v>23337.800000000003</v>
      </c>
    </row>
    <row r="83" spans="1:12" x14ac:dyDescent="0.2">
      <c r="A83" s="68"/>
      <c r="B83" s="68"/>
      <c r="C83" s="81" t="s">
        <v>42</v>
      </c>
      <c r="D83" s="81"/>
      <c r="E83" s="81"/>
      <c r="F83" s="81"/>
      <c r="G83" s="81"/>
      <c r="H83" s="81"/>
      <c r="I83" s="81"/>
      <c r="J83" s="81"/>
      <c r="K83" s="81"/>
      <c r="L83" s="81"/>
    </row>
    <row r="84" spans="1:12" ht="33.75" x14ac:dyDescent="0.2">
      <c r="A84" s="68"/>
      <c r="B84" s="68"/>
      <c r="C84" s="5" t="s">
        <v>241</v>
      </c>
      <c r="D84" s="5" t="s">
        <v>0</v>
      </c>
      <c r="E84" s="5" t="s">
        <v>1</v>
      </c>
      <c r="F84" s="24" t="s">
        <v>211</v>
      </c>
      <c r="G84" s="24" t="s">
        <v>215</v>
      </c>
      <c r="H84" s="5" t="s">
        <v>59</v>
      </c>
      <c r="I84" s="29" t="s">
        <v>230</v>
      </c>
      <c r="J84" s="29" t="s">
        <v>219</v>
      </c>
      <c r="K84" s="29" t="s">
        <v>220</v>
      </c>
      <c r="L84" s="7" t="s">
        <v>216</v>
      </c>
    </row>
    <row r="85" spans="1:12" ht="45" customHeight="1" x14ac:dyDescent="0.2">
      <c r="A85" s="68"/>
      <c r="B85" s="68"/>
      <c r="C85" s="60" t="s">
        <v>2</v>
      </c>
      <c r="D85" s="60" t="s">
        <v>3</v>
      </c>
      <c r="E85" s="4" t="s">
        <v>4</v>
      </c>
      <c r="F85" s="20" t="s">
        <v>214</v>
      </c>
      <c r="G85" s="34">
        <v>0.8</v>
      </c>
      <c r="H85" s="31">
        <v>36</v>
      </c>
      <c r="I85" s="42">
        <f t="shared" ref="I85:I103" si="8">L85/H85</f>
        <v>46.933333333333337</v>
      </c>
      <c r="J85" s="32">
        <v>176</v>
      </c>
      <c r="K85" s="46">
        <f t="shared" ref="K85:K103" si="9">J85*G85</f>
        <v>140.80000000000001</v>
      </c>
      <c r="L85" s="44">
        <f t="shared" ref="L85:L103" si="10">K85*12</f>
        <v>1689.6000000000001</v>
      </c>
    </row>
    <row r="86" spans="1:12" ht="22.5" x14ac:dyDescent="0.2">
      <c r="A86" s="68"/>
      <c r="B86" s="68"/>
      <c r="C86" s="61"/>
      <c r="D86" s="61"/>
      <c r="E86" s="4" t="s">
        <v>5</v>
      </c>
      <c r="F86" s="20" t="s">
        <v>213</v>
      </c>
      <c r="G86" s="34">
        <v>0.5</v>
      </c>
      <c r="H86" s="31">
        <v>36</v>
      </c>
      <c r="I86" s="42">
        <f t="shared" si="8"/>
        <v>29.333333333333332</v>
      </c>
      <c r="J86" s="32">
        <v>176</v>
      </c>
      <c r="K86" s="46">
        <f t="shared" si="9"/>
        <v>88</v>
      </c>
      <c r="L86" s="44">
        <f t="shared" si="10"/>
        <v>1056</v>
      </c>
    </row>
    <row r="87" spans="1:12" ht="22.5" x14ac:dyDescent="0.2">
      <c r="A87" s="68"/>
      <c r="B87" s="68"/>
      <c r="C87" s="61"/>
      <c r="D87" s="61"/>
      <c r="E87" s="30" t="s">
        <v>6</v>
      </c>
      <c r="F87" s="20" t="s">
        <v>212</v>
      </c>
      <c r="G87" s="34">
        <v>0.2</v>
      </c>
      <c r="H87" s="31">
        <v>48</v>
      </c>
      <c r="I87" s="42">
        <f t="shared" si="8"/>
        <v>8.8000000000000007</v>
      </c>
      <c r="J87" s="32">
        <v>176</v>
      </c>
      <c r="K87" s="46">
        <f t="shared" si="9"/>
        <v>35.200000000000003</v>
      </c>
      <c r="L87" s="44">
        <f t="shared" si="10"/>
        <v>422.40000000000003</v>
      </c>
    </row>
    <row r="88" spans="1:12" x14ac:dyDescent="0.2">
      <c r="A88" s="68"/>
      <c r="B88" s="68"/>
      <c r="C88" s="61"/>
      <c r="D88" s="61"/>
      <c r="E88" s="30" t="s">
        <v>7</v>
      </c>
      <c r="F88" s="20" t="s">
        <v>213</v>
      </c>
      <c r="G88" s="34">
        <v>0.5</v>
      </c>
      <c r="H88" s="31">
        <v>36</v>
      </c>
      <c r="I88" s="42">
        <f t="shared" si="8"/>
        <v>29.333333333333332</v>
      </c>
      <c r="J88" s="32">
        <v>176</v>
      </c>
      <c r="K88" s="46">
        <f t="shared" si="9"/>
        <v>88</v>
      </c>
      <c r="L88" s="44">
        <f t="shared" si="10"/>
        <v>1056</v>
      </c>
    </row>
    <row r="89" spans="1:12" ht="22.5" x14ac:dyDescent="0.2">
      <c r="A89" s="68"/>
      <c r="B89" s="68"/>
      <c r="C89" s="61"/>
      <c r="D89" s="61"/>
      <c r="E89" s="4" t="s">
        <v>8</v>
      </c>
      <c r="F89" s="20" t="s">
        <v>214</v>
      </c>
      <c r="G89" s="34">
        <v>0.8</v>
      </c>
      <c r="H89" s="31">
        <v>24</v>
      </c>
      <c r="I89" s="42">
        <f t="shared" si="8"/>
        <v>70.400000000000006</v>
      </c>
      <c r="J89" s="32">
        <v>176</v>
      </c>
      <c r="K89" s="46">
        <f t="shared" si="9"/>
        <v>140.80000000000001</v>
      </c>
      <c r="L89" s="44">
        <f t="shared" si="10"/>
        <v>1689.6000000000001</v>
      </c>
    </row>
    <row r="90" spans="1:12" x14ac:dyDescent="0.2">
      <c r="A90" s="68"/>
      <c r="B90" s="68"/>
      <c r="C90" s="61"/>
      <c r="D90" s="61"/>
      <c r="E90" s="4" t="s">
        <v>9</v>
      </c>
      <c r="F90" s="20" t="s">
        <v>214</v>
      </c>
      <c r="G90" s="34">
        <v>0.8</v>
      </c>
      <c r="H90" s="31">
        <v>48</v>
      </c>
      <c r="I90" s="42">
        <f t="shared" si="8"/>
        <v>35.200000000000003</v>
      </c>
      <c r="J90" s="32">
        <v>176</v>
      </c>
      <c r="K90" s="46">
        <f t="shared" si="9"/>
        <v>140.80000000000001</v>
      </c>
      <c r="L90" s="44">
        <f t="shared" si="10"/>
        <v>1689.6000000000001</v>
      </c>
    </row>
    <row r="91" spans="1:12" ht="45" x14ac:dyDescent="0.2">
      <c r="A91" s="68"/>
      <c r="B91" s="68"/>
      <c r="C91" s="61"/>
      <c r="D91" s="61"/>
      <c r="E91" s="4" t="s">
        <v>10</v>
      </c>
      <c r="F91" s="20" t="s">
        <v>214</v>
      </c>
      <c r="G91" s="34">
        <v>0.8</v>
      </c>
      <c r="H91" s="31">
        <v>24</v>
      </c>
      <c r="I91" s="42">
        <f t="shared" si="8"/>
        <v>70.400000000000006</v>
      </c>
      <c r="J91" s="32">
        <v>176</v>
      </c>
      <c r="K91" s="46">
        <f t="shared" si="9"/>
        <v>140.80000000000001</v>
      </c>
      <c r="L91" s="44">
        <f t="shared" si="10"/>
        <v>1689.6000000000001</v>
      </c>
    </row>
    <row r="92" spans="1:12" x14ac:dyDescent="0.2">
      <c r="A92" s="68"/>
      <c r="B92" s="68"/>
      <c r="C92" s="61"/>
      <c r="D92" s="61"/>
      <c r="E92" s="4" t="s">
        <v>218</v>
      </c>
      <c r="F92" s="20" t="s">
        <v>212</v>
      </c>
      <c r="G92" s="34">
        <v>0.2</v>
      </c>
      <c r="H92" s="31">
        <v>12</v>
      </c>
      <c r="I92" s="42">
        <f t="shared" si="8"/>
        <v>35.200000000000003</v>
      </c>
      <c r="J92" s="32">
        <v>176</v>
      </c>
      <c r="K92" s="46">
        <f t="shared" si="9"/>
        <v>35.200000000000003</v>
      </c>
      <c r="L92" s="44">
        <f t="shared" si="10"/>
        <v>422.40000000000003</v>
      </c>
    </row>
    <row r="93" spans="1:12" ht="22.5" x14ac:dyDescent="0.2">
      <c r="A93" s="68"/>
      <c r="B93" s="68"/>
      <c r="C93" s="61"/>
      <c r="D93" s="61"/>
      <c r="E93" s="4" t="s">
        <v>11</v>
      </c>
      <c r="F93" s="20" t="s">
        <v>213</v>
      </c>
      <c r="G93" s="34">
        <v>0.5</v>
      </c>
      <c r="H93" s="31">
        <v>48</v>
      </c>
      <c r="I93" s="42">
        <f t="shared" si="8"/>
        <v>22</v>
      </c>
      <c r="J93" s="32">
        <v>176</v>
      </c>
      <c r="K93" s="46">
        <f t="shared" si="9"/>
        <v>88</v>
      </c>
      <c r="L93" s="44">
        <f t="shared" si="10"/>
        <v>1056</v>
      </c>
    </row>
    <row r="94" spans="1:12" ht="22.5" x14ac:dyDescent="0.2">
      <c r="A94" s="68"/>
      <c r="B94" s="68"/>
      <c r="C94" s="61"/>
      <c r="D94" s="61"/>
      <c r="E94" s="4" t="s">
        <v>12</v>
      </c>
      <c r="F94" s="20" t="s">
        <v>214</v>
      </c>
      <c r="G94" s="34">
        <v>0.8</v>
      </c>
      <c r="H94" s="31">
        <v>48</v>
      </c>
      <c r="I94" s="42">
        <f t="shared" si="8"/>
        <v>35.200000000000003</v>
      </c>
      <c r="J94" s="32">
        <v>176</v>
      </c>
      <c r="K94" s="46">
        <f t="shared" si="9"/>
        <v>140.80000000000001</v>
      </c>
      <c r="L94" s="44">
        <f t="shared" si="10"/>
        <v>1689.6000000000001</v>
      </c>
    </row>
    <row r="95" spans="1:12" s="22" customFormat="1" ht="22.5" x14ac:dyDescent="0.2">
      <c r="A95" s="68"/>
      <c r="B95" s="68"/>
      <c r="C95" s="61"/>
      <c r="D95" s="61"/>
      <c r="E95" s="9" t="s">
        <v>83</v>
      </c>
      <c r="F95" s="21" t="s">
        <v>214</v>
      </c>
      <c r="G95" s="34">
        <v>0.8</v>
      </c>
      <c r="H95" s="10">
        <v>36</v>
      </c>
      <c r="I95" s="42">
        <f t="shared" si="8"/>
        <v>46.933333333333337</v>
      </c>
      <c r="J95" s="10">
        <v>176</v>
      </c>
      <c r="K95" s="43">
        <f t="shared" si="9"/>
        <v>140.80000000000001</v>
      </c>
      <c r="L95" s="44">
        <f t="shared" si="10"/>
        <v>1689.6000000000001</v>
      </c>
    </row>
    <row r="96" spans="1:12" s="22" customFormat="1" ht="33.75" x14ac:dyDescent="0.2">
      <c r="A96" s="68"/>
      <c r="B96" s="68"/>
      <c r="C96" s="61"/>
      <c r="D96" s="61"/>
      <c r="E96" s="9" t="s">
        <v>84</v>
      </c>
      <c r="F96" s="21" t="s">
        <v>214</v>
      </c>
      <c r="G96" s="34">
        <v>0.8</v>
      </c>
      <c r="H96" s="10">
        <v>36</v>
      </c>
      <c r="I96" s="42">
        <f t="shared" si="8"/>
        <v>46.933333333333337</v>
      </c>
      <c r="J96" s="10">
        <v>176</v>
      </c>
      <c r="K96" s="43">
        <f t="shared" si="9"/>
        <v>140.80000000000001</v>
      </c>
      <c r="L96" s="44">
        <f t="shared" si="10"/>
        <v>1689.6000000000001</v>
      </c>
    </row>
    <row r="97" spans="1:12" s="22" customFormat="1" ht="33.75" x14ac:dyDescent="0.2">
      <c r="A97" s="68"/>
      <c r="B97" s="68"/>
      <c r="C97" s="61"/>
      <c r="D97" s="61"/>
      <c r="E97" s="9" t="s">
        <v>85</v>
      </c>
      <c r="F97" s="21" t="s">
        <v>214</v>
      </c>
      <c r="G97" s="34">
        <v>0.8</v>
      </c>
      <c r="H97" s="10">
        <v>36</v>
      </c>
      <c r="I97" s="42">
        <f t="shared" si="8"/>
        <v>46.933333333333337</v>
      </c>
      <c r="J97" s="10">
        <v>176</v>
      </c>
      <c r="K97" s="43">
        <f t="shared" si="9"/>
        <v>140.80000000000001</v>
      </c>
      <c r="L97" s="44">
        <f t="shared" si="10"/>
        <v>1689.6000000000001</v>
      </c>
    </row>
    <row r="98" spans="1:12" s="22" customFormat="1" ht="22.5" x14ac:dyDescent="0.2">
      <c r="A98" s="68"/>
      <c r="B98" s="68"/>
      <c r="C98" s="61"/>
      <c r="D98" s="61"/>
      <c r="E98" s="9" t="s">
        <v>86</v>
      </c>
      <c r="F98" s="21" t="s">
        <v>214</v>
      </c>
      <c r="G98" s="34">
        <v>0.8</v>
      </c>
      <c r="H98" s="10">
        <v>36</v>
      </c>
      <c r="I98" s="42">
        <f t="shared" si="8"/>
        <v>46.933333333333337</v>
      </c>
      <c r="J98" s="10">
        <v>176</v>
      </c>
      <c r="K98" s="43">
        <f t="shared" si="9"/>
        <v>140.80000000000001</v>
      </c>
      <c r="L98" s="44">
        <f t="shared" si="10"/>
        <v>1689.6000000000001</v>
      </c>
    </row>
    <row r="99" spans="1:12" s="22" customFormat="1" ht="22.5" x14ac:dyDescent="0.2">
      <c r="A99" s="68"/>
      <c r="B99" s="68"/>
      <c r="C99" s="61"/>
      <c r="D99" s="61"/>
      <c r="E99" s="9" t="s">
        <v>87</v>
      </c>
      <c r="F99" s="21" t="s">
        <v>214</v>
      </c>
      <c r="G99" s="34">
        <v>0.8</v>
      </c>
      <c r="H99" s="10">
        <v>36</v>
      </c>
      <c r="I99" s="42">
        <f t="shared" si="8"/>
        <v>46.933333333333337</v>
      </c>
      <c r="J99" s="10">
        <v>176</v>
      </c>
      <c r="K99" s="43">
        <f t="shared" si="9"/>
        <v>140.80000000000001</v>
      </c>
      <c r="L99" s="44">
        <f t="shared" si="10"/>
        <v>1689.6000000000001</v>
      </c>
    </row>
    <row r="100" spans="1:12" s="22" customFormat="1" ht="22.5" x14ac:dyDescent="0.2">
      <c r="A100" s="68"/>
      <c r="B100" s="68"/>
      <c r="C100" s="61"/>
      <c r="D100" s="61"/>
      <c r="E100" s="9" t="s">
        <v>88</v>
      </c>
      <c r="F100" s="21" t="s">
        <v>214</v>
      </c>
      <c r="G100" s="34">
        <v>0.8</v>
      </c>
      <c r="H100" s="10">
        <v>36</v>
      </c>
      <c r="I100" s="42">
        <f t="shared" si="8"/>
        <v>46.933333333333337</v>
      </c>
      <c r="J100" s="10">
        <v>176</v>
      </c>
      <c r="K100" s="43">
        <f t="shared" si="9"/>
        <v>140.80000000000001</v>
      </c>
      <c r="L100" s="44">
        <f t="shared" si="10"/>
        <v>1689.6000000000001</v>
      </c>
    </row>
    <row r="101" spans="1:12" s="22" customFormat="1" ht="33.75" x14ac:dyDescent="0.2">
      <c r="A101" s="68"/>
      <c r="B101" s="68"/>
      <c r="C101" s="61"/>
      <c r="D101" s="61"/>
      <c r="E101" s="9" t="s">
        <v>89</v>
      </c>
      <c r="F101" s="21" t="s">
        <v>214</v>
      </c>
      <c r="G101" s="34">
        <v>0.8</v>
      </c>
      <c r="H101" s="10">
        <v>36</v>
      </c>
      <c r="I101" s="42">
        <f t="shared" si="8"/>
        <v>46.933333333333337</v>
      </c>
      <c r="J101" s="10">
        <v>176</v>
      </c>
      <c r="K101" s="43">
        <f t="shared" si="9"/>
        <v>140.80000000000001</v>
      </c>
      <c r="L101" s="44">
        <f t="shared" si="10"/>
        <v>1689.6000000000001</v>
      </c>
    </row>
    <row r="102" spans="1:12" s="22" customFormat="1" ht="45" x14ac:dyDescent="0.2">
      <c r="A102" s="68"/>
      <c r="B102" s="68"/>
      <c r="C102" s="61"/>
      <c r="D102" s="61"/>
      <c r="E102" s="9" t="s">
        <v>90</v>
      </c>
      <c r="F102" s="21" t="s">
        <v>214</v>
      </c>
      <c r="G102" s="34">
        <v>0.8</v>
      </c>
      <c r="H102" s="10">
        <v>36</v>
      </c>
      <c r="I102" s="42">
        <f t="shared" si="8"/>
        <v>46.933333333333337</v>
      </c>
      <c r="J102" s="10">
        <v>176</v>
      </c>
      <c r="K102" s="43">
        <f t="shared" si="9"/>
        <v>140.80000000000001</v>
      </c>
      <c r="L102" s="44">
        <f t="shared" si="10"/>
        <v>1689.6000000000001</v>
      </c>
    </row>
    <row r="103" spans="1:12" s="22" customFormat="1" ht="45" x14ac:dyDescent="0.2">
      <c r="A103" s="68"/>
      <c r="B103" s="68"/>
      <c r="C103" s="61"/>
      <c r="D103" s="61"/>
      <c r="E103" s="9" t="s">
        <v>91</v>
      </c>
      <c r="F103" s="21" t="s">
        <v>214</v>
      </c>
      <c r="G103" s="34">
        <v>0.8</v>
      </c>
      <c r="H103" s="10">
        <v>36</v>
      </c>
      <c r="I103" s="42">
        <f t="shared" si="8"/>
        <v>46.933333333333337</v>
      </c>
      <c r="J103" s="10">
        <v>176</v>
      </c>
      <c r="K103" s="43">
        <f t="shared" si="9"/>
        <v>140.80000000000001</v>
      </c>
      <c r="L103" s="44">
        <f t="shared" si="10"/>
        <v>1689.6000000000001</v>
      </c>
    </row>
    <row r="104" spans="1:12" x14ac:dyDescent="0.2">
      <c r="A104" s="68"/>
      <c r="B104" s="68"/>
      <c r="C104" s="62"/>
      <c r="D104" s="62"/>
      <c r="E104" s="57" t="s">
        <v>242</v>
      </c>
      <c r="F104" s="57"/>
      <c r="G104" s="57"/>
      <c r="H104" s="57"/>
      <c r="I104" s="57"/>
      <c r="J104" s="57"/>
      <c r="K104" s="57"/>
      <c r="L104" s="7">
        <f>SUM(L85:L103)</f>
        <v>27667.199999999993</v>
      </c>
    </row>
    <row r="105" spans="1:12" x14ac:dyDescent="0.2">
      <c r="A105" s="68"/>
      <c r="B105" s="68"/>
      <c r="C105" s="58" t="s">
        <v>13</v>
      </c>
      <c r="D105" s="59"/>
      <c r="E105" s="59"/>
      <c r="F105" s="59"/>
      <c r="G105" s="59"/>
      <c r="H105" s="59"/>
      <c r="I105" s="59"/>
      <c r="J105" s="59"/>
      <c r="K105" s="59"/>
      <c r="L105" s="70"/>
    </row>
    <row r="106" spans="1:12" x14ac:dyDescent="0.2">
      <c r="A106" s="68"/>
      <c r="B106" s="68"/>
      <c r="C106" s="81" t="s">
        <v>15</v>
      </c>
      <c r="D106" s="81"/>
      <c r="E106" s="81"/>
      <c r="F106" s="81"/>
      <c r="G106" s="81"/>
      <c r="H106" s="81"/>
      <c r="I106" s="81"/>
      <c r="J106" s="81"/>
      <c r="K106" s="81"/>
      <c r="L106" s="7">
        <f>L104+L82+L51+L44+L28+L10</f>
        <v>82456.2</v>
      </c>
    </row>
    <row r="107" spans="1:12" x14ac:dyDescent="0.2">
      <c r="A107" s="68"/>
      <c r="B107" s="68"/>
      <c r="C107" s="92"/>
      <c r="D107" s="93"/>
      <c r="E107" s="93"/>
      <c r="F107" s="93"/>
      <c r="G107" s="93"/>
      <c r="H107" s="93"/>
      <c r="I107" s="93"/>
      <c r="J107" s="93"/>
      <c r="K107" s="93"/>
      <c r="L107" s="94"/>
    </row>
    <row r="108" spans="1:12" x14ac:dyDescent="0.2">
      <c r="A108" s="68"/>
      <c r="B108" s="68"/>
      <c r="C108" s="57" t="s">
        <v>60</v>
      </c>
      <c r="D108" s="57"/>
      <c r="E108" s="57"/>
      <c r="F108" s="57"/>
      <c r="G108" s="57"/>
      <c r="H108" s="57"/>
      <c r="I108" s="57"/>
      <c r="J108" s="57"/>
      <c r="K108" s="57"/>
      <c r="L108" s="57"/>
    </row>
    <row r="109" spans="1:12" x14ac:dyDescent="0.2">
      <c r="A109" s="68"/>
      <c r="B109" s="68"/>
      <c r="C109" s="81" t="s">
        <v>43</v>
      </c>
      <c r="D109" s="81"/>
      <c r="E109" s="81"/>
      <c r="F109" s="81"/>
      <c r="G109" s="81"/>
      <c r="H109" s="81"/>
      <c r="I109" s="81"/>
      <c r="J109" s="81"/>
      <c r="K109" s="81"/>
      <c r="L109" s="81"/>
    </row>
    <row r="110" spans="1:12" ht="33.75" x14ac:dyDescent="0.2">
      <c r="A110" s="68"/>
      <c r="B110" s="68"/>
      <c r="C110" s="5" t="s">
        <v>241</v>
      </c>
      <c r="D110" s="5" t="s">
        <v>0</v>
      </c>
      <c r="E110" s="5" t="s">
        <v>1</v>
      </c>
      <c r="F110" s="24" t="s">
        <v>211</v>
      </c>
      <c r="G110" s="24" t="s">
        <v>215</v>
      </c>
      <c r="H110" s="5" t="s">
        <v>59</v>
      </c>
      <c r="I110" s="29" t="s">
        <v>230</v>
      </c>
      <c r="J110" s="29" t="s">
        <v>219</v>
      </c>
      <c r="K110" s="29" t="s">
        <v>220</v>
      </c>
      <c r="L110" s="7" t="s">
        <v>216</v>
      </c>
    </row>
    <row r="111" spans="1:12" ht="22.5" x14ac:dyDescent="0.2">
      <c r="A111" s="68"/>
      <c r="B111" s="68"/>
      <c r="C111" s="60" t="s">
        <v>44</v>
      </c>
      <c r="D111" s="60" t="s">
        <v>45</v>
      </c>
      <c r="E111" s="4" t="s">
        <v>94</v>
      </c>
      <c r="F111" s="20" t="s">
        <v>214</v>
      </c>
      <c r="G111" s="51">
        <v>0.8</v>
      </c>
      <c r="H111" s="12">
        <v>12</v>
      </c>
      <c r="I111" s="52">
        <f>L111/H111</f>
        <v>140.80000000000001</v>
      </c>
      <c r="J111" s="12">
        <v>176</v>
      </c>
      <c r="K111" s="52">
        <f>J111*G111</f>
        <v>140.80000000000001</v>
      </c>
      <c r="L111" s="53">
        <f>K111*H111</f>
        <v>1689.6000000000001</v>
      </c>
    </row>
    <row r="112" spans="1:12" ht="22.5" x14ac:dyDescent="0.2">
      <c r="A112" s="68"/>
      <c r="B112" s="68"/>
      <c r="C112" s="61"/>
      <c r="D112" s="61"/>
      <c r="E112" s="4" t="s">
        <v>95</v>
      </c>
      <c r="F112" s="20" t="s">
        <v>213</v>
      </c>
      <c r="G112" s="51">
        <v>0.5</v>
      </c>
      <c r="H112" s="12">
        <v>12</v>
      </c>
      <c r="I112" s="52">
        <f>L112/H112</f>
        <v>88</v>
      </c>
      <c r="J112" s="12">
        <v>176</v>
      </c>
      <c r="K112" s="52">
        <f>J112*G112</f>
        <v>88</v>
      </c>
      <c r="L112" s="53">
        <f>K112*H112</f>
        <v>1056</v>
      </c>
    </row>
    <row r="113" spans="1:12" x14ac:dyDescent="0.2">
      <c r="A113" s="68"/>
      <c r="B113" s="68"/>
      <c r="C113" s="61"/>
      <c r="D113" s="61"/>
      <c r="E113" s="68" t="s">
        <v>96</v>
      </c>
      <c r="F113" s="82" t="s">
        <v>214</v>
      </c>
      <c r="G113" s="85">
        <v>0.8</v>
      </c>
      <c r="H113" s="69">
        <v>12</v>
      </c>
      <c r="I113" s="88">
        <f>L113/H113</f>
        <v>140.80000000000001</v>
      </c>
      <c r="J113" s="75">
        <v>176</v>
      </c>
      <c r="K113" s="88">
        <f>J113*G113</f>
        <v>140.80000000000001</v>
      </c>
      <c r="L113" s="71">
        <f>H113*K113</f>
        <v>1689.6000000000001</v>
      </c>
    </row>
    <row r="114" spans="1:12" x14ac:dyDescent="0.2">
      <c r="A114" s="68"/>
      <c r="B114" s="68"/>
      <c r="C114" s="61"/>
      <c r="D114" s="61"/>
      <c r="E114" s="68"/>
      <c r="F114" s="84"/>
      <c r="G114" s="87"/>
      <c r="H114" s="69"/>
      <c r="I114" s="90"/>
      <c r="J114" s="77"/>
      <c r="K114" s="90"/>
      <c r="L114" s="71"/>
    </row>
    <row r="115" spans="1:12" x14ac:dyDescent="0.2">
      <c r="A115" s="68"/>
      <c r="B115" s="68"/>
      <c r="C115" s="61"/>
      <c r="D115" s="61"/>
      <c r="E115" s="4" t="s">
        <v>97</v>
      </c>
      <c r="F115" s="20" t="s">
        <v>213</v>
      </c>
      <c r="G115" s="34">
        <v>0.5</v>
      </c>
      <c r="H115" s="2">
        <v>12</v>
      </c>
      <c r="I115" s="42">
        <f>L115/H115</f>
        <v>88</v>
      </c>
      <c r="J115" s="23">
        <v>176</v>
      </c>
      <c r="K115" s="42">
        <f>J115*G115</f>
        <v>88</v>
      </c>
      <c r="L115" s="44">
        <f>K115*H115</f>
        <v>1056</v>
      </c>
    </row>
    <row r="116" spans="1:12" x14ac:dyDescent="0.2">
      <c r="A116" s="68"/>
      <c r="B116" s="68"/>
      <c r="C116" s="61"/>
      <c r="D116" s="61"/>
      <c r="E116" s="68" t="s">
        <v>98</v>
      </c>
      <c r="F116" s="82" t="s">
        <v>214</v>
      </c>
      <c r="G116" s="85">
        <v>0.8</v>
      </c>
      <c r="H116" s="69">
        <v>12</v>
      </c>
      <c r="I116" s="88">
        <f>L116/H116</f>
        <v>140.80000000000001</v>
      </c>
      <c r="J116" s="75">
        <v>176</v>
      </c>
      <c r="K116" s="88">
        <f>J116*G116</f>
        <v>140.80000000000001</v>
      </c>
      <c r="L116" s="71">
        <f>K116*H116</f>
        <v>1689.6000000000001</v>
      </c>
    </row>
    <row r="117" spans="1:12" x14ac:dyDescent="0.2">
      <c r="A117" s="68"/>
      <c r="B117" s="68"/>
      <c r="C117" s="61"/>
      <c r="D117" s="61"/>
      <c r="E117" s="68"/>
      <c r="F117" s="84"/>
      <c r="G117" s="87"/>
      <c r="H117" s="69"/>
      <c r="I117" s="90"/>
      <c r="J117" s="77"/>
      <c r="K117" s="90"/>
      <c r="L117" s="71"/>
    </row>
    <row r="118" spans="1:12" x14ac:dyDescent="0.2">
      <c r="A118" s="68"/>
      <c r="B118" s="68"/>
      <c r="C118" s="61"/>
      <c r="D118" s="61"/>
      <c r="E118" s="68" t="s">
        <v>99</v>
      </c>
      <c r="F118" s="82" t="s">
        <v>214</v>
      </c>
      <c r="G118" s="85">
        <v>0.8</v>
      </c>
      <c r="H118" s="69">
        <v>24</v>
      </c>
      <c r="I118" s="88">
        <f>L118/H118</f>
        <v>70.400000000000006</v>
      </c>
      <c r="J118" s="75">
        <v>176</v>
      </c>
      <c r="K118" s="88">
        <f>J118*G118</f>
        <v>140.80000000000001</v>
      </c>
      <c r="L118" s="71">
        <f>K118*12</f>
        <v>1689.6000000000001</v>
      </c>
    </row>
    <row r="119" spans="1:12" x14ac:dyDescent="0.2">
      <c r="A119" s="68"/>
      <c r="B119" s="68"/>
      <c r="C119" s="61"/>
      <c r="D119" s="61"/>
      <c r="E119" s="68"/>
      <c r="F119" s="84"/>
      <c r="G119" s="87"/>
      <c r="H119" s="69"/>
      <c r="I119" s="90"/>
      <c r="J119" s="77"/>
      <c r="K119" s="90"/>
      <c r="L119" s="71"/>
    </row>
    <row r="120" spans="1:12" x14ac:dyDescent="0.2">
      <c r="A120" s="68"/>
      <c r="B120" s="68"/>
      <c r="C120" s="61"/>
      <c r="D120" s="61"/>
      <c r="E120" s="68" t="s">
        <v>100</v>
      </c>
      <c r="F120" s="82" t="s">
        <v>214</v>
      </c>
      <c r="G120" s="85">
        <v>0.8</v>
      </c>
      <c r="H120" s="69">
        <v>24</v>
      </c>
      <c r="I120" s="88">
        <f>L120/H120</f>
        <v>70.400000000000006</v>
      </c>
      <c r="J120" s="75">
        <v>176</v>
      </c>
      <c r="K120" s="88">
        <f>J120*G120</f>
        <v>140.80000000000001</v>
      </c>
      <c r="L120" s="71">
        <f>K120*12</f>
        <v>1689.6000000000001</v>
      </c>
    </row>
    <row r="121" spans="1:12" x14ac:dyDescent="0.2">
      <c r="A121" s="68"/>
      <c r="B121" s="68"/>
      <c r="C121" s="61"/>
      <c r="D121" s="61"/>
      <c r="E121" s="68"/>
      <c r="F121" s="84"/>
      <c r="G121" s="87"/>
      <c r="H121" s="69"/>
      <c r="I121" s="90"/>
      <c r="J121" s="77"/>
      <c r="K121" s="90"/>
      <c r="L121" s="71"/>
    </row>
    <row r="122" spans="1:12" ht="45" x14ac:dyDescent="0.2">
      <c r="A122" s="68"/>
      <c r="B122" s="68"/>
      <c r="C122" s="61"/>
      <c r="D122" s="61"/>
      <c r="E122" s="4" t="s">
        <v>101</v>
      </c>
      <c r="F122" s="20" t="s">
        <v>214</v>
      </c>
      <c r="G122" s="34">
        <v>0.8</v>
      </c>
      <c r="H122" s="2">
        <v>36</v>
      </c>
      <c r="I122" s="42">
        <f t="shared" ref="I122:I141" si="11">L122/H122</f>
        <v>46.933333333333337</v>
      </c>
      <c r="J122" s="23">
        <v>176</v>
      </c>
      <c r="K122" s="42">
        <f t="shared" ref="K122:K141" si="12">J122*G122</f>
        <v>140.80000000000001</v>
      </c>
      <c r="L122" s="44">
        <f>K122*12</f>
        <v>1689.6000000000001</v>
      </c>
    </row>
    <row r="123" spans="1:12" ht="22.5" x14ac:dyDescent="0.2">
      <c r="A123" s="68"/>
      <c r="B123" s="68"/>
      <c r="C123" s="61"/>
      <c r="D123" s="61"/>
      <c r="E123" s="4" t="s">
        <v>102</v>
      </c>
      <c r="F123" s="20" t="s">
        <v>213</v>
      </c>
      <c r="G123" s="34">
        <v>0.5</v>
      </c>
      <c r="H123" s="2">
        <v>2</v>
      </c>
      <c r="I123" s="42">
        <f t="shared" si="11"/>
        <v>44</v>
      </c>
      <c r="J123" s="23">
        <v>176</v>
      </c>
      <c r="K123" s="42">
        <f t="shared" si="12"/>
        <v>88</v>
      </c>
      <c r="L123" s="44">
        <f>K123</f>
        <v>88</v>
      </c>
    </row>
    <row r="124" spans="1:12" ht="22.5" x14ac:dyDescent="0.2">
      <c r="A124" s="68"/>
      <c r="B124" s="68"/>
      <c r="C124" s="61"/>
      <c r="D124" s="61"/>
      <c r="E124" s="4" t="s">
        <v>93</v>
      </c>
      <c r="F124" s="20" t="s">
        <v>214</v>
      </c>
      <c r="G124" s="34">
        <v>0.8</v>
      </c>
      <c r="H124" s="2">
        <v>36</v>
      </c>
      <c r="I124" s="42">
        <f t="shared" si="11"/>
        <v>46.933333333333337</v>
      </c>
      <c r="J124" s="23">
        <v>176</v>
      </c>
      <c r="K124" s="42">
        <f t="shared" si="12"/>
        <v>140.80000000000001</v>
      </c>
      <c r="L124" s="44">
        <f>K124*12</f>
        <v>1689.6000000000001</v>
      </c>
    </row>
    <row r="125" spans="1:12" x14ac:dyDescent="0.2">
      <c r="A125" s="68"/>
      <c r="B125" s="68"/>
      <c r="C125" s="61"/>
      <c r="D125" s="61"/>
      <c r="E125" s="4" t="s">
        <v>103</v>
      </c>
      <c r="F125" s="20" t="s">
        <v>213</v>
      </c>
      <c r="G125" s="34">
        <v>0.5</v>
      </c>
      <c r="H125" s="2">
        <v>60</v>
      </c>
      <c r="I125" s="42">
        <f t="shared" si="11"/>
        <v>17.600000000000001</v>
      </c>
      <c r="J125" s="23">
        <v>176</v>
      </c>
      <c r="K125" s="42">
        <f t="shared" si="12"/>
        <v>88</v>
      </c>
      <c r="L125" s="44">
        <f>K125*12</f>
        <v>1056</v>
      </c>
    </row>
    <row r="126" spans="1:12" ht="22.5" x14ac:dyDescent="0.2">
      <c r="A126" s="68"/>
      <c r="B126" s="68"/>
      <c r="C126" s="61"/>
      <c r="D126" s="61"/>
      <c r="E126" s="4" t="s">
        <v>104</v>
      </c>
      <c r="F126" s="20" t="s">
        <v>214</v>
      </c>
      <c r="G126" s="34">
        <v>0.8</v>
      </c>
      <c r="H126" s="2">
        <v>4</v>
      </c>
      <c r="I126" s="42">
        <f t="shared" si="11"/>
        <v>35.200000000000003</v>
      </c>
      <c r="J126" s="23">
        <v>176</v>
      </c>
      <c r="K126" s="42">
        <f t="shared" si="12"/>
        <v>140.80000000000001</v>
      </c>
      <c r="L126" s="44">
        <f>K126</f>
        <v>140.80000000000001</v>
      </c>
    </row>
    <row r="127" spans="1:12" s="22" customFormat="1" ht="33.75" x14ac:dyDescent="0.2">
      <c r="A127" s="68"/>
      <c r="B127" s="68"/>
      <c r="C127" s="61"/>
      <c r="D127" s="61"/>
      <c r="E127" s="9" t="s">
        <v>105</v>
      </c>
      <c r="F127" s="21" t="s">
        <v>214</v>
      </c>
      <c r="G127" s="35">
        <v>0.8</v>
      </c>
      <c r="H127" s="10">
        <v>24</v>
      </c>
      <c r="I127" s="43">
        <f t="shared" si="11"/>
        <v>70.400000000000006</v>
      </c>
      <c r="J127" s="23">
        <v>176</v>
      </c>
      <c r="K127" s="42">
        <f t="shared" si="12"/>
        <v>140.80000000000001</v>
      </c>
      <c r="L127" s="44">
        <f t="shared" ref="L127:L141" si="13">K127*12</f>
        <v>1689.6000000000001</v>
      </c>
    </row>
    <row r="128" spans="1:12" s="22" customFormat="1" ht="33.75" x14ac:dyDescent="0.2">
      <c r="A128" s="68"/>
      <c r="B128" s="68"/>
      <c r="C128" s="61"/>
      <c r="D128" s="61"/>
      <c r="E128" s="9" t="s">
        <v>106</v>
      </c>
      <c r="F128" s="21" t="s">
        <v>214</v>
      </c>
      <c r="G128" s="35">
        <v>0.8</v>
      </c>
      <c r="H128" s="10">
        <v>24</v>
      </c>
      <c r="I128" s="43">
        <f t="shared" si="11"/>
        <v>70.400000000000006</v>
      </c>
      <c r="J128" s="23">
        <v>176</v>
      </c>
      <c r="K128" s="42">
        <f t="shared" si="12"/>
        <v>140.80000000000001</v>
      </c>
      <c r="L128" s="44">
        <f t="shared" si="13"/>
        <v>1689.6000000000001</v>
      </c>
    </row>
    <row r="129" spans="1:12" s="22" customFormat="1" ht="33.75" x14ac:dyDescent="0.2">
      <c r="A129" s="68"/>
      <c r="B129" s="68"/>
      <c r="C129" s="61"/>
      <c r="D129" s="61"/>
      <c r="E129" s="9" t="s">
        <v>107</v>
      </c>
      <c r="F129" s="21" t="s">
        <v>214</v>
      </c>
      <c r="G129" s="35">
        <v>0.8</v>
      </c>
      <c r="H129" s="10">
        <v>24</v>
      </c>
      <c r="I129" s="43">
        <f t="shared" si="11"/>
        <v>70.400000000000006</v>
      </c>
      <c r="J129" s="23">
        <v>176</v>
      </c>
      <c r="K129" s="42">
        <f t="shared" si="12"/>
        <v>140.80000000000001</v>
      </c>
      <c r="L129" s="44">
        <f t="shared" si="13"/>
        <v>1689.6000000000001</v>
      </c>
    </row>
    <row r="130" spans="1:12" s="22" customFormat="1" ht="22.5" x14ac:dyDescent="0.2">
      <c r="A130" s="68"/>
      <c r="B130" s="68"/>
      <c r="C130" s="61"/>
      <c r="D130" s="61"/>
      <c r="E130" s="9" t="s">
        <v>108</v>
      </c>
      <c r="F130" s="21" t="s">
        <v>214</v>
      </c>
      <c r="G130" s="35">
        <v>0.8</v>
      </c>
      <c r="H130" s="10">
        <v>24</v>
      </c>
      <c r="I130" s="43">
        <f t="shared" si="11"/>
        <v>70.400000000000006</v>
      </c>
      <c r="J130" s="23">
        <v>176</v>
      </c>
      <c r="K130" s="42">
        <f t="shared" si="12"/>
        <v>140.80000000000001</v>
      </c>
      <c r="L130" s="44">
        <f t="shared" si="13"/>
        <v>1689.6000000000001</v>
      </c>
    </row>
    <row r="131" spans="1:12" s="22" customFormat="1" ht="22.5" x14ac:dyDescent="0.2">
      <c r="A131" s="68"/>
      <c r="B131" s="68"/>
      <c r="C131" s="61"/>
      <c r="D131" s="61"/>
      <c r="E131" s="9" t="s">
        <v>109</v>
      </c>
      <c r="F131" s="21" t="s">
        <v>214</v>
      </c>
      <c r="G131" s="35">
        <v>0.8</v>
      </c>
      <c r="H131" s="10">
        <v>24</v>
      </c>
      <c r="I131" s="43">
        <f t="shared" si="11"/>
        <v>70.400000000000006</v>
      </c>
      <c r="J131" s="23">
        <v>176</v>
      </c>
      <c r="K131" s="42">
        <f t="shared" si="12"/>
        <v>140.80000000000001</v>
      </c>
      <c r="L131" s="44">
        <f t="shared" si="13"/>
        <v>1689.6000000000001</v>
      </c>
    </row>
    <row r="132" spans="1:12" s="22" customFormat="1" ht="22.5" x14ac:dyDescent="0.2">
      <c r="A132" s="68"/>
      <c r="B132" s="68"/>
      <c r="C132" s="61"/>
      <c r="D132" s="61"/>
      <c r="E132" s="9" t="s">
        <v>110</v>
      </c>
      <c r="F132" s="21" t="s">
        <v>214</v>
      </c>
      <c r="G132" s="35">
        <v>0.8</v>
      </c>
      <c r="H132" s="10">
        <v>12</v>
      </c>
      <c r="I132" s="43">
        <f t="shared" si="11"/>
        <v>140.80000000000001</v>
      </c>
      <c r="J132" s="23">
        <v>176</v>
      </c>
      <c r="K132" s="42">
        <f t="shared" si="12"/>
        <v>140.80000000000001</v>
      </c>
      <c r="L132" s="44">
        <f t="shared" si="13"/>
        <v>1689.6000000000001</v>
      </c>
    </row>
    <row r="133" spans="1:12" s="22" customFormat="1" ht="22.5" x14ac:dyDescent="0.2">
      <c r="A133" s="68"/>
      <c r="B133" s="68"/>
      <c r="C133" s="61"/>
      <c r="D133" s="61"/>
      <c r="E133" s="9" t="s">
        <v>111</v>
      </c>
      <c r="F133" s="21" t="s">
        <v>214</v>
      </c>
      <c r="G133" s="35">
        <v>0.8</v>
      </c>
      <c r="H133" s="10">
        <v>24</v>
      </c>
      <c r="I133" s="43">
        <f t="shared" si="11"/>
        <v>70.400000000000006</v>
      </c>
      <c r="J133" s="23">
        <v>176</v>
      </c>
      <c r="K133" s="42">
        <f t="shared" si="12"/>
        <v>140.80000000000001</v>
      </c>
      <c r="L133" s="44">
        <f t="shared" si="13"/>
        <v>1689.6000000000001</v>
      </c>
    </row>
    <row r="134" spans="1:12" s="22" customFormat="1" x14ac:dyDescent="0.2">
      <c r="A134" s="68"/>
      <c r="B134" s="68"/>
      <c r="C134" s="61"/>
      <c r="D134" s="61"/>
      <c r="E134" s="9" t="s">
        <v>112</v>
      </c>
      <c r="F134" s="21" t="s">
        <v>214</v>
      </c>
      <c r="G134" s="35">
        <v>0.8</v>
      </c>
      <c r="H134" s="10">
        <v>24</v>
      </c>
      <c r="I134" s="43">
        <f t="shared" si="11"/>
        <v>70.400000000000006</v>
      </c>
      <c r="J134" s="23">
        <v>176</v>
      </c>
      <c r="K134" s="42">
        <f t="shared" si="12"/>
        <v>140.80000000000001</v>
      </c>
      <c r="L134" s="44">
        <f t="shared" si="13"/>
        <v>1689.6000000000001</v>
      </c>
    </row>
    <row r="135" spans="1:12" s="22" customFormat="1" ht="33.75" x14ac:dyDescent="0.2">
      <c r="A135" s="68"/>
      <c r="B135" s="68"/>
      <c r="C135" s="61"/>
      <c r="D135" s="61"/>
      <c r="E135" s="9" t="s">
        <v>113</v>
      </c>
      <c r="F135" s="21" t="s">
        <v>214</v>
      </c>
      <c r="G135" s="35">
        <v>0.8</v>
      </c>
      <c r="H135" s="10">
        <v>24</v>
      </c>
      <c r="I135" s="43">
        <f t="shared" si="11"/>
        <v>70.400000000000006</v>
      </c>
      <c r="J135" s="23">
        <v>176</v>
      </c>
      <c r="K135" s="42">
        <f t="shared" si="12"/>
        <v>140.80000000000001</v>
      </c>
      <c r="L135" s="44">
        <f t="shared" si="13"/>
        <v>1689.6000000000001</v>
      </c>
    </row>
    <row r="136" spans="1:12" s="22" customFormat="1" ht="33.75" x14ac:dyDescent="0.2">
      <c r="A136" s="68"/>
      <c r="B136" s="68"/>
      <c r="C136" s="61"/>
      <c r="D136" s="61"/>
      <c r="E136" s="9" t="s">
        <v>114</v>
      </c>
      <c r="F136" s="21" t="s">
        <v>214</v>
      </c>
      <c r="G136" s="35">
        <v>0.8</v>
      </c>
      <c r="H136" s="10">
        <v>24</v>
      </c>
      <c r="I136" s="43">
        <f t="shared" si="11"/>
        <v>70.400000000000006</v>
      </c>
      <c r="J136" s="23">
        <v>176</v>
      </c>
      <c r="K136" s="42">
        <f t="shared" si="12"/>
        <v>140.80000000000001</v>
      </c>
      <c r="L136" s="44">
        <f t="shared" si="13"/>
        <v>1689.6000000000001</v>
      </c>
    </row>
    <row r="137" spans="1:12" s="22" customFormat="1" ht="22.5" x14ac:dyDescent="0.2">
      <c r="A137" s="68"/>
      <c r="B137" s="68"/>
      <c r="C137" s="61"/>
      <c r="D137" s="61"/>
      <c r="E137" s="9" t="s">
        <v>243</v>
      </c>
      <c r="F137" s="21" t="s">
        <v>214</v>
      </c>
      <c r="G137" s="35">
        <v>0.8</v>
      </c>
      <c r="H137" s="10">
        <v>24</v>
      </c>
      <c r="I137" s="43">
        <f t="shared" si="11"/>
        <v>70.400000000000006</v>
      </c>
      <c r="J137" s="23">
        <v>176</v>
      </c>
      <c r="K137" s="42">
        <f t="shared" si="12"/>
        <v>140.80000000000001</v>
      </c>
      <c r="L137" s="44">
        <f t="shared" si="13"/>
        <v>1689.6000000000001</v>
      </c>
    </row>
    <row r="138" spans="1:12" s="22" customFormat="1" ht="33.75" x14ac:dyDescent="0.2">
      <c r="A138" s="68"/>
      <c r="B138" s="68"/>
      <c r="C138" s="61"/>
      <c r="D138" s="61"/>
      <c r="E138" s="9" t="s">
        <v>115</v>
      </c>
      <c r="F138" s="21" t="s">
        <v>214</v>
      </c>
      <c r="G138" s="35">
        <v>0.8</v>
      </c>
      <c r="H138" s="10">
        <v>24</v>
      </c>
      <c r="I138" s="43">
        <f t="shared" si="11"/>
        <v>70.400000000000006</v>
      </c>
      <c r="J138" s="23">
        <v>176</v>
      </c>
      <c r="K138" s="42">
        <f t="shared" si="12"/>
        <v>140.80000000000001</v>
      </c>
      <c r="L138" s="44">
        <f t="shared" si="13"/>
        <v>1689.6000000000001</v>
      </c>
    </row>
    <row r="139" spans="1:12" s="22" customFormat="1" ht="33.75" x14ac:dyDescent="0.2">
      <c r="A139" s="68"/>
      <c r="B139" s="68"/>
      <c r="C139" s="61"/>
      <c r="D139" s="61"/>
      <c r="E139" s="9" t="s">
        <v>116</v>
      </c>
      <c r="F139" s="21" t="s">
        <v>214</v>
      </c>
      <c r="G139" s="35">
        <v>0.8</v>
      </c>
      <c r="H139" s="10">
        <v>24</v>
      </c>
      <c r="I139" s="43">
        <f t="shared" si="11"/>
        <v>70.400000000000006</v>
      </c>
      <c r="J139" s="23">
        <v>176</v>
      </c>
      <c r="K139" s="42">
        <f t="shared" si="12"/>
        <v>140.80000000000001</v>
      </c>
      <c r="L139" s="44">
        <f t="shared" si="13"/>
        <v>1689.6000000000001</v>
      </c>
    </row>
    <row r="140" spans="1:12" s="22" customFormat="1" ht="22.5" x14ac:dyDescent="0.2">
      <c r="A140" s="68"/>
      <c r="B140" s="68"/>
      <c r="C140" s="61"/>
      <c r="D140" s="61"/>
      <c r="E140" s="9" t="s">
        <v>117</v>
      </c>
      <c r="F140" s="21" t="s">
        <v>214</v>
      </c>
      <c r="G140" s="35">
        <v>0.8</v>
      </c>
      <c r="H140" s="10">
        <v>24</v>
      </c>
      <c r="I140" s="43">
        <f t="shared" si="11"/>
        <v>70.400000000000006</v>
      </c>
      <c r="J140" s="23">
        <v>176</v>
      </c>
      <c r="K140" s="42">
        <f t="shared" si="12"/>
        <v>140.80000000000001</v>
      </c>
      <c r="L140" s="44">
        <f t="shared" si="13"/>
        <v>1689.6000000000001</v>
      </c>
    </row>
    <row r="141" spans="1:12" s="22" customFormat="1" ht="33.75" x14ac:dyDescent="0.2">
      <c r="A141" s="68"/>
      <c r="B141" s="68"/>
      <c r="C141" s="61"/>
      <c r="D141" s="61"/>
      <c r="E141" s="9" t="s">
        <v>92</v>
      </c>
      <c r="F141" s="21" t="s">
        <v>214</v>
      </c>
      <c r="G141" s="35">
        <v>0.8</v>
      </c>
      <c r="H141" s="10">
        <v>24</v>
      </c>
      <c r="I141" s="43">
        <f t="shared" si="11"/>
        <v>70.400000000000006</v>
      </c>
      <c r="J141" s="23">
        <v>176</v>
      </c>
      <c r="K141" s="42">
        <f t="shared" si="12"/>
        <v>140.80000000000001</v>
      </c>
      <c r="L141" s="44">
        <f t="shared" si="13"/>
        <v>1689.6000000000001</v>
      </c>
    </row>
    <row r="142" spans="1:12" x14ac:dyDescent="0.2">
      <c r="A142" s="68"/>
      <c r="B142" s="68"/>
      <c r="C142" s="62"/>
      <c r="D142" s="62"/>
      <c r="E142" s="58" t="s">
        <v>242</v>
      </c>
      <c r="F142" s="59"/>
      <c r="G142" s="59"/>
      <c r="H142" s="59"/>
      <c r="I142" s="59"/>
      <c r="J142" s="59"/>
      <c r="K142" s="59"/>
      <c r="L142" s="7">
        <f>SUM(L111:L141)</f>
        <v>40567.999999999985</v>
      </c>
    </row>
    <row r="143" spans="1:12" x14ac:dyDescent="0.2">
      <c r="A143" s="68"/>
      <c r="B143" s="68"/>
      <c r="C143" s="81" t="s">
        <v>46</v>
      </c>
      <c r="D143" s="81"/>
      <c r="E143" s="81"/>
      <c r="F143" s="81"/>
      <c r="G143" s="81"/>
      <c r="H143" s="81"/>
      <c r="I143" s="81"/>
      <c r="J143" s="81"/>
      <c r="K143" s="81"/>
      <c r="L143" s="81"/>
    </row>
    <row r="144" spans="1:12" ht="33.75" x14ac:dyDescent="0.2">
      <c r="A144" s="68"/>
      <c r="B144" s="68"/>
      <c r="C144" s="5" t="s">
        <v>241</v>
      </c>
      <c r="D144" s="5" t="s">
        <v>0</v>
      </c>
      <c r="E144" s="5" t="s">
        <v>1</v>
      </c>
      <c r="F144" s="24" t="s">
        <v>211</v>
      </c>
      <c r="G144" s="24" t="s">
        <v>215</v>
      </c>
      <c r="H144" s="5" t="s">
        <v>59</v>
      </c>
      <c r="I144" s="29" t="s">
        <v>230</v>
      </c>
      <c r="J144" s="29" t="s">
        <v>219</v>
      </c>
      <c r="K144" s="29" t="s">
        <v>220</v>
      </c>
      <c r="L144" s="7" t="s">
        <v>216</v>
      </c>
    </row>
    <row r="145" spans="1:12" ht="22.5" x14ac:dyDescent="0.2">
      <c r="A145" s="68"/>
      <c r="B145" s="68"/>
      <c r="C145" s="66" t="s">
        <v>47</v>
      </c>
      <c r="D145" s="66" t="s">
        <v>48</v>
      </c>
      <c r="E145" s="4" t="s">
        <v>125</v>
      </c>
      <c r="F145" s="82" t="s">
        <v>214</v>
      </c>
      <c r="G145" s="85">
        <v>0.8</v>
      </c>
      <c r="H145" s="75">
        <v>12</v>
      </c>
      <c r="I145" s="88">
        <f>L145/H145</f>
        <v>140.80000000000001</v>
      </c>
      <c r="J145" s="75">
        <v>176</v>
      </c>
      <c r="K145" s="88">
        <f>J145*G145</f>
        <v>140.80000000000001</v>
      </c>
      <c r="L145" s="78">
        <f>K145*H145</f>
        <v>1689.6000000000001</v>
      </c>
    </row>
    <row r="146" spans="1:12" x14ac:dyDescent="0.2">
      <c r="A146" s="68"/>
      <c r="B146" s="68"/>
      <c r="C146" s="66"/>
      <c r="D146" s="66"/>
      <c r="E146" s="4" t="s">
        <v>126</v>
      </c>
      <c r="F146" s="83"/>
      <c r="G146" s="86"/>
      <c r="H146" s="76"/>
      <c r="I146" s="89"/>
      <c r="J146" s="76"/>
      <c r="K146" s="89"/>
      <c r="L146" s="79"/>
    </row>
    <row r="147" spans="1:12" x14ac:dyDescent="0.2">
      <c r="A147" s="68"/>
      <c r="B147" s="68"/>
      <c r="C147" s="66"/>
      <c r="D147" s="66"/>
      <c r="E147" s="4" t="s">
        <v>127</v>
      </c>
      <c r="F147" s="83"/>
      <c r="G147" s="86"/>
      <c r="H147" s="76"/>
      <c r="I147" s="89"/>
      <c r="J147" s="76"/>
      <c r="K147" s="89"/>
      <c r="L147" s="79"/>
    </row>
    <row r="148" spans="1:12" x14ac:dyDescent="0.2">
      <c r="A148" s="68"/>
      <c r="B148" s="68"/>
      <c r="C148" s="66"/>
      <c r="D148" s="66"/>
      <c r="E148" s="4" t="s">
        <v>128</v>
      </c>
      <c r="F148" s="83"/>
      <c r="G148" s="86"/>
      <c r="H148" s="76"/>
      <c r="I148" s="89"/>
      <c r="J148" s="76"/>
      <c r="K148" s="89"/>
      <c r="L148" s="79"/>
    </row>
    <row r="149" spans="1:12" x14ac:dyDescent="0.2">
      <c r="A149" s="68"/>
      <c r="B149" s="68"/>
      <c r="C149" s="66"/>
      <c r="D149" s="66"/>
      <c r="E149" s="4" t="s">
        <v>129</v>
      </c>
      <c r="F149" s="83"/>
      <c r="G149" s="86"/>
      <c r="H149" s="76"/>
      <c r="I149" s="89"/>
      <c r="J149" s="76"/>
      <c r="K149" s="89"/>
      <c r="L149" s="79"/>
    </row>
    <row r="150" spans="1:12" x14ac:dyDescent="0.2">
      <c r="A150" s="68"/>
      <c r="B150" s="68"/>
      <c r="C150" s="66"/>
      <c r="D150" s="66"/>
      <c r="E150" s="4" t="s">
        <v>130</v>
      </c>
      <c r="F150" s="83"/>
      <c r="G150" s="86"/>
      <c r="H150" s="76"/>
      <c r="I150" s="89"/>
      <c r="J150" s="76"/>
      <c r="K150" s="89"/>
      <c r="L150" s="79"/>
    </row>
    <row r="151" spans="1:12" x14ac:dyDescent="0.2">
      <c r="A151" s="68"/>
      <c r="B151" s="68"/>
      <c r="C151" s="66"/>
      <c r="D151" s="66"/>
      <c r="E151" s="4" t="s">
        <v>131</v>
      </c>
      <c r="F151" s="84"/>
      <c r="G151" s="87"/>
      <c r="H151" s="77"/>
      <c r="I151" s="90"/>
      <c r="J151" s="77"/>
      <c r="K151" s="90"/>
      <c r="L151" s="80"/>
    </row>
    <row r="152" spans="1:12" x14ac:dyDescent="0.2">
      <c r="A152" s="68"/>
      <c r="B152" s="68"/>
      <c r="C152" s="66"/>
      <c r="D152" s="66"/>
      <c r="E152" s="4" t="s">
        <v>132</v>
      </c>
      <c r="F152" s="20" t="s">
        <v>214</v>
      </c>
      <c r="G152" s="35">
        <v>0.8</v>
      </c>
      <c r="H152" s="23">
        <v>24</v>
      </c>
      <c r="I152" s="42">
        <f t="shared" ref="I152:I159" si="14">L152/H152</f>
        <v>70.400000000000006</v>
      </c>
      <c r="J152" s="23">
        <v>176</v>
      </c>
      <c r="K152" s="42">
        <f t="shared" ref="K152:K159" si="15">J152*G152</f>
        <v>140.80000000000001</v>
      </c>
      <c r="L152" s="44">
        <f>K152*12</f>
        <v>1689.6000000000001</v>
      </c>
    </row>
    <row r="153" spans="1:12" ht="33.75" x14ac:dyDescent="0.2">
      <c r="A153" s="68"/>
      <c r="B153" s="68"/>
      <c r="C153" s="66"/>
      <c r="D153" s="66"/>
      <c r="E153" s="4" t="s">
        <v>118</v>
      </c>
      <c r="F153" s="20" t="s">
        <v>213</v>
      </c>
      <c r="G153" s="34">
        <v>0.5</v>
      </c>
      <c r="H153" s="23">
        <v>24</v>
      </c>
      <c r="I153" s="42">
        <f t="shared" si="14"/>
        <v>44</v>
      </c>
      <c r="J153" s="23">
        <v>176</v>
      </c>
      <c r="K153" s="42">
        <f t="shared" si="15"/>
        <v>88</v>
      </c>
      <c r="L153" s="44">
        <f>K153*12</f>
        <v>1056</v>
      </c>
    </row>
    <row r="154" spans="1:12" x14ac:dyDescent="0.2">
      <c r="A154" s="68"/>
      <c r="B154" s="68"/>
      <c r="C154" s="66"/>
      <c r="D154" s="66"/>
      <c r="E154" s="4" t="s">
        <v>119</v>
      </c>
      <c r="F154" s="20" t="s">
        <v>214</v>
      </c>
      <c r="G154" s="35">
        <v>0.8</v>
      </c>
      <c r="H154" s="2">
        <v>2</v>
      </c>
      <c r="I154" s="42">
        <f t="shared" si="14"/>
        <v>70.400000000000006</v>
      </c>
      <c r="J154" s="23">
        <v>176</v>
      </c>
      <c r="K154" s="42">
        <f t="shared" si="15"/>
        <v>140.80000000000001</v>
      </c>
      <c r="L154" s="44">
        <f>K154</f>
        <v>140.80000000000001</v>
      </c>
    </row>
    <row r="155" spans="1:12" x14ac:dyDescent="0.2">
      <c r="A155" s="68"/>
      <c r="B155" s="68"/>
      <c r="C155" s="66"/>
      <c r="D155" s="66"/>
      <c r="E155" s="4" t="s">
        <v>120</v>
      </c>
      <c r="F155" s="20" t="s">
        <v>213</v>
      </c>
      <c r="G155" s="34">
        <v>0.5</v>
      </c>
      <c r="H155" s="2">
        <v>24</v>
      </c>
      <c r="I155" s="42">
        <f t="shared" si="14"/>
        <v>44</v>
      </c>
      <c r="J155" s="23">
        <v>176</v>
      </c>
      <c r="K155" s="42">
        <f t="shared" si="15"/>
        <v>88</v>
      </c>
      <c r="L155" s="44">
        <f>K155*12</f>
        <v>1056</v>
      </c>
    </row>
    <row r="156" spans="1:12" ht="22.5" x14ac:dyDescent="0.2">
      <c r="A156" s="68"/>
      <c r="B156" s="68"/>
      <c r="C156" s="66"/>
      <c r="D156" s="66"/>
      <c r="E156" s="4" t="s">
        <v>121</v>
      </c>
      <c r="F156" s="20" t="s">
        <v>213</v>
      </c>
      <c r="G156" s="34">
        <v>0.5</v>
      </c>
      <c r="H156" s="2">
        <v>24</v>
      </c>
      <c r="I156" s="42">
        <f t="shared" si="14"/>
        <v>44</v>
      </c>
      <c r="J156" s="23">
        <v>176</v>
      </c>
      <c r="K156" s="42">
        <f t="shared" si="15"/>
        <v>88</v>
      </c>
      <c r="L156" s="44">
        <f>K156*12</f>
        <v>1056</v>
      </c>
    </row>
    <row r="157" spans="1:12" ht="22.5" x14ac:dyDescent="0.2">
      <c r="A157" s="68"/>
      <c r="B157" s="68"/>
      <c r="C157" s="66"/>
      <c r="D157" s="66"/>
      <c r="E157" s="4" t="s">
        <v>122</v>
      </c>
      <c r="F157" s="20" t="s">
        <v>214</v>
      </c>
      <c r="G157" s="35">
        <v>0.8</v>
      </c>
      <c r="H157" s="2">
        <v>24</v>
      </c>
      <c r="I157" s="42">
        <f t="shared" si="14"/>
        <v>70.400000000000006</v>
      </c>
      <c r="J157" s="23">
        <v>176</v>
      </c>
      <c r="K157" s="42">
        <f t="shared" si="15"/>
        <v>140.80000000000001</v>
      </c>
      <c r="L157" s="44">
        <f>K157*12</f>
        <v>1689.6000000000001</v>
      </c>
    </row>
    <row r="158" spans="1:12" ht="22.5" x14ac:dyDescent="0.2">
      <c r="A158" s="68"/>
      <c r="B158" s="68"/>
      <c r="C158" s="66"/>
      <c r="D158" s="66"/>
      <c r="E158" s="4" t="s">
        <v>123</v>
      </c>
      <c r="F158" s="20" t="s">
        <v>214</v>
      </c>
      <c r="G158" s="35">
        <v>0.8</v>
      </c>
      <c r="H158" s="2">
        <v>24</v>
      </c>
      <c r="I158" s="42">
        <f t="shared" si="14"/>
        <v>70.400000000000006</v>
      </c>
      <c r="J158" s="23">
        <v>176</v>
      </c>
      <c r="K158" s="42">
        <f t="shared" si="15"/>
        <v>140.80000000000001</v>
      </c>
      <c r="L158" s="44">
        <f>K158*12</f>
        <v>1689.6000000000001</v>
      </c>
    </row>
    <row r="159" spans="1:12" ht="22.5" x14ac:dyDescent="0.2">
      <c r="A159" s="68"/>
      <c r="B159" s="68"/>
      <c r="C159" s="66"/>
      <c r="D159" s="66"/>
      <c r="E159" s="4" t="s">
        <v>124</v>
      </c>
      <c r="F159" s="20" t="s">
        <v>213</v>
      </c>
      <c r="G159" s="34">
        <v>0.5</v>
      </c>
      <c r="H159" s="2">
        <v>36</v>
      </c>
      <c r="I159" s="42">
        <f t="shared" si="14"/>
        <v>29.333333333333332</v>
      </c>
      <c r="J159" s="23">
        <v>176</v>
      </c>
      <c r="K159" s="42">
        <f t="shared" si="15"/>
        <v>88</v>
      </c>
      <c r="L159" s="44">
        <f>K159*12</f>
        <v>1056</v>
      </c>
    </row>
    <row r="160" spans="1:12" x14ac:dyDescent="0.2">
      <c r="A160" s="68"/>
      <c r="B160" s="68"/>
      <c r="C160" s="66"/>
      <c r="D160" s="66"/>
      <c r="E160" s="58" t="s">
        <v>242</v>
      </c>
      <c r="F160" s="59"/>
      <c r="G160" s="59"/>
      <c r="H160" s="59"/>
      <c r="I160" s="59"/>
      <c r="J160" s="59"/>
      <c r="K160" s="59"/>
      <c r="L160" s="7">
        <f>SUM(L145:L159)</f>
        <v>11123.2</v>
      </c>
    </row>
    <row r="161" spans="1:12" x14ac:dyDescent="0.2">
      <c r="A161" s="68"/>
      <c r="B161" s="68"/>
      <c r="C161" s="81" t="s">
        <v>49</v>
      </c>
      <c r="D161" s="81"/>
      <c r="E161" s="81"/>
      <c r="F161" s="81"/>
      <c r="G161" s="81"/>
      <c r="H161" s="81"/>
      <c r="I161" s="81"/>
      <c r="J161" s="81"/>
      <c r="K161" s="81"/>
      <c r="L161" s="81"/>
    </row>
    <row r="162" spans="1:12" ht="33.75" x14ac:dyDescent="0.2">
      <c r="A162" s="68"/>
      <c r="B162" s="68"/>
      <c r="C162" s="5" t="s">
        <v>241</v>
      </c>
      <c r="D162" s="5" t="s">
        <v>0</v>
      </c>
      <c r="E162" s="5" t="s">
        <v>1</v>
      </c>
      <c r="F162" s="24" t="s">
        <v>211</v>
      </c>
      <c r="G162" s="24" t="s">
        <v>215</v>
      </c>
      <c r="H162" s="5" t="s">
        <v>59</v>
      </c>
      <c r="I162" s="29" t="s">
        <v>230</v>
      </c>
      <c r="J162" s="29" t="s">
        <v>219</v>
      </c>
      <c r="K162" s="29" t="s">
        <v>220</v>
      </c>
      <c r="L162" s="7" t="s">
        <v>216</v>
      </c>
    </row>
    <row r="163" spans="1:12" ht="22.5" x14ac:dyDescent="0.2">
      <c r="A163" s="68"/>
      <c r="B163" s="68"/>
      <c r="C163" s="60" t="s">
        <v>47</v>
      </c>
      <c r="D163" s="60" t="s">
        <v>50</v>
      </c>
      <c r="E163" s="16" t="s">
        <v>133</v>
      </c>
      <c r="F163" s="26" t="s">
        <v>214</v>
      </c>
      <c r="G163" s="35">
        <v>0.8</v>
      </c>
      <c r="H163" s="17">
        <v>48</v>
      </c>
      <c r="I163" s="46">
        <f t="shared" ref="I163:I205" si="16">L163/H163</f>
        <v>35.200000000000003</v>
      </c>
      <c r="J163" s="25">
        <v>176</v>
      </c>
      <c r="K163" s="46">
        <f t="shared" ref="K163:K205" si="17">J163*G163</f>
        <v>140.80000000000001</v>
      </c>
      <c r="L163" s="47">
        <f t="shared" ref="L163:L205" si="18">K163*12</f>
        <v>1689.6000000000001</v>
      </c>
    </row>
    <row r="164" spans="1:12" ht="22.5" x14ac:dyDescent="0.2">
      <c r="A164" s="68"/>
      <c r="B164" s="68"/>
      <c r="C164" s="61"/>
      <c r="D164" s="61"/>
      <c r="E164" s="18" t="s">
        <v>134</v>
      </c>
      <c r="F164" s="20" t="s">
        <v>213</v>
      </c>
      <c r="G164" s="34">
        <v>0.5</v>
      </c>
      <c r="H164" s="2">
        <v>48</v>
      </c>
      <c r="I164" s="42">
        <f t="shared" si="16"/>
        <v>22</v>
      </c>
      <c r="J164" s="25">
        <v>176</v>
      </c>
      <c r="K164" s="46">
        <f t="shared" si="17"/>
        <v>88</v>
      </c>
      <c r="L164" s="47">
        <f t="shared" si="18"/>
        <v>1056</v>
      </c>
    </row>
    <row r="165" spans="1:12" ht="22.5" x14ac:dyDescent="0.2">
      <c r="A165" s="68"/>
      <c r="B165" s="68"/>
      <c r="C165" s="61"/>
      <c r="D165" s="61"/>
      <c r="E165" s="16" t="s">
        <v>135</v>
      </c>
      <c r="F165" s="26" t="s">
        <v>214</v>
      </c>
      <c r="G165" s="35">
        <v>0.8</v>
      </c>
      <c r="H165" s="17">
        <v>48</v>
      </c>
      <c r="I165" s="46">
        <f t="shared" si="16"/>
        <v>35.200000000000003</v>
      </c>
      <c r="J165" s="25">
        <v>176</v>
      </c>
      <c r="K165" s="46">
        <f t="shared" si="17"/>
        <v>140.80000000000001</v>
      </c>
      <c r="L165" s="47">
        <f t="shared" si="18"/>
        <v>1689.6000000000001</v>
      </c>
    </row>
    <row r="166" spans="1:12" x14ac:dyDescent="0.2">
      <c r="A166" s="68"/>
      <c r="B166" s="68"/>
      <c r="C166" s="61"/>
      <c r="D166" s="61"/>
      <c r="E166" s="4" t="s">
        <v>136</v>
      </c>
      <c r="F166" s="20" t="s">
        <v>214</v>
      </c>
      <c r="G166" s="35">
        <v>0.8</v>
      </c>
      <c r="H166" s="2">
        <v>48</v>
      </c>
      <c r="I166" s="42">
        <f t="shared" si="16"/>
        <v>35.200000000000003</v>
      </c>
      <c r="J166" s="25">
        <v>176</v>
      </c>
      <c r="K166" s="46">
        <f t="shared" si="17"/>
        <v>140.80000000000001</v>
      </c>
      <c r="L166" s="47">
        <f t="shared" si="18"/>
        <v>1689.6000000000001</v>
      </c>
    </row>
    <row r="167" spans="1:12" ht="22.5" x14ac:dyDescent="0.2">
      <c r="A167" s="68"/>
      <c r="B167" s="68"/>
      <c r="C167" s="61"/>
      <c r="D167" s="61"/>
      <c r="E167" s="4" t="s">
        <v>137</v>
      </c>
      <c r="F167" s="20" t="s">
        <v>214</v>
      </c>
      <c r="G167" s="35">
        <v>0.8</v>
      </c>
      <c r="H167" s="2">
        <v>48</v>
      </c>
      <c r="I167" s="42">
        <f t="shared" si="16"/>
        <v>35.200000000000003</v>
      </c>
      <c r="J167" s="25">
        <v>176</v>
      </c>
      <c r="K167" s="46">
        <f t="shared" si="17"/>
        <v>140.80000000000001</v>
      </c>
      <c r="L167" s="47">
        <f t="shared" si="18"/>
        <v>1689.6000000000001</v>
      </c>
    </row>
    <row r="168" spans="1:12" ht="33.75" x14ac:dyDescent="0.2">
      <c r="A168" s="68"/>
      <c r="B168" s="68"/>
      <c r="C168" s="61"/>
      <c r="D168" s="61"/>
      <c r="E168" s="4" t="s">
        <v>140</v>
      </c>
      <c r="F168" s="20" t="s">
        <v>213</v>
      </c>
      <c r="G168" s="34">
        <v>0.5</v>
      </c>
      <c r="H168" s="2">
        <v>48</v>
      </c>
      <c r="I168" s="42">
        <f t="shared" si="16"/>
        <v>22</v>
      </c>
      <c r="J168" s="25">
        <v>176</v>
      </c>
      <c r="K168" s="46">
        <f t="shared" si="17"/>
        <v>88</v>
      </c>
      <c r="L168" s="47">
        <f t="shared" si="18"/>
        <v>1056</v>
      </c>
    </row>
    <row r="169" spans="1:12" ht="33.75" x14ac:dyDescent="0.2">
      <c r="A169" s="68"/>
      <c r="B169" s="68"/>
      <c r="C169" s="61"/>
      <c r="D169" s="61"/>
      <c r="E169" s="4" t="s">
        <v>141</v>
      </c>
      <c r="F169" s="20" t="s">
        <v>213</v>
      </c>
      <c r="G169" s="34">
        <v>0.5</v>
      </c>
      <c r="H169" s="2">
        <v>60</v>
      </c>
      <c r="I169" s="42">
        <f t="shared" si="16"/>
        <v>17.600000000000001</v>
      </c>
      <c r="J169" s="25">
        <v>176</v>
      </c>
      <c r="K169" s="46">
        <f t="shared" si="17"/>
        <v>88</v>
      </c>
      <c r="L169" s="47">
        <f t="shared" si="18"/>
        <v>1056</v>
      </c>
    </row>
    <row r="170" spans="1:12" ht="22.5" x14ac:dyDescent="0.2">
      <c r="A170" s="68"/>
      <c r="B170" s="68"/>
      <c r="C170" s="61"/>
      <c r="D170" s="61"/>
      <c r="E170" s="4" t="s">
        <v>138</v>
      </c>
      <c r="F170" s="20" t="s">
        <v>213</v>
      </c>
      <c r="G170" s="34">
        <v>0.5</v>
      </c>
      <c r="H170" s="2">
        <v>60</v>
      </c>
      <c r="I170" s="42">
        <f t="shared" si="16"/>
        <v>17.600000000000001</v>
      </c>
      <c r="J170" s="25">
        <v>176</v>
      </c>
      <c r="K170" s="46">
        <f t="shared" si="17"/>
        <v>88</v>
      </c>
      <c r="L170" s="47">
        <f t="shared" si="18"/>
        <v>1056</v>
      </c>
    </row>
    <row r="171" spans="1:12" x14ac:dyDescent="0.2">
      <c r="A171" s="68"/>
      <c r="B171" s="68"/>
      <c r="C171" s="61"/>
      <c r="D171" s="61"/>
      <c r="E171" s="4" t="s">
        <v>139</v>
      </c>
      <c r="F171" s="20" t="s">
        <v>214</v>
      </c>
      <c r="G171" s="35">
        <v>0.8</v>
      </c>
      <c r="H171" s="2">
        <v>24</v>
      </c>
      <c r="I171" s="42">
        <f t="shared" si="16"/>
        <v>70.400000000000006</v>
      </c>
      <c r="J171" s="25">
        <v>176</v>
      </c>
      <c r="K171" s="46">
        <f t="shared" si="17"/>
        <v>140.80000000000001</v>
      </c>
      <c r="L171" s="47">
        <f t="shared" si="18"/>
        <v>1689.6000000000001</v>
      </c>
    </row>
    <row r="172" spans="1:12" x14ac:dyDescent="0.2">
      <c r="A172" s="68"/>
      <c r="B172" s="68"/>
      <c r="C172" s="61"/>
      <c r="D172" s="61"/>
      <c r="E172" s="4" t="s">
        <v>142</v>
      </c>
      <c r="F172" s="20" t="s">
        <v>214</v>
      </c>
      <c r="G172" s="35">
        <v>0.8</v>
      </c>
      <c r="H172" s="2">
        <v>24</v>
      </c>
      <c r="I172" s="42">
        <f t="shared" si="16"/>
        <v>70.400000000000006</v>
      </c>
      <c r="J172" s="25">
        <v>176</v>
      </c>
      <c r="K172" s="46">
        <f t="shared" si="17"/>
        <v>140.80000000000001</v>
      </c>
      <c r="L172" s="47">
        <f t="shared" si="18"/>
        <v>1689.6000000000001</v>
      </c>
    </row>
    <row r="173" spans="1:12" x14ac:dyDescent="0.2">
      <c r="A173" s="68"/>
      <c r="B173" s="68"/>
      <c r="C173" s="61"/>
      <c r="D173" s="61"/>
      <c r="E173" s="4" t="s">
        <v>143</v>
      </c>
      <c r="F173" s="20" t="s">
        <v>214</v>
      </c>
      <c r="G173" s="35">
        <v>0.8</v>
      </c>
      <c r="H173" s="2">
        <v>48</v>
      </c>
      <c r="I173" s="42">
        <f t="shared" si="16"/>
        <v>35.200000000000003</v>
      </c>
      <c r="J173" s="25">
        <v>176</v>
      </c>
      <c r="K173" s="46">
        <f t="shared" si="17"/>
        <v>140.80000000000001</v>
      </c>
      <c r="L173" s="47">
        <f t="shared" si="18"/>
        <v>1689.6000000000001</v>
      </c>
    </row>
    <row r="174" spans="1:12" x14ac:dyDescent="0.2">
      <c r="A174" s="68"/>
      <c r="B174" s="68"/>
      <c r="C174" s="61"/>
      <c r="D174" s="61"/>
      <c r="E174" s="4" t="s">
        <v>144</v>
      </c>
      <c r="F174" s="20" t="s">
        <v>214</v>
      </c>
      <c r="G174" s="35">
        <v>0.8</v>
      </c>
      <c r="H174" s="2">
        <v>48</v>
      </c>
      <c r="I174" s="42">
        <f t="shared" si="16"/>
        <v>35.200000000000003</v>
      </c>
      <c r="J174" s="25">
        <v>176</v>
      </c>
      <c r="K174" s="46">
        <f t="shared" si="17"/>
        <v>140.80000000000001</v>
      </c>
      <c r="L174" s="47">
        <f t="shared" si="18"/>
        <v>1689.6000000000001</v>
      </c>
    </row>
    <row r="175" spans="1:12" x14ac:dyDescent="0.2">
      <c r="A175" s="68"/>
      <c r="B175" s="68"/>
      <c r="C175" s="61"/>
      <c r="D175" s="61"/>
      <c r="E175" s="4" t="s">
        <v>145</v>
      </c>
      <c r="F175" s="20" t="s">
        <v>214</v>
      </c>
      <c r="G175" s="35">
        <v>0.8</v>
      </c>
      <c r="H175" s="2">
        <v>48</v>
      </c>
      <c r="I175" s="42">
        <f t="shared" si="16"/>
        <v>35.200000000000003</v>
      </c>
      <c r="J175" s="25">
        <v>176</v>
      </c>
      <c r="K175" s="46">
        <f t="shared" si="17"/>
        <v>140.80000000000001</v>
      </c>
      <c r="L175" s="47">
        <f t="shared" si="18"/>
        <v>1689.6000000000001</v>
      </c>
    </row>
    <row r="176" spans="1:12" x14ac:dyDescent="0.2">
      <c r="A176" s="68"/>
      <c r="B176" s="68"/>
      <c r="C176" s="61"/>
      <c r="D176" s="61"/>
      <c r="E176" s="4" t="s">
        <v>146</v>
      </c>
      <c r="F176" s="20" t="s">
        <v>214</v>
      </c>
      <c r="G176" s="35">
        <v>0.8</v>
      </c>
      <c r="H176" s="2">
        <v>36</v>
      </c>
      <c r="I176" s="42">
        <f t="shared" si="16"/>
        <v>46.933333333333337</v>
      </c>
      <c r="J176" s="25">
        <v>176</v>
      </c>
      <c r="K176" s="46">
        <f t="shared" si="17"/>
        <v>140.80000000000001</v>
      </c>
      <c r="L176" s="47">
        <f t="shared" si="18"/>
        <v>1689.6000000000001</v>
      </c>
    </row>
    <row r="177" spans="1:12" x14ac:dyDescent="0.2">
      <c r="A177" s="68"/>
      <c r="B177" s="68"/>
      <c r="C177" s="61"/>
      <c r="D177" s="61"/>
      <c r="E177" s="4" t="s">
        <v>147</v>
      </c>
      <c r="F177" s="20" t="s">
        <v>214</v>
      </c>
      <c r="G177" s="35">
        <v>0.8</v>
      </c>
      <c r="H177" s="2">
        <v>24</v>
      </c>
      <c r="I177" s="42">
        <f t="shared" si="16"/>
        <v>70.400000000000006</v>
      </c>
      <c r="J177" s="25">
        <v>176</v>
      </c>
      <c r="K177" s="46">
        <f t="shared" si="17"/>
        <v>140.80000000000001</v>
      </c>
      <c r="L177" s="47">
        <f t="shared" si="18"/>
        <v>1689.6000000000001</v>
      </c>
    </row>
    <row r="178" spans="1:12" ht="22.5" x14ac:dyDescent="0.2">
      <c r="A178" s="68"/>
      <c r="B178" s="68"/>
      <c r="C178" s="61"/>
      <c r="D178" s="61"/>
      <c r="E178" s="4" t="s">
        <v>148</v>
      </c>
      <c r="F178" s="20" t="s">
        <v>213</v>
      </c>
      <c r="G178" s="34">
        <v>0.5</v>
      </c>
      <c r="H178" s="2">
        <v>24</v>
      </c>
      <c r="I178" s="42">
        <f t="shared" si="16"/>
        <v>44</v>
      </c>
      <c r="J178" s="25">
        <v>176</v>
      </c>
      <c r="K178" s="46">
        <f t="shared" si="17"/>
        <v>88</v>
      </c>
      <c r="L178" s="47">
        <f t="shared" si="18"/>
        <v>1056</v>
      </c>
    </row>
    <row r="179" spans="1:12" ht="22.5" x14ac:dyDescent="0.2">
      <c r="A179" s="68"/>
      <c r="B179" s="68"/>
      <c r="C179" s="61"/>
      <c r="D179" s="61"/>
      <c r="E179" s="4" t="s">
        <v>149</v>
      </c>
      <c r="F179" s="20" t="s">
        <v>213</v>
      </c>
      <c r="G179" s="34">
        <v>0.5</v>
      </c>
      <c r="H179" s="2">
        <v>36</v>
      </c>
      <c r="I179" s="42">
        <f t="shared" si="16"/>
        <v>29.333333333333332</v>
      </c>
      <c r="J179" s="25">
        <v>176</v>
      </c>
      <c r="K179" s="46">
        <f t="shared" si="17"/>
        <v>88</v>
      </c>
      <c r="L179" s="47">
        <f t="shared" si="18"/>
        <v>1056</v>
      </c>
    </row>
    <row r="180" spans="1:12" x14ac:dyDescent="0.2">
      <c r="A180" s="68"/>
      <c r="B180" s="68"/>
      <c r="C180" s="61"/>
      <c r="D180" s="61"/>
      <c r="E180" s="4" t="s">
        <v>150</v>
      </c>
      <c r="F180" s="20" t="s">
        <v>213</v>
      </c>
      <c r="G180" s="34">
        <v>0.5</v>
      </c>
      <c r="H180" s="2">
        <v>36</v>
      </c>
      <c r="I180" s="42">
        <f t="shared" si="16"/>
        <v>29.333333333333332</v>
      </c>
      <c r="J180" s="25">
        <v>176</v>
      </c>
      <c r="K180" s="46">
        <f t="shared" si="17"/>
        <v>88</v>
      </c>
      <c r="L180" s="47">
        <f t="shared" si="18"/>
        <v>1056</v>
      </c>
    </row>
    <row r="181" spans="1:12" x14ac:dyDescent="0.2">
      <c r="A181" s="68"/>
      <c r="B181" s="68"/>
      <c r="C181" s="61"/>
      <c r="D181" s="61"/>
      <c r="E181" s="4" t="s">
        <v>175</v>
      </c>
      <c r="F181" s="20" t="s">
        <v>213</v>
      </c>
      <c r="G181" s="34">
        <v>0.5</v>
      </c>
      <c r="H181" s="2">
        <v>36</v>
      </c>
      <c r="I181" s="42">
        <f t="shared" si="16"/>
        <v>29.333333333333332</v>
      </c>
      <c r="J181" s="25">
        <v>176</v>
      </c>
      <c r="K181" s="46">
        <f t="shared" si="17"/>
        <v>88</v>
      </c>
      <c r="L181" s="47">
        <f t="shared" si="18"/>
        <v>1056</v>
      </c>
    </row>
    <row r="182" spans="1:12" x14ac:dyDescent="0.2">
      <c r="A182" s="68"/>
      <c r="B182" s="68"/>
      <c r="C182" s="61"/>
      <c r="D182" s="61"/>
      <c r="E182" s="4" t="s">
        <v>176</v>
      </c>
      <c r="F182" s="20" t="s">
        <v>214</v>
      </c>
      <c r="G182" s="35">
        <v>0.8</v>
      </c>
      <c r="H182" s="2">
        <v>24</v>
      </c>
      <c r="I182" s="42">
        <f t="shared" si="16"/>
        <v>70.400000000000006</v>
      </c>
      <c r="J182" s="25">
        <v>176</v>
      </c>
      <c r="K182" s="46">
        <f t="shared" si="17"/>
        <v>140.80000000000001</v>
      </c>
      <c r="L182" s="47">
        <f t="shared" si="18"/>
        <v>1689.6000000000001</v>
      </c>
    </row>
    <row r="183" spans="1:12" x14ac:dyDescent="0.2">
      <c r="A183" s="68"/>
      <c r="B183" s="68"/>
      <c r="C183" s="61"/>
      <c r="D183" s="61"/>
      <c r="E183" s="4" t="s">
        <v>177</v>
      </c>
      <c r="F183" s="20" t="s">
        <v>214</v>
      </c>
      <c r="G183" s="35">
        <v>0.8</v>
      </c>
      <c r="H183" s="2">
        <v>24</v>
      </c>
      <c r="I183" s="42">
        <f t="shared" si="16"/>
        <v>70.400000000000006</v>
      </c>
      <c r="J183" s="25">
        <v>176</v>
      </c>
      <c r="K183" s="46">
        <f t="shared" si="17"/>
        <v>140.80000000000001</v>
      </c>
      <c r="L183" s="47">
        <f t="shared" si="18"/>
        <v>1689.6000000000001</v>
      </c>
    </row>
    <row r="184" spans="1:12" x14ac:dyDescent="0.2">
      <c r="A184" s="68"/>
      <c r="B184" s="68"/>
      <c r="C184" s="61"/>
      <c r="D184" s="61"/>
      <c r="E184" s="4" t="s">
        <v>178</v>
      </c>
      <c r="F184" s="20" t="s">
        <v>214</v>
      </c>
      <c r="G184" s="35">
        <v>0.8</v>
      </c>
      <c r="H184" s="2">
        <v>36</v>
      </c>
      <c r="I184" s="42">
        <f t="shared" si="16"/>
        <v>46.933333333333337</v>
      </c>
      <c r="J184" s="25">
        <v>176</v>
      </c>
      <c r="K184" s="46">
        <f t="shared" si="17"/>
        <v>140.80000000000001</v>
      </c>
      <c r="L184" s="47">
        <f t="shared" si="18"/>
        <v>1689.6000000000001</v>
      </c>
    </row>
    <row r="185" spans="1:12" x14ac:dyDescent="0.2">
      <c r="A185" s="68"/>
      <c r="B185" s="68"/>
      <c r="C185" s="61"/>
      <c r="D185" s="61"/>
      <c r="E185" s="4" t="s">
        <v>179</v>
      </c>
      <c r="F185" s="20" t="s">
        <v>214</v>
      </c>
      <c r="G185" s="35">
        <v>0.8</v>
      </c>
      <c r="H185" s="2">
        <v>72</v>
      </c>
      <c r="I185" s="42">
        <f t="shared" si="16"/>
        <v>23.466666666666669</v>
      </c>
      <c r="J185" s="25">
        <v>176</v>
      </c>
      <c r="K185" s="46">
        <f t="shared" si="17"/>
        <v>140.80000000000001</v>
      </c>
      <c r="L185" s="47">
        <f t="shared" si="18"/>
        <v>1689.6000000000001</v>
      </c>
    </row>
    <row r="186" spans="1:12" x14ac:dyDescent="0.2">
      <c r="A186" s="68"/>
      <c r="B186" s="68"/>
      <c r="C186" s="61"/>
      <c r="D186" s="61"/>
      <c r="E186" s="4" t="s">
        <v>180</v>
      </c>
      <c r="F186" s="20" t="s">
        <v>213</v>
      </c>
      <c r="G186" s="34">
        <v>0.5</v>
      </c>
      <c r="H186" s="2">
        <v>72</v>
      </c>
      <c r="I186" s="42">
        <f t="shared" si="16"/>
        <v>14.666666666666666</v>
      </c>
      <c r="J186" s="25">
        <v>176</v>
      </c>
      <c r="K186" s="46">
        <f t="shared" si="17"/>
        <v>88</v>
      </c>
      <c r="L186" s="47">
        <f t="shared" si="18"/>
        <v>1056</v>
      </c>
    </row>
    <row r="187" spans="1:12" x14ac:dyDescent="0.2">
      <c r="A187" s="68"/>
      <c r="B187" s="68"/>
      <c r="C187" s="61"/>
      <c r="D187" s="61"/>
      <c r="E187" s="4" t="s">
        <v>181</v>
      </c>
      <c r="F187" s="20" t="s">
        <v>214</v>
      </c>
      <c r="G187" s="35">
        <v>0.8</v>
      </c>
      <c r="H187" s="2">
        <v>24</v>
      </c>
      <c r="I187" s="42">
        <f t="shared" si="16"/>
        <v>70.400000000000006</v>
      </c>
      <c r="J187" s="25">
        <v>176</v>
      </c>
      <c r="K187" s="46">
        <f t="shared" si="17"/>
        <v>140.80000000000001</v>
      </c>
      <c r="L187" s="47">
        <f t="shared" si="18"/>
        <v>1689.6000000000001</v>
      </c>
    </row>
    <row r="188" spans="1:12" ht="22.5" x14ac:dyDescent="0.2">
      <c r="A188" s="68"/>
      <c r="B188" s="68"/>
      <c r="C188" s="61"/>
      <c r="D188" s="61"/>
      <c r="E188" s="4" t="s">
        <v>227</v>
      </c>
      <c r="F188" s="20" t="s">
        <v>213</v>
      </c>
      <c r="G188" s="34">
        <v>0.5</v>
      </c>
      <c r="H188" s="2">
        <v>365</v>
      </c>
      <c r="I188" s="42">
        <f t="shared" si="16"/>
        <v>2.893150684931507</v>
      </c>
      <c r="J188" s="25">
        <v>176</v>
      </c>
      <c r="K188" s="46">
        <f t="shared" si="17"/>
        <v>88</v>
      </c>
      <c r="L188" s="47">
        <f t="shared" si="18"/>
        <v>1056</v>
      </c>
    </row>
    <row r="189" spans="1:12" ht="22.5" x14ac:dyDescent="0.2">
      <c r="A189" s="68"/>
      <c r="B189" s="68"/>
      <c r="C189" s="61"/>
      <c r="D189" s="61"/>
      <c r="E189" s="4" t="s">
        <v>182</v>
      </c>
      <c r="F189" s="20" t="s">
        <v>214</v>
      </c>
      <c r="G189" s="35">
        <v>0.8</v>
      </c>
      <c r="H189" s="2">
        <v>48</v>
      </c>
      <c r="I189" s="42">
        <f t="shared" si="16"/>
        <v>35.200000000000003</v>
      </c>
      <c r="J189" s="25">
        <v>176</v>
      </c>
      <c r="K189" s="46">
        <f t="shared" si="17"/>
        <v>140.80000000000001</v>
      </c>
      <c r="L189" s="47">
        <f t="shared" si="18"/>
        <v>1689.6000000000001</v>
      </c>
    </row>
    <row r="190" spans="1:12" ht="22.5" x14ac:dyDescent="0.2">
      <c r="A190" s="68"/>
      <c r="B190" s="68"/>
      <c r="C190" s="61"/>
      <c r="D190" s="61"/>
      <c r="E190" s="4" t="s">
        <v>183</v>
      </c>
      <c r="F190" s="20" t="s">
        <v>214</v>
      </c>
      <c r="G190" s="35">
        <v>0.8</v>
      </c>
      <c r="H190" s="2">
        <v>48</v>
      </c>
      <c r="I190" s="42">
        <f t="shared" si="16"/>
        <v>35.200000000000003</v>
      </c>
      <c r="J190" s="25">
        <v>176</v>
      </c>
      <c r="K190" s="46">
        <f t="shared" si="17"/>
        <v>140.80000000000001</v>
      </c>
      <c r="L190" s="47">
        <f t="shared" si="18"/>
        <v>1689.6000000000001</v>
      </c>
    </row>
    <row r="191" spans="1:12" ht="33.75" x14ac:dyDescent="0.2">
      <c r="A191" s="68"/>
      <c r="B191" s="68"/>
      <c r="C191" s="61"/>
      <c r="D191" s="61"/>
      <c r="E191" s="4" t="s">
        <v>184</v>
      </c>
      <c r="F191" s="20" t="s">
        <v>214</v>
      </c>
      <c r="G191" s="35">
        <v>0.8</v>
      </c>
      <c r="H191" s="2">
        <v>48</v>
      </c>
      <c r="I191" s="42">
        <f t="shared" si="16"/>
        <v>35.200000000000003</v>
      </c>
      <c r="J191" s="25">
        <v>176</v>
      </c>
      <c r="K191" s="46">
        <f t="shared" si="17"/>
        <v>140.80000000000001</v>
      </c>
      <c r="L191" s="47">
        <f t="shared" si="18"/>
        <v>1689.6000000000001</v>
      </c>
    </row>
    <row r="192" spans="1:12" x14ac:dyDescent="0.2">
      <c r="A192" s="68"/>
      <c r="B192" s="68"/>
      <c r="C192" s="61"/>
      <c r="D192" s="61"/>
      <c r="E192" s="4" t="s">
        <v>185</v>
      </c>
      <c r="F192" s="20" t="s">
        <v>214</v>
      </c>
      <c r="G192" s="35">
        <v>0.8</v>
      </c>
      <c r="H192" s="2">
        <v>48</v>
      </c>
      <c r="I192" s="42">
        <f t="shared" si="16"/>
        <v>35.200000000000003</v>
      </c>
      <c r="J192" s="25">
        <v>176</v>
      </c>
      <c r="K192" s="46">
        <f t="shared" si="17"/>
        <v>140.80000000000001</v>
      </c>
      <c r="L192" s="47">
        <f t="shared" si="18"/>
        <v>1689.6000000000001</v>
      </c>
    </row>
    <row r="193" spans="1:12" x14ac:dyDescent="0.2">
      <c r="A193" s="68"/>
      <c r="B193" s="68"/>
      <c r="C193" s="61"/>
      <c r="D193" s="61"/>
      <c r="E193" s="4" t="s">
        <v>186</v>
      </c>
      <c r="F193" s="20" t="s">
        <v>212</v>
      </c>
      <c r="G193" s="34">
        <v>0.2</v>
      </c>
      <c r="H193" s="2">
        <v>72</v>
      </c>
      <c r="I193" s="42">
        <f t="shared" si="16"/>
        <v>5.8666666666666671</v>
      </c>
      <c r="J193" s="25">
        <v>176</v>
      </c>
      <c r="K193" s="46">
        <f t="shared" si="17"/>
        <v>35.200000000000003</v>
      </c>
      <c r="L193" s="47">
        <f t="shared" si="18"/>
        <v>422.40000000000003</v>
      </c>
    </row>
    <row r="194" spans="1:12" ht="90" x14ac:dyDescent="0.2">
      <c r="A194" s="68"/>
      <c r="B194" s="68"/>
      <c r="C194" s="61"/>
      <c r="D194" s="61"/>
      <c r="E194" s="4" t="s">
        <v>187</v>
      </c>
      <c r="F194" s="20" t="s">
        <v>213</v>
      </c>
      <c r="G194" s="34">
        <v>0.5</v>
      </c>
      <c r="H194" s="2">
        <v>1000</v>
      </c>
      <c r="I194" s="42">
        <f t="shared" si="16"/>
        <v>1.056</v>
      </c>
      <c r="J194" s="23">
        <v>176</v>
      </c>
      <c r="K194" s="42">
        <f t="shared" si="17"/>
        <v>88</v>
      </c>
      <c r="L194" s="47">
        <f t="shared" si="18"/>
        <v>1056</v>
      </c>
    </row>
    <row r="195" spans="1:12" x14ac:dyDescent="0.2">
      <c r="A195" s="68"/>
      <c r="B195" s="68"/>
      <c r="C195" s="61"/>
      <c r="D195" s="61"/>
      <c r="E195" s="4" t="s">
        <v>188</v>
      </c>
      <c r="F195" s="20" t="s">
        <v>213</v>
      </c>
      <c r="G195" s="34">
        <v>0.5</v>
      </c>
      <c r="H195" s="2">
        <v>1000</v>
      </c>
      <c r="I195" s="42">
        <f t="shared" si="16"/>
        <v>1.056</v>
      </c>
      <c r="J195" s="23">
        <v>176</v>
      </c>
      <c r="K195" s="42">
        <f t="shared" si="17"/>
        <v>88</v>
      </c>
      <c r="L195" s="47">
        <f t="shared" si="18"/>
        <v>1056</v>
      </c>
    </row>
    <row r="196" spans="1:12" ht="22.5" x14ac:dyDescent="0.2">
      <c r="A196" s="68"/>
      <c r="B196" s="68"/>
      <c r="C196" s="61"/>
      <c r="D196" s="61"/>
      <c r="E196" s="4" t="s">
        <v>189</v>
      </c>
      <c r="F196" s="20" t="s">
        <v>214</v>
      </c>
      <c r="G196" s="35">
        <v>0.8</v>
      </c>
      <c r="H196" s="2">
        <v>1000</v>
      </c>
      <c r="I196" s="42">
        <f t="shared" si="16"/>
        <v>1.6896000000000002</v>
      </c>
      <c r="J196" s="23">
        <v>176</v>
      </c>
      <c r="K196" s="42">
        <f t="shared" si="17"/>
        <v>140.80000000000001</v>
      </c>
      <c r="L196" s="47">
        <f t="shared" si="18"/>
        <v>1689.6000000000001</v>
      </c>
    </row>
    <row r="197" spans="1:12" ht="22.5" x14ac:dyDescent="0.2">
      <c r="A197" s="68"/>
      <c r="B197" s="68"/>
      <c r="C197" s="61"/>
      <c r="D197" s="61"/>
      <c r="E197" s="4" t="s">
        <v>190</v>
      </c>
      <c r="F197" s="20" t="s">
        <v>214</v>
      </c>
      <c r="G197" s="35">
        <v>0.8</v>
      </c>
      <c r="H197" s="2">
        <v>1000</v>
      </c>
      <c r="I197" s="42">
        <f t="shared" si="16"/>
        <v>1.6896000000000002</v>
      </c>
      <c r="J197" s="23">
        <v>176</v>
      </c>
      <c r="K197" s="42">
        <f t="shared" si="17"/>
        <v>140.80000000000001</v>
      </c>
      <c r="L197" s="47">
        <f t="shared" si="18"/>
        <v>1689.6000000000001</v>
      </c>
    </row>
    <row r="198" spans="1:12" x14ac:dyDescent="0.2">
      <c r="A198" s="68"/>
      <c r="B198" s="68"/>
      <c r="C198" s="61"/>
      <c r="D198" s="61"/>
      <c r="E198" s="4" t="s">
        <v>191</v>
      </c>
      <c r="F198" s="20" t="s">
        <v>214</v>
      </c>
      <c r="G198" s="35">
        <v>0.8</v>
      </c>
      <c r="H198" s="2">
        <v>36</v>
      </c>
      <c r="I198" s="42">
        <f t="shared" si="16"/>
        <v>46.933333333333337</v>
      </c>
      <c r="J198" s="23">
        <v>176</v>
      </c>
      <c r="K198" s="42">
        <f t="shared" si="17"/>
        <v>140.80000000000001</v>
      </c>
      <c r="L198" s="47">
        <f t="shared" si="18"/>
        <v>1689.6000000000001</v>
      </c>
    </row>
    <row r="199" spans="1:12" ht="22.5" x14ac:dyDescent="0.2">
      <c r="A199" s="68"/>
      <c r="B199" s="68"/>
      <c r="C199" s="61"/>
      <c r="D199" s="61"/>
      <c r="E199" s="4" t="s">
        <v>192</v>
      </c>
      <c r="F199" s="20" t="s">
        <v>214</v>
      </c>
      <c r="G199" s="35">
        <v>0.8</v>
      </c>
      <c r="H199" s="2">
        <v>36</v>
      </c>
      <c r="I199" s="42">
        <f t="shared" si="16"/>
        <v>46.933333333333337</v>
      </c>
      <c r="J199" s="23">
        <v>176</v>
      </c>
      <c r="K199" s="42">
        <f t="shared" si="17"/>
        <v>140.80000000000001</v>
      </c>
      <c r="L199" s="47">
        <f t="shared" si="18"/>
        <v>1689.6000000000001</v>
      </c>
    </row>
    <row r="200" spans="1:12" x14ac:dyDescent="0.2">
      <c r="A200" s="68"/>
      <c r="B200" s="68"/>
      <c r="C200" s="61"/>
      <c r="D200" s="61"/>
      <c r="E200" s="4" t="s">
        <v>193</v>
      </c>
      <c r="F200" s="20" t="s">
        <v>214</v>
      </c>
      <c r="G200" s="35">
        <v>0.8</v>
      </c>
      <c r="H200" s="2">
        <v>24</v>
      </c>
      <c r="I200" s="42">
        <f t="shared" si="16"/>
        <v>70.400000000000006</v>
      </c>
      <c r="J200" s="23">
        <v>176</v>
      </c>
      <c r="K200" s="42">
        <f t="shared" si="17"/>
        <v>140.80000000000001</v>
      </c>
      <c r="L200" s="47">
        <f t="shared" si="18"/>
        <v>1689.6000000000001</v>
      </c>
    </row>
    <row r="201" spans="1:12" ht="22.5" x14ac:dyDescent="0.2">
      <c r="A201" s="68"/>
      <c r="B201" s="68"/>
      <c r="C201" s="61"/>
      <c r="D201" s="61"/>
      <c r="E201" s="4" t="s">
        <v>194</v>
      </c>
      <c r="F201" s="20" t="s">
        <v>214</v>
      </c>
      <c r="G201" s="35">
        <v>0.8</v>
      </c>
      <c r="H201" s="2">
        <v>48</v>
      </c>
      <c r="I201" s="42">
        <f t="shared" si="16"/>
        <v>35.200000000000003</v>
      </c>
      <c r="J201" s="23">
        <v>176</v>
      </c>
      <c r="K201" s="42">
        <f t="shared" si="17"/>
        <v>140.80000000000001</v>
      </c>
      <c r="L201" s="47">
        <f t="shared" si="18"/>
        <v>1689.6000000000001</v>
      </c>
    </row>
    <row r="202" spans="1:12" ht="33.75" x14ac:dyDescent="0.2">
      <c r="A202" s="68"/>
      <c r="B202" s="68"/>
      <c r="C202" s="61"/>
      <c r="D202" s="61"/>
      <c r="E202" s="4" t="s">
        <v>195</v>
      </c>
      <c r="F202" s="20" t="s">
        <v>214</v>
      </c>
      <c r="G202" s="35">
        <v>0.8</v>
      </c>
      <c r="H202" s="2">
        <v>1000</v>
      </c>
      <c r="I202" s="42">
        <f t="shared" si="16"/>
        <v>1.6896000000000002</v>
      </c>
      <c r="J202" s="23">
        <v>176</v>
      </c>
      <c r="K202" s="42">
        <f t="shared" si="17"/>
        <v>140.80000000000001</v>
      </c>
      <c r="L202" s="47">
        <f t="shared" si="18"/>
        <v>1689.6000000000001</v>
      </c>
    </row>
    <row r="203" spans="1:12" ht="33.75" x14ac:dyDescent="0.2">
      <c r="A203" s="68"/>
      <c r="B203" s="68"/>
      <c r="C203" s="61"/>
      <c r="D203" s="61"/>
      <c r="E203" s="4" t="s">
        <v>196</v>
      </c>
      <c r="F203" s="20" t="s">
        <v>213</v>
      </c>
      <c r="G203" s="34">
        <v>0.5</v>
      </c>
      <c r="H203" s="2">
        <v>1000</v>
      </c>
      <c r="I203" s="42">
        <f t="shared" si="16"/>
        <v>1.056</v>
      </c>
      <c r="J203" s="23">
        <v>176</v>
      </c>
      <c r="K203" s="42">
        <f t="shared" si="17"/>
        <v>88</v>
      </c>
      <c r="L203" s="47">
        <f t="shared" si="18"/>
        <v>1056</v>
      </c>
    </row>
    <row r="204" spans="1:12" ht="22.5" x14ac:dyDescent="0.2">
      <c r="A204" s="68"/>
      <c r="B204" s="68"/>
      <c r="C204" s="61"/>
      <c r="D204" s="61"/>
      <c r="E204" s="4" t="s">
        <v>197</v>
      </c>
      <c r="F204" s="20" t="s">
        <v>214</v>
      </c>
      <c r="G204" s="35">
        <v>0.8</v>
      </c>
      <c r="H204" s="2">
        <v>1000</v>
      </c>
      <c r="I204" s="42">
        <f t="shared" si="16"/>
        <v>1.6896000000000002</v>
      </c>
      <c r="J204" s="23">
        <v>176</v>
      </c>
      <c r="K204" s="42">
        <f t="shared" si="17"/>
        <v>140.80000000000001</v>
      </c>
      <c r="L204" s="47">
        <f t="shared" si="18"/>
        <v>1689.6000000000001</v>
      </c>
    </row>
    <row r="205" spans="1:12" ht="22.5" x14ac:dyDescent="0.2">
      <c r="A205" s="68"/>
      <c r="B205" s="68"/>
      <c r="C205" s="61"/>
      <c r="D205" s="61"/>
      <c r="E205" s="4" t="s">
        <v>198</v>
      </c>
      <c r="F205" s="20" t="s">
        <v>214</v>
      </c>
      <c r="G205" s="35">
        <v>0.8</v>
      </c>
      <c r="H205" s="2">
        <v>24</v>
      </c>
      <c r="I205" s="42">
        <f t="shared" si="16"/>
        <v>70.400000000000006</v>
      </c>
      <c r="J205" s="23">
        <v>176</v>
      </c>
      <c r="K205" s="42">
        <f t="shared" si="17"/>
        <v>140.80000000000001</v>
      </c>
      <c r="L205" s="47">
        <f t="shared" si="18"/>
        <v>1689.6000000000001</v>
      </c>
    </row>
    <row r="206" spans="1:12" x14ac:dyDescent="0.2">
      <c r="A206" s="68"/>
      <c r="B206" s="68"/>
      <c r="C206" s="62"/>
      <c r="D206" s="62"/>
      <c r="E206" s="58" t="s">
        <v>242</v>
      </c>
      <c r="F206" s="59"/>
      <c r="G206" s="59"/>
      <c r="H206" s="59"/>
      <c r="I206" s="59"/>
      <c r="J206" s="59"/>
      <c r="K206" s="59"/>
      <c r="L206" s="7">
        <f>SUM(L163:L205)</f>
        <v>63148.799999999974</v>
      </c>
    </row>
    <row r="207" spans="1:12" x14ac:dyDescent="0.2">
      <c r="A207" s="68"/>
      <c r="B207" s="68"/>
      <c r="C207" s="63" t="s">
        <v>51</v>
      </c>
      <c r="D207" s="64"/>
      <c r="E207" s="64"/>
      <c r="F207" s="64"/>
      <c r="G207" s="64"/>
      <c r="H207" s="64"/>
      <c r="I207" s="64"/>
      <c r="J207" s="64"/>
      <c r="K207" s="64"/>
      <c r="L207" s="65"/>
    </row>
    <row r="208" spans="1:12" ht="33.75" x14ac:dyDescent="0.2">
      <c r="A208" s="68"/>
      <c r="B208" s="68"/>
      <c r="C208" s="5" t="s">
        <v>241</v>
      </c>
      <c r="D208" s="5" t="s">
        <v>0</v>
      </c>
      <c r="E208" s="5" t="s">
        <v>1</v>
      </c>
      <c r="F208" s="24" t="s">
        <v>211</v>
      </c>
      <c r="G208" s="24" t="s">
        <v>215</v>
      </c>
      <c r="H208" s="5" t="s">
        <v>59</v>
      </c>
      <c r="I208" s="29" t="s">
        <v>230</v>
      </c>
      <c r="J208" s="29" t="s">
        <v>219</v>
      </c>
      <c r="K208" s="29" t="s">
        <v>220</v>
      </c>
      <c r="L208" s="7" t="s">
        <v>216</v>
      </c>
    </row>
    <row r="209" spans="1:12" ht="22.5" x14ac:dyDescent="0.2">
      <c r="A209" s="68"/>
      <c r="B209" s="68"/>
      <c r="C209" s="60" t="s">
        <v>47</v>
      </c>
      <c r="D209" s="60" t="s">
        <v>51</v>
      </c>
      <c r="E209" s="4" t="s">
        <v>151</v>
      </c>
      <c r="F209" s="19" t="s">
        <v>214</v>
      </c>
      <c r="G209" s="35">
        <v>0.8</v>
      </c>
      <c r="H209" s="2">
        <v>120</v>
      </c>
      <c r="I209" s="42">
        <f>L209/H209</f>
        <v>14.080000000000002</v>
      </c>
      <c r="J209" s="23">
        <v>176</v>
      </c>
      <c r="K209" s="42">
        <f>J209*G209</f>
        <v>140.80000000000001</v>
      </c>
      <c r="L209" s="44">
        <f>K209*12</f>
        <v>1689.6000000000001</v>
      </c>
    </row>
    <row r="210" spans="1:12" ht="22.5" x14ac:dyDescent="0.2">
      <c r="A210" s="68"/>
      <c r="B210" s="68"/>
      <c r="C210" s="61"/>
      <c r="D210" s="61"/>
      <c r="E210" s="4" t="s">
        <v>152</v>
      </c>
      <c r="F210" s="19" t="s">
        <v>213</v>
      </c>
      <c r="G210" s="36">
        <v>0.5</v>
      </c>
      <c r="H210" s="2">
        <v>120</v>
      </c>
      <c r="I210" s="42">
        <f>L210/H210</f>
        <v>8.8000000000000007</v>
      </c>
      <c r="J210" s="31">
        <v>176</v>
      </c>
      <c r="K210" s="42">
        <f>J210*G210</f>
        <v>88</v>
      </c>
      <c r="L210" s="44">
        <f>K210*12</f>
        <v>1056</v>
      </c>
    </row>
    <row r="211" spans="1:12" ht="22.5" x14ac:dyDescent="0.2">
      <c r="A211" s="68"/>
      <c r="B211" s="68"/>
      <c r="C211" s="61"/>
      <c r="D211" s="61"/>
      <c r="E211" s="4" t="s">
        <v>153</v>
      </c>
      <c r="F211" s="19" t="s">
        <v>213</v>
      </c>
      <c r="G211" s="36">
        <v>0.5</v>
      </c>
      <c r="H211" s="2">
        <v>36</v>
      </c>
      <c r="I211" s="42">
        <f>L211/H211</f>
        <v>29.333333333333332</v>
      </c>
      <c r="J211" s="31">
        <v>176</v>
      </c>
      <c r="K211" s="42">
        <f>J211*G211</f>
        <v>88</v>
      </c>
      <c r="L211" s="44">
        <f>K211*12</f>
        <v>1056</v>
      </c>
    </row>
    <row r="212" spans="1:12" ht="33.75" x14ac:dyDescent="0.2">
      <c r="A212" s="68"/>
      <c r="B212" s="68"/>
      <c r="C212" s="61"/>
      <c r="D212" s="61"/>
      <c r="E212" s="4" t="s">
        <v>154</v>
      </c>
      <c r="F212" s="19" t="s">
        <v>214</v>
      </c>
      <c r="G212" s="35">
        <v>0.8</v>
      </c>
      <c r="H212" s="2">
        <v>36</v>
      </c>
      <c r="I212" s="42">
        <f>L212/H212</f>
        <v>46.933333333333337</v>
      </c>
      <c r="J212" s="31">
        <v>176</v>
      </c>
      <c r="K212" s="42">
        <f>J212*G212</f>
        <v>140.80000000000001</v>
      </c>
      <c r="L212" s="44">
        <f>K212*12</f>
        <v>1689.6000000000001</v>
      </c>
    </row>
    <row r="213" spans="1:12" x14ac:dyDescent="0.2">
      <c r="A213" s="68"/>
      <c r="B213" s="68"/>
      <c r="C213" s="62"/>
      <c r="D213" s="62"/>
      <c r="E213" s="58" t="s">
        <v>242</v>
      </c>
      <c r="F213" s="59"/>
      <c r="G213" s="59"/>
      <c r="H213" s="59"/>
      <c r="I213" s="59"/>
      <c r="J213" s="59"/>
      <c r="K213" s="59"/>
      <c r="L213" s="7">
        <f>SUM(L209:L212)</f>
        <v>5491.2000000000007</v>
      </c>
    </row>
    <row r="214" spans="1:12" x14ac:dyDescent="0.2">
      <c r="A214" s="68"/>
      <c r="B214" s="68"/>
      <c r="C214" s="81" t="s">
        <v>52</v>
      </c>
      <c r="D214" s="81"/>
      <c r="E214" s="81"/>
      <c r="F214" s="81"/>
      <c r="G214" s="81"/>
      <c r="H214" s="81"/>
      <c r="I214" s="81"/>
      <c r="J214" s="81"/>
      <c r="K214" s="81"/>
      <c r="L214" s="81"/>
    </row>
    <row r="215" spans="1:12" ht="33.75" x14ac:dyDescent="0.2">
      <c r="A215" s="68"/>
      <c r="B215" s="68"/>
      <c r="C215" s="5" t="s">
        <v>241</v>
      </c>
      <c r="D215" s="5" t="s">
        <v>0</v>
      </c>
      <c r="E215" s="5" t="s">
        <v>1</v>
      </c>
      <c r="F215" s="24" t="s">
        <v>211</v>
      </c>
      <c r="G215" s="24" t="s">
        <v>215</v>
      </c>
      <c r="H215" s="5" t="s">
        <v>59</v>
      </c>
      <c r="I215" s="29" t="s">
        <v>230</v>
      </c>
      <c r="J215" s="29" t="s">
        <v>219</v>
      </c>
      <c r="K215" s="29" t="s">
        <v>220</v>
      </c>
      <c r="L215" s="7" t="s">
        <v>216</v>
      </c>
    </row>
    <row r="216" spans="1:12" ht="22.5" x14ac:dyDescent="0.2">
      <c r="A216" s="68"/>
      <c r="B216" s="68"/>
      <c r="C216" s="66" t="s">
        <v>47</v>
      </c>
      <c r="D216" s="66" t="s">
        <v>52</v>
      </c>
      <c r="E216" s="4" t="s">
        <v>155</v>
      </c>
      <c r="F216" s="20" t="s">
        <v>214</v>
      </c>
      <c r="G216" s="35">
        <v>0.8</v>
      </c>
      <c r="H216" s="2">
        <v>36</v>
      </c>
      <c r="I216" s="42">
        <f>L216/H216</f>
        <v>46.933333333333337</v>
      </c>
      <c r="J216" s="23">
        <v>176</v>
      </c>
      <c r="K216" s="42">
        <f>J216*G216</f>
        <v>140.80000000000001</v>
      </c>
      <c r="L216" s="44">
        <f>K216*12</f>
        <v>1689.6000000000001</v>
      </c>
    </row>
    <row r="217" spans="1:12" ht="22.5" x14ac:dyDescent="0.2">
      <c r="A217" s="68"/>
      <c r="B217" s="68"/>
      <c r="C217" s="66"/>
      <c r="D217" s="66"/>
      <c r="E217" s="4" t="s">
        <v>156</v>
      </c>
      <c r="F217" s="20" t="s">
        <v>213</v>
      </c>
      <c r="G217" s="34">
        <v>0.5</v>
      </c>
      <c r="H217" s="2">
        <v>48</v>
      </c>
      <c r="I217" s="42">
        <f>L217/H217</f>
        <v>22</v>
      </c>
      <c r="J217" s="23">
        <v>176</v>
      </c>
      <c r="K217" s="42">
        <f>J217*G217</f>
        <v>88</v>
      </c>
      <c r="L217" s="44">
        <f>K217*12</f>
        <v>1056</v>
      </c>
    </row>
    <row r="218" spans="1:12" ht="22.5" x14ac:dyDescent="0.2">
      <c r="A218" s="68"/>
      <c r="B218" s="68"/>
      <c r="C218" s="66"/>
      <c r="D218" s="66"/>
      <c r="E218" s="4" t="s">
        <v>53</v>
      </c>
      <c r="F218" s="20" t="s">
        <v>213</v>
      </c>
      <c r="G218" s="34">
        <v>0.5</v>
      </c>
      <c r="H218" s="2">
        <v>24</v>
      </c>
      <c r="I218" s="42">
        <f>L218/H218</f>
        <v>44</v>
      </c>
      <c r="J218" s="23">
        <v>176</v>
      </c>
      <c r="K218" s="42">
        <f>J218*G218</f>
        <v>88</v>
      </c>
      <c r="L218" s="44">
        <f>K218*12</f>
        <v>1056</v>
      </c>
    </row>
    <row r="219" spans="1:12" ht="22.5" x14ac:dyDescent="0.2">
      <c r="A219" s="68"/>
      <c r="B219" s="68"/>
      <c r="C219" s="66"/>
      <c r="D219" s="66"/>
      <c r="E219" s="4" t="s">
        <v>157</v>
      </c>
      <c r="F219" s="20" t="s">
        <v>214</v>
      </c>
      <c r="G219" s="35">
        <v>0.8</v>
      </c>
      <c r="H219" s="2">
        <v>24</v>
      </c>
      <c r="I219" s="42">
        <f>L219/H219</f>
        <v>70.400000000000006</v>
      </c>
      <c r="J219" s="23">
        <v>176</v>
      </c>
      <c r="K219" s="42">
        <f>J219*G219</f>
        <v>140.80000000000001</v>
      </c>
      <c r="L219" s="44">
        <f>K219*12</f>
        <v>1689.6000000000001</v>
      </c>
    </row>
    <row r="220" spans="1:12" x14ac:dyDescent="0.2">
      <c r="A220" s="68"/>
      <c r="B220" s="68"/>
      <c r="C220" s="66"/>
      <c r="D220" s="66"/>
      <c r="E220" s="68" t="s">
        <v>54</v>
      </c>
      <c r="F220" s="82" t="s">
        <v>214</v>
      </c>
      <c r="G220" s="85">
        <v>0.8</v>
      </c>
      <c r="H220" s="69">
        <v>36</v>
      </c>
      <c r="I220" s="88">
        <f>L220/H220</f>
        <v>46.933333333333337</v>
      </c>
      <c r="J220" s="75">
        <v>176</v>
      </c>
      <c r="K220" s="88">
        <f>J220*G220</f>
        <v>140.80000000000001</v>
      </c>
      <c r="L220" s="71">
        <f>K220*12</f>
        <v>1689.6000000000001</v>
      </c>
    </row>
    <row r="221" spans="1:12" x14ac:dyDescent="0.2">
      <c r="A221" s="68"/>
      <c r="B221" s="68"/>
      <c r="C221" s="66"/>
      <c r="D221" s="66"/>
      <c r="E221" s="68"/>
      <c r="F221" s="83"/>
      <c r="G221" s="86"/>
      <c r="H221" s="69"/>
      <c r="I221" s="89"/>
      <c r="J221" s="76"/>
      <c r="K221" s="89"/>
      <c r="L221" s="71"/>
    </row>
    <row r="222" spans="1:12" x14ac:dyDescent="0.2">
      <c r="A222" s="68"/>
      <c r="B222" s="68"/>
      <c r="C222" s="66"/>
      <c r="D222" s="66"/>
      <c r="E222" s="68"/>
      <c r="F222" s="84"/>
      <c r="G222" s="87"/>
      <c r="H222" s="69"/>
      <c r="I222" s="90"/>
      <c r="J222" s="77"/>
      <c r="K222" s="90"/>
      <c r="L222" s="71"/>
    </row>
    <row r="223" spans="1:12" x14ac:dyDescent="0.2">
      <c r="A223" s="68"/>
      <c r="B223" s="68"/>
      <c r="C223" s="66"/>
      <c r="D223" s="66"/>
      <c r="E223" s="68" t="s">
        <v>164</v>
      </c>
      <c r="F223" s="82" t="s">
        <v>214</v>
      </c>
      <c r="G223" s="85">
        <v>0.8</v>
      </c>
      <c r="H223" s="69">
        <v>36</v>
      </c>
      <c r="I223" s="88">
        <f>L223/H223</f>
        <v>46.933333333333337</v>
      </c>
      <c r="J223" s="75">
        <v>176</v>
      </c>
      <c r="K223" s="88">
        <f>J223*G223</f>
        <v>140.80000000000001</v>
      </c>
      <c r="L223" s="71">
        <f>K223*12</f>
        <v>1689.6000000000001</v>
      </c>
    </row>
    <row r="224" spans="1:12" x14ac:dyDescent="0.2">
      <c r="A224" s="68"/>
      <c r="B224" s="68"/>
      <c r="C224" s="66"/>
      <c r="D224" s="66"/>
      <c r="E224" s="68"/>
      <c r="F224" s="84"/>
      <c r="G224" s="87"/>
      <c r="H224" s="69"/>
      <c r="I224" s="90"/>
      <c r="J224" s="77"/>
      <c r="K224" s="90"/>
      <c r="L224" s="71"/>
    </row>
    <row r="225" spans="1:12" x14ac:dyDescent="0.2">
      <c r="A225" s="68"/>
      <c r="B225" s="68"/>
      <c r="C225" s="66"/>
      <c r="D225" s="66"/>
      <c r="E225" s="4" t="s">
        <v>165</v>
      </c>
      <c r="F225" s="20" t="s">
        <v>213</v>
      </c>
      <c r="G225" s="34">
        <v>0.5</v>
      </c>
      <c r="H225" s="2">
        <v>36</v>
      </c>
      <c r="I225" s="42">
        <f t="shared" ref="I225:I231" si="19">L225/H225</f>
        <v>29.333333333333332</v>
      </c>
      <c r="J225" s="23">
        <v>176</v>
      </c>
      <c r="K225" s="42">
        <f t="shared" ref="K225:K231" si="20">J225*G225</f>
        <v>88</v>
      </c>
      <c r="L225" s="44">
        <f t="shared" ref="L225:L231" si="21">K225*12</f>
        <v>1056</v>
      </c>
    </row>
    <row r="226" spans="1:12" ht="22.5" x14ac:dyDescent="0.2">
      <c r="A226" s="68"/>
      <c r="B226" s="68"/>
      <c r="C226" s="66"/>
      <c r="D226" s="66"/>
      <c r="E226" s="4" t="s">
        <v>55</v>
      </c>
      <c r="F226" s="20" t="s">
        <v>214</v>
      </c>
      <c r="G226" s="35">
        <v>0.8</v>
      </c>
      <c r="H226" s="2">
        <v>48</v>
      </c>
      <c r="I226" s="42">
        <f t="shared" si="19"/>
        <v>35.200000000000003</v>
      </c>
      <c r="J226" s="23">
        <v>176</v>
      </c>
      <c r="K226" s="42">
        <f t="shared" si="20"/>
        <v>140.80000000000001</v>
      </c>
      <c r="L226" s="44">
        <f t="shared" si="21"/>
        <v>1689.6000000000001</v>
      </c>
    </row>
    <row r="227" spans="1:12" ht="22.5" x14ac:dyDescent="0.2">
      <c r="A227" s="68"/>
      <c r="B227" s="68"/>
      <c r="C227" s="66"/>
      <c r="D227" s="66"/>
      <c r="E227" s="4" t="s">
        <v>166</v>
      </c>
      <c r="F227" s="20" t="s">
        <v>214</v>
      </c>
      <c r="G227" s="35">
        <v>0.8</v>
      </c>
      <c r="H227" s="2">
        <v>48</v>
      </c>
      <c r="I227" s="42">
        <f t="shared" si="19"/>
        <v>35.200000000000003</v>
      </c>
      <c r="J227" s="23">
        <v>176</v>
      </c>
      <c r="K227" s="42">
        <f t="shared" si="20"/>
        <v>140.80000000000001</v>
      </c>
      <c r="L227" s="44">
        <f t="shared" si="21"/>
        <v>1689.6000000000001</v>
      </c>
    </row>
    <row r="228" spans="1:12" ht="33.75" x14ac:dyDescent="0.2">
      <c r="A228" s="68"/>
      <c r="B228" s="68"/>
      <c r="C228" s="66"/>
      <c r="D228" s="66"/>
      <c r="E228" s="4" t="s">
        <v>56</v>
      </c>
      <c r="F228" s="20" t="s">
        <v>213</v>
      </c>
      <c r="G228" s="34">
        <v>0.5</v>
      </c>
      <c r="H228" s="2">
        <v>48</v>
      </c>
      <c r="I228" s="42">
        <f t="shared" si="19"/>
        <v>22</v>
      </c>
      <c r="J228" s="23">
        <v>176</v>
      </c>
      <c r="K228" s="42">
        <f t="shared" si="20"/>
        <v>88</v>
      </c>
      <c r="L228" s="44">
        <f t="shared" si="21"/>
        <v>1056</v>
      </c>
    </row>
    <row r="229" spans="1:12" ht="22.5" x14ac:dyDescent="0.2">
      <c r="A229" s="68"/>
      <c r="B229" s="68"/>
      <c r="C229" s="66"/>
      <c r="D229" s="66"/>
      <c r="E229" s="4" t="s">
        <v>167</v>
      </c>
      <c r="F229" s="20" t="s">
        <v>214</v>
      </c>
      <c r="G229" s="35">
        <v>0.8</v>
      </c>
      <c r="H229" s="2">
        <v>36</v>
      </c>
      <c r="I229" s="42">
        <f t="shared" si="19"/>
        <v>46.933333333333337</v>
      </c>
      <c r="J229" s="23">
        <v>176</v>
      </c>
      <c r="K229" s="42">
        <f t="shared" si="20"/>
        <v>140.80000000000001</v>
      </c>
      <c r="L229" s="44">
        <f t="shared" si="21"/>
        <v>1689.6000000000001</v>
      </c>
    </row>
    <row r="230" spans="1:12" ht="22.5" x14ac:dyDescent="0.2">
      <c r="A230" s="68"/>
      <c r="B230" s="68"/>
      <c r="C230" s="66"/>
      <c r="D230" s="66"/>
      <c r="E230" s="4" t="s">
        <v>168</v>
      </c>
      <c r="F230" s="20" t="s">
        <v>214</v>
      </c>
      <c r="G230" s="35">
        <v>0.8</v>
      </c>
      <c r="H230" s="2">
        <v>36</v>
      </c>
      <c r="I230" s="42">
        <f t="shared" si="19"/>
        <v>46.933333333333337</v>
      </c>
      <c r="J230" s="23">
        <v>176</v>
      </c>
      <c r="K230" s="42">
        <f t="shared" si="20"/>
        <v>140.80000000000001</v>
      </c>
      <c r="L230" s="44">
        <f t="shared" si="21"/>
        <v>1689.6000000000001</v>
      </c>
    </row>
    <row r="231" spans="1:12" ht="22.5" x14ac:dyDescent="0.2">
      <c r="A231" s="68"/>
      <c r="B231" s="68"/>
      <c r="C231" s="66"/>
      <c r="D231" s="66"/>
      <c r="E231" s="4" t="s">
        <v>169</v>
      </c>
      <c r="F231" s="20" t="s">
        <v>214</v>
      </c>
      <c r="G231" s="35">
        <v>0.8</v>
      </c>
      <c r="H231" s="2">
        <v>120</v>
      </c>
      <c r="I231" s="42">
        <f t="shared" si="19"/>
        <v>14.080000000000002</v>
      </c>
      <c r="J231" s="23">
        <v>176</v>
      </c>
      <c r="K231" s="42">
        <f t="shared" si="20"/>
        <v>140.80000000000001</v>
      </c>
      <c r="L231" s="44">
        <f t="shared" si="21"/>
        <v>1689.6000000000001</v>
      </c>
    </row>
    <row r="232" spans="1:12" x14ac:dyDescent="0.2">
      <c r="A232" s="4" t="s">
        <v>14</v>
      </c>
      <c r="B232" s="4" t="s">
        <v>14</v>
      </c>
      <c r="C232" s="66"/>
      <c r="D232" s="66"/>
      <c r="E232" s="58" t="s">
        <v>242</v>
      </c>
      <c r="F232" s="59"/>
      <c r="G232" s="59"/>
      <c r="H232" s="59"/>
      <c r="I232" s="59"/>
      <c r="J232" s="59"/>
      <c r="K232" s="59"/>
      <c r="L232" s="7">
        <f>SUM(L216:L231)</f>
        <v>19430.400000000001</v>
      </c>
    </row>
    <row r="233" spans="1:12" x14ac:dyDescent="0.2">
      <c r="A233" s="57" t="s">
        <v>244</v>
      </c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7">
        <f>L232+L213+L206+L160+L142</f>
        <v>139761.59999999998</v>
      </c>
    </row>
    <row r="234" spans="1:12" ht="33.75" x14ac:dyDescent="0.2">
      <c r="A234" s="5"/>
      <c r="B234" s="5"/>
      <c r="C234" s="5"/>
      <c r="D234" s="5"/>
      <c r="E234" s="6" t="s">
        <v>1</v>
      </c>
      <c r="F234" s="24" t="s">
        <v>211</v>
      </c>
      <c r="G234" s="24" t="s">
        <v>215</v>
      </c>
      <c r="H234" s="5" t="s">
        <v>59</v>
      </c>
      <c r="I234" s="29" t="s">
        <v>230</v>
      </c>
      <c r="J234" s="29" t="s">
        <v>219</v>
      </c>
      <c r="K234" s="29" t="s">
        <v>220</v>
      </c>
      <c r="L234" s="7" t="s">
        <v>216</v>
      </c>
    </row>
    <row r="235" spans="1:12" ht="56.25" x14ac:dyDescent="0.2">
      <c r="A235" s="4"/>
      <c r="B235" s="4"/>
      <c r="C235" s="3" t="s">
        <v>172</v>
      </c>
      <c r="D235" s="3" t="s">
        <v>173</v>
      </c>
      <c r="E235" s="14" t="s">
        <v>174</v>
      </c>
      <c r="F235" s="12" t="s">
        <v>229</v>
      </c>
      <c r="G235" s="37" t="s">
        <v>228</v>
      </c>
      <c r="H235" s="12">
        <v>12</v>
      </c>
      <c r="I235" s="12" t="s">
        <v>245</v>
      </c>
      <c r="J235" s="12">
        <v>176</v>
      </c>
      <c r="K235" s="12" t="s">
        <v>245</v>
      </c>
      <c r="L235" s="13">
        <f>(L233+L106)*5%</f>
        <v>11110.89</v>
      </c>
    </row>
    <row r="236" spans="1:12" x14ac:dyDescent="0.2">
      <c r="A236" s="4"/>
      <c r="B236" s="4"/>
      <c r="C236" s="57" t="s">
        <v>246</v>
      </c>
      <c r="D236" s="57"/>
      <c r="E236" s="57"/>
      <c r="F236" s="57"/>
      <c r="G236" s="57"/>
      <c r="H236" s="57"/>
      <c r="I236" s="57"/>
      <c r="J236" s="57"/>
      <c r="K236" s="57"/>
      <c r="L236" s="7">
        <f>L235</f>
        <v>11110.89</v>
      </c>
    </row>
    <row r="237" spans="1:12" x14ac:dyDescent="0.2">
      <c r="A237" s="57" t="s">
        <v>57</v>
      </c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7">
        <f>L233+L106+L236</f>
        <v>233328.69</v>
      </c>
    </row>
    <row r="239" spans="1:12" x14ac:dyDescent="0.2">
      <c r="L239" s="15"/>
    </row>
    <row r="240" spans="1:12" x14ac:dyDescent="0.2">
      <c r="D240" s="41"/>
    </row>
    <row r="241" spans="4:10" x14ac:dyDescent="0.2">
      <c r="D241" s="41"/>
      <c r="J241" s="40"/>
    </row>
  </sheetData>
  <mergeCells count="142">
    <mergeCell ref="D31:D44"/>
    <mergeCell ref="E44:K44"/>
    <mergeCell ref="C45:L45"/>
    <mergeCell ref="C52:L52"/>
    <mergeCell ref="C54:C82"/>
    <mergeCell ref="D54:D82"/>
    <mergeCell ref="E58:E60"/>
    <mergeCell ref="H58:H60"/>
    <mergeCell ref="H65:H68"/>
    <mergeCell ref="L65:L68"/>
    <mergeCell ref="D111:D142"/>
    <mergeCell ref="F113:F114"/>
    <mergeCell ref="F116:F117"/>
    <mergeCell ref="F118:F119"/>
    <mergeCell ref="L145:L151"/>
    <mergeCell ref="H145:H151"/>
    <mergeCell ref="J113:J114"/>
    <mergeCell ref="K113:K114"/>
    <mergeCell ref="J116:J117"/>
    <mergeCell ref="J118:J119"/>
    <mergeCell ref="J120:J121"/>
    <mergeCell ref="K116:K117"/>
    <mergeCell ref="K118:K119"/>
    <mergeCell ref="K120:K121"/>
    <mergeCell ref="J145:J151"/>
    <mergeCell ref="K145:K151"/>
    <mergeCell ref="L118:L119"/>
    <mergeCell ref="E120:E121"/>
    <mergeCell ref="A233:K233"/>
    <mergeCell ref="A237:K237"/>
    <mergeCell ref="C236:K236"/>
    <mergeCell ref="E223:E224"/>
    <mergeCell ref="H223:H224"/>
    <mergeCell ref="G145:G151"/>
    <mergeCell ref="G220:G222"/>
    <mergeCell ref="G223:G224"/>
    <mergeCell ref="C214:L214"/>
    <mergeCell ref="C161:L161"/>
    <mergeCell ref="C145:C160"/>
    <mergeCell ref="D145:D160"/>
    <mergeCell ref="C107:L107"/>
    <mergeCell ref="C108:L108"/>
    <mergeCell ref="I113:I114"/>
    <mergeCell ref="I116:I117"/>
    <mergeCell ref="I118:I119"/>
    <mergeCell ref="L223:L224"/>
    <mergeCell ref="E220:E222"/>
    <mergeCell ref="H220:H222"/>
    <mergeCell ref="L220:L222"/>
    <mergeCell ref="F220:F222"/>
    <mergeCell ref="F223:F224"/>
    <mergeCell ref="C109:L109"/>
    <mergeCell ref="I120:I121"/>
    <mergeCell ref="I145:I151"/>
    <mergeCell ref="J220:J222"/>
    <mergeCell ref="I220:I222"/>
    <mergeCell ref="J223:J224"/>
    <mergeCell ref="I223:I224"/>
    <mergeCell ref="K223:K224"/>
    <mergeCell ref="K220:K222"/>
    <mergeCell ref="F120:F121"/>
    <mergeCell ref="F145:F151"/>
    <mergeCell ref="C143:L143"/>
    <mergeCell ref="C111:C142"/>
    <mergeCell ref="H120:H121"/>
    <mergeCell ref="L120:L121"/>
    <mergeCell ref="L113:L114"/>
    <mergeCell ref="E116:E117"/>
    <mergeCell ref="H116:H117"/>
    <mergeCell ref="L116:L117"/>
    <mergeCell ref="E113:E114"/>
    <mergeCell ref="H113:H114"/>
    <mergeCell ref="E118:E119"/>
    <mergeCell ref="G113:G114"/>
    <mergeCell ref="G116:G117"/>
    <mergeCell ref="G118:G119"/>
    <mergeCell ref="G120:G121"/>
    <mergeCell ref="H118:H119"/>
    <mergeCell ref="C106:K106"/>
    <mergeCell ref="F58:F60"/>
    <mergeCell ref="F61:F64"/>
    <mergeCell ref="F65:F68"/>
    <mergeCell ref="G58:G60"/>
    <mergeCell ref="I61:I64"/>
    <mergeCell ref="I65:I68"/>
    <mergeCell ref="C83:L83"/>
    <mergeCell ref="G61:G64"/>
    <mergeCell ref="G65:G68"/>
    <mergeCell ref="J58:J60"/>
    <mergeCell ref="K58:K60"/>
    <mergeCell ref="J61:J64"/>
    <mergeCell ref="K61:K64"/>
    <mergeCell ref="J65:J68"/>
    <mergeCell ref="K65:K68"/>
    <mergeCell ref="C11:L11"/>
    <mergeCell ref="C13:C28"/>
    <mergeCell ref="D13:D28"/>
    <mergeCell ref="C47:C51"/>
    <mergeCell ref="D47:D51"/>
    <mergeCell ref="C105:L105"/>
    <mergeCell ref="C85:C104"/>
    <mergeCell ref="D85:D104"/>
    <mergeCell ref="L61:L64"/>
    <mergeCell ref="E18:E22"/>
    <mergeCell ref="H18:H22"/>
    <mergeCell ref="L18:L22"/>
    <mergeCell ref="E82:K82"/>
    <mergeCell ref="L58:L60"/>
    <mergeCell ref="E61:E64"/>
    <mergeCell ref="F18:F22"/>
    <mergeCell ref="G18:G22"/>
    <mergeCell ref="I18:I22"/>
    <mergeCell ref="I58:I60"/>
    <mergeCell ref="E65:E68"/>
    <mergeCell ref="J18:J22"/>
    <mergeCell ref="K18:K22"/>
    <mergeCell ref="C29:L29"/>
    <mergeCell ref="C31:C44"/>
    <mergeCell ref="C1:L1"/>
    <mergeCell ref="C2:L2"/>
    <mergeCell ref="E104:K104"/>
    <mergeCell ref="E51:K51"/>
    <mergeCell ref="E232:K232"/>
    <mergeCell ref="E160:K160"/>
    <mergeCell ref="E142:K142"/>
    <mergeCell ref="E206:K206"/>
    <mergeCell ref="E213:K213"/>
    <mergeCell ref="E28:K28"/>
    <mergeCell ref="C163:C206"/>
    <mergeCell ref="D163:D206"/>
    <mergeCell ref="C207:L207"/>
    <mergeCell ref="C209:C213"/>
    <mergeCell ref="D209:D213"/>
    <mergeCell ref="C216:C232"/>
    <mergeCell ref="D216:D232"/>
    <mergeCell ref="A3:L3"/>
    <mergeCell ref="A5:A231"/>
    <mergeCell ref="B5:B231"/>
    <mergeCell ref="C5:C10"/>
    <mergeCell ref="D5:D10"/>
    <mergeCell ref="E10:K10"/>
    <mergeCell ref="H61:H64"/>
  </mergeCells>
  <pageMargins left="0.25" right="0.25" top="0.75" bottom="0.75" header="0.3" footer="0.3"/>
  <pageSetup scale="60" fitToHeight="0" orientation="landscape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Item 1</vt:lpstr>
      <vt:lpstr>Item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Americo Arantes Ferreira Nogueira</dc:creator>
  <cp:lastModifiedBy>Sebastião Figueiredo de Morais Filho</cp:lastModifiedBy>
  <cp:lastPrinted>2021-08-16T14:21:49Z</cp:lastPrinted>
  <dcterms:created xsi:type="dcterms:W3CDTF">2021-06-28T14:25:36Z</dcterms:created>
  <dcterms:modified xsi:type="dcterms:W3CDTF">2022-05-16T18:19:47Z</dcterms:modified>
</cp:coreProperties>
</file>