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1" firstSheet="0" showHorizontalScroll="true" showSheetTabs="true" showVerticalScroll="true" tabRatio="450" windowHeight="8192" windowWidth="16384" xWindow="0" yWindow="0"/>
  </bookViews>
  <sheets>
    <sheet name="Cadastro" sheetId="1" state="visible" r:id="rId2"/>
    <sheet name="Exemplo" sheetId="2" state="visible" r:id="rId3"/>
    <sheet name="Mês" sheetId="3" state="visible" r:id="rId4"/>
    <sheet name="Minuta" sheetId="4" state="hidden" r:id="rId5"/>
  </sheets>
  <definedNames>
    <definedName function="false" hidden="true" localSheetId="1" name="_xlnm._FilterDatabase" vbProcedure="false">Exemplo!$A$3:$O$85</definedName>
    <definedName function="false" hidden="false" localSheetId="1" name="_xlnm._FilterDatabase" vbProcedure="false">Exemplo!$A$3:$O$85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<sst xmlns="http://schemas.openxmlformats.org/spreadsheetml/2006/main" count="418" uniqueCount="71">
  <si>
    <t>Tipo de Equipamento</t>
  </si>
  <si>
    <t>Descrição</t>
  </si>
  <si>
    <t>Franquia Mono</t>
  </si>
  <si>
    <t>Franquia Color</t>
  </si>
  <si>
    <t>VALOR Franquia</t>
  </si>
  <si>
    <t>Software</t>
  </si>
  <si>
    <t>ÓRGÃO</t>
  </si>
  <si>
    <t>Pagina Excedente</t>
  </si>
  <si>
    <t>Tipo I</t>
  </si>
  <si>
    <t>Monocromática</t>
  </si>
  <si>
    <t>-</t>
  </si>
  <si>
    <t>Não</t>
  </si>
  <si>
    <t>CGU-GO</t>
  </si>
  <si>
    <t>Mono</t>
  </si>
  <si>
    <t>Tipo I com operador</t>
  </si>
  <si>
    <t>Sim</t>
  </si>
  <si>
    <t>CGU-TO</t>
  </si>
  <si>
    <t>Color</t>
  </si>
  <si>
    <t>Tipo II</t>
  </si>
  <si>
    <t>DRF-Goi</t>
  </si>
  <si>
    <t>Tipo III</t>
  </si>
  <si>
    <t>Hibrida</t>
  </si>
  <si>
    <t>GRA-GO/TO</t>
  </si>
  <si>
    <t>Tipo IV</t>
  </si>
  <si>
    <t>Scanner</t>
  </si>
  <si>
    <t>ilimitada</t>
  </si>
  <si>
    <t>PFN-GO</t>
  </si>
  <si>
    <t>Troca</t>
  </si>
  <si>
    <t>PFN-TO</t>
  </si>
  <si>
    <t>SPU-GO</t>
  </si>
  <si>
    <t>SPU-TO</t>
  </si>
  <si>
    <t>SRT-GO</t>
  </si>
  <si>
    <t>SRT-TO</t>
  </si>
  <si>
    <t>Passiveis de alteração</t>
  </si>
  <si>
    <t>PRETO</t>
  </si>
  <si>
    <t>COLOR</t>
  </si>
  <si>
    <t>TIPO DE MÁQUINA</t>
  </si>
  <si>
    <t>DESCRIÇÃO</t>
  </si>
  <si>
    <t>FRANQUIA Mono</t>
  </si>
  <si>
    <t>FRANQUIA Color</t>
  </si>
  <si>
    <t>VALOR FRANQUIA</t>
  </si>
  <si>
    <t>Número de Série</t>
  </si>
  <si>
    <t>Modelo</t>
  </si>
  <si>
    <t>IP</t>
  </si>
  <si>
    <t>ÓRGÃO - UGR</t>
  </si>
  <si>
    <t>LOCAL</t>
  </si>
  <si>
    <t>Data da Leitura</t>
  </si>
  <si>
    <t>Leitura Inicial</t>
  </si>
  <si>
    <t>Leitura Final</t>
  </si>
  <si>
    <t>Cópias do mês Preto</t>
  </si>
  <si>
    <t>Cópias do mês Color</t>
  </si>
  <si>
    <t>xxxxxxxxx</t>
  </si>
  <si>
    <t>xxxxxxx</t>
  </si>
  <si>
    <t>TOTAL FRANQUIA</t>
  </si>
  <si>
    <t>VALOR PÁGINA EXCEDENTE</t>
  </si>
  <si>
    <t>TOTAL GERAL IMPRESSÕES/CÓPIAS</t>
  </si>
  <si>
    <t>DIFERENÇA FRANQUIA</t>
  </si>
  <si>
    <t>VALOR TOTAL A SER PAGO</t>
  </si>
  <si>
    <t>ÒRGÃO</t>
  </si>
  <si>
    <t>Cópias Mono</t>
  </si>
  <si>
    <t>Excedente</t>
  </si>
  <si>
    <t>Percentual Excedente</t>
  </si>
  <si>
    <t>Valor a pagar Extra Mono</t>
  </si>
  <si>
    <t>Cópias Color</t>
  </si>
  <si>
    <t>Valor a pagar Extra Color</t>
  </si>
  <si>
    <t>Valor Total Extra</t>
  </si>
  <si>
    <t>Softwares</t>
  </si>
  <si>
    <t>Valor Total Franquia</t>
  </si>
  <si>
    <t>Quantidade</t>
  </si>
  <si>
    <t>Valor Total à pagar</t>
  </si>
  <si>
    <t>Quantidade/Preço</t>
  </si>
</sst>
</file>

<file path=xl/styles.xml><?xml version="1.0" encoding="utf-8"?>
<styleSheet xmlns="http://schemas.openxmlformats.org/spreadsheetml/2006/main">
  <numFmts count="10">
    <numFmt formatCode="GENERAL" numFmtId="164"/>
    <numFmt formatCode="[$R$-416]\ #,##0.00;[RED]\-[$R$-416]\ #,##0.00" numFmtId="165"/>
    <numFmt formatCode="_-&quot;R$&quot;* #,##0.00_-;&quot;-R$&quot;* #,##0.00_-;_-&quot;R$&quot;* \-??_-;_-@_-" numFmtId="166"/>
    <numFmt formatCode="\ #,##0.00\ ;\-#,##0.00\ ;&quot; -&quot;00\ ;\ @\ " numFmtId="167"/>
    <numFmt formatCode="\ #,##0\ ;\-#,##0\ ;&quot; -&quot;00\ ;\ @\ " numFmtId="168"/>
    <numFmt formatCode="D/M/YYYY" numFmtId="169"/>
    <numFmt formatCode="#,##0" numFmtId="170"/>
    <numFmt formatCode="#,##0.00\ ;&quot; (&quot;#,##0.00\);&quot; -&quot;#\ ;@\ " numFmtId="171"/>
    <numFmt formatCode="DD/MM/YY" numFmtId="172"/>
    <numFmt formatCode="0%" numFmtId="173"/>
  </numFmts>
  <fonts count="19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rgb="FF000000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6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sz val="8"/>
      <color rgb="FF000000"/>
      <name val="Arial1"/>
      <family val="0"/>
      <charset val="1"/>
    </font>
    <font>
      <b val="true"/>
      <sz val="8"/>
      <color rgb="FF000000"/>
      <name val="Arial"/>
      <family val="2"/>
      <charset val="1"/>
    </font>
    <font>
      <b val="true"/>
      <sz val="6"/>
      <color rgb="FF0000FF"/>
      <name val="Arial"/>
      <family val="2"/>
      <charset val="1"/>
    </font>
    <font>
      <sz val="6"/>
      <color rgb="FF000000"/>
      <name val="Arial1"/>
      <family val="0"/>
      <charset val="1"/>
    </font>
    <font>
      <b val="true"/>
      <sz val="6"/>
      <name val="Arial"/>
      <family val="2"/>
      <charset val="1"/>
    </font>
    <font>
      <b val="true"/>
      <sz val="8"/>
      <color rgb="FF000000"/>
      <name val="Arial1"/>
      <family val="0"/>
      <charset val="1"/>
    </font>
    <font>
      <b val="true"/>
      <sz val="11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808080"/>
        <bgColor rgb="FF999999"/>
      </patternFill>
    </fill>
    <fill>
      <patternFill patternType="solid">
        <fgColor rgb="FFDAE3F3"/>
        <bgColor rgb="FFE6E6E6"/>
      </patternFill>
    </fill>
    <fill>
      <patternFill patternType="solid">
        <fgColor rgb="FF0D0D0D"/>
        <bgColor rgb="FF000000"/>
      </patternFill>
    </fill>
    <fill>
      <patternFill patternType="solid">
        <fgColor rgb="FF999999"/>
        <bgColor rgb="FF808080"/>
      </patternFill>
    </fill>
    <fill>
      <patternFill patternType="solid">
        <fgColor rgb="FFD9D9D9"/>
        <bgColor rgb="FFDAE3F3"/>
      </patternFill>
    </fill>
    <fill>
      <patternFill patternType="solid">
        <fgColor rgb="FFF8CBAD"/>
        <bgColor rgb="FFD9D9D9"/>
      </patternFill>
    </fill>
    <fill>
      <patternFill patternType="solid">
        <fgColor rgb="FFFF0000"/>
        <bgColor rgb="FF993300"/>
      </patternFill>
    </fill>
    <fill>
      <patternFill patternType="solid">
        <fgColor rgb="FF00B050"/>
        <bgColor rgb="FF008080"/>
      </patternFill>
    </fill>
    <fill>
      <patternFill patternType="solid">
        <fgColor rgb="FFE6E6E6"/>
        <bgColor rgb="FFDAE3F3"/>
      </patternFill>
    </fill>
    <fill>
      <patternFill patternType="solid">
        <fgColor rgb="FFF2F2F2"/>
        <bgColor rgb="FFE6E6E6"/>
      </patternFill>
    </fill>
  </fills>
  <borders count="11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/>
      <right/>
      <top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/>
      <right style="thin"/>
      <top style="thin"/>
      <bottom style="thin"/>
      <diagonal/>
    </border>
    <border diagonalDown="false" diagonalUp="false">
      <left style="thin"/>
      <right/>
      <top style="thin"/>
      <bottom/>
      <diagonal/>
    </border>
    <border diagonalDown="false" diagonalUp="false">
      <left style="thin"/>
      <right style="thin"/>
      <top/>
      <bottom/>
      <diagonal/>
    </border>
    <border diagonalDown="false" diagonalUp="false">
      <left style="thin"/>
      <right/>
      <top/>
      <bottom style="thin"/>
      <diagonal/>
    </border>
  </borders>
  <cellStyleXfs count="25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true" applyBorder="true" applyFont="true" applyProtection="true" borderId="0" fillId="0" fontId="0" numFmtId="167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41"/>
    <xf applyAlignment="true" applyBorder="true" applyFont="true" applyProtection="true" borderId="0" fillId="0" fontId="0" numFmtId="166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42"/>
    <xf applyAlignment="true" applyBorder="true" applyFont="true" applyProtection="true" borderId="0" fillId="0" fontId="0" numFmtId="17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>
      <alignment horizontal="center" indent="0" shrinkToFit="false" textRotation="90" vertical="bottom" wrapText="false"/>
      <protection hidden="false" locked="true"/>
    </xf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5">
      <alignment horizontal="general" indent="0" shrinkToFit="false" textRotation="0" vertical="bottom" wrapText="false"/>
      <protection hidden="false" locked="true"/>
    </xf>
  </cellStyleXfs>
  <cellXfs count="157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6" xfId="17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0" numFmtId="164" xfId="0">
      <alignment horizontal="center" indent="0" shrinkToFit="false" textRotation="0" vertical="bottom" wrapText="false"/>
      <protection hidden="false" locked="true"/>
    </xf>
    <xf applyAlignment="false" applyBorder="false" applyFont="false" applyProtection="false" borderId="0" fillId="2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2" fontId="0" numFmtId="166" xfId="17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3" fontId="0" numFmtId="166" xfId="17">
      <alignment horizontal="general" indent="0" shrinkToFit="false" textRotation="0" vertical="bottom" wrapText="false"/>
      <protection hidden="false" locked="fals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" fillId="3" fontId="0" numFmtId="164" xfId="0">
      <alignment horizontal="general" indent="0" shrinkToFit="false" textRotation="0" vertical="bottom" wrapText="false"/>
      <protection hidden="false" locked="false"/>
    </xf>
    <xf applyAlignment="false" applyBorder="false" applyFont="true" applyProtection="false" borderId="0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0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" fillId="0" fontId="6" numFmtId="168" xfId="15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" fillId="0" fontId="6" numFmtId="166" xfId="17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0" fontId="6" numFmtId="169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3" fillId="4" fontId="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3" fillId="0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5" fontId="8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5" fillId="5" fontId="8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" fillId="5" fontId="8" numFmtId="168" xfId="15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" fillId="5" fontId="8" numFmtId="166" xfId="17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3" fillId="5" fontId="8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3" fillId="5" fontId="8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3" fillId="5" fontId="8" numFmtId="169" xfId="0">
      <alignment horizontal="center" indent="0" shrinkToFit="false" textRotation="0" vertical="center" wrapText="true"/>
      <protection hidden="false" locked="true"/>
    </xf>
    <xf applyAlignment="true" applyBorder="false" applyFont="false" applyProtection="false" borderId="0" fillId="0" fontId="0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1" fillId="0" fontId="9" numFmtId="164" xfId="0">
      <alignment horizontal="center" indent="0" shrinkToFit="false" textRotation="0" vertical="bottom" wrapText="true"/>
      <protection hidden="false" locked="false"/>
    </xf>
    <xf applyAlignment="true" applyBorder="true" applyFont="true" applyProtection="false" borderId="1" fillId="0" fontId="9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1" fillId="0" fontId="9" numFmtId="168" xfId="15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1" fillId="0" fontId="9" numFmtId="166" xfId="17">
      <alignment horizontal="center" indent="0" shrinkToFit="false" textRotation="0" vertical="bottom" wrapText="true"/>
      <protection hidden="false" locked="true"/>
    </xf>
    <xf applyAlignment="false" applyBorder="true" applyFont="true" applyProtection="true" borderId="1" fillId="0" fontId="1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0" fontId="11" numFmtId="164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1" fillId="0" fontId="12" numFmtId="164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1" fillId="0" fontId="9" numFmtId="164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" fillId="0" fontId="9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1" fillId="0" fontId="9" numFmtId="169" xfId="0">
      <alignment horizontal="center" indent="0" shrinkToFit="false" textRotation="0" vertical="top" wrapText="true"/>
      <protection hidden="false" locked="false"/>
    </xf>
    <xf applyAlignment="true" applyBorder="true" applyFont="true" applyProtection="true" borderId="1" fillId="6" fontId="9" numFmtId="170" xfId="0">
      <alignment horizontal="right" indent="0" shrinkToFit="false" textRotation="0" vertical="top" wrapText="true"/>
      <protection hidden="false" locked="false"/>
    </xf>
    <xf applyAlignment="true" applyBorder="true" applyFont="true" applyProtection="true" borderId="1" fillId="7" fontId="9" numFmtId="170" xfId="0">
      <alignment horizontal="right" indent="0" shrinkToFit="false" textRotation="0" vertical="top" wrapText="true"/>
      <protection hidden="false" locked="false"/>
    </xf>
    <xf applyAlignment="true" applyBorder="true" applyFont="true" applyProtection="true" borderId="1" fillId="0" fontId="13" numFmtId="164" xfId="0">
      <alignment horizontal="center" indent="0" shrinkToFit="false" textRotation="0" vertical="top" wrapText="true"/>
      <protection hidden="false" locked="false"/>
    </xf>
    <xf applyAlignment="true" applyBorder="true" applyFont="true" applyProtection="true" borderId="1" fillId="0" fontId="13" numFmtId="164" xfId="0">
      <alignment horizontal="center" indent="0" shrinkToFit="false" textRotation="0" vertical="bottom" wrapText="true"/>
      <protection hidden="false" locked="false"/>
    </xf>
    <xf applyAlignment="true" applyBorder="true" applyFont="true" applyProtection="true" borderId="1" fillId="0" fontId="13" numFmtId="164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" fillId="8" fontId="8" numFmtId="164" xfId="0">
      <alignment horizontal="center" indent="0" shrinkToFit="false" textRotation="0" vertical="bottom" wrapText="true"/>
      <protection hidden="false" locked="false"/>
    </xf>
    <xf applyAlignment="true" applyBorder="true" applyFont="true" applyProtection="true" borderId="1" fillId="8" fontId="8" numFmtId="168" xfId="15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1" fillId="8" fontId="14" numFmtId="166" xfId="17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1" fillId="9" fontId="9" numFmtId="164" xfId="0">
      <alignment horizontal="center" indent="0" shrinkToFit="false" textRotation="0" vertical="bottom" wrapText="true"/>
      <protection hidden="false" locked="false"/>
    </xf>
    <xf applyAlignment="true" applyBorder="true" applyFont="true" applyProtection="true" borderId="1" fillId="0" fontId="13" numFmtId="164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1" fillId="0" fontId="15" numFmtId="164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1" fillId="0" fontId="11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1" fillId="0" fontId="15" numFmtId="164" xfId="22">
      <alignment horizontal="center" indent="0" shrinkToFit="false" textRotation="0" vertical="top" wrapText="true"/>
      <protection hidden="false" locked="false"/>
    </xf>
    <xf applyAlignment="true" applyBorder="true" applyFont="true" applyProtection="true" borderId="1" fillId="0" fontId="12" numFmtId="171" xfId="15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1" fillId="0" fontId="9" numFmtId="172" xfId="0">
      <alignment horizontal="center" indent="0" shrinkToFit="false" textRotation="0" vertical="top" wrapText="true"/>
      <protection hidden="false" locked="false"/>
    </xf>
    <xf applyAlignment="true" applyBorder="true" applyFont="true" applyProtection="true" borderId="1" fillId="0" fontId="12" numFmtId="164" xfId="0">
      <alignment horizontal="center" indent="0" shrinkToFit="false" textRotation="0" vertical="bottom" wrapText="true"/>
      <protection hidden="false" locked="false"/>
    </xf>
    <xf applyAlignment="true" applyBorder="true" applyFont="true" applyProtection="true" borderId="1" fillId="0" fontId="9" numFmtId="170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1" fillId="0" fontId="9" numFmtId="164" xfId="0">
      <alignment horizontal="center" indent="0" shrinkToFit="false" textRotation="0" vertical="bottom" wrapText="false"/>
      <protection hidden="false" locked="false"/>
    </xf>
    <xf applyAlignment="false" applyBorder="true" applyFont="false" applyProtection="false" borderId="6" fillId="1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10" fontId="0" numFmtId="168" xfId="1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10" fontId="0" numFmtId="166" xfId="17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6" fillId="10" fontId="0" numFmtId="169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10" fontId="8" numFmtId="170" xfId="0">
      <alignment horizontal="right" indent="0" shrinkToFit="false" textRotation="0" vertical="top" wrapText="true"/>
      <protection hidden="false" locked="false"/>
    </xf>
    <xf applyAlignment="false" applyBorder="true" applyFont="false" applyProtection="false" borderId="1" fillId="5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5" fontId="0" numFmtId="168" xfId="1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5" fontId="0" numFmtId="166" xfId="17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4" fillId="5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0" fillId="0" fontId="0" numFmtId="169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4" fillId="5" fontId="0" numFmtId="168" xfId="1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7" fillId="5" fontId="0" numFmtId="168" xfId="15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3" fillId="5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7" fillId="5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5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" fillId="11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11" fontId="0" numFmtId="168" xfId="1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11" fontId="0" numFmtId="166" xfId="17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6" fillId="11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9" fillId="11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9" fillId="11" fontId="0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5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5" fontId="16" numFmtId="168" xfId="15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4" fillId="5" fontId="16" numFmtId="166" xfId="17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3" fillId="5" fontId="0" numFmtId="168" xfId="1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4" fillId="5" fontId="0" numFmtId="166" xfId="17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5" fontId="16" numFmtId="166" xfId="17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7" fillId="5" fontId="16" numFmtId="166" xfId="17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3" fillId="5" fontId="16" numFmtId="168" xfId="15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0" numFmtId="168" xfId="1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7" fillId="5" fontId="16" numFmtId="168" xfId="15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1" fillId="5" fontId="0" numFmtId="164" xfId="0">
      <alignment horizontal="left" indent="0" shrinkToFit="false" textRotation="0" vertical="bottom" wrapText="false"/>
      <protection hidden="false" locked="true"/>
    </xf>
    <xf applyAlignment="true" applyBorder="false" applyFont="true" applyProtection="false" borderId="0" fillId="0" fontId="17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0" fillId="0" fontId="17" numFmtId="168" xfId="15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0" fillId="0" fontId="17" numFmtId="166" xfId="17">
      <alignment horizontal="left" indent="0" shrinkToFit="false" textRotation="0" vertical="center" wrapText="false"/>
      <protection hidden="false" locked="true"/>
    </xf>
    <xf applyAlignment="true" applyBorder="true" applyFont="true" applyProtection="false" borderId="1" fillId="2" fontId="1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" fillId="0" fontId="1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" fillId="0" fontId="1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" fillId="2" fontId="16" numFmtId="164" xfId="0">
      <alignment horizontal="center" indent="0" shrinkToFit="false" textRotation="0" vertical="center" wrapText="true"/>
      <protection hidden="false" locked="true"/>
    </xf>
    <xf applyAlignment="true" applyBorder="false" applyFont="true" applyProtection="false" borderId="0" fillId="0" fontId="16" numFmtId="164" xfId="0">
      <alignment horizontal="center" indent="0" shrinkToFit="false" textRotation="0" vertical="center" wrapText="true"/>
      <protection hidden="false" locked="true"/>
    </xf>
    <xf applyAlignment="false" applyBorder="true" applyFont="true" applyProtection="false" borderId="1" fillId="2" fontId="16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0" fontId="16" numFmtId="170" xfId="15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1" fillId="0" fontId="0" numFmtId="170" xfId="1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0" fontId="0" numFmtId="173" xfId="19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1" fillId="0" fontId="16" numFmtId="166" xfId="17">
      <alignment horizontal="left" indent="0" shrinkToFit="false" textRotation="0" vertical="center" wrapText="false"/>
      <protection hidden="false" locked="true"/>
    </xf>
    <xf applyAlignment="false" applyBorder="true" applyFont="true" applyProtection="false" borderId="1" fillId="2" fontId="16" numFmtId="166" xfId="0">
      <alignment horizontal="general" indent="0" shrinkToFit="false" textRotation="0" vertical="bottom" wrapText="false"/>
      <protection hidden="false" locked="true"/>
    </xf>
    <xf applyAlignment="true" applyBorder="false" applyFont="false" applyProtection="false" borderId="0" fillId="0" fontId="0" numFmtId="164" xfId="0">
      <alignment horizontal="center" indent="0" shrinkToFit="false" textRotation="0" vertical="center" wrapText="false"/>
      <protection hidden="false" locked="true"/>
    </xf>
    <xf applyAlignment="false" applyBorder="false" applyFont="true" applyProtection="false" borderId="0" fillId="0" fontId="16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7" fillId="2" fontId="1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" fillId="0" fontId="1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0" fillId="2" fontId="16" numFmtId="164" xfId="0">
      <alignment horizontal="center" indent="0" shrinkToFit="false" textRotation="0" vertical="center" wrapText="true"/>
      <protection hidden="false" locked="true"/>
    </xf>
    <xf applyAlignment="true" applyBorder="false" applyFont="true" applyProtection="false" borderId="0" fillId="0" fontId="1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1" fillId="0" fontId="0" numFmtId="168" xfId="1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0" fontId="0" numFmtId="166" xfId="17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2" fontId="16" numFmtId="166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0" fontId="16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" fillId="2" fontId="16" numFmtId="168" xfId="15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" fillId="2" fontId="16" numFmtId="166" xfId="17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6" numFmtId="168" xfId="1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6" numFmtId="166" xfId="17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2" fillId="0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" fillId="0" fontId="6" numFmtId="169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" fillId="4" fontId="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" fillId="0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4" fillId="5" fontId="8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" fillId="5" fontId="8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" fillId="5" fontId="8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" fillId="5" fontId="8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" fillId="5" fontId="8" numFmtId="169" xfId="0">
      <alignment horizontal="center" indent="0" shrinkToFit="false" textRotation="0" vertical="center" wrapText="true"/>
      <protection hidden="false" locked="true"/>
    </xf>
    <xf applyAlignment="true" applyBorder="false" applyFont="false" applyProtection="true" borderId="0" fillId="0" fontId="0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1" fillId="0" fontId="9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1" fillId="6" fontId="9" numFmtId="170" xfId="0">
      <alignment horizontal="right" indent="0" shrinkToFit="false" textRotation="0" vertical="top" wrapText="true"/>
      <protection hidden="false" locked="true"/>
    </xf>
    <xf applyAlignment="true" applyBorder="true" applyFont="true" applyProtection="true" borderId="1" fillId="7" fontId="9" numFmtId="170" xfId="0">
      <alignment horizontal="right" indent="0" shrinkToFit="false" textRotation="0" vertical="top" wrapText="true"/>
      <protection hidden="false" locked="true"/>
    </xf>
    <xf applyAlignment="false" applyBorder="true" applyFont="false" applyProtection="true" borderId="6" fillId="1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6" fillId="10" fontId="0" numFmtId="169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10" fontId="8" numFmtId="170" xfId="0">
      <alignment horizontal="right" indent="0" shrinkToFit="false" textRotation="0" vertical="top" wrapText="true"/>
      <protection hidden="false" locked="true"/>
    </xf>
    <xf applyAlignment="false" applyBorder="true" applyFont="false" applyProtection="true" borderId="1" fillId="5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4" fillId="5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0" fillId="0" fontId="0" numFmtId="169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" fillId="11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6" fillId="11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9" fillId="11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9" fillId="11" fontId="0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true" borderId="1" fillId="5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5" fontId="0" numFmtId="164" xfId="0">
      <alignment horizontal="left" indent="0" shrinkToFit="false" textRotation="0" vertical="bottom" wrapText="false"/>
      <protection hidden="false" locked="true"/>
    </xf>
    <xf applyAlignment="true" applyBorder="false" applyFont="true" applyProtection="true" borderId="0" fillId="0" fontId="17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1" fillId="2" fontId="1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" fillId="0" fontId="1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" fillId="0" fontId="1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" fillId="2" fontId="16" numFmtId="164" xfId="0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16" numFmtId="164" xfId="0">
      <alignment horizontal="center" indent="0" shrinkToFit="false" textRotation="0" vertical="center" wrapText="true"/>
      <protection hidden="false" locked="true"/>
    </xf>
    <xf applyAlignment="false" applyBorder="true" applyFont="true" applyProtection="true" borderId="1" fillId="2" fontId="16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true" borderId="1" fillId="2" fontId="16" numFmtId="166" xfId="0">
      <alignment horizontal="general" indent="0" shrinkToFit="false" textRotation="0" vertical="bottom" wrapText="false"/>
      <protection hidden="false" locked="true"/>
    </xf>
    <xf applyAlignment="true" applyBorder="false" applyFont="false" applyProtection="true" borderId="0" fillId="0" fontId="0" numFmtId="164" xfId="0">
      <alignment horizontal="center" indent="0" shrinkToFit="false" textRotation="0" vertical="center" wrapText="false"/>
      <protection hidden="false" locked="true"/>
    </xf>
    <xf applyAlignment="false" applyBorder="false" applyFont="true" applyProtection="true" borderId="0" fillId="0" fontId="16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7" fillId="2" fontId="1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" fillId="0" fontId="1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10" fillId="2" fontId="16" numFmtId="164" xfId="0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16" numFmtId="164" xfId="0">
      <alignment horizontal="center" indent="0" shrinkToFit="false" textRotation="0" vertical="center" wrapText="false"/>
      <protection hidden="false" locked="true"/>
    </xf>
    <xf applyAlignment="false" applyBorder="true" applyFont="false" applyProtection="true" borderId="1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true" borderId="0" fillId="2" fontId="16" numFmtId="166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0" fontId="16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" fillId="0" fontId="16" numFmtId="168" xfId="15">
      <alignment horizontal="left" indent="0" shrinkToFit="false" textRotation="0" vertical="center" wrapText="false"/>
      <protection hidden="false" locked="true"/>
    </xf>
    <xf applyAlignment="true" applyBorder="false" applyFont="true" applyProtection="true" borderId="0" fillId="2" fontId="16" numFmtId="164" xfId="0">
      <alignment horizontal="center" indent="0" shrinkToFit="false" textRotation="0" vertical="center" wrapText="true"/>
      <protection hidden="false" locked="true"/>
    </xf>
  </cellXfs>
  <cellStyles count="11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Heading 1" xfId="20"/>
    <cellStyle builtinId="54" customBuiltin="true" name="Heading1 1" xfId="21"/>
    <cellStyle builtinId="54" customBuiltin="true" name="Normal 2 2" xfId="22"/>
    <cellStyle builtinId="54" customBuiltin="true" name="Result 1" xfId="23"/>
    <cellStyle builtinId="54" customBuiltin="true" name="Result2 1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6E6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00B050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1</xdr:col>
      <xdr:colOff>737640</xdr:colOff>
      <xdr:row>55</xdr:row>
      <xdr:rowOff>86400</xdr:rowOff>
    </xdr:from>
    <xdr:to>
      <xdr:col>2</xdr:col>
      <xdr:colOff>1147680</xdr:colOff>
      <xdr:row>56</xdr:row>
      <xdr:rowOff>171720</xdr:rowOff>
    </xdr:to>
    <xdr:sp>
      <xdr:nvSpPr>
        <xdr:cNvPr id="0" name="CustomShape 1"/>
        <xdr:cNvSpPr/>
      </xdr:nvSpPr>
      <xdr:spPr>
        <a:xfrm>
          <a:off x="1898280" y="10106640"/>
          <a:ext cx="1570680" cy="266040"/>
        </a:xfrm>
        <a:prstGeom prst="borderCallout2">
          <a:avLst>
            <a:gd fmla="val 18750" name="adj1"/>
            <a:gd fmla="val -8333" name="adj2"/>
            <a:gd fmla="val 18750" name="adj3"/>
            <a:gd fmla="val -16667" name="adj4"/>
            <a:gd fmla="val -312530" name="adj5"/>
            <a:gd fmla="val -53196" name="adj6"/>
          </a:avLst>
        </a:prstGeom>
        <a:solidFill>
          <a:srgbClr val="fbe5d6"/>
        </a:solidFill>
        <a:ln w="12600">
          <a:solidFill>
            <a:srgbClr val="43729d"/>
          </a:solidFill>
          <a:miter/>
        </a:ln>
      </xdr:spPr>
      <xdr:txBody>
        <a:bodyPr bIns="45000" lIns="90000" rIns="90000" tIns="45000"/>
        <a:p>
          <a:pPr>
            <a:lnSpc>
              <a:spcPct val="100000"/>
            </a:lnSpc>
          </a:pPr>
          <a:r>
            <a:rPr lang="pt-BR" sz="1100">
              <a:solidFill>
                <a:srgbClr val="000000"/>
              </a:solidFill>
              <a:latin typeface="Calibri"/>
            </a:rPr>
            <a:t>Troca de equipamentos</a:t>
          </a:r>
          <a:endParaRPr/>
        </a:p>
      </xdr:txBody>
    </xdr:sp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E3" activeCellId="0" pane="topLeft" sqref="E3"/>
    </sheetView>
  </sheetViews>
  <sheetFormatPr defaultRowHeight="14.25"/>
  <cols>
    <col collapsed="false" hidden="false" max="1" min="1" style="0" width="20.7488372093023"/>
    <col collapsed="false" hidden="false" max="2" min="2" style="0" width="14.9953488372093"/>
    <col collapsed="false" hidden="false" max="3" min="3" style="0" width="16.1302325581395"/>
    <col collapsed="false" hidden="false" max="4" min="4" style="0" width="14.6186046511628"/>
    <col collapsed="false" hidden="false" max="5" min="5" style="0" width="16.1302325581395"/>
    <col collapsed="false" hidden="false" max="6" min="6" style="0" width="12.246511627907"/>
    <col collapsed="false" hidden="false" max="1025" min="7" style="0" width="8.66511627906977"/>
  </cols>
  <sheetData>
    <row collapsed="false" customFormat="false" customHeight="false" hidden="false" ht="14.25" outlineLevel="0" r="1">
      <c r="A1" s="0" t="s">
        <v>0</v>
      </c>
      <c r="B1" s="0" t="s">
        <v>1</v>
      </c>
      <c r="C1" s="0" t="s">
        <v>2</v>
      </c>
      <c r="D1" s="0" t="s">
        <v>3</v>
      </c>
      <c r="E1" s="1" t="s">
        <v>4</v>
      </c>
      <c r="F1" s="0" t="s">
        <v>5</v>
      </c>
      <c r="G1" s="0" t="s">
        <v>6</v>
      </c>
      <c r="H1" s="2" t="s">
        <v>7</v>
      </c>
      <c r="I1" s="2"/>
    </row>
    <row collapsed="false" customFormat="false" customHeight="true" hidden="false" ht="5.25" outlineLevel="0" r="2">
      <c r="A2" s="3"/>
      <c r="B2" s="3"/>
      <c r="C2" s="3"/>
      <c r="D2" s="3"/>
      <c r="E2" s="4"/>
      <c r="F2" s="3"/>
      <c r="G2" s="3"/>
      <c r="H2" s="3"/>
      <c r="I2" s="3"/>
    </row>
    <row collapsed="false" customFormat="false" customHeight="false" hidden="false" ht="14.25" outlineLevel="0" r="3">
      <c r="A3" s="0" t="s">
        <v>8</v>
      </c>
      <c r="B3" s="0" t="s">
        <v>9</v>
      </c>
      <c r="C3" s="0" t="n">
        <v>1343</v>
      </c>
      <c r="D3" s="0" t="s">
        <v>10</v>
      </c>
      <c r="E3" s="5" t="n">
        <v>999</v>
      </c>
      <c r="F3" s="0" t="s">
        <v>11</v>
      </c>
      <c r="G3" s="0" t="s">
        <v>12</v>
      </c>
      <c r="H3" s="6" t="s">
        <v>13</v>
      </c>
      <c r="I3" s="7" t="n">
        <v>0.09</v>
      </c>
    </row>
    <row collapsed="false" customFormat="false" customHeight="false" hidden="false" ht="14.25" outlineLevel="0" r="4">
      <c r="A4" s="0" t="s">
        <v>14</v>
      </c>
      <c r="B4" s="0" t="s">
        <v>9</v>
      </c>
      <c r="C4" s="0" t="n">
        <v>1343</v>
      </c>
      <c r="D4" s="0" t="s">
        <v>10</v>
      </c>
      <c r="E4" s="5" t="n">
        <v>999</v>
      </c>
      <c r="F4" s="0" t="s">
        <v>15</v>
      </c>
      <c r="G4" s="0" t="s">
        <v>16</v>
      </c>
      <c r="H4" s="6" t="s">
        <v>17</v>
      </c>
      <c r="I4" s="7" t="n">
        <v>0.99</v>
      </c>
    </row>
    <row collapsed="false" customFormat="false" customHeight="false" hidden="false" ht="14.25" outlineLevel="0" r="5">
      <c r="A5" s="0" t="s">
        <v>18</v>
      </c>
      <c r="B5" s="0" t="s">
        <v>9</v>
      </c>
      <c r="C5" s="0" t="n">
        <v>1167</v>
      </c>
      <c r="D5" s="0" t="s">
        <v>10</v>
      </c>
      <c r="E5" s="5" t="n">
        <v>999</v>
      </c>
      <c r="G5" s="0" t="s">
        <v>19</v>
      </c>
    </row>
    <row collapsed="false" customFormat="false" customHeight="false" hidden="false" ht="14.25" outlineLevel="0" r="6">
      <c r="A6" s="0" t="s">
        <v>20</v>
      </c>
      <c r="B6" s="0" t="s">
        <v>21</v>
      </c>
      <c r="C6" s="0" t="n">
        <v>151</v>
      </c>
      <c r="D6" s="0" t="n">
        <v>352</v>
      </c>
      <c r="E6" s="5" t="n">
        <v>999</v>
      </c>
      <c r="G6" s="0" t="s">
        <v>22</v>
      </c>
    </row>
    <row collapsed="false" customFormat="false" customHeight="false" hidden="false" ht="14.25" outlineLevel="0" r="7">
      <c r="A7" s="0" t="s">
        <v>23</v>
      </c>
      <c r="B7" s="0" t="s">
        <v>24</v>
      </c>
      <c r="C7" s="0" t="s">
        <v>25</v>
      </c>
      <c r="D7" s="0" t="s">
        <v>25</v>
      </c>
      <c r="E7" s="5" t="n">
        <v>999</v>
      </c>
      <c r="G7" s="0" t="s">
        <v>26</v>
      </c>
    </row>
    <row collapsed="false" customFormat="false" customHeight="false" hidden="false" ht="14.25" outlineLevel="0" r="8">
      <c r="A8" s="0" t="s">
        <v>27</v>
      </c>
      <c r="B8" s="0" t="s">
        <v>5</v>
      </c>
      <c r="E8" s="5" t="n">
        <v>999</v>
      </c>
      <c r="G8" s="0" t="s">
        <v>28</v>
      </c>
    </row>
    <row collapsed="false" customFormat="false" customHeight="false" hidden="false" ht="14.25" outlineLevel="0" r="9">
      <c r="G9" s="0" t="s">
        <v>29</v>
      </c>
    </row>
    <row collapsed="false" customFormat="false" customHeight="false" hidden="false" ht="14.25" outlineLevel="0" r="10">
      <c r="G10" s="0" t="s">
        <v>30</v>
      </c>
    </row>
    <row collapsed="false" customFormat="false" customHeight="false" hidden="false" ht="14.25" outlineLevel="0" r="11">
      <c r="G11" s="0" t="s">
        <v>31</v>
      </c>
    </row>
    <row collapsed="false" customFormat="false" customHeight="false" hidden="false" ht="14.25" outlineLevel="0" r="12">
      <c r="G12" s="0" t="s">
        <v>32</v>
      </c>
    </row>
    <row collapsed="false" customFormat="false" customHeight="false" hidden="false" ht="14.25" outlineLevel="0" r="15">
      <c r="A15" s="8" t="s">
        <v>33</v>
      </c>
    </row>
  </sheetData>
  <mergeCells count="1">
    <mergeCell ref="H1:I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35"/>
  <sheetViews>
    <sheetView colorId="64" defaultGridColor="true" rightToLeft="false" showFormulas="false" showGridLines="true" showOutlineSymbols="true" showRowColHeaders="true" showZeros="true" tabSelected="true" topLeftCell="A1" view="normal" windowProtection="true" workbookViewId="0" zoomScale="130" zoomScaleNormal="130" zoomScalePageLayoutView="100">
      <pane activePane="bottomLeft" state="frozen" topLeftCell="A43" xSplit="0" ySplit="3"/>
      <selection activeCell="A1" activeCellId="0" pane="topLeft" sqref="A1"/>
      <selection activeCell="A59" activeCellId="0" pane="bottomLeft" sqref="A59"/>
    </sheetView>
  </sheetViews>
  <sheetFormatPr defaultRowHeight="14.25"/>
  <cols>
    <col collapsed="false" hidden="false" max="2" min="1" style="0" width="14.9953488372093"/>
    <col collapsed="false" hidden="false" max="3" min="3" style="0" width="19.3767441860465"/>
    <col collapsed="false" hidden="false" max="4" min="4" style="0" width="17.3767441860465"/>
    <col collapsed="false" hidden="false" max="5" min="5" style="0" width="17.2511627906977"/>
    <col collapsed="false" hidden="false" max="6" min="6" style="0" width="15.2511627906977"/>
    <col collapsed="false" hidden="false" max="7" min="7" style="0" width="13.7488372093023"/>
    <col collapsed="false" hidden="false" max="8" min="8" style="0" width="10.6232558139535"/>
    <col collapsed="false" hidden="false" max="9" min="9" style="0" width="18.5023255813954"/>
    <col collapsed="false" hidden="false" max="10" min="10" style="0" width="14.7488372093023"/>
    <col collapsed="false" hidden="false" max="11" min="11" style="0" width="14.1255813953488"/>
    <col collapsed="false" hidden="false" max="12" min="12" style="0" width="14.8744186046512"/>
    <col collapsed="false" hidden="false" max="13" min="13" style="0" width="11.5023255813954"/>
    <col collapsed="false" hidden="false" max="14" min="14" style="0" width="13.7488372093023"/>
    <col collapsed="false" hidden="false" max="15" min="15" style="0" width="14.1255813953488"/>
    <col collapsed="false" hidden="false" max="16" min="16" style="0" width="11.5023255813954"/>
    <col collapsed="false" hidden="false" max="17" min="17" style="0" width="11"/>
    <col collapsed="false" hidden="false" max="18" min="18" style="0" width="14.1255813953488"/>
    <col collapsed="false" hidden="false" max="1025" min="20" style="0" width="8.66511627906977"/>
  </cols>
  <sheetData>
    <row collapsed="false" customFormat="false" customHeight="true" hidden="false" ht="14.25" outlineLevel="0" r="1">
      <c r="A1" s="9"/>
      <c r="B1" s="9"/>
      <c r="C1" s="9"/>
      <c r="D1" s="10"/>
      <c r="E1" s="10"/>
      <c r="F1" s="11"/>
      <c r="G1" s="9"/>
      <c r="H1" s="9"/>
      <c r="I1" s="9"/>
      <c r="J1" s="9"/>
      <c r="K1" s="9"/>
      <c r="L1" s="12"/>
      <c r="M1" s="9"/>
      <c r="N1" s="9"/>
      <c r="O1" s="9"/>
      <c r="P1" s="9"/>
      <c r="Q1" s="9"/>
      <c r="R1" s="9"/>
    </row>
    <row collapsed="false" customFormat="false" customHeight="true" hidden="false" ht="14.25" outlineLevel="0" r="2">
      <c r="A2" s="9"/>
      <c r="B2" s="9"/>
      <c r="C2" s="9"/>
      <c r="D2" s="10"/>
      <c r="E2" s="10"/>
      <c r="F2" s="11"/>
      <c r="G2" s="9"/>
      <c r="H2" s="9"/>
      <c r="I2" s="9"/>
      <c r="J2" s="9"/>
      <c r="K2" s="9"/>
      <c r="L2" s="12"/>
      <c r="M2" s="13" t="s">
        <v>34</v>
      </c>
      <c r="N2" s="13"/>
      <c r="O2" s="13"/>
      <c r="P2" s="14" t="s">
        <v>35</v>
      </c>
      <c r="Q2" s="14"/>
      <c r="R2" s="14"/>
    </row>
    <row collapsed="false" customFormat="true" customHeight="true" hidden="false" ht="19.5" outlineLevel="0" r="3" s="22">
      <c r="A3" s="15" t="s">
        <v>36</v>
      </c>
      <c r="B3" s="16" t="s">
        <v>5</v>
      </c>
      <c r="C3" s="16" t="s">
        <v>37</v>
      </c>
      <c r="D3" s="17" t="s">
        <v>38</v>
      </c>
      <c r="E3" s="17" t="s">
        <v>39</v>
      </c>
      <c r="F3" s="18" t="s">
        <v>40</v>
      </c>
      <c r="G3" s="19" t="s">
        <v>41</v>
      </c>
      <c r="H3" s="19" t="s">
        <v>42</v>
      </c>
      <c r="I3" s="19" t="s">
        <v>43</v>
      </c>
      <c r="J3" s="20" t="s">
        <v>44</v>
      </c>
      <c r="K3" s="16" t="s">
        <v>45</v>
      </c>
      <c r="L3" s="21" t="s">
        <v>46</v>
      </c>
      <c r="M3" s="19" t="s">
        <v>47</v>
      </c>
      <c r="N3" s="19" t="s">
        <v>48</v>
      </c>
      <c r="O3" s="19" t="s">
        <v>49</v>
      </c>
      <c r="P3" s="19" t="s">
        <v>47</v>
      </c>
      <c r="Q3" s="19" t="s">
        <v>48</v>
      </c>
      <c r="R3" s="19" t="s">
        <v>50</v>
      </c>
    </row>
    <row collapsed="false" customFormat="false" customHeight="false" hidden="false" ht="14.25" outlineLevel="0" r="4">
      <c r="A4" s="23" t="s">
        <v>8</v>
      </c>
      <c r="B4" s="23" t="s">
        <v>15</v>
      </c>
      <c r="C4" s="24" t="str">
        <f aca="false">IFERROR(VLOOKUP($A4,Cadastro!$A$3:$F$11,2,0),"-")</f>
        <v>Monocromática</v>
      </c>
      <c r="D4" s="25" t="n">
        <f aca="false">IFERROR(VLOOKUP($A4,Cadastro!$A$3:$F$11,3,0),"-")</f>
        <v>1343</v>
      </c>
      <c r="E4" s="25" t="n">
        <f aca="false">IFERROR(VLOOKUP($A4,Cadastro!$A$3:$F$11,4,0),"-")</f>
        <v>0</v>
      </c>
      <c r="F4" s="26" t="n">
        <f aca="false">IFERROR(VLOOKUP($A4,Cadastro!$A$3:$F$11,5,0),"-")</f>
        <v>999</v>
      </c>
      <c r="G4" s="27"/>
      <c r="H4" s="28"/>
      <c r="I4" s="29"/>
      <c r="J4" s="30" t="s">
        <v>12</v>
      </c>
      <c r="K4" s="31"/>
      <c r="L4" s="32"/>
      <c r="M4" s="33"/>
      <c r="N4" s="33" t="n">
        <v>12</v>
      </c>
      <c r="O4" s="33" t="n">
        <f aca="false">N4-M4</f>
        <v>12</v>
      </c>
      <c r="P4" s="34"/>
      <c r="Q4" s="34"/>
      <c r="R4" s="34" t="n">
        <f aca="false">Q4-P4</f>
        <v>0</v>
      </c>
    </row>
    <row collapsed="false" customFormat="false" customHeight="false" hidden="false" ht="14.25" outlineLevel="0" r="5">
      <c r="A5" s="23" t="s">
        <v>14</v>
      </c>
      <c r="B5" s="23"/>
      <c r="C5" s="24" t="str">
        <f aca="false">IFERROR(VLOOKUP($A5,Cadastro!$A$3:$F$11,2,0),"-")</f>
        <v>Monocromática</v>
      </c>
      <c r="D5" s="25" t="n">
        <f aca="false">IFERROR(VLOOKUP($A5,Cadastro!$A$3:$F$11,3,0),"-")</f>
        <v>1343</v>
      </c>
      <c r="E5" s="25" t="n">
        <f aca="false">IFERROR(VLOOKUP($A5,Cadastro!$A$3:$F$11,4,0),"-")</f>
        <v>0</v>
      </c>
      <c r="F5" s="26" t="n">
        <f aca="false">IFERROR(VLOOKUP($A5,Cadastro!$A$3:$F$11,5,0),"-")</f>
        <v>999</v>
      </c>
      <c r="G5" s="27"/>
      <c r="H5" s="28"/>
      <c r="I5" s="29"/>
      <c r="J5" s="30" t="s">
        <v>22</v>
      </c>
      <c r="K5" s="35"/>
      <c r="L5" s="32"/>
      <c r="M5" s="33" t="n">
        <v>2</v>
      </c>
      <c r="N5" s="33" t="n">
        <v>14</v>
      </c>
      <c r="O5" s="33" t="n">
        <f aca="false">N5-M5</f>
        <v>12</v>
      </c>
      <c r="P5" s="34"/>
      <c r="Q5" s="34"/>
      <c r="R5" s="34" t="n">
        <f aca="false">Q5-P5</f>
        <v>0</v>
      </c>
    </row>
    <row collapsed="false" customFormat="false" customHeight="false" hidden="false" ht="14.25" outlineLevel="0" r="6">
      <c r="A6" s="23" t="s">
        <v>23</v>
      </c>
      <c r="B6" s="23"/>
      <c r="C6" s="24" t="str">
        <f aca="false">IFERROR(VLOOKUP($A6,Cadastro!$A$3:$F$11,2,0),"-")</f>
        <v>Scanner</v>
      </c>
      <c r="D6" s="25" t="n">
        <f aca="false">IFERROR(VLOOKUP($A6,Cadastro!$A$3:$F$11,3,0),"-")</f>
        <v>0</v>
      </c>
      <c r="E6" s="25" t="n">
        <f aca="false">IFERROR(VLOOKUP($A6,Cadastro!$A$3:$F$11,4,0),"-")</f>
        <v>0</v>
      </c>
      <c r="F6" s="26" t="n">
        <f aca="false">IFERROR(VLOOKUP($A6,Cadastro!$A$3:$F$11,5,0),"-")</f>
        <v>999</v>
      </c>
      <c r="G6" s="27"/>
      <c r="H6" s="28"/>
      <c r="I6" s="29"/>
      <c r="J6" s="30" t="s">
        <v>22</v>
      </c>
      <c r="K6" s="35"/>
      <c r="L6" s="32"/>
      <c r="M6" s="33"/>
      <c r="N6" s="33" t="n">
        <v>16</v>
      </c>
      <c r="O6" s="33" t="n">
        <f aca="false">N6-M6</f>
        <v>16</v>
      </c>
      <c r="P6" s="34"/>
      <c r="Q6" s="34"/>
      <c r="R6" s="34" t="n">
        <f aca="false">Q6-P6</f>
        <v>0</v>
      </c>
    </row>
    <row collapsed="false" customFormat="false" customHeight="false" hidden="false" ht="14.25" outlineLevel="0" r="7">
      <c r="A7" s="23" t="s">
        <v>18</v>
      </c>
      <c r="B7" s="23"/>
      <c r="C7" s="24" t="str">
        <f aca="false">IFERROR(VLOOKUP($A7,Cadastro!$A$3:$F$11,2,0),"-")</f>
        <v>Monocromática</v>
      </c>
      <c r="D7" s="25" t="n">
        <f aca="false">IFERROR(VLOOKUP($A7,Cadastro!$A$3:$F$11,3,0),"-")</f>
        <v>1167</v>
      </c>
      <c r="E7" s="25" t="n">
        <f aca="false">IFERROR(VLOOKUP($A7,Cadastro!$A$3:$F$11,4,0),"-")</f>
        <v>0</v>
      </c>
      <c r="F7" s="26" t="n">
        <f aca="false">IFERROR(VLOOKUP($A7,Cadastro!$A$3:$F$11,5,0),"-")</f>
        <v>999</v>
      </c>
      <c r="G7" s="27"/>
      <c r="H7" s="28"/>
      <c r="I7" s="29"/>
      <c r="J7" s="30" t="s">
        <v>22</v>
      </c>
      <c r="K7" s="35"/>
      <c r="L7" s="32"/>
      <c r="M7" s="33"/>
      <c r="N7" s="33" t="n">
        <v>18</v>
      </c>
      <c r="O7" s="33" t="n">
        <f aca="false">N7-M7</f>
        <v>18</v>
      </c>
      <c r="P7" s="34"/>
      <c r="Q7" s="34"/>
      <c r="R7" s="34" t="n">
        <f aca="false">Q7-P7</f>
        <v>0</v>
      </c>
    </row>
    <row collapsed="false" customFormat="false" customHeight="false" hidden="false" ht="14.25" outlineLevel="0" r="8">
      <c r="A8" s="23" t="s">
        <v>8</v>
      </c>
      <c r="B8" s="23"/>
      <c r="C8" s="24" t="str">
        <f aca="false">IFERROR(VLOOKUP($A8,Cadastro!$A$3:$F$11,2,0),"-")</f>
        <v>Monocromática</v>
      </c>
      <c r="D8" s="25" t="n">
        <f aca="false">IFERROR(VLOOKUP($A8,Cadastro!$A$3:$F$11,3,0),"-")</f>
        <v>1343</v>
      </c>
      <c r="E8" s="25" t="n">
        <f aca="false">IFERROR(VLOOKUP($A8,Cadastro!$A$3:$F$11,4,0),"-")</f>
        <v>0</v>
      </c>
      <c r="F8" s="26" t="n">
        <f aca="false">IFERROR(VLOOKUP($A8,Cadastro!$A$3:$F$11,5,0),"-")</f>
        <v>999</v>
      </c>
      <c r="G8" s="27"/>
      <c r="H8" s="28"/>
      <c r="I8" s="29"/>
      <c r="J8" s="30" t="s">
        <v>28</v>
      </c>
      <c r="K8" s="35"/>
      <c r="L8" s="32"/>
      <c r="M8" s="33"/>
      <c r="N8" s="33" t="n">
        <v>20</v>
      </c>
      <c r="O8" s="33" t="n">
        <f aca="false">N8-M8</f>
        <v>20</v>
      </c>
      <c r="P8" s="34"/>
      <c r="Q8" s="34"/>
      <c r="R8" s="34" t="n">
        <f aca="false">Q8-P8</f>
        <v>0</v>
      </c>
    </row>
    <row collapsed="false" customFormat="false" customHeight="false" hidden="false" ht="14.25" outlineLevel="0" r="9">
      <c r="A9" s="23" t="s">
        <v>20</v>
      </c>
      <c r="B9" s="23"/>
      <c r="C9" s="24" t="str">
        <f aca="false">IFERROR(VLOOKUP($A9,Cadastro!$A$3:$F$11,2,0),"-")</f>
        <v>Hibrida</v>
      </c>
      <c r="D9" s="25" t="n">
        <f aca="false">IFERROR(VLOOKUP($A9,Cadastro!$A$3:$F$11,3,0),"-")</f>
        <v>151</v>
      </c>
      <c r="E9" s="25" t="n">
        <f aca="false">IFERROR(VLOOKUP($A9,Cadastro!$A$3:$F$11,4,0),"-")</f>
        <v>352</v>
      </c>
      <c r="F9" s="26" t="n">
        <f aca="false">IFERROR(VLOOKUP($A9,Cadastro!$A$3:$F$11,5,0),"-")</f>
        <v>999</v>
      </c>
      <c r="G9" s="27"/>
      <c r="H9" s="28"/>
      <c r="I9" s="29"/>
      <c r="J9" s="30" t="s">
        <v>28</v>
      </c>
      <c r="K9" s="35"/>
      <c r="L9" s="32"/>
      <c r="M9" s="33"/>
      <c r="N9" s="33" t="n">
        <v>22</v>
      </c>
      <c r="O9" s="33" t="n">
        <f aca="false">N9-M9</f>
        <v>22</v>
      </c>
      <c r="P9" s="34" t="n">
        <v>45</v>
      </c>
      <c r="Q9" s="34" t="n">
        <v>156</v>
      </c>
      <c r="R9" s="34" t="n">
        <f aca="false">Q9-P9</f>
        <v>111</v>
      </c>
    </row>
    <row collapsed="false" customFormat="false" customHeight="false" hidden="false" ht="14.25" outlineLevel="0" r="10">
      <c r="A10" s="23" t="s">
        <v>23</v>
      </c>
      <c r="B10" s="23" t="s">
        <v>15</v>
      </c>
      <c r="C10" s="24" t="str">
        <f aca="false">IFERROR(VLOOKUP($A10,Cadastro!$A$3:$F$11,2,0),"-")</f>
        <v>Scanner</v>
      </c>
      <c r="D10" s="25" t="n">
        <f aca="false">IFERROR(VLOOKUP($A10,Cadastro!$A$3:$F$11,3,0),"-")</f>
        <v>0</v>
      </c>
      <c r="E10" s="25" t="n">
        <f aca="false">IFERROR(VLOOKUP($A10,Cadastro!$A$3:$F$11,4,0),"-")</f>
        <v>0</v>
      </c>
      <c r="F10" s="26" t="n">
        <f aca="false">IFERROR(VLOOKUP($A10,Cadastro!$A$3:$F$11,5,0),"-")</f>
        <v>999</v>
      </c>
      <c r="G10" s="27"/>
      <c r="H10" s="28"/>
      <c r="I10" s="29"/>
      <c r="J10" s="30" t="s">
        <v>28</v>
      </c>
      <c r="K10" s="35"/>
      <c r="L10" s="32"/>
      <c r="M10" s="33"/>
      <c r="N10" s="33" t="n">
        <v>24</v>
      </c>
      <c r="O10" s="33" t="n">
        <f aca="false">N10-M10</f>
        <v>24</v>
      </c>
      <c r="P10" s="34"/>
      <c r="Q10" s="34"/>
      <c r="R10" s="34" t="n">
        <f aca="false">Q10-P10</f>
        <v>0</v>
      </c>
    </row>
    <row collapsed="false" customFormat="false" customHeight="false" hidden="false" ht="14.25" outlineLevel="0" r="11">
      <c r="A11" s="23" t="s">
        <v>18</v>
      </c>
      <c r="B11" s="23"/>
      <c r="C11" s="24" t="str">
        <f aca="false">IFERROR(VLOOKUP($A11,Cadastro!$A$3:$F$11,2,0),"-")</f>
        <v>Monocromática</v>
      </c>
      <c r="D11" s="25" t="n">
        <f aca="false">IFERROR(VLOOKUP($A11,Cadastro!$A$3:$F$11,3,0),"-")</f>
        <v>1167</v>
      </c>
      <c r="E11" s="25" t="n">
        <f aca="false">IFERROR(VLOOKUP($A11,Cadastro!$A$3:$F$11,4,0),"-")</f>
        <v>0</v>
      </c>
      <c r="F11" s="26" t="n">
        <f aca="false">IFERROR(VLOOKUP($A11,Cadastro!$A$3:$F$11,5,0),"-")</f>
        <v>999</v>
      </c>
      <c r="G11" s="27"/>
      <c r="H11" s="28"/>
      <c r="I11" s="29"/>
      <c r="J11" s="30" t="s">
        <v>19</v>
      </c>
      <c r="K11" s="35"/>
      <c r="L11" s="32"/>
      <c r="M11" s="33"/>
      <c r="N11" s="33" t="n">
        <v>26</v>
      </c>
      <c r="O11" s="33" t="n">
        <f aca="false">N11-M11</f>
        <v>26</v>
      </c>
      <c r="P11" s="34"/>
      <c r="Q11" s="34"/>
      <c r="R11" s="34" t="n">
        <f aca="false">Q11-P11</f>
        <v>0</v>
      </c>
    </row>
    <row collapsed="false" customFormat="false" customHeight="false" hidden="false" ht="14.25" outlineLevel="0" r="12">
      <c r="A12" s="23" t="s">
        <v>8</v>
      </c>
      <c r="B12" s="23"/>
      <c r="C12" s="24" t="str">
        <f aca="false">IFERROR(VLOOKUP($A12,Cadastro!$A$3:$F$11,2,0),"-")</f>
        <v>Monocromática</v>
      </c>
      <c r="D12" s="25" t="n">
        <f aca="false">IFERROR(VLOOKUP($A12,Cadastro!$A$3:$F$11,3,0),"-")</f>
        <v>1343</v>
      </c>
      <c r="E12" s="25" t="n">
        <f aca="false">IFERROR(VLOOKUP($A12,Cadastro!$A$3:$F$11,4,0),"-")</f>
        <v>0</v>
      </c>
      <c r="F12" s="26" t="n">
        <f aca="false">IFERROR(VLOOKUP($A12,Cadastro!$A$3:$F$11,5,0),"-")</f>
        <v>999</v>
      </c>
      <c r="G12" s="27"/>
      <c r="H12" s="28"/>
      <c r="I12" s="29"/>
      <c r="J12" s="30" t="s">
        <v>19</v>
      </c>
      <c r="K12" s="35"/>
      <c r="L12" s="32"/>
      <c r="M12" s="33"/>
      <c r="N12" s="33" t="n">
        <v>28</v>
      </c>
      <c r="O12" s="33" t="n">
        <f aca="false">N12-M12</f>
        <v>28</v>
      </c>
      <c r="P12" s="34"/>
      <c r="Q12" s="34"/>
      <c r="R12" s="34" t="n">
        <f aca="false">Q12-P12</f>
        <v>0</v>
      </c>
    </row>
    <row collapsed="false" customFormat="false" customHeight="false" hidden="false" ht="14.25" outlineLevel="0" r="13">
      <c r="A13" s="23" t="s">
        <v>20</v>
      </c>
      <c r="B13" s="23"/>
      <c r="C13" s="24" t="str">
        <f aca="false">IFERROR(VLOOKUP($A13,Cadastro!$A$3:$F$11,2,0),"-")</f>
        <v>Hibrida</v>
      </c>
      <c r="D13" s="25" t="n">
        <f aca="false">IFERROR(VLOOKUP($A13,Cadastro!$A$3:$F$11,3,0),"-")</f>
        <v>151</v>
      </c>
      <c r="E13" s="25" t="n">
        <f aca="false">IFERROR(VLOOKUP($A13,Cadastro!$A$3:$F$11,4,0),"-")</f>
        <v>352</v>
      </c>
      <c r="F13" s="26" t="n">
        <f aca="false">IFERROR(VLOOKUP($A13,Cadastro!$A$3:$F$11,5,0),"-")</f>
        <v>999</v>
      </c>
      <c r="G13" s="27"/>
      <c r="H13" s="28"/>
      <c r="I13" s="29"/>
      <c r="J13" s="30" t="s">
        <v>19</v>
      </c>
      <c r="K13" s="35"/>
      <c r="L13" s="32"/>
      <c r="M13" s="33"/>
      <c r="N13" s="33" t="n">
        <v>30</v>
      </c>
      <c r="O13" s="33" t="n">
        <f aca="false">N13-M13</f>
        <v>30</v>
      </c>
      <c r="P13" s="34" t="n">
        <v>45</v>
      </c>
      <c r="Q13" s="34" t="n">
        <v>48</v>
      </c>
      <c r="R13" s="34" t="n">
        <f aca="false">Q13-P13</f>
        <v>3</v>
      </c>
    </row>
    <row collapsed="false" customFormat="false" customHeight="false" hidden="false" ht="14.25" outlineLevel="0" r="14">
      <c r="A14" s="23" t="s">
        <v>23</v>
      </c>
      <c r="B14" s="23" t="s">
        <v>15</v>
      </c>
      <c r="C14" s="24" t="str">
        <f aca="false">IFERROR(VLOOKUP($A14,Cadastro!$A$3:$F$11,2,0),"-")</f>
        <v>Scanner</v>
      </c>
      <c r="D14" s="25" t="n">
        <f aca="false">IFERROR(VLOOKUP($A14,Cadastro!$A$3:$F$11,3,0),"-")</f>
        <v>0</v>
      </c>
      <c r="E14" s="25" t="n">
        <f aca="false">IFERROR(VLOOKUP($A14,Cadastro!$A$3:$F$11,4,0),"-")</f>
        <v>0</v>
      </c>
      <c r="F14" s="26" t="n">
        <f aca="false">IFERROR(VLOOKUP($A14,Cadastro!$A$3:$F$11,5,0),"-")</f>
        <v>999</v>
      </c>
      <c r="G14" s="27"/>
      <c r="H14" s="28"/>
      <c r="I14" s="29"/>
      <c r="J14" s="30" t="s">
        <v>19</v>
      </c>
      <c r="K14" s="35"/>
      <c r="L14" s="32"/>
      <c r="M14" s="33"/>
      <c r="N14" s="33" t="n">
        <v>32</v>
      </c>
      <c r="O14" s="33" t="n">
        <f aca="false">N14-M14</f>
        <v>32</v>
      </c>
      <c r="P14" s="34"/>
      <c r="Q14" s="34"/>
      <c r="R14" s="34" t="n">
        <f aca="false">Q14-P14</f>
        <v>0</v>
      </c>
    </row>
    <row collapsed="false" customFormat="false" customHeight="false" hidden="false" ht="14.25" outlineLevel="0" r="15">
      <c r="A15" s="23" t="s">
        <v>18</v>
      </c>
      <c r="B15" s="23"/>
      <c r="C15" s="24" t="str">
        <f aca="false">IFERROR(VLOOKUP($A15,Cadastro!$A$3:$F$11,2,0),"-")</f>
        <v>Monocromática</v>
      </c>
      <c r="D15" s="25" t="n">
        <f aca="false">IFERROR(VLOOKUP($A15,Cadastro!$A$3:$F$11,3,0),"-")</f>
        <v>1167</v>
      </c>
      <c r="E15" s="25" t="n">
        <f aca="false">IFERROR(VLOOKUP($A15,Cadastro!$A$3:$F$11,4,0),"-")</f>
        <v>0</v>
      </c>
      <c r="F15" s="26" t="n">
        <f aca="false">IFERROR(VLOOKUP($A15,Cadastro!$A$3:$F$11,5,0),"-")</f>
        <v>999</v>
      </c>
      <c r="G15" s="27"/>
      <c r="H15" s="28"/>
      <c r="I15" s="29"/>
      <c r="J15" s="30" t="s">
        <v>19</v>
      </c>
      <c r="K15" s="35"/>
      <c r="L15" s="32"/>
      <c r="M15" s="33"/>
      <c r="N15" s="33" t="n">
        <v>34</v>
      </c>
      <c r="O15" s="33" t="n">
        <f aca="false">N15-M15</f>
        <v>34</v>
      </c>
      <c r="P15" s="34"/>
      <c r="Q15" s="34"/>
      <c r="R15" s="34" t="n">
        <f aca="false">Q15-P15</f>
        <v>0</v>
      </c>
    </row>
    <row collapsed="false" customFormat="false" customHeight="false" hidden="false" ht="14.25" outlineLevel="0" r="16">
      <c r="A16" s="23" t="s">
        <v>8</v>
      </c>
      <c r="B16" s="23"/>
      <c r="C16" s="24" t="str">
        <f aca="false">IFERROR(VLOOKUP($A16,Cadastro!$A$3:$F$11,2,0),"-")</f>
        <v>Monocromática</v>
      </c>
      <c r="D16" s="25" t="n">
        <f aca="false">IFERROR(VLOOKUP($A16,Cadastro!$A$3:$F$11,3,0),"-")</f>
        <v>1343</v>
      </c>
      <c r="E16" s="25" t="n">
        <f aca="false">IFERROR(VLOOKUP($A16,Cadastro!$A$3:$F$11,4,0),"-")</f>
        <v>0</v>
      </c>
      <c r="F16" s="26" t="n">
        <f aca="false">IFERROR(VLOOKUP($A16,Cadastro!$A$3:$F$11,5,0),"-")</f>
        <v>999</v>
      </c>
      <c r="G16" s="27"/>
      <c r="H16" s="28"/>
      <c r="I16" s="29"/>
      <c r="J16" s="30" t="s">
        <v>19</v>
      </c>
      <c r="K16" s="35"/>
      <c r="L16" s="32"/>
      <c r="M16" s="33"/>
      <c r="N16" s="33" t="n">
        <v>36</v>
      </c>
      <c r="O16" s="33" t="n">
        <f aca="false">N16-M16</f>
        <v>36</v>
      </c>
      <c r="P16" s="34"/>
      <c r="Q16" s="34"/>
      <c r="R16" s="34" t="n">
        <f aca="false">Q16-P16</f>
        <v>0</v>
      </c>
    </row>
    <row collapsed="false" customFormat="false" customHeight="false" hidden="false" ht="14.25" outlineLevel="0" r="17">
      <c r="A17" s="23" t="s">
        <v>20</v>
      </c>
      <c r="B17" s="23"/>
      <c r="C17" s="24" t="str">
        <f aca="false">IFERROR(VLOOKUP($A17,Cadastro!$A$3:$F$11,2,0),"-")</f>
        <v>Hibrida</v>
      </c>
      <c r="D17" s="25" t="n">
        <f aca="false">IFERROR(VLOOKUP($A17,Cadastro!$A$3:$F$11,3,0),"-")</f>
        <v>151</v>
      </c>
      <c r="E17" s="25" t="n">
        <f aca="false">IFERROR(VLOOKUP($A17,Cadastro!$A$3:$F$11,4,0),"-")</f>
        <v>352</v>
      </c>
      <c r="F17" s="26" t="n">
        <f aca="false">IFERROR(VLOOKUP($A17,Cadastro!$A$3:$F$11,5,0),"-")</f>
        <v>999</v>
      </c>
      <c r="G17" s="27"/>
      <c r="H17" s="28"/>
      <c r="I17" s="29"/>
      <c r="J17" s="30" t="s">
        <v>19</v>
      </c>
      <c r="K17" s="35"/>
      <c r="L17" s="32"/>
      <c r="M17" s="33"/>
      <c r="N17" s="33" t="n">
        <v>38</v>
      </c>
      <c r="O17" s="33" t="n">
        <f aca="false">N17-M17</f>
        <v>38</v>
      </c>
      <c r="P17" s="34" t="n">
        <v>45</v>
      </c>
      <c r="Q17" s="34" t="n">
        <v>1654</v>
      </c>
      <c r="R17" s="34" t="n">
        <f aca="false">Q17-P17</f>
        <v>1609</v>
      </c>
    </row>
    <row collapsed="false" customFormat="false" customHeight="false" hidden="false" ht="14.25" outlineLevel="0" r="18">
      <c r="A18" s="23" t="s">
        <v>23</v>
      </c>
      <c r="B18" s="23"/>
      <c r="C18" s="24" t="str">
        <f aca="false">IFERROR(VLOOKUP($A18,Cadastro!$A$3:$F$11,2,0),"-")</f>
        <v>Scanner</v>
      </c>
      <c r="D18" s="25" t="n">
        <f aca="false">IFERROR(VLOOKUP($A18,Cadastro!$A$3:$F$11,3,0),"-")</f>
        <v>0</v>
      </c>
      <c r="E18" s="25" t="n">
        <f aca="false">IFERROR(VLOOKUP($A18,Cadastro!$A$3:$F$11,4,0),"-")</f>
        <v>0</v>
      </c>
      <c r="F18" s="26" t="n">
        <f aca="false">IFERROR(VLOOKUP($A18,Cadastro!$A$3:$F$11,5,0),"-")</f>
        <v>999</v>
      </c>
      <c r="G18" s="27"/>
      <c r="H18" s="28"/>
      <c r="I18" s="29"/>
      <c r="J18" s="30" t="s">
        <v>19</v>
      </c>
      <c r="K18" s="35"/>
      <c r="L18" s="32"/>
      <c r="M18" s="33"/>
      <c r="N18" s="33" t="n">
        <v>40</v>
      </c>
      <c r="O18" s="33" t="n">
        <f aca="false">N18-M18</f>
        <v>40</v>
      </c>
      <c r="P18" s="34"/>
      <c r="Q18" s="34"/>
      <c r="R18" s="34" t="n">
        <f aca="false">Q18-P18</f>
        <v>0</v>
      </c>
    </row>
    <row collapsed="false" customFormat="false" customHeight="false" hidden="false" ht="14.25" outlineLevel="0" r="19">
      <c r="A19" s="23" t="s">
        <v>18</v>
      </c>
      <c r="B19" s="23"/>
      <c r="C19" s="24" t="str">
        <f aca="false">IFERROR(VLOOKUP($A19,Cadastro!$A$3:$F$11,2,0),"-")</f>
        <v>Monocromática</v>
      </c>
      <c r="D19" s="25" t="n">
        <f aca="false">IFERROR(VLOOKUP($A19,Cadastro!$A$3:$F$11,3,0),"-")</f>
        <v>1167</v>
      </c>
      <c r="E19" s="25" t="n">
        <f aca="false">IFERROR(VLOOKUP($A19,Cadastro!$A$3:$F$11,4,0),"-")</f>
        <v>0</v>
      </c>
      <c r="F19" s="26" t="n">
        <f aca="false">IFERROR(VLOOKUP($A19,Cadastro!$A$3:$F$11,5,0),"-")</f>
        <v>999</v>
      </c>
      <c r="G19" s="27"/>
      <c r="H19" s="28"/>
      <c r="I19" s="29"/>
      <c r="J19" s="30" t="s">
        <v>19</v>
      </c>
      <c r="K19" s="35"/>
      <c r="L19" s="32"/>
      <c r="M19" s="33"/>
      <c r="N19" s="33" t="n">
        <v>42</v>
      </c>
      <c r="O19" s="33" t="n">
        <f aca="false">N19-M19</f>
        <v>42</v>
      </c>
      <c r="P19" s="34"/>
      <c r="Q19" s="34"/>
      <c r="R19" s="34" t="n">
        <f aca="false">Q19-P19</f>
        <v>0</v>
      </c>
    </row>
    <row collapsed="false" customFormat="false" customHeight="false" hidden="false" ht="14.25" outlineLevel="0" r="20">
      <c r="A20" s="23" t="s">
        <v>8</v>
      </c>
      <c r="B20" s="23"/>
      <c r="C20" s="24" t="str">
        <f aca="false">IFERROR(VLOOKUP($A20,Cadastro!$A$3:$F$11,2,0),"-")</f>
        <v>Monocromática</v>
      </c>
      <c r="D20" s="25" t="n">
        <f aca="false">IFERROR(VLOOKUP($A20,Cadastro!$A$3:$F$11,3,0),"-")</f>
        <v>1343</v>
      </c>
      <c r="E20" s="25" t="n">
        <f aca="false">IFERROR(VLOOKUP($A20,Cadastro!$A$3:$F$11,4,0),"-")</f>
        <v>0</v>
      </c>
      <c r="F20" s="26" t="n">
        <f aca="false">IFERROR(VLOOKUP($A20,Cadastro!$A$3:$F$11,5,0),"-")</f>
        <v>999</v>
      </c>
      <c r="G20" s="27"/>
      <c r="H20" s="28"/>
      <c r="I20" s="29"/>
      <c r="J20" s="30" t="s">
        <v>19</v>
      </c>
      <c r="K20" s="35"/>
      <c r="L20" s="32"/>
      <c r="M20" s="33"/>
      <c r="N20" s="33" t="n">
        <v>44</v>
      </c>
      <c r="O20" s="33" t="n">
        <f aca="false">N20-M20</f>
        <v>44</v>
      </c>
      <c r="P20" s="34"/>
      <c r="Q20" s="34"/>
      <c r="R20" s="34" t="n">
        <f aca="false">Q20-P20</f>
        <v>0</v>
      </c>
    </row>
    <row collapsed="false" customFormat="false" customHeight="false" hidden="false" ht="14.25" outlineLevel="0" r="21">
      <c r="A21" s="23" t="s">
        <v>20</v>
      </c>
      <c r="B21" s="23"/>
      <c r="C21" s="24" t="str">
        <f aca="false">IFERROR(VLOOKUP($A21,Cadastro!$A$3:$F$11,2,0),"-")</f>
        <v>Hibrida</v>
      </c>
      <c r="D21" s="25" t="n">
        <f aca="false">IFERROR(VLOOKUP($A21,Cadastro!$A$3:$F$11,3,0),"-")</f>
        <v>151</v>
      </c>
      <c r="E21" s="25" t="n">
        <f aca="false">IFERROR(VLOOKUP($A21,Cadastro!$A$3:$F$11,4,0),"-")</f>
        <v>352</v>
      </c>
      <c r="F21" s="26" t="n">
        <f aca="false">IFERROR(VLOOKUP($A21,Cadastro!$A$3:$F$11,5,0),"-")</f>
        <v>999</v>
      </c>
      <c r="G21" s="27"/>
      <c r="H21" s="28"/>
      <c r="I21" s="29"/>
      <c r="J21" s="30" t="s">
        <v>19</v>
      </c>
      <c r="K21" s="35"/>
      <c r="L21" s="32"/>
      <c r="M21" s="33"/>
      <c r="N21" s="33" t="n">
        <v>46</v>
      </c>
      <c r="O21" s="33" t="n">
        <f aca="false">N21-M21</f>
        <v>46</v>
      </c>
      <c r="P21" s="34" t="n">
        <v>45</v>
      </c>
      <c r="Q21" s="34" t="n">
        <v>154</v>
      </c>
      <c r="R21" s="34" t="n">
        <f aca="false">Q21-P21</f>
        <v>109</v>
      </c>
    </row>
    <row collapsed="false" customFormat="false" customHeight="false" hidden="false" ht="14.25" outlineLevel="0" r="22">
      <c r="A22" s="23" t="s">
        <v>23</v>
      </c>
      <c r="B22" s="23"/>
      <c r="C22" s="24" t="str">
        <f aca="false">IFERROR(VLOOKUP($A22,Cadastro!$A$3:$F$11,2,0),"-")</f>
        <v>Scanner</v>
      </c>
      <c r="D22" s="25" t="n">
        <f aca="false">IFERROR(VLOOKUP($A22,Cadastro!$A$3:$F$11,3,0),"-")</f>
        <v>0</v>
      </c>
      <c r="E22" s="25" t="n">
        <f aca="false">IFERROR(VLOOKUP($A22,Cadastro!$A$3:$F$11,4,0),"-")</f>
        <v>0</v>
      </c>
      <c r="F22" s="26" t="n">
        <f aca="false">IFERROR(VLOOKUP($A22,Cadastro!$A$3:$F$11,5,0),"-")</f>
        <v>999</v>
      </c>
      <c r="G22" s="27"/>
      <c r="H22" s="28"/>
      <c r="I22" s="29"/>
      <c r="J22" s="30" t="s">
        <v>19</v>
      </c>
      <c r="K22" s="35"/>
      <c r="L22" s="32"/>
      <c r="M22" s="33"/>
      <c r="N22" s="33" t="n">
        <v>48</v>
      </c>
      <c r="O22" s="33" t="n">
        <f aca="false">N22-M22</f>
        <v>48</v>
      </c>
      <c r="P22" s="34"/>
      <c r="Q22" s="34"/>
      <c r="R22" s="34" t="n">
        <f aca="false">Q22-P22</f>
        <v>0</v>
      </c>
    </row>
    <row collapsed="false" customFormat="false" customHeight="false" hidden="false" ht="14.25" outlineLevel="0" r="23">
      <c r="A23" s="23" t="s">
        <v>18</v>
      </c>
      <c r="B23" s="23"/>
      <c r="C23" s="24" t="str">
        <f aca="false">IFERROR(VLOOKUP($A23,Cadastro!$A$3:$F$11,2,0),"-")</f>
        <v>Monocromática</v>
      </c>
      <c r="D23" s="25" t="n">
        <f aca="false">IFERROR(VLOOKUP($A23,Cadastro!$A$3:$F$11,3,0),"-")</f>
        <v>1167</v>
      </c>
      <c r="E23" s="25" t="n">
        <f aca="false">IFERROR(VLOOKUP($A23,Cadastro!$A$3:$F$11,4,0),"-")</f>
        <v>0</v>
      </c>
      <c r="F23" s="26" t="n">
        <f aca="false">IFERROR(VLOOKUP($A23,Cadastro!$A$3:$F$11,5,0),"-")</f>
        <v>999</v>
      </c>
      <c r="G23" s="27"/>
      <c r="H23" s="28"/>
      <c r="I23" s="29"/>
      <c r="J23" s="30" t="s">
        <v>19</v>
      </c>
      <c r="K23" s="35"/>
      <c r="L23" s="32"/>
      <c r="M23" s="33"/>
      <c r="N23" s="33" t="n">
        <v>50</v>
      </c>
      <c r="O23" s="33" t="n">
        <f aca="false">N23-M23</f>
        <v>50</v>
      </c>
      <c r="P23" s="34"/>
      <c r="Q23" s="34"/>
      <c r="R23" s="34" t="n">
        <f aca="false">Q23-P23</f>
        <v>0</v>
      </c>
    </row>
    <row collapsed="false" customFormat="false" customHeight="false" hidden="false" ht="14.25" outlineLevel="0" r="24">
      <c r="A24" s="23" t="s">
        <v>8</v>
      </c>
      <c r="B24" s="23"/>
      <c r="C24" s="24" t="str">
        <f aca="false">IFERROR(VLOOKUP($A24,Cadastro!$A$3:$F$11,2,0),"-")</f>
        <v>Monocromática</v>
      </c>
      <c r="D24" s="25" t="n">
        <f aca="false">IFERROR(VLOOKUP($A24,Cadastro!$A$3:$F$11,3,0),"-")</f>
        <v>1343</v>
      </c>
      <c r="E24" s="25" t="n">
        <f aca="false">IFERROR(VLOOKUP($A24,Cadastro!$A$3:$F$11,4,0),"-")</f>
        <v>0</v>
      </c>
      <c r="F24" s="26" t="n">
        <f aca="false">IFERROR(VLOOKUP($A24,Cadastro!$A$3:$F$11,5,0),"-")</f>
        <v>999</v>
      </c>
      <c r="G24" s="27"/>
      <c r="H24" s="28"/>
      <c r="I24" s="29"/>
      <c r="J24" s="30" t="s">
        <v>19</v>
      </c>
      <c r="K24" s="35"/>
      <c r="L24" s="32"/>
      <c r="M24" s="33"/>
      <c r="N24" s="33" t="n">
        <v>52</v>
      </c>
      <c r="O24" s="33" t="n">
        <f aca="false">N24-M24</f>
        <v>52</v>
      </c>
      <c r="P24" s="34"/>
      <c r="Q24" s="34"/>
      <c r="R24" s="34" t="n">
        <f aca="false">Q24-P24</f>
        <v>0</v>
      </c>
    </row>
    <row collapsed="false" customFormat="false" customHeight="false" hidden="false" ht="14.25" outlineLevel="0" r="25">
      <c r="A25" s="23" t="s">
        <v>20</v>
      </c>
      <c r="B25" s="23"/>
      <c r="C25" s="24" t="str">
        <f aca="false">IFERROR(VLOOKUP($A25,Cadastro!$A$3:$F$11,2,0),"-")</f>
        <v>Hibrida</v>
      </c>
      <c r="D25" s="25" t="n">
        <f aca="false">IFERROR(VLOOKUP($A25,Cadastro!$A$3:$F$11,3,0),"-")</f>
        <v>151</v>
      </c>
      <c r="E25" s="25" t="n">
        <f aca="false">IFERROR(VLOOKUP($A25,Cadastro!$A$3:$F$11,4,0),"-")</f>
        <v>352</v>
      </c>
      <c r="F25" s="26" t="n">
        <f aca="false">IFERROR(VLOOKUP($A25,Cadastro!$A$3:$F$11,5,0),"-")</f>
        <v>999</v>
      </c>
      <c r="G25" s="27"/>
      <c r="H25" s="28"/>
      <c r="I25" s="29"/>
      <c r="J25" s="30" t="s">
        <v>19</v>
      </c>
      <c r="K25" s="35"/>
      <c r="L25" s="32"/>
      <c r="M25" s="33"/>
      <c r="N25" s="33" t="n">
        <v>54</v>
      </c>
      <c r="O25" s="33" t="n">
        <f aca="false">N25-M25</f>
        <v>54</v>
      </c>
      <c r="P25" s="34" t="n">
        <v>45</v>
      </c>
      <c r="Q25" s="34" t="n">
        <v>50</v>
      </c>
      <c r="R25" s="34" t="n">
        <f aca="false">Q25-P25</f>
        <v>5</v>
      </c>
    </row>
    <row collapsed="false" customFormat="false" customHeight="false" hidden="false" ht="14.25" outlineLevel="0" r="26">
      <c r="A26" s="23" t="s">
        <v>23</v>
      </c>
      <c r="B26" s="23"/>
      <c r="C26" s="24" t="str">
        <f aca="false">IFERROR(VLOOKUP($A26,Cadastro!$A$3:$F$11,2,0),"-")</f>
        <v>Scanner</v>
      </c>
      <c r="D26" s="25" t="n">
        <f aca="false">IFERROR(VLOOKUP($A26,Cadastro!$A$3:$F$11,3,0),"-")</f>
        <v>0</v>
      </c>
      <c r="E26" s="25" t="n">
        <f aca="false">IFERROR(VLOOKUP($A26,Cadastro!$A$3:$F$11,4,0),"-")</f>
        <v>0</v>
      </c>
      <c r="F26" s="26" t="n">
        <f aca="false">IFERROR(VLOOKUP($A26,Cadastro!$A$3:$F$11,5,0),"-")</f>
        <v>999</v>
      </c>
      <c r="G26" s="27"/>
      <c r="H26" s="28"/>
      <c r="I26" s="29"/>
      <c r="J26" s="30" t="s">
        <v>19</v>
      </c>
      <c r="K26" s="35"/>
      <c r="L26" s="32"/>
      <c r="M26" s="33"/>
      <c r="N26" s="33" t="n">
        <v>56</v>
      </c>
      <c r="O26" s="33" t="n">
        <f aca="false">N26-M26</f>
        <v>56</v>
      </c>
      <c r="P26" s="34"/>
      <c r="Q26" s="34"/>
      <c r="R26" s="34" t="n">
        <f aca="false">Q26-P26</f>
        <v>0</v>
      </c>
    </row>
    <row collapsed="false" customFormat="false" customHeight="false" hidden="false" ht="14.25" outlineLevel="0" r="27">
      <c r="A27" s="23" t="s">
        <v>18</v>
      </c>
      <c r="B27" s="23"/>
      <c r="C27" s="24" t="str">
        <f aca="false">IFERROR(VLOOKUP($A27,Cadastro!$A$3:$F$11,2,0),"-")</f>
        <v>Monocromática</v>
      </c>
      <c r="D27" s="25" t="n">
        <f aca="false">IFERROR(VLOOKUP($A27,Cadastro!$A$3:$F$11,3,0),"-")</f>
        <v>1167</v>
      </c>
      <c r="E27" s="25" t="n">
        <f aca="false">IFERROR(VLOOKUP($A27,Cadastro!$A$3:$F$11,4,0),"-")</f>
        <v>0</v>
      </c>
      <c r="F27" s="26" t="n">
        <f aca="false">IFERROR(VLOOKUP($A27,Cadastro!$A$3:$F$11,5,0),"-")</f>
        <v>999</v>
      </c>
      <c r="G27" s="27"/>
      <c r="H27" s="28"/>
      <c r="I27" s="29"/>
      <c r="J27" s="30" t="s">
        <v>19</v>
      </c>
      <c r="K27" s="35"/>
      <c r="L27" s="32"/>
      <c r="M27" s="33"/>
      <c r="N27" s="33" t="n">
        <v>58</v>
      </c>
      <c r="O27" s="33" t="n">
        <f aca="false">N27-M27</f>
        <v>58</v>
      </c>
      <c r="P27" s="34"/>
      <c r="Q27" s="34"/>
      <c r="R27" s="34" t="n">
        <f aca="false">Q27-P27</f>
        <v>0</v>
      </c>
    </row>
    <row collapsed="false" customFormat="false" customHeight="false" hidden="false" ht="14.25" outlineLevel="0" r="28">
      <c r="A28" s="23" t="s">
        <v>8</v>
      </c>
      <c r="B28" s="23"/>
      <c r="C28" s="24" t="str">
        <f aca="false">IFERROR(VLOOKUP($A28,Cadastro!$A$3:$F$11,2,0),"-")</f>
        <v>Monocromática</v>
      </c>
      <c r="D28" s="25" t="n">
        <f aca="false">IFERROR(VLOOKUP($A28,Cadastro!$A$3:$F$11,3,0),"-")</f>
        <v>1343</v>
      </c>
      <c r="E28" s="25" t="n">
        <f aca="false">IFERROR(VLOOKUP($A28,Cadastro!$A$3:$F$11,4,0),"-")</f>
        <v>0</v>
      </c>
      <c r="F28" s="26" t="n">
        <f aca="false">IFERROR(VLOOKUP($A28,Cadastro!$A$3:$F$11,5,0),"-")</f>
        <v>999</v>
      </c>
      <c r="G28" s="27"/>
      <c r="H28" s="28"/>
      <c r="I28" s="29"/>
      <c r="J28" s="30" t="s">
        <v>19</v>
      </c>
      <c r="K28" s="35"/>
      <c r="L28" s="32"/>
      <c r="M28" s="33"/>
      <c r="N28" s="33" t="n">
        <v>60</v>
      </c>
      <c r="O28" s="33" t="n">
        <f aca="false">N28-M28</f>
        <v>60</v>
      </c>
      <c r="P28" s="34"/>
      <c r="Q28" s="34"/>
      <c r="R28" s="34" t="n">
        <f aca="false">Q28-P28</f>
        <v>0</v>
      </c>
    </row>
    <row collapsed="false" customFormat="false" customHeight="false" hidden="false" ht="14.25" outlineLevel="0" r="29">
      <c r="A29" s="23" t="s">
        <v>20</v>
      </c>
      <c r="B29" s="23"/>
      <c r="C29" s="24" t="str">
        <f aca="false">IFERROR(VLOOKUP($A29,Cadastro!$A$3:$F$11,2,0),"-")</f>
        <v>Hibrida</v>
      </c>
      <c r="D29" s="25" t="n">
        <f aca="false">IFERROR(VLOOKUP($A29,Cadastro!$A$3:$F$11,3,0),"-")</f>
        <v>151</v>
      </c>
      <c r="E29" s="25" t="n">
        <f aca="false">IFERROR(VLOOKUP($A29,Cadastro!$A$3:$F$11,4,0),"-")</f>
        <v>352</v>
      </c>
      <c r="F29" s="26" t="n">
        <f aca="false">IFERROR(VLOOKUP($A29,Cadastro!$A$3:$F$11,5,0),"-")</f>
        <v>999</v>
      </c>
      <c r="G29" s="27"/>
      <c r="H29" s="28"/>
      <c r="I29" s="29"/>
      <c r="J29" s="30" t="s">
        <v>19</v>
      </c>
      <c r="K29" s="35"/>
      <c r="L29" s="32"/>
      <c r="M29" s="33"/>
      <c r="N29" s="33" t="n">
        <v>62</v>
      </c>
      <c r="O29" s="33" t="n">
        <f aca="false">N29-M29</f>
        <v>62</v>
      </c>
      <c r="P29" s="34" t="n">
        <v>45</v>
      </c>
      <c r="Q29" s="34" t="n">
        <v>45</v>
      </c>
      <c r="R29" s="34" t="n">
        <f aca="false">Q29-P29</f>
        <v>0</v>
      </c>
    </row>
    <row collapsed="false" customFormat="false" customHeight="false" hidden="false" ht="14.25" outlineLevel="0" r="30">
      <c r="A30" s="23" t="s">
        <v>23</v>
      </c>
      <c r="B30" s="23"/>
      <c r="C30" s="24" t="str">
        <f aca="false">IFERROR(VLOOKUP($A30,Cadastro!$A$3:$F$11,2,0),"-")</f>
        <v>Scanner</v>
      </c>
      <c r="D30" s="25" t="n">
        <f aca="false">IFERROR(VLOOKUP($A30,Cadastro!$A$3:$F$11,3,0),"-")</f>
        <v>0</v>
      </c>
      <c r="E30" s="25" t="n">
        <f aca="false">IFERROR(VLOOKUP($A30,Cadastro!$A$3:$F$11,4,0),"-")</f>
        <v>0</v>
      </c>
      <c r="F30" s="26" t="n">
        <f aca="false">IFERROR(VLOOKUP($A30,Cadastro!$A$3:$F$11,5,0),"-")</f>
        <v>999</v>
      </c>
      <c r="G30" s="27"/>
      <c r="H30" s="28"/>
      <c r="I30" s="29"/>
      <c r="J30" s="30" t="s">
        <v>19</v>
      </c>
      <c r="K30" s="35"/>
      <c r="L30" s="32"/>
      <c r="M30" s="33"/>
      <c r="N30" s="33" t="n">
        <v>64</v>
      </c>
      <c r="O30" s="33" t="n">
        <f aca="false">N30-M30</f>
        <v>64</v>
      </c>
      <c r="P30" s="34"/>
      <c r="Q30" s="34"/>
      <c r="R30" s="34" t="n">
        <f aca="false">Q30-P30</f>
        <v>0</v>
      </c>
    </row>
    <row collapsed="false" customFormat="false" customHeight="false" hidden="false" ht="14.25" outlineLevel="0" r="31">
      <c r="A31" s="23" t="s">
        <v>18</v>
      </c>
      <c r="B31" s="23"/>
      <c r="C31" s="24" t="str">
        <f aca="false">IFERROR(VLOOKUP($A31,Cadastro!$A$3:$F$11,2,0),"-")</f>
        <v>Monocromática</v>
      </c>
      <c r="D31" s="25" t="n">
        <f aca="false">IFERROR(VLOOKUP($A31,Cadastro!$A$3:$F$11,3,0),"-")</f>
        <v>1167</v>
      </c>
      <c r="E31" s="25" t="n">
        <f aca="false">IFERROR(VLOOKUP($A31,Cadastro!$A$3:$F$11,4,0),"-")</f>
        <v>0</v>
      </c>
      <c r="F31" s="26" t="n">
        <f aca="false">IFERROR(VLOOKUP($A31,Cadastro!$A$3:$F$11,5,0),"-")</f>
        <v>999</v>
      </c>
      <c r="G31" s="27"/>
      <c r="H31" s="28"/>
      <c r="I31" s="29"/>
      <c r="J31" s="30" t="s">
        <v>19</v>
      </c>
      <c r="K31" s="35"/>
      <c r="L31" s="32"/>
      <c r="M31" s="33"/>
      <c r="N31" s="33" t="n">
        <v>66</v>
      </c>
      <c r="O31" s="33" t="n">
        <f aca="false">N31-M31</f>
        <v>66</v>
      </c>
      <c r="P31" s="34"/>
      <c r="Q31" s="34"/>
      <c r="R31" s="34" t="n">
        <f aca="false">Q31-P31</f>
        <v>0</v>
      </c>
    </row>
    <row collapsed="false" customFormat="false" customHeight="false" hidden="false" ht="14.25" outlineLevel="0" r="32">
      <c r="A32" s="23" t="s">
        <v>8</v>
      </c>
      <c r="B32" s="23"/>
      <c r="C32" s="24" t="str">
        <f aca="false">IFERROR(VLOOKUP($A32,Cadastro!$A$3:$F$11,2,0),"-")</f>
        <v>Monocromática</v>
      </c>
      <c r="D32" s="25" t="n">
        <f aca="false">IFERROR(VLOOKUP($A32,Cadastro!$A$3:$F$11,3,0),"-")</f>
        <v>1343</v>
      </c>
      <c r="E32" s="25" t="n">
        <f aca="false">IFERROR(VLOOKUP($A32,Cadastro!$A$3:$F$11,4,0),"-")</f>
        <v>0</v>
      </c>
      <c r="F32" s="26" t="n">
        <f aca="false">IFERROR(VLOOKUP($A32,Cadastro!$A$3:$F$11,5,0),"-")</f>
        <v>999</v>
      </c>
      <c r="G32" s="27"/>
      <c r="H32" s="28"/>
      <c r="I32" s="29"/>
      <c r="J32" s="30" t="s">
        <v>26</v>
      </c>
      <c r="K32" s="35"/>
      <c r="L32" s="32"/>
      <c r="M32" s="33"/>
      <c r="N32" s="33" t="n">
        <v>68</v>
      </c>
      <c r="O32" s="33" t="n">
        <f aca="false">N32-M32</f>
        <v>68</v>
      </c>
      <c r="P32" s="34"/>
      <c r="Q32" s="34"/>
      <c r="R32" s="34" t="n">
        <f aca="false">Q32-P32</f>
        <v>0</v>
      </c>
    </row>
    <row collapsed="false" customFormat="false" customHeight="false" hidden="false" ht="14.25" outlineLevel="0" r="33">
      <c r="A33" s="23" t="s">
        <v>20</v>
      </c>
      <c r="B33" s="23"/>
      <c r="C33" s="24" t="str">
        <f aca="false">IFERROR(VLOOKUP($A33,Cadastro!$A$3:$F$11,2,0),"-")</f>
        <v>Hibrida</v>
      </c>
      <c r="D33" s="25" t="n">
        <f aca="false">IFERROR(VLOOKUP($A33,Cadastro!$A$3:$F$11,3,0),"-")</f>
        <v>151</v>
      </c>
      <c r="E33" s="25" t="n">
        <f aca="false">IFERROR(VLOOKUP($A33,Cadastro!$A$3:$F$11,4,0),"-")</f>
        <v>352</v>
      </c>
      <c r="F33" s="26" t="n">
        <f aca="false">IFERROR(VLOOKUP($A33,Cadastro!$A$3:$F$11,5,0),"-")</f>
        <v>999</v>
      </c>
      <c r="G33" s="27"/>
      <c r="H33" s="28"/>
      <c r="I33" s="29"/>
      <c r="J33" s="30" t="s">
        <v>30</v>
      </c>
      <c r="K33" s="35"/>
      <c r="L33" s="32"/>
      <c r="M33" s="33"/>
      <c r="N33" s="33" t="n">
        <v>70</v>
      </c>
      <c r="O33" s="33" t="n">
        <f aca="false">N33-M33</f>
        <v>70</v>
      </c>
      <c r="P33" s="34" t="n">
        <v>45</v>
      </c>
      <c r="Q33" s="34" t="n">
        <v>65</v>
      </c>
      <c r="R33" s="34" t="n">
        <f aca="false">Q33-P33</f>
        <v>20</v>
      </c>
    </row>
    <row collapsed="false" customFormat="false" customHeight="false" hidden="false" ht="14.25" outlineLevel="0" r="34">
      <c r="A34" s="23" t="s">
        <v>23</v>
      </c>
      <c r="B34" s="23"/>
      <c r="C34" s="24" t="str">
        <f aca="false">IFERROR(VLOOKUP($A34,Cadastro!$A$3:$F$11,2,0),"-")</f>
        <v>Scanner</v>
      </c>
      <c r="D34" s="25" t="n">
        <f aca="false">IFERROR(VLOOKUP($A34,Cadastro!$A$3:$F$11,3,0),"-")</f>
        <v>0</v>
      </c>
      <c r="E34" s="25" t="n">
        <f aca="false">IFERROR(VLOOKUP($A34,Cadastro!$A$3:$F$11,4,0),"-")</f>
        <v>0</v>
      </c>
      <c r="F34" s="26" t="n">
        <f aca="false">IFERROR(VLOOKUP($A34,Cadastro!$A$3:$F$11,5,0),"-")</f>
        <v>999</v>
      </c>
      <c r="G34" s="27"/>
      <c r="H34" s="28"/>
      <c r="I34" s="29"/>
      <c r="J34" s="30" t="s">
        <v>30</v>
      </c>
      <c r="K34" s="35"/>
      <c r="L34" s="32"/>
      <c r="M34" s="33"/>
      <c r="N34" s="33" t="n">
        <v>72</v>
      </c>
      <c r="O34" s="33" t="n">
        <f aca="false">N34-M34</f>
        <v>72</v>
      </c>
      <c r="P34" s="34"/>
      <c r="Q34" s="34"/>
      <c r="R34" s="34" t="n">
        <f aca="false">Q34-P34</f>
        <v>0</v>
      </c>
    </row>
    <row collapsed="false" customFormat="false" customHeight="false" hidden="false" ht="14.25" outlineLevel="0" r="35">
      <c r="A35" s="23" t="s">
        <v>18</v>
      </c>
      <c r="B35" s="23"/>
      <c r="C35" s="24" t="str">
        <f aca="false">IFERROR(VLOOKUP($A35,Cadastro!$A$3:$F$11,2,0),"-")</f>
        <v>Monocromática</v>
      </c>
      <c r="D35" s="25" t="n">
        <f aca="false">IFERROR(VLOOKUP($A35,Cadastro!$A$3:$F$11,3,0),"-")</f>
        <v>1167</v>
      </c>
      <c r="E35" s="25" t="n">
        <f aca="false">IFERROR(VLOOKUP($A35,Cadastro!$A$3:$F$11,4,0),"-")</f>
        <v>0</v>
      </c>
      <c r="F35" s="26" t="n">
        <f aca="false">IFERROR(VLOOKUP($A35,Cadastro!$A$3:$F$11,5,0),"-")</f>
        <v>999</v>
      </c>
      <c r="G35" s="27"/>
      <c r="H35" s="28"/>
      <c r="I35" s="29"/>
      <c r="J35" s="30" t="s">
        <v>31</v>
      </c>
      <c r="K35" s="35"/>
      <c r="L35" s="32"/>
      <c r="M35" s="33"/>
      <c r="N35" s="33" t="n">
        <v>74</v>
      </c>
      <c r="O35" s="33" t="n">
        <f aca="false">N35-M35</f>
        <v>74</v>
      </c>
      <c r="P35" s="34"/>
      <c r="Q35" s="34"/>
      <c r="R35" s="34" t="n">
        <f aca="false">Q35-P35</f>
        <v>0</v>
      </c>
    </row>
    <row collapsed="false" customFormat="false" customHeight="false" hidden="false" ht="14.25" outlineLevel="0" r="36">
      <c r="A36" s="23" t="s">
        <v>8</v>
      </c>
      <c r="B36" s="23"/>
      <c r="C36" s="24" t="str">
        <f aca="false">IFERROR(VLOOKUP($A36,Cadastro!$A$3:$F$11,2,0),"-")</f>
        <v>Monocromática</v>
      </c>
      <c r="D36" s="25" t="n">
        <f aca="false">IFERROR(VLOOKUP($A36,Cadastro!$A$3:$F$11,3,0),"-")</f>
        <v>1343</v>
      </c>
      <c r="E36" s="25" t="n">
        <f aca="false">IFERROR(VLOOKUP($A36,Cadastro!$A$3:$F$11,4,0),"-")</f>
        <v>0</v>
      </c>
      <c r="F36" s="26" t="n">
        <f aca="false">IFERROR(VLOOKUP($A36,Cadastro!$A$3:$F$11,5,0),"-")</f>
        <v>999</v>
      </c>
      <c r="G36" s="27"/>
      <c r="H36" s="28"/>
      <c r="I36" s="29"/>
      <c r="J36" s="30" t="s">
        <v>31</v>
      </c>
      <c r="K36" s="35"/>
      <c r="L36" s="32"/>
      <c r="M36" s="33"/>
      <c r="N36" s="33" t="n">
        <v>76</v>
      </c>
      <c r="O36" s="33" t="n">
        <f aca="false">N36-M36</f>
        <v>76</v>
      </c>
      <c r="P36" s="34"/>
      <c r="Q36" s="34"/>
      <c r="R36" s="34" t="n">
        <f aca="false">Q36-P36</f>
        <v>0</v>
      </c>
    </row>
    <row collapsed="false" customFormat="false" customHeight="false" hidden="false" ht="14.25" outlineLevel="0" r="37">
      <c r="A37" s="23" t="s">
        <v>20</v>
      </c>
      <c r="B37" s="23"/>
      <c r="C37" s="24" t="str">
        <f aca="false">IFERROR(VLOOKUP($A37,Cadastro!$A$3:$F$11,2,0),"-")</f>
        <v>Hibrida</v>
      </c>
      <c r="D37" s="25" t="n">
        <f aca="false">IFERROR(VLOOKUP($A37,Cadastro!$A$3:$F$11,3,0),"-")</f>
        <v>151</v>
      </c>
      <c r="E37" s="25" t="n">
        <f aca="false">IFERROR(VLOOKUP($A37,Cadastro!$A$3:$F$11,4,0),"-")</f>
        <v>352</v>
      </c>
      <c r="F37" s="26" t="n">
        <f aca="false">IFERROR(VLOOKUP($A37,Cadastro!$A$3:$F$11,5,0),"-")</f>
        <v>999</v>
      </c>
      <c r="G37" s="27"/>
      <c r="H37" s="28"/>
      <c r="I37" s="29"/>
      <c r="J37" s="30" t="s">
        <v>31</v>
      </c>
      <c r="K37" s="35"/>
      <c r="L37" s="32"/>
      <c r="M37" s="33"/>
      <c r="N37" s="33" t="n">
        <v>78</v>
      </c>
      <c r="O37" s="33" t="n">
        <f aca="false">N37-M37</f>
        <v>78</v>
      </c>
      <c r="P37" s="34" t="n">
        <v>45</v>
      </c>
      <c r="Q37" s="34" t="n">
        <v>321</v>
      </c>
      <c r="R37" s="34" t="n">
        <f aca="false">Q37-P37</f>
        <v>276</v>
      </c>
    </row>
    <row collapsed="false" customFormat="false" customHeight="false" hidden="false" ht="14.25" outlineLevel="0" r="38">
      <c r="A38" s="23" t="s">
        <v>23</v>
      </c>
      <c r="B38" s="23"/>
      <c r="C38" s="24" t="str">
        <f aca="false">IFERROR(VLOOKUP($A38,Cadastro!$A$3:$F$11,2,0),"-")</f>
        <v>Scanner</v>
      </c>
      <c r="D38" s="25" t="n">
        <f aca="false">IFERROR(VLOOKUP($A38,Cadastro!$A$3:$F$11,3,0),"-")</f>
        <v>0</v>
      </c>
      <c r="E38" s="25" t="n">
        <f aca="false">IFERROR(VLOOKUP($A38,Cadastro!$A$3:$F$11,4,0),"-")</f>
        <v>0</v>
      </c>
      <c r="F38" s="26" t="n">
        <f aca="false">IFERROR(VLOOKUP($A38,Cadastro!$A$3:$F$11,5,0),"-")</f>
        <v>999</v>
      </c>
      <c r="G38" s="27"/>
      <c r="H38" s="28"/>
      <c r="I38" s="29"/>
      <c r="J38" s="30" t="s">
        <v>31</v>
      </c>
      <c r="K38" s="35"/>
      <c r="L38" s="32"/>
      <c r="M38" s="33"/>
      <c r="N38" s="33" t="n">
        <v>80</v>
      </c>
      <c r="O38" s="33" t="n">
        <f aca="false">N38-M38</f>
        <v>80</v>
      </c>
      <c r="P38" s="34"/>
      <c r="Q38" s="34"/>
      <c r="R38" s="34" t="n">
        <f aca="false">Q38-P38</f>
        <v>0</v>
      </c>
    </row>
    <row collapsed="false" customFormat="false" customHeight="false" hidden="false" ht="14.25" outlineLevel="0" r="39">
      <c r="A39" s="23" t="s">
        <v>18</v>
      </c>
      <c r="B39" s="23"/>
      <c r="C39" s="24" t="str">
        <f aca="false">IFERROR(VLOOKUP($A39,Cadastro!$A$3:$F$11,2,0),"-")</f>
        <v>Monocromática</v>
      </c>
      <c r="D39" s="25" t="n">
        <f aca="false">IFERROR(VLOOKUP($A39,Cadastro!$A$3:$F$11,3,0),"-")</f>
        <v>1167</v>
      </c>
      <c r="E39" s="25" t="n">
        <f aca="false">IFERROR(VLOOKUP($A39,Cadastro!$A$3:$F$11,4,0),"-")</f>
        <v>0</v>
      </c>
      <c r="F39" s="26" t="n">
        <f aca="false">IFERROR(VLOOKUP($A39,Cadastro!$A$3:$F$11,5,0),"-")</f>
        <v>999</v>
      </c>
      <c r="G39" s="27"/>
      <c r="H39" s="28"/>
      <c r="I39" s="29"/>
      <c r="J39" s="30" t="s">
        <v>31</v>
      </c>
      <c r="K39" s="35"/>
      <c r="L39" s="32"/>
      <c r="M39" s="33"/>
      <c r="N39" s="33" t="n">
        <v>82</v>
      </c>
      <c r="O39" s="33" t="n">
        <f aca="false">N39-M39</f>
        <v>82</v>
      </c>
      <c r="P39" s="34"/>
      <c r="Q39" s="34"/>
      <c r="R39" s="34" t="n">
        <f aca="false">Q39-P39</f>
        <v>0</v>
      </c>
    </row>
    <row collapsed="false" customFormat="false" customHeight="false" hidden="false" ht="14.25" outlineLevel="0" r="40">
      <c r="A40" s="23" t="s">
        <v>8</v>
      </c>
      <c r="B40" s="23"/>
      <c r="C40" s="24" t="str">
        <f aca="false">IFERROR(VLOOKUP($A40,Cadastro!$A$3:$F$11,2,0),"-")</f>
        <v>Monocromática</v>
      </c>
      <c r="D40" s="25" t="n">
        <f aca="false">IFERROR(VLOOKUP($A40,Cadastro!$A$3:$F$11,3,0),"-")</f>
        <v>1343</v>
      </c>
      <c r="E40" s="25" t="n">
        <f aca="false">IFERROR(VLOOKUP($A40,Cadastro!$A$3:$F$11,4,0),"-")</f>
        <v>0</v>
      </c>
      <c r="F40" s="26" t="n">
        <f aca="false">IFERROR(VLOOKUP($A40,Cadastro!$A$3:$F$11,5,0),"-")</f>
        <v>999</v>
      </c>
      <c r="G40" s="27"/>
      <c r="H40" s="28"/>
      <c r="I40" s="29"/>
      <c r="J40" s="30" t="s">
        <v>31</v>
      </c>
      <c r="K40" s="35"/>
      <c r="L40" s="32"/>
      <c r="M40" s="33"/>
      <c r="N40" s="33" t="n">
        <v>84</v>
      </c>
      <c r="O40" s="33" t="n">
        <f aca="false">N40-M40</f>
        <v>84</v>
      </c>
      <c r="P40" s="34"/>
      <c r="Q40" s="34"/>
      <c r="R40" s="34" t="n">
        <f aca="false">Q40-P40</f>
        <v>0</v>
      </c>
    </row>
    <row collapsed="false" customFormat="false" customHeight="false" hidden="false" ht="14.25" outlineLevel="0" r="41">
      <c r="A41" s="23" t="s">
        <v>20</v>
      </c>
      <c r="B41" s="23"/>
      <c r="C41" s="24" t="str">
        <f aca="false">IFERROR(VLOOKUP($A41,Cadastro!$A$3:$F$11,2,0),"-")</f>
        <v>Hibrida</v>
      </c>
      <c r="D41" s="25" t="n">
        <f aca="false">IFERROR(VLOOKUP($A41,Cadastro!$A$3:$F$11,3,0),"-")</f>
        <v>151</v>
      </c>
      <c r="E41" s="25" t="n">
        <f aca="false">IFERROR(VLOOKUP($A41,Cadastro!$A$3:$F$11,4,0),"-")</f>
        <v>352</v>
      </c>
      <c r="F41" s="26" t="n">
        <f aca="false">IFERROR(VLOOKUP($A41,Cadastro!$A$3:$F$11,5,0),"-")</f>
        <v>999</v>
      </c>
      <c r="G41" s="27"/>
      <c r="H41" s="28"/>
      <c r="I41" s="29"/>
      <c r="J41" s="30" t="s">
        <v>31</v>
      </c>
      <c r="K41" s="35"/>
      <c r="L41" s="32"/>
      <c r="M41" s="33"/>
      <c r="N41" s="33" t="n">
        <v>86</v>
      </c>
      <c r="O41" s="33" t="n">
        <f aca="false">N41-M41</f>
        <v>86</v>
      </c>
      <c r="P41" s="34" t="n">
        <v>45</v>
      </c>
      <c r="Q41" s="34" t="n">
        <v>546</v>
      </c>
      <c r="R41" s="34" t="n">
        <f aca="false">Q41-P41</f>
        <v>501</v>
      </c>
    </row>
    <row collapsed="false" customFormat="false" customHeight="false" hidden="false" ht="14.25" outlineLevel="0" r="42">
      <c r="A42" s="23" t="s">
        <v>23</v>
      </c>
      <c r="B42" s="23"/>
      <c r="C42" s="24" t="str">
        <f aca="false">IFERROR(VLOOKUP($A42,Cadastro!$A$3:$F$11,2,0),"-")</f>
        <v>Scanner</v>
      </c>
      <c r="D42" s="25" t="n">
        <f aca="false">IFERROR(VLOOKUP($A42,Cadastro!$A$3:$F$11,3,0),"-")</f>
        <v>0</v>
      </c>
      <c r="E42" s="25" t="n">
        <f aca="false">IFERROR(VLOOKUP($A42,Cadastro!$A$3:$F$11,4,0),"-")</f>
        <v>0</v>
      </c>
      <c r="F42" s="26" t="n">
        <f aca="false">IFERROR(VLOOKUP($A42,Cadastro!$A$3:$F$11,5,0),"-")</f>
        <v>999</v>
      </c>
      <c r="G42" s="27"/>
      <c r="H42" s="28"/>
      <c r="I42" s="29"/>
      <c r="J42" s="30" t="s">
        <v>31</v>
      </c>
      <c r="K42" s="35"/>
      <c r="L42" s="32"/>
      <c r="M42" s="33"/>
      <c r="N42" s="33" t="n">
        <v>88</v>
      </c>
      <c r="O42" s="33" t="n">
        <f aca="false">N42-M42</f>
        <v>88</v>
      </c>
      <c r="P42" s="34"/>
      <c r="Q42" s="34"/>
      <c r="R42" s="34" t="n">
        <f aca="false">Q42-P42</f>
        <v>0</v>
      </c>
    </row>
    <row collapsed="false" customFormat="false" customHeight="false" hidden="false" ht="14.25" outlineLevel="0" r="43">
      <c r="A43" s="23" t="s">
        <v>18</v>
      </c>
      <c r="B43" s="23"/>
      <c r="C43" s="24" t="str">
        <f aca="false">IFERROR(VLOOKUP($A43,Cadastro!$A$3:$F$11,2,0),"-")</f>
        <v>Monocromática</v>
      </c>
      <c r="D43" s="25" t="n">
        <f aca="false">IFERROR(VLOOKUP($A43,Cadastro!$A$3:$F$11,3,0),"-")</f>
        <v>1167</v>
      </c>
      <c r="E43" s="25" t="n">
        <f aca="false">IFERROR(VLOOKUP($A43,Cadastro!$A$3:$F$11,4,0),"-")</f>
        <v>0</v>
      </c>
      <c r="F43" s="26" t="n">
        <f aca="false">IFERROR(VLOOKUP($A43,Cadastro!$A$3:$F$11,5,0),"-")</f>
        <v>999</v>
      </c>
      <c r="G43" s="27"/>
      <c r="H43" s="28"/>
      <c r="I43" s="29"/>
      <c r="J43" s="30" t="s">
        <v>31</v>
      </c>
      <c r="K43" s="35"/>
      <c r="L43" s="32"/>
      <c r="M43" s="33"/>
      <c r="N43" s="33" t="n">
        <v>90</v>
      </c>
      <c r="O43" s="33" t="n">
        <f aca="false">N43-M43</f>
        <v>90</v>
      </c>
      <c r="P43" s="34"/>
      <c r="Q43" s="34"/>
      <c r="R43" s="34" t="n">
        <f aca="false">Q43-P43</f>
        <v>0</v>
      </c>
    </row>
    <row collapsed="false" customFormat="false" customHeight="false" hidden="false" ht="14.25" outlineLevel="0" r="44">
      <c r="A44" s="23" t="s">
        <v>8</v>
      </c>
      <c r="B44" s="23"/>
      <c r="C44" s="24" t="str">
        <f aca="false">IFERROR(VLOOKUP($A44,Cadastro!$A$3:$F$11,2,0),"-")</f>
        <v>Monocromática</v>
      </c>
      <c r="D44" s="25" t="n">
        <f aca="false">IFERROR(VLOOKUP($A44,Cadastro!$A$3:$F$11,3,0),"-")</f>
        <v>1343</v>
      </c>
      <c r="E44" s="25" t="n">
        <f aca="false">IFERROR(VLOOKUP($A44,Cadastro!$A$3:$F$11,4,0),"-")</f>
        <v>0</v>
      </c>
      <c r="F44" s="26" t="n">
        <f aca="false">IFERROR(VLOOKUP($A44,Cadastro!$A$3:$F$11,5,0),"-")</f>
        <v>999</v>
      </c>
      <c r="G44" s="27"/>
      <c r="H44" s="28"/>
      <c r="I44" s="29"/>
      <c r="J44" s="30" t="s">
        <v>29</v>
      </c>
      <c r="K44" s="35"/>
      <c r="L44" s="32"/>
      <c r="M44" s="33"/>
      <c r="N44" s="33" t="n">
        <v>92</v>
      </c>
      <c r="O44" s="33" t="n">
        <v>35115</v>
      </c>
      <c r="P44" s="34"/>
      <c r="Q44" s="34"/>
      <c r="R44" s="34" t="n">
        <f aca="false">Q44-P44</f>
        <v>0</v>
      </c>
    </row>
    <row collapsed="false" customFormat="false" customHeight="false" hidden="false" ht="14.25" outlineLevel="0" r="45">
      <c r="A45" s="23" t="s">
        <v>20</v>
      </c>
      <c r="B45" s="23"/>
      <c r="C45" s="24" t="str">
        <f aca="false">IFERROR(VLOOKUP($A45,Cadastro!$A$3:$F$11,2,0),"-")</f>
        <v>Hibrida</v>
      </c>
      <c r="D45" s="25" t="n">
        <f aca="false">IFERROR(VLOOKUP($A45,Cadastro!$A$3:$F$11,3,0),"-")</f>
        <v>151</v>
      </c>
      <c r="E45" s="25" t="n">
        <f aca="false">IFERROR(VLOOKUP($A45,Cadastro!$A$3:$F$11,4,0),"-")</f>
        <v>352</v>
      </c>
      <c r="F45" s="26" t="n">
        <f aca="false">IFERROR(VLOOKUP($A45,Cadastro!$A$3:$F$11,5,0),"-")</f>
        <v>999</v>
      </c>
      <c r="G45" s="27"/>
      <c r="H45" s="28"/>
      <c r="I45" s="29"/>
      <c r="J45" s="30" t="s">
        <v>26</v>
      </c>
      <c r="K45" s="35"/>
      <c r="L45" s="32"/>
      <c r="M45" s="33"/>
      <c r="N45" s="33" t="n">
        <v>94</v>
      </c>
      <c r="O45" s="33" t="n">
        <f aca="false">N45-M45</f>
        <v>94</v>
      </c>
      <c r="P45" s="34" t="n">
        <v>45</v>
      </c>
      <c r="Q45" s="34" t="n">
        <v>654</v>
      </c>
      <c r="R45" s="34" t="n">
        <f aca="false">Q45-P45</f>
        <v>609</v>
      </c>
    </row>
    <row collapsed="false" customFormat="false" customHeight="false" hidden="false" ht="14.25" outlineLevel="0" r="46">
      <c r="A46" s="23" t="s">
        <v>23</v>
      </c>
      <c r="B46" s="23"/>
      <c r="C46" s="24" t="str">
        <f aca="false">IFERROR(VLOOKUP($A46,Cadastro!$A$3:$F$11,2,0),"-")</f>
        <v>Scanner</v>
      </c>
      <c r="D46" s="25" t="n">
        <f aca="false">IFERROR(VLOOKUP($A46,Cadastro!$A$3:$F$11,3,0),"-")</f>
        <v>0</v>
      </c>
      <c r="E46" s="25" t="n">
        <f aca="false">IFERROR(VLOOKUP($A46,Cadastro!$A$3:$F$11,4,0),"-")</f>
        <v>0</v>
      </c>
      <c r="F46" s="26" t="n">
        <f aca="false">IFERROR(VLOOKUP($A46,Cadastro!$A$3:$F$11,5,0),"-")</f>
        <v>999</v>
      </c>
      <c r="G46" s="27"/>
      <c r="H46" s="28"/>
      <c r="I46" s="29"/>
      <c r="J46" s="30" t="s">
        <v>31</v>
      </c>
      <c r="K46" s="35"/>
      <c r="L46" s="32"/>
      <c r="M46" s="33"/>
      <c r="N46" s="33" t="n">
        <v>96</v>
      </c>
      <c r="O46" s="33" t="n">
        <f aca="false">N46-M46</f>
        <v>96</v>
      </c>
      <c r="P46" s="34"/>
      <c r="Q46" s="34"/>
      <c r="R46" s="34" t="n">
        <f aca="false">Q46-P46</f>
        <v>0</v>
      </c>
    </row>
    <row collapsed="false" customFormat="false" customHeight="false" hidden="false" ht="14.25" outlineLevel="0" r="47">
      <c r="A47" s="23" t="s">
        <v>20</v>
      </c>
      <c r="B47" s="23"/>
      <c r="C47" s="24" t="str">
        <f aca="false">IFERROR(VLOOKUP($A47,Cadastro!$A$3:$F$11,2,0),"-")</f>
        <v>Hibrida</v>
      </c>
      <c r="D47" s="25" t="n">
        <f aca="false">IFERROR(VLOOKUP($A47,Cadastro!$A$3:$F$11,3,0),"-")</f>
        <v>151</v>
      </c>
      <c r="E47" s="25" t="n">
        <f aca="false">IFERROR(VLOOKUP($A47,Cadastro!$A$3:$F$11,4,0),"-")</f>
        <v>352</v>
      </c>
      <c r="F47" s="26" t="n">
        <f aca="false">IFERROR(VLOOKUP($A47,Cadastro!$A$3:$F$11,5,0),"-")</f>
        <v>999</v>
      </c>
      <c r="G47" s="27"/>
      <c r="H47" s="28"/>
      <c r="I47" s="29"/>
      <c r="J47" s="30" t="s">
        <v>30</v>
      </c>
      <c r="K47" s="36"/>
      <c r="L47" s="32"/>
      <c r="M47" s="33"/>
      <c r="N47" s="33"/>
      <c r="O47" s="33" t="n">
        <f aca="false">N47-M47</f>
        <v>0</v>
      </c>
      <c r="P47" s="34" t="n">
        <v>45</v>
      </c>
      <c r="Q47" s="34" t="n">
        <v>65</v>
      </c>
      <c r="R47" s="34" t="n">
        <f aca="false">Q47-P47</f>
        <v>20</v>
      </c>
    </row>
    <row collapsed="false" customFormat="false" customHeight="false" hidden="false" ht="14.25" outlineLevel="0" r="48">
      <c r="A48" s="23" t="s">
        <v>18</v>
      </c>
      <c r="B48" s="23" t="s">
        <v>11</v>
      </c>
      <c r="C48" s="24" t="str">
        <f aca="false">IFERROR(VLOOKUP($A48,Cadastro!$A$3:$F$11,2,0),"-")</f>
        <v>Monocromática</v>
      </c>
      <c r="D48" s="25" t="n">
        <f aca="false">IFERROR(VLOOKUP($A48,Cadastro!$A$3:$F$11,3,0),"-")</f>
        <v>1167</v>
      </c>
      <c r="E48" s="25" t="n">
        <f aca="false">IFERROR(VLOOKUP($A48,Cadastro!$A$3:$F$11,4,0),"-")</f>
        <v>0</v>
      </c>
      <c r="F48" s="26" t="n">
        <f aca="false">IFERROR(VLOOKUP($A48,Cadastro!$A$3:$F$11,5,0),"-")</f>
        <v>999</v>
      </c>
      <c r="G48" s="27"/>
      <c r="H48" s="28"/>
      <c r="I48" s="29"/>
      <c r="J48" s="35" t="s">
        <v>22</v>
      </c>
      <c r="K48" s="35"/>
      <c r="L48" s="32"/>
      <c r="M48" s="33"/>
      <c r="N48" s="33"/>
      <c r="O48" s="33" t="n">
        <f aca="false">N48-M48</f>
        <v>0</v>
      </c>
      <c r="P48" s="34"/>
      <c r="Q48" s="34"/>
      <c r="R48" s="34" t="n">
        <f aca="false">Q48-P48</f>
        <v>0</v>
      </c>
    </row>
    <row collapsed="false" customFormat="false" customHeight="false" hidden="false" ht="14.25" outlineLevel="0" r="49">
      <c r="A49" s="23" t="s">
        <v>20</v>
      </c>
      <c r="B49" s="23"/>
      <c r="C49" s="24" t="str">
        <f aca="false">IFERROR(VLOOKUP($A49,Cadastro!$A$3:$F$11,2,0),"-")</f>
        <v>Hibrida</v>
      </c>
      <c r="D49" s="25" t="n">
        <f aca="false">IFERROR(VLOOKUP($A49,Cadastro!$A$3:$F$11,3,0),"-")</f>
        <v>151</v>
      </c>
      <c r="E49" s="25" t="n">
        <f aca="false">IFERROR(VLOOKUP($A49,Cadastro!$A$3:$F$11,4,0),"-")</f>
        <v>352</v>
      </c>
      <c r="F49" s="26" t="n">
        <f aca="false">IFERROR(VLOOKUP($A49,Cadastro!$A$3:$F$11,5,0),"-")</f>
        <v>999</v>
      </c>
      <c r="G49" s="27"/>
      <c r="H49" s="28"/>
      <c r="I49" s="29"/>
      <c r="J49" s="37" t="s">
        <v>12</v>
      </c>
      <c r="K49" s="35"/>
      <c r="L49" s="32"/>
      <c r="M49" s="33"/>
      <c r="N49" s="33"/>
      <c r="O49" s="33" t="n">
        <f aca="false">N49-M49</f>
        <v>0</v>
      </c>
      <c r="P49" s="34" t="n">
        <v>45</v>
      </c>
      <c r="Q49" s="34" t="n">
        <v>84</v>
      </c>
      <c r="R49" s="34" t="n">
        <f aca="false">Q49-P49</f>
        <v>39</v>
      </c>
    </row>
    <row collapsed="false" customFormat="false" customHeight="false" hidden="false" ht="14.25" outlineLevel="0" r="50">
      <c r="A50" s="23"/>
      <c r="B50" s="23"/>
      <c r="C50" s="24" t="str">
        <f aca="false">IFERROR(VLOOKUP($A50,Cadastro!$A$3:$F$11,2,0),"-")</f>
        <v>-</v>
      </c>
      <c r="D50" s="25" t="n">
        <f aca="false">IFERROR(VLOOKUP($A50,Cadastro!$A$3:$F$11,3,0),"-")</f>
        <v>0</v>
      </c>
      <c r="E50" s="25" t="n">
        <f aca="false">IFERROR(VLOOKUP($A50,Cadastro!$A$3:$F$11,4,0),"-")</f>
        <v>0</v>
      </c>
      <c r="F50" s="26" t="n">
        <f aca="false">IFERROR(VLOOKUP($A50,Cadastro!$A$3:$F$11,5,0),"-")</f>
        <v>0</v>
      </c>
      <c r="G50" s="27"/>
      <c r="H50" s="28"/>
      <c r="I50" s="29"/>
      <c r="J50" s="37"/>
      <c r="K50" s="35"/>
      <c r="L50" s="32"/>
      <c r="M50" s="33"/>
      <c r="N50" s="33"/>
      <c r="O50" s="33" t="n">
        <f aca="false">N50-M50</f>
        <v>0</v>
      </c>
      <c r="P50" s="34"/>
      <c r="Q50" s="34"/>
      <c r="R50" s="34" t="n">
        <f aca="false">Q50-P50</f>
        <v>0</v>
      </c>
    </row>
    <row collapsed="false" customFormat="false" customHeight="false" hidden="false" ht="14.25" outlineLevel="0" r="51">
      <c r="A51" s="38" t="s">
        <v>27</v>
      </c>
      <c r="B51" s="38" t="s">
        <v>11</v>
      </c>
      <c r="C51" s="24" t="str">
        <f aca="false">IFERROR(VLOOKUP($A51,Cadastro!$A$3:$F$11,2,0),"-")</f>
        <v>Software</v>
      </c>
      <c r="D51" s="39" t="s">
        <v>51</v>
      </c>
      <c r="E51" s="39" t="s">
        <v>51</v>
      </c>
      <c r="F51" s="40" t="s">
        <v>52</v>
      </c>
      <c r="G51" s="27"/>
      <c r="H51" s="28"/>
      <c r="I51" s="29"/>
      <c r="J51" s="37" t="s">
        <v>22</v>
      </c>
      <c r="K51" s="35"/>
      <c r="L51" s="32"/>
      <c r="M51" s="33"/>
      <c r="N51" s="33"/>
      <c r="O51" s="33" t="n">
        <f aca="false">N51-M51</f>
        <v>0</v>
      </c>
      <c r="P51" s="34"/>
      <c r="Q51" s="34"/>
      <c r="R51" s="34" t="n">
        <f aca="false">Q51-P51</f>
        <v>0</v>
      </c>
    </row>
    <row collapsed="false" customFormat="false" customHeight="false" hidden="false" ht="14.25" outlineLevel="0" r="52">
      <c r="A52" s="41" t="s">
        <v>18</v>
      </c>
      <c r="B52" s="23" t="s">
        <v>15</v>
      </c>
      <c r="C52" s="24" t="str">
        <f aca="false">IFERROR(VLOOKUP($A52,Cadastro!$A$3:$F$11,2,0),"-")</f>
        <v>Monocromática</v>
      </c>
      <c r="D52" s="25" t="n">
        <f aca="false">IFERROR(VLOOKUP($A52,Cadastro!$A$3:$F$11,3,0),"-")</f>
        <v>1167</v>
      </c>
      <c r="E52" s="25" t="n">
        <f aca="false">IFERROR(VLOOKUP($A52,Cadastro!$A$3:$F$11,4,0),"-")</f>
        <v>0</v>
      </c>
      <c r="F52" s="26" t="n">
        <f aca="false">IFERROR(VLOOKUP($A52,Cadastro!$A$3:$F$11,5,0),"-")</f>
        <v>999</v>
      </c>
      <c r="G52" s="27"/>
      <c r="H52" s="28"/>
      <c r="I52" s="29"/>
      <c r="J52" s="37" t="s">
        <v>22</v>
      </c>
      <c r="K52" s="35"/>
      <c r="L52" s="32"/>
      <c r="M52" s="33"/>
      <c r="N52" s="33"/>
      <c r="O52" s="33" t="n">
        <f aca="false">N52-M52</f>
        <v>0</v>
      </c>
      <c r="P52" s="34"/>
      <c r="Q52" s="34"/>
      <c r="R52" s="34" t="n">
        <f aca="false">Q52-P52</f>
        <v>0</v>
      </c>
    </row>
    <row collapsed="false" customFormat="false" customHeight="false" hidden="false" ht="14.25" outlineLevel="0" r="53">
      <c r="A53" s="23" t="s">
        <v>14</v>
      </c>
      <c r="B53" s="23" t="s">
        <v>15</v>
      </c>
      <c r="C53" s="24" t="str">
        <f aca="false">IFERROR(VLOOKUP($A53,Cadastro!$A$3:$F$11,2,0),"-")</f>
        <v>Monocromática</v>
      </c>
      <c r="D53" s="25" t="n">
        <f aca="false">IFERROR(VLOOKUP($A53,Cadastro!$A$3:$F$11,3,0),"-")</f>
        <v>1343</v>
      </c>
      <c r="E53" s="25" t="n">
        <f aca="false">IFERROR(VLOOKUP($A53,Cadastro!$A$3:$F$11,4,0),"-")</f>
        <v>0</v>
      </c>
      <c r="F53" s="26" t="n">
        <f aca="false">IFERROR(VLOOKUP($A53,Cadastro!$A$3:$F$11,5,0),"-")</f>
        <v>999</v>
      </c>
      <c r="G53" s="27"/>
      <c r="H53" s="28"/>
      <c r="I53" s="29"/>
      <c r="J53" s="37" t="s">
        <v>26</v>
      </c>
      <c r="K53" s="35"/>
      <c r="L53" s="32"/>
      <c r="M53" s="33" t="n">
        <v>158</v>
      </c>
      <c r="N53" s="33" t="n">
        <v>1548</v>
      </c>
      <c r="O53" s="33" t="n">
        <f aca="false">N53-M53</f>
        <v>1390</v>
      </c>
      <c r="P53" s="34"/>
      <c r="Q53" s="34"/>
      <c r="R53" s="34" t="n">
        <f aca="false">Q53-P53</f>
        <v>0</v>
      </c>
    </row>
    <row collapsed="false" customFormat="false" customHeight="false" hidden="false" ht="14.25" outlineLevel="0" r="54">
      <c r="A54" s="23" t="s">
        <v>20</v>
      </c>
      <c r="B54" s="23" t="s">
        <v>11</v>
      </c>
      <c r="C54" s="24" t="str">
        <f aca="false">IFERROR(VLOOKUP($A54,Cadastro!$A$3:$F$11,2,0),"-")</f>
        <v>Hibrida</v>
      </c>
      <c r="D54" s="25" t="n">
        <f aca="false">IFERROR(VLOOKUP($A54,Cadastro!$A$3:$F$11,3,0),"-")</f>
        <v>151</v>
      </c>
      <c r="E54" s="25" t="n">
        <f aca="false">IFERROR(VLOOKUP($A54,Cadastro!$A$3:$F$11,4,0),"-")</f>
        <v>352</v>
      </c>
      <c r="F54" s="26" t="n">
        <f aca="false">IFERROR(VLOOKUP($A54,Cadastro!$A$3:$F$11,5,0),"-")</f>
        <v>999</v>
      </c>
      <c r="G54" s="27"/>
      <c r="H54" s="28"/>
      <c r="I54" s="29"/>
      <c r="J54" s="37" t="s">
        <v>19</v>
      </c>
      <c r="K54" s="35"/>
      <c r="L54" s="32"/>
      <c r="M54" s="33" t="n">
        <v>15</v>
      </c>
      <c r="N54" s="33" t="n">
        <v>19850</v>
      </c>
      <c r="O54" s="33" t="n">
        <f aca="false">N54-M54</f>
        <v>19835</v>
      </c>
      <c r="P54" s="34"/>
      <c r="Q54" s="34" t="n">
        <v>198</v>
      </c>
      <c r="R54" s="34" t="n">
        <f aca="false">Q54-P54</f>
        <v>198</v>
      </c>
    </row>
    <row collapsed="false" customFormat="false" customHeight="false" hidden="false" ht="14.25" outlineLevel="0" r="55">
      <c r="A55" s="23"/>
      <c r="B55" s="23"/>
      <c r="C55" s="24" t="str">
        <f aca="false">IFERROR(VLOOKUP($A55,Cadastro!$A$3:$F$11,2,0),"-")</f>
        <v>-</v>
      </c>
      <c r="D55" s="25" t="n">
        <f aca="false">IFERROR(VLOOKUP($A55,Cadastro!$A$3:$F$11,3,0),"-")</f>
        <v>0</v>
      </c>
      <c r="E55" s="25" t="n">
        <f aca="false">IFERROR(VLOOKUP($A55,Cadastro!$A$3:$F$11,4,0),"-")</f>
        <v>0</v>
      </c>
      <c r="F55" s="26" t="n">
        <f aca="false">IFERROR(VLOOKUP($A55,Cadastro!$A$3:$F$11,5,0),"-")</f>
        <v>0</v>
      </c>
      <c r="G55" s="27"/>
      <c r="H55" s="28"/>
      <c r="I55" s="29"/>
      <c r="J55" s="37"/>
      <c r="K55" s="42"/>
      <c r="L55" s="32"/>
      <c r="M55" s="33"/>
      <c r="N55" s="33"/>
      <c r="O55" s="33" t="n">
        <f aca="false">N55-M55</f>
        <v>0</v>
      </c>
      <c r="P55" s="34"/>
      <c r="Q55" s="34"/>
      <c r="R55" s="34" t="n">
        <f aca="false">Q55-P55</f>
        <v>0</v>
      </c>
    </row>
    <row collapsed="false" customFormat="false" customHeight="false" hidden="false" ht="14.25" outlineLevel="0" r="56">
      <c r="A56" s="23"/>
      <c r="B56" s="23"/>
      <c r="C56" s="24" t="str">
        <f aca="false">IFERROR(VLOOKUP($A56,Cadastro!$A$3:$F$11,2,0),"-")</f>
        <v>-</v>
      </c>
      <c r="D56" s="25" t="n">
        <f aca="false">IFERROR(VLOOKUP($A56,Cadastro!$A$3:$F$11,3,0),"-")</f>
        <v>0</v>
      </c>
      <c r="E56" s="25" t="n">
        <f aca="false">IFERROR(VLOOKUP($A56,Cadastro!$A$3:$F$11,4,0),"-")</f>
        <v>0</v>
      </c>
      <c r="F56" s="26" t="n">
        <f aca="false">IFERROR(VLOOKUP($A56,Cadastro!$A$3:$F$11,5,0),"-")</f>
        <v>0</v>
      </c>
      <c r="G56" s="27"/>
      <c r="H56" s="28"/>
      <c r="I56" s="29"/>
      <c r="J56" s="37"/>
      <c r="K56" s="35"/>
      <c r="L56" s="32"/>
      <c r="M56" s="33"/>
      <c r="N56" s="33"/>
      <c r="O56" s="33" t="n">
        <f aca="false">N56-M56</f>
        <v>0</v>
      </c>
      <c r="P56" s="34"/>
      <c r="Q56" s="34"/>
      <c r="R56" s="34" t="n">
        <f aca="false">Q56-P56</f>
        <v>0</v>
      </c>
    </row>
    <row collapsed="false" customFormat="false" customHeight="false" hidden="false" ht="14.25" outlineLevel="0" r="57">
      <c r="A57" s="23"/>
      <c r="B57" s="23"/>
      <c r="C57" s="24" t="str">
        <f aca="false">IFERROR(VLOOKUP($A57,Cadastro!$A$3:$F$11,2,0),"-")</f>
        <v>-</v>
      </c>
      <c r="D57" s="25" t="n">
        <f aca="false">IFERROR(VLOOKUP($A57,Cadastro!$A$3:$F$11,3,0),"-")</f>
        <v>0</v>
      </c>
      <c r="E57" s="25" t="n">
        <f aca="false">IFERROR(VLOOKUP($A57,Cadastro!$A$3:$F$11,4,0),"-")</f>
        <v>0</v>
      </c>
      <c r="F57" s="26" t="n">
        <f aca="false">IFERROR(VLOOKUP($A57,Cadastro!$A$3:$F$11,5,0),"-")</f>
        <v>0</v>
      </c>
      <c r="G57" s="27"/>
      <c r="H57" s="28"/>
      <c r="I57" s="29"/>
      <c r="J57" s="37"/>
      <c r="K57" s="35"/>
      <c r="L57" s="32"/>
      <c r="M57" s="33"/>
      <c r="N57" s="33"/>
      <c r="O57" s="33" t="n">
        <f aca="false">N57-M57</f>
        <v>0</v>
      </c>
      <c r="P57" s="34"/>
      <c r="Q57" s="34"/>
      <c r="R57" s="34" t="n">
        <f aca="false">Q57-P57</f>
        <v>0</v>
      </c>
    </row>
    <row collapsed="false" customFormat="false" customHeight="false" hidden="false" ht="14.25" outlineLevel="0" r="58">
      <c r="A58" s="23"/>
      <c r="B58" s="23"/>
      <c r="C58" s="24" t="str">
        <f aca="false">IFERROR(VLOOKUP($A58,Cadastro!$A$3:$F$11,2,0),"-")</f>
        <v>-</v>
      </c>
      <c r="D58" s="25" t="n">
        <f aca="false">IFERROR(VLOOKUP($A58,Cadastro!$A$3:$F$11,3,0),"-")</f>
        <v>0</v>
      </c>
      <c r="E58" s="25" t="n">
        <f aca="false">IFERROR(VLOOKUP($A58,Cadastro!$A$3:$F$11,4,0),"-")</f>
        <v>0</v>
      </c>
      <c r="F58" s="26" t="n">
        <f aca="false">IFERROR(VLOOKUP($A58,Cadastro!$A$3:$F$11,5,0),"-")</f>
        <v>0</v>
      </c>
      <c r="G58" s="27"/>
      <c r="H58" s="43"/>
      <c r="I58" s="29"/>
      <c r="J58" s="37"/>
      <c r="K58" s="35"/>
      <c r="L58" s="32"/>
      <c r="M58" s="33"/>
      <c r="N58" s="33"/>
      <c r="O58" s="33" t="n">
        <f aca="false">N58-M58</f>
        <v>0</v>
      </c>
      <c r="P58" s="34"/>
      <c r="Q58" s="34"/>
      <c r="R58" s="34" t="n">
        <f aca="false">Q58-P58</f>
        <v>0</v>
      </c>
    </row>
    <row collapsed="false" customFormat="false" customHeight="false" hidden="false" ht="14.05" outlineLevel="0" r="59">
      <c r="A59" s="23"/>
      <c r="B59" s="23"/>
      <c r="C59" s="24" t="str">
        <f aca="false">IFERROR(VLOOKUP($A59,Cadastro!$A$3:$F$11,2,0),"-")</f>
        <v>-</v>
      </c>
      <c r="D59" s="25" t="n">
        <f aca="false">IFERROR(VLOOKUP($A59,Cadastro!$A$3:$F$11,3,0),"-")</f>
        <v>0</v>
      </c>
      <c r="E59" s="25" t="n">
        <f aca="false">IFERROR(VLOOKUP($A59,Cadastro!$A$3:$F$11,4,0),"-")</f>
        <v>0</v>
      </c>
      <c r="F59" s="26" t="n">
        <f aca="false">IFERROR(VLOOKUP($A59,Cadastro!$A$3:$F$11,5,0),"-")</f>
        <v>0</v>
      </c>
      <c r="G59" s="27"/>
      <c r="H59" s="44"/>
      <c r="I59" s="29"/>
      <c r="J59" s="37"/>
      <c r="K59" s="35"/>
      <c r="L59" s="32"/>
      <c r="M59" s="33"/>
      <c r="N59" s="33"/>
      <c r="O59" s="33" t="n">
        <f aca="false">N59-M59</f>
        <v>0</v>
      </c>
      <c r="P59" s="34"/>
      <c r="Q59" s="34"/>
      <c r="R59" s="34" t="n">
        <f aca="false">Q59-P59</f>
        <v>0</v>
      </c>
    </row>
    <row collapsed="false" customFormat="false" customHeight="false" hidden="false" ht="14.25" outlineLevel="0" r="60">
      <c r="A60" s="23"/>
      <c r="B60" s="23"/>
      <c r="C60" s="24" t="str">
        <f aca="false">IFERROR(VLOOKUP($A60,Cadastro!$A$3:$F$11,2,0),"-")</f>
        <v>-</v>
      </c>
      <c r="D60" s="25" t="n">
        <f aca="false">IFERROR(VLOOKUP($A60,Cadastro!$A$3:$F$11,3,0),"-")</f>
        <v>0</v>
      </c>
      <c r="E60" s="25" t="n">
        <f aca="false">IFERROR(VLOOKUP($A60,Cadastro!$A$3:$F$11,4,0),"-")</f>
        <v>0</v>
      </c>
      <c r="F60" s="26" t="n">
        <f aca="false">IFERROR(VLOOKUP($A60,Cadastro!$A$3:$F$11,5,0),"-")</f>
        <v>0</v>
      </c>
      <c r="G60" s="27"/>
      <c r="H60" s="44"/>
      <c r="I60" s="29"/>
      <c r="J60" s="37"/>
      <c r="K60" s="35"/>
      <c r="L60" s="32"/>
      <c r="M60" s="33"/>
      <c r="N60" s="33"/>
      <c r="O60" s="33" t="n">
        <f aca="false">N60-M60</f>
        <v>0</v>
      </c>
      <c r="P60" s="34"/>
      <c r="Q60" s="34"/>
      <c r="R60" s="34" t="n">
        <f aca="false">Q60-P60</f>
        <v>0</v>
      </c>
    </row>
    <row collapsed="false" customFormat="false" customHeight="false" hidden="false" ht="14.25" outlineLevel="0" r="61">
      <c r="A61" s="23"/>
      <c r="B61" s="23"/>
      <c r="C61" s="24" t="str">
        <f aca="false">IFERROR(VLOOKUP($A61,Cadastro!$A$3:$F$11,2,0),"-")</f>
        <v>-</v>
      </c>
      <c r="D61" s="25" t="n">
        <f aca="false">IFERROR(VLOOKUP($A61,Cadastro!$A$3:$F$11,3,0),"-")</f>
        <v>0</v>
      </c>
      <c r="E61" s="25" t="n">
        <f aca="false">IFERROR(VLOOKUP($A61,Cadastro!$A$3:$F$11,4,0),"-")</f>
        <v>0</v>
      </c>
      <c r="F61" s="26" t="n">
        <f aca="false">IFERROR(VLOOKUP($A61,Cadastro!$A$3:$F$11,5,0),"-")</f>
        <v>0</v>
      </c>
      <c r="G61" s="27"/>
      <c r="H61" s="44"/>
      <c r="I61" s="29"/>
      <c r="J61" s="37"/>
      <c r="K61" s="35"/>
      <c r="L61" s="32"/>
      <c r="M61" s="33"/>
      <c r="N61" s="33"/>
      <c r="O61" s="33" t="n">
        <f aca="false">N61-M61</f>
        <v>0</v>
      </c>
      <c r="P61" s="34"/>
      <c r="Q61" s="34"/>
      <c r="R61" s="34" t="n">
        <f aca="false">Q61-P61</f>
        <v>0</v>
      </c>
    </row>
    <row collapsed="false" customFormat="false" customHeight="false" hidden="false" ht="14.25" outlineLevel="0" r="62">
      <c r="A62" s="23"/>
      <c r="B62" s="23"/>
      <c r="C62" s="24" t="str">
        <f aca="false">IFERROR(VLOOKUP($A62,Cadastro!$A$3:$F$11,2,0),"-")</f>
        <v>-</v>
      </c>
      <c r="D62" s="25" t="n">
        <f aca="false">IFERROR(VLOOKUP($A62,Cadastro!$A$3:$F$11,3,0),"-")</f>
        <v>0</v>
      </c>
      <c r="E62" s="25" t="n">
        <f aca="false">IFERROR(VLOOKUP($A62,Cadastro!$A$3:$F$11,4,0),"-")</f>
        <v>0</v>
      </c>
      <c r="F62" s="26" t="n">
        <f aca="false">IFERROR(VLOOKUP($A62,Cadastro!$A$3:$F$11,5,0),"-")</f>
        <v>0</v>
      </c>
      <c r="G62" s="27"/>
      <c r="H62" s="44"/>
      <c r="I62" s="29"/>
      <c r="J62" s="37"/>
      <c r="K62" s="35"/>
      <c r="L62" s="32"/>
      <c r="M62" s="33"/>
      <c r="N62" s="33"/>
      <c r="O62" s="33" t="n">
        <f aca="false">N62-M62</f>
        <v>0</v>
      </c>
      <c r="P62" s="34"/>
      <c r="Q62" s="34"/>
      <c r="R62" s="34" t="n">
        <f aca="false">Q62-P62</f>
        <v>0</v>
      </c>
    </row>
    <row collapsed="false" customFormat="false" customHeight="false" hidden="false" ht="14.25" outlineLevel="0" r="63">
      <c r="A63" s="23"/>
      <c r="B63" s="23"/>
      <c r="C63" s="24" t="str">
        <f aca="false">IFERROR(VLOOKUP($A63,Cadastro!$A$3:$F$11,2,0),"-")</f>
        <v>-</v>
      </c>
      <c r="D63" s="25" t="n">
        <f aca="false">IFERROR(VLOOKUP($A63,Cadastro!$A$3:$F$11,3,0),"-")</f>
        <v>0</v>
      </c>
      <c r="E63" s="25" t="n">
        <f aca="false">IFERROR(VLOOKUP($A63,Cadastro!$A$3:$F$11,4,0),"-")</f>
        <v>0</v>
      </c>
      <c r="F63" s="26" t="n">
        <f aca="false">IFERROR(VLOOKUP($A63,Cadastro!$A$3:$F$11,5,0),"-")</f>
        <v>0</v>
      </c>
      <c r="G63" s="27"/>
      <c r="H63" s="44"/>
      <c r="I63" s="29"/>
      <c r="J63" s="37"/>
      <c r="K63" s="35"/>
      <c r="L63" s="32"/>
      <c r="M63" s="33"/>
      <c r="N63" s="33"/>
      <c r="O63" s="33" t="n">
        <f aca="false">N63-M63</f>
        <v>0</v>
      </c>
      <c r="P63" s="34"/>
      <c r="Q63" s="34"/>
      <c r="R63" s="34" t="n">
        <f aca="false">Q63-P63</f>
        <v>0</v>
      </c>
    </row>
    <row collapsed="false" customFormat="false" customHeight="false" hidden="false" ht="14.25" outlineLevel="0" r="64">
      <c r="A64" s="23"/>
      <c r="B64" s="23"/>
      <c r="C64" s="24" t="str">
        <f aca="false">IFERROR(VLOOKUP($A64,Cadastro!$A$3:$F$11,2,0),"-")</f>
        <v>-</v>
      </c>
      <c r="D64" s="25" t="n">
        <f aca="false">IFERROR(VLOOKUP($A64,Cadastro!$A$3:$F$11,3,0),"-")</f>
        <v>0</v>
      </c>
      <c r="E64" s="25" t="n">
        <f aca="false">IFERROR(VLOOKUP($A64,Cadastro!$A$3:$F$11,4,0),"-")</f>
        <v>0</v>
      </c>
      <c r="F64" s="26" t="n">
        <f aca="false">IFERROR(VLOOKUP($A64,Cadastro!$A$3:$F$11,5,0),"-")</f>
        <v>0</v>
      </c>
      <c r="G64" s="27"/>
      <c r="H64" s="44"/>
      <c r="I64" s="29"/>
      <c r="J64" s="37"/>
      <c r="K64" s="35"/>
      <c r="L64" s="32"/>
      <c r="M64" s="33"/>
      <c r="N64" s="33"/>
      <c r="O64" s="33" t="n">
        <f aca="false">N64-M64</f>
        <v>0</v>
      </c>
      <c r="P64" s="34"/>
      <c r="Q64" s="34"/>
      <c r="R64" s="34" t="n">
        <f aca="false">Q64-P64</f>
        <v>0</v>
      </c>
    </row>
    <row collapsed="false" customFormat="false" customHeight="false" hidden="false" ht="14.25" outlineLevel="0" r="65">
      <c r="A65" s="23"/>
      <c r="B65" s="23"/>
      <c r="C65" s="24" t="str">
        <f aca="false">IFERROR(VLOOKUP($A65,Cadastro!$A$3:$F$11,2,0),"-")</f>
        <v>-</v>
      </c>
      <c r="D65" s="25" t="n">
        <f aca="false">IFERROR(VLOOKUP($A65,Cadastro!$A$3:$F$11,3,0),"-")</f>
        <v>0</v>
      </c>
      <c r="E65" s="25" t="n">
        <f aca="false">IFERROR(VLOOKUP($A65,Cadastro!$A$3:$F$11,4,0),"-")</f>
        <v>0</v>
      </c>
      <c r="F65" s="26" t="n">
        <f aca="false">IFERROR(VLOOKUP($A65,Cadastro!$A$3:$F$11,5,0),"-")</f>
        <v>0</v>
      </c>
      <c r="G65" s="27"/>
      <c r="H65" s="44"/>
      <c r="I65" s="29"/>
      <c r="J65" s="37"/>
      <c r="K65" s="35"/>
      <c r="L65" s="32"/>
      <c r="M65" s="33"/>
      <c r="N65" s="33"/>
      <c r="O65" s="33" t="n">
        <f aca="false">N65-M65</f>
        <v>0</v>
      </c>
      <c r="P65" s="34"/>
      <c r="Q65" s="34"/>
      <c r="R65" s="34" t="n">
        <f aca="false">Q65-P65</f>
        <v>0</v>
      </c>
    </row>
    <row collapsed="false" customFormat="false" customHeight="false" hidden="false" ht="14.25" outlineLevel="0" r="66">
      <c r="A66" s="23"/>
      <c r="B66" s="23"/>
      <c r="C66" s="24" t="str">
        <f aca="false">IFERROR(VLOOKUP($A66,Cadastro!$A$3:$F$11,2,0),"-")</f>
        <v>-</v>
      </c>
      <c r="D66" s="25" t="n">
        <f aca="false">IFERROR(VLOOKUP($A66,Cadastro!$A$3:$F$11,3,0),"-")</f>
        <v>0</v>
      </c>
      <c r="E66" s="25" t="n">
        <f aca="false">IFERROR(VLOOKUP($A66,Cadastro!$A$3:$F$11,4,0),"-")</f>
        <v>0</v>
      </c>
      <c r="F66" s="26" t="n">
        <f aca="false">IFERROR(VLOOKUP($A66,Cadastro!$A$3:$F$11,5,0),"-")</f>
        <v>0</v>
      </c>
      <c r="G66" s="27"/>
      <c r="H66" s="44"/>
      <c r="I66" s="29"/>
      <c r="J66" s="37"/>
      <c r="K66" s="35"/>
      <c r="L66" s="32"/>
      <c r="M66" s="33"/>
      <c r="N66" s="33"/>
      <c r="O66" s="33" t="n">
        <f aca="false">N66-M66</f>
        <v>0</v>
      </c>
      <c r="P66" s="34"/>
      <c r="Q66" s="34"/>
      <c r="R66" s="34" t="n">
        <f aca="false">Q66-P66</f>
        <v>0</v>
      </c>
    </row>
    <row collapsed="false" customFormat="false" customHeight="false" hidden="false" ht="14.25" outlineLevel="0" r="67">
      <c r="A67" s="23"/>
      <c r="B67" s="23"/>
      <c r="C67" s="24" t="str">
        <f aca="false">IFERROR(VLOOKUP($A67,Cadastro!$A$3:$F$11,2,0),"-")</f>
        <v>-</v>
      </c>
      <c r="D67" s="25" t="n">
        <f aca="false">IFERROR(VLOOKUP($A67,Cadastro!$A$3:$F$11,3,0),"-")</f>
        <v>0</v>
      </c>
      <c r="E67" s="25" t="n">
        <f aca="false">IFERROR(VLOOKUP($A67,Cadastro!$A$3:$F$11,4,0),"-")</f>
        <v>0</v>
      </c>
      <c r="F67" s="26" t="n">
        <f aca="false">IFERROR(VLOOKUP($A67,Cadastro!$A$3:$F$11,5,0),"-")</f>
        <v>0</v>
      </c>
      <c r="G67" s="27"/>
      <c r="H67" s="44"/>
      <c r="I67" s="29"/>
      <c r="J67" s="37"/>
      <c r="K67" s="35"/>
      <c r="L67" s="32"/>
      <c r="M67" s="33"/>
      <c r="N67" s="33"/>
      <c r="O67" s="33" t="n">
        <f aca="false">N67-M67</f>
        <v>0</v>
      </c>
      <c r="P67" s="34"/>
      <c r="Q67" s="34"/>
      <c r="R67" s="34" t="n">
        <f aca="false">Q67-P67</f>
        <v>0</v>
      </c>
    </row>
    <row collapsed="false" customFormat="false" customHeight="false" hidden="false" ht="14.25" outlineLevel="0" r="68">
      <c r="A68" s="23"/>
      <c r="B68" s="23"/>
      <c r="C68" s="24" t="str">
        <f aca="false">IFERROR(VLOOKUP($A68,Cadastro!$A$3:$F$11,2,0),"-")</f>
        <v>-</v>
      </c>
      <c r="D68" s="25" t="n">
        <f aca="false">IFERROR(VLOOKUP($A68,Cadastro!$A$3:$F$11,3,0),"-")</f>
        <v>0</v>
      </c>
      <c r="E68" s="25" t="n">
        <f aca="false">IFERROR(VLOOKUP($A68,Cadastro!$A$3:$F$11,4,0),"-")</f>
        <v>0</v>
      </c>
      <c r="F68" s="26" t="n">
        <f aca="false">IFERROR(VLOOKUP($A68,Cadastro!$A$3:$F$11,5,0),"-")</f>
        <v>0</v>
      </c>
      <c r="G68" s="27"/>
      <c r="H68" s="45"/>
      <c r="I68" s="46"/>
      <c r="J68" s="30"/>
      <c r="K68" s="47"/>
      <c r="L68" s="32"/>
      <c r="M68" s="33"/>
      <c r="N68" s="33"/>
      <c r="O68" s="33" t="n">
        <f aca="false">N68-M68</f>
        <v>0</v>
      </c>
      <c r="P68" s="34"/>
      <c r="Q68" s="34"/>
      <c r="R68" s="34" t="n">
        <f aca="false">Q68-P68</f>
        <v>0</v>
      </c>
    </row>
    <row collapsed="false" customFormat="false" customHeight="false" hidden="false" ht="14.25" outlineLevel="0" r="69">
      <c r="A69" s="23"/>
      <c r="B69" s="23"/>
      <c r="C69" s="24" t="str">
        <f aca="false">IFERROR(VLOOKUP($A69,Cadastro!$A$3:$F$11,2,0),"-")</f>
        <v>-</v>
      </c>
      <c r="D69" s="25" t="n">
        <f aca="false">IFERROR(VLOOKUP($A69,Cadastro!$A$3:$F$11,3,0),"-")</f>
        <v>0</v>
      </c>
      <c r="E69" s="25" t="n">
        <f aca="false">IFERROR(VLOOKUP($A69,Cadastro!$A$3:$F$11,4,0),"-")</f>
        <v>0</v>
      </c>
      <c r="F69" s="26" t="n">
        <f aca="false">IFERROR(VLOOKUP($A69,Cadastro!$A$3:$F$11,5,0),"-")</f>
        <v>0</v>
      </c>
      <c r="G69" s="27"/>
      <c r="H69" s="45"/>
      <c r="I69" s="46"/>
      <c r="J69" s="30"/>
      <c r="K69" s="23"/>
      <c r="L69" s="32"/>
      <c r="M69" s="33"/>
      <c r="N69" s="33"/>
      <c r="O69" s="33" t="n">
        <f aca="false">N69-M69</f>
        <v>0</v>
      </c>
      <c r="P69" s="34"/>
      <c r="Q69" s="34"/>
      <c r="R69" s="34" t="n">
        <f aca="false">Q69-P69</f>
        <v>0</v>
      </c>
    </row>
    <row collapsed="false" customFormat="false" customHeight="false" hidden="false" ht="14.25" outlineLevel="0" r="70">
      <c r="A70" s="23"/>
      <c r="B70" s="23"/>
      <c r="C70" s="24" t="str">
        <f aca="false">IFERROR(VLOOKUP($A70,Cadastro!$A$3:$F$11,2,0),"-")</f>
        <v>-</v>
      </c>
      <c r="D70" s="25" t="n">
        <f aca="false">IFERROR(VLOOKUP($A70,Cadastro!$A$3:$F$11,3,0),"-")</f>
        <v>0</v>
      </c>
      <c r="E70" s="25" t="n">
        <f aca="false">IFERROR(VLOOKUP($A70,Cadastro!$A$3:$F$11,4,0),"-")</f>
        <v>0</v>
      </c>
      <c r="F70" s="26" t="n">
        <f aca="false">IFERROR(VLOOKUP($A70,Cadastro!$A$3:$F$11,5,0),"-")</f>
        <v>0</v>
      </c>
      <c r="G70" s="27"/>
      <c r="H70" s="45"/>
      <c r="I70" s="48"/>
      <c r="J70" s="30"/>
      <c r="K70" s="47"/>
      <c r="L70" s="32"/>
      <c r="M70" s="33"/>
      <c r="N70" s="33"/>
      <c r="O70" s="33" t="n">
        <f aca="false">N70-M70</f>
        <v>0</v>
      </c>
      <c r="P70" s="34"/>
      <c r="Q70" s="34"/>
      <c r="R70" s="34" t="n">
        <f aca="false">Q70-P70</f>
        <v>0</v>
      </c>
    </row>
    <row collapsed="false" customFormat="false" customHeight="false" hidden="false" ht="14.25" outlineLevel="0" r="71">
      <c r="A71" s="49"/>
      <c r="B71" s="49"/>
      <c r="C71" s="24" t="str">
        <f aca="false">IFERROR(VLOOKUP($A71,Cadastro!$A$3:$F$11,2,0),"-")</f>
        <v>-</v>
      </c>
      <c r="D71" s="25" t="n">
        <f aca="false">IFERROR(VLOOKUP($A71,Cadastro!$A$3:$F$11,3,0),"-")</f>
        <v>0</v>
      </c>
      <c r="E71" s="25" t="n">
        <f aca="false">IFERROR(VLOOKUP($A71,Cadastro!$A$3:$F$11,4,0),"-")</f>
        <v>0</v>
      </c>
      <c r="F71" s="26" t="n">
        <f aca="false">IFERROR(VLOOKUP($A71,Cadastro!$A$3:$F$11,5,0),"-")</f>
        <v>0</v>
      </c>
      <c r="G71" s="27"/>
      <c r="H71" s="45"/>
      <c r="I71" s="29"/>
      <c r="J71" s="30"/>
      <c r="K71" s="47"/>
      <c r="L71" s="32"/>
      <c r="M71" s="33"/>
      <c r="N71" s="33"/>
      <c r="O71" s="33" t="n">
        <f aca="false">N71-M71</f>
        <v>0</v>
      </c>
      <c r="P71" s="34"/>
      <c r="Q71" s="34"/>
      <c r="R71" s="34" t="n">
        <f aca="false">Q71-P71</f>
        <v>0</v>
      </c>
    </row>
    <row collapsed="false" customFormat="false" customHeight="false" hidden="false" ht="14.25" outlineLevel="0" r="72">
      <c r="A72" s="50"/>
      <c r="B72" s="50"/>
      <c r="C72" s="24" t="str">
        <f aca="false">IFERROR(VLOOKUP($A72,Cadastro!$A$3:$F$11,2,0),"-")</f>
        <v>-</v>
      </c>
      <c r="D72" s="25" t="n">
        <f aca="false">IFERROR(VLOOKUP($A72,Cadastro!$A$3:$F$11,3,0),"-")</f>
        <v>0</v>
      </c>
      <c r="E72" s="25" t="n">
        <f aca="false">IFERROR(VLOOKUP($A72,Cadastro!$A$3:$F$11,4,0),"-")</f>
        <v>0</v>
      </c>
      <c r="F72" s="26" t="n">
        <f aca="false">IFERROR(VLOOKUP($A72,Cadastro!$A$3:$F$11,5,0),"-")</f>
        <v>0</v>
      </c>
      <c r="G72" s="27"/>
      <c r="H72" s="45"/>
      <c r="I72" s="29"/>
      <c r="J72" s="30"/>
      <c r="K72" s="23"/>
      <c r="L72" s="32"/>
      <c r="M72" s="33"/>
      <c r="N72" s="33"/>
      <c r="O72" s="33" t="n">
        <f aca="false">N72-M72</f>
        <v>0</v>
      </c>
      <c r="P72" s="34"/>
      <c r="Q72" s="34"/>
      <c r="R72" s="34" t="n">
        <f aca="false">Q72-P72</f>
        <v>0</v>
      </c>
    </row>
    <row collapsed="false" customFormat="false" customHeight="false" hidden="false" ht="14.25" outlineLevel="0" r="73">
      <c r="A73" s="50" t="s">
        <v>20</v>
      </c>
      <c r="B73" s="50"/>
      <c r="C73" s="24" t="str">
        <f aca="false">IFERROR(VLOOKUP($A73,Cadastro!$A$3:$F$11,2,0),"-")</f>
        <v>Hibrida</v>
      </c>
      <c r="D73" s="25" t="n">
        <f aca="false">IFERROR(VLOOKUP($A73,Cadastro!$A$3:$F$11,3,0),"-")</f>
        <v>151</v>
      </c>
      <c r="E73" s="25" t="n">
        <f aca="false">IFERROR(VLOOKUP($A73,Cadastro!$A$3:$F$11,4,0),"-")</f>
        <v>352</v>
      </c>
      <c r="F73" s="26" t="n">
        <f aca="false">IFERROR(VLOOKUP($A73,Cadastro!$A$3:$F$11,5,0),"-")</f>
        <v>999</v>
      </c>
      <c r="G73" s="27"/>
      <c r="H73" s="45"/>
      <c r="I73" s="48"/>
      <c r="J73" s="30" t="s">
        <v>28</v>
      </c>
      <c r="K73" s="47"/>
      <c r="L73" s="32"/>
      <c r="M73" s="33"/>
      <c r="N73" s="33"/>
      <c r="O73" s="33" t="n">
        <f aca="false">N73-M73</f>
        <v>0</v>
      </c>
      <c r="P73" s="34" t="n">
        <v>45</v>
      </c>
      <c r="Q73" s="34" t="n">
        <v>5000</v>
      </c>
      <c r="R73" s="34" t="n">
        <f aca="false">Q73-P73</f>
        <v>4955</v>
      </c>
    </row>
    <row collapsed="false" customFormat="false" customHeight="false" hidden="false" ht="14.25" outlineLevel="0" r="74">
      <c r="A74" s="50"/>
      <c r="B74" s="50"/>
      <c r="C74" s="24" t="str">
        <f aca="false">IFERROR(VLOOKUP($A74,Cadastro!$A$3:$F$11,2,0),"-")</f>
        <v>-</v>
      </c>
      <c r="D74" s="25" t="n">
        <f aca="false">IFERROR(VLOOKUP($A74,Cadastro!$A$3:$F$11,3,0),"-")</f>
        <v>0</v>
      </c>
      <c r="E74" s="25" t="n">
        <f aca="false">IFERROR(VLOOKUP($A74,Cadastro!$A$3:$F$11,4,0),"-")</f>
        <v>0</v>
      </c>
      <c r="F74" s="26" t="n">
        <f aca="false">IFERROR(VLOOKUP($A74,Cadastro!$A$3:$F$11,5,0),"-")</f>
        <v>0</v>
      </c>
      <c r="G74" s="27"/>
      <c r="H74" s="45"/>
      <c r="I74" s="29"/>
      <c r="J74" s="30"/>
      <c r="K74" s="47"/>
      <c r="L74" s="32"/>
      <c r="M74" s="33"/>
      <c r="N74" s="33"/>
      <c r="O74" s="33" t="n">
        <f aca="false">N74-M74</f>
        <v>0</v>
      </c>
      <c r="P74" s="34"/>
      <c r="Q74" s="34"/>
      <c r="R74" s="34" t="n">
        <f aca="false">Q74-P74</f>
        <v>0</v>
      </c>
    </row>
    <row collapsed="false" customFormat="false" customHeight="false" hidden="false" ht="14.25" outlineLevel="0" r="75">
      <c r="A75" s="50"/>
      <c r="B75" s="50"/>
      <c r="C75" s="24" t="str">
        <f aca="false">IFERROR(VLOOKUP($A75,Cadastro!$A$3:$F$11,2,0),"-")</f>
        <v>-</v>
      </c>
      <c r="D75" s="25" t="n">
        <f aca="false">IFERROR(VLOOKUP($A75,Cadastro!$A$3:$F$11,3,0),"-")</f>
        <v>0</v>
      </c>
      <c r="E75" s="25" t="n">
        <f aca="false">IFERROR(VLOOKUP($A75,Cadastro!$A$3:$F$11,4,0),"-")</f>
        <v>0</v>
      </c>
      <c r="F75" s="26" t="n">
        <f aca="false">IFERROR(VLOOKUP($A75,Cadastro!$A$3:$F$11,5,0),"-")</f>
        <v>0</v>
      </c>
      <c r="G75" s="27"/>
      <c r="H75" s="45"/>
      <c r="I75" s="29"/>
      <c r="J75" s="30"/>
      <c r="K75" s="50"/>
      <c r="L75" s="32"/>
      <c r="M75" s="33"/>
      <c r="N75" s="33"/>
      <c r="O75" s="33" t="n">
        <f aca="false">N75-M75</f>
        <v>0</v>
      </c>
      <c r="P75" s="34"/>
      <c r="Q75" s="34"/>
      <c r="R75" s="34" t="n">
        <f aca="false">Q75-P75</f>
        <v>0</v>
      </c>
    </row>
    <row collapsed="false" customFormat="false" customHeight="false" hidden="false" ht="14.25" outlineLevel="0" r="76">
      <c r="A76" s="50"/>
      <c r="B76" s="50"/>
      <c r="C76" s="24" t="str">
        <f aca="false">IFERROR(VLOOKUP($A76,Cadastro!$A$3:$F$11,2,0),"-")</f>
        <v>-</v>
      </c>
      <c r="D76" s="25" t="n">
        <f aca="false">IFERROR(VLOOKUP($A76,Cadastro!$A$3:$F$11,3,0),"-")</f>
        <v>0</v>
      </c>
      <c r="E76" s="25" t="n">
        <f aca="false">IFERROR(VLOOKUP($A76,Cadastro!$A$3:$F$11,4,0),"-")</f>
        <v>0</v>
      </c>
      <c r="F76" s="26" t="n">
        <f aca="false">IFERROR(VLOOKUP($A76,Cadastro!$A$3:$F$11,5,0),"-")</f>
        <v>0</v>
      </c>
      <c r="G76" s="27"/>
      <c r="H76" s="45"/>
      <c r="I76" s="48"/>
      <c r="J76" s="30"/>
      <c r="K76" s="23"/>
      <c r="L76" s="32"/>
      <c r="M76" s="33"/>
      <c r="N76" s="33"/>
      <c r="O76" s="33" t="n">
        <f aca="false">N76-M76</f>
        <v>0</v>
      </c>
      <c r="P76" s="34"/>
      <c r="Q76" s="34"/>
      <c r="R76" s="34" t="n">
        <f aca="false">Q76-P76</f>
        <v>0</v>
      </c>
    </row>
    <row collapsed="false" customFormat="false" customHeight="false" hidden="false" ht="14.25" outlineLevel="0" r="77">
      <c r="A77" s="50"/>
      <c r="B77" s="50"/>
      <c r="C77" s="24" t="str">
        <f aca="false">IFERROR(VLOOKUP($A77,Cadastro!$A$3:$F$11,2,0),"-")</f>
        <v>-</v>
      </c>
      <c r="D77" s="25" t="n">
        <f aca="false">IFERROR(VLOOKUP($A77,Cadastro!$A$3:$F$11,3,0),"-")</f>
        <v>0</v>
      </c>
      <c r="E77" s="25" t="n">
        <f aca="false">IFERROR(VLOOKUP($A77,Cadastro!$A$3:$F$11,4,0),"-")</f>
        <v>0</v>
      </c>
      <c r="F77" s="26" t="n">
        <f aca="false">IFERROR(VLOOKUP($A77,Cadastro!$A$3:$F$11,5,0),"-")</f>
        <v>0</v>
      </c>
      <c r="G77" s="27"/>
      <c r="H77" s="45"/>
      <c r="I77" s="29"/>
      <c r="J77" s="30"/>
      <c r="K77" s="47"/>
      <c r="L77" s="32"/>
      <c r="M77" s="33"/>
      <c r="N77" s="33"/>
      <c r="O77" s="33" t="n">
        <f aca="false">N77-M77</f>
        <v>0</v>
      </c>
      <c r="P77" s="34"/>
      <c r="Q77" s="34"/>
      <c r="R77" s="34" t="n">
        <f aca="false">Q77-P77</f>
        <v>0</v>
      </c>
    </row>
    <row collapsed="false" customFormat="false" customHeight="false" hidden="false" ht="14.25" outlineLevel="0" r="78">
      <c r="A78" s="50"/>
      <c r="B78" s="50"/>
      <c r="C78" s="24" t="str">
        <f aca="false">IFERROR(VLOOKUP($A78,Cadastro!$A$3:$F$11,2,0),"-")</f>
        <v>-</v>
      </c>
      <c r="D78" s="25" t="n">
        <f aca="false">IFERROR(VLOOKUP($A78,Cadastro!$A$3:$F$11,3,0),"-")</f>
        <v>0</v>
      </c>
      <c r="E78" s="25" t="n">
        <f aca="false">IFERROR(VLOOKUP($A78,Cadastro!$A$3:$F$11,4,0),"-")</f>
        <v>0</v>
      </c>
      <c r="F78" s="26" t="n">
        <f aca="false">IFERROR(VLOOKUP($A78,Cadastro!$A$3:$F$11,5,0),"-")</f>
        <v>0</v>
      </c>
      <c r="G78" s="27"/>
      <c r="H78" s="45"/>
      <c r="I78" s="29"/>
      <c r="J78" s="30"/>
      <c r="K78" s="23"/>
      <c r="L78" s="32"/>
      <c r="M78" s="33"/>
      <c r="N78" s="33"/>
      <c r="O78" s="33" t="n">
        <f aca="false">N78-M78</f>
        <v>0</v>
      </c>
      <c r="P78" s="34"/>
      <c r="Q78" s="34"/>
      <c r="R78" s="34" t="n">
        <f aca="false">Q78-P78</f>
        <v>0</v>
      </c>
    </row>
    <row collapsed="false" customFormat="false" customHeight="false" hidden="false" ht="14.25" outlineLevel="0" r="79">
      <c r="A79" s="50"/>
      <c r="B79" s="50"/>
      <c r="C79" s="24" t="str">
        <f aca="false">IFERROR(VLOOKUP($A79,Cadastro!$A$3:$F$11,2,0),"-")</f>
        <v>-</v>
      </c>
      <c r="D79" s="25" t="n">
        <f aca="false">IFERROR(VLOOKUP($A79,Cadastro!$A$3:$F$11,3,0),"-")</f>
        <v>0</v>
      </c>
      <c r="E79" s="25" t="n">
        <f aca="false">IFERROR(VLOOKUP($A79,Cadastro!$A$3:$F$11,4,0),"-")</f>
        <v>0</v>
      </c>
      <c r="F79" s="26" t="n">
        <f aca="false">IFERROR(VLOOKUP($A79,Cadastro!$A$3:$F$11,5,0),"-")</f>
        <v>0</v>
      </c>
      <c r="G79" s="27"/>
      <c r="H79" s="45"/>
      <c r="I79" s="48"/>
      <c r="J79" s="30"/>
      <c r="K79" s="23"/>
      <c r="L79" s="32"/>
      <c r="M79" s="33"/>
      <c r="N79" s="33"/>
      <c r="O79" s="33" t="n">
        <f aca="false">N79-M79</f>
        <v>0</v>
      </c>
      <c r="P79" s="34"/>
      <c r="Q79" s="34"/>
      <c r="R79" s="34" t="n">
        <f aca="false">Q79-P79</f>
        <v>0</v>
      </c>
    </row>
    <row collapsed="false" customFormat="false" customHeight="true" hidden="false" ht="4.5" outlineLevel="0" r="80">
      <c r="A80" s="51"/>
      <c r="B80" s="51"/>
      <c r="C80" s="51"/>
      <c r="D80" s="52"/>
      <c r="E80" s="52"/>
      <c r="F80" s="53"/>
      <c r="G80" s="51"/>
      <c r="H80" s="51"/>
      <c r="I80" s="51"/>
      <c r="J80" s="51"/>
      <c r="K80" s="51"/>
      <c r="L80" s="54"/>
      <c r="M80" s="51"/>
      <c r="N80" s="51"/>
      <c r="O80" s="55"/>
      <c r="P80" s="51"/>
      <c r="Q80" s="51"/>
      <c r="R80" s="55"/>
    </row>
    <row collapsed="false" customFormat="false" customHeight="false" hidden="false" ht="14.25" outlineLevel="0" r="81">
      <c r="A81" s="56" t="str">
        <f aca="false">CONCATENATE(COUNTIF(A4:A79,C81)," Equipamentos")</f>
        <v>11 Equipamentos</v>
      </c>
      <c r="B81" s="56"/>
      <c r="C81" s="56" t="s">
        <v>8</v>
      </c>
      <c r="D81" s="57" t="n">
        <f aca="false">IF(SUMIF($A$4:$A$79,$C81,D$4:D$79)=0,"Ilimitada",SUMIF($A$4:$A$79,$C81,D$4:D$79))</f>
        <v>14773</v>
      </c>
      <c r="E81" s="57" t="n">
        <f aca="false">IF(SUMIF($A$4:$A$79,$C81,E$4:E$79)=0,"-",SUMIF($A$4:$A$79,$C81,E$4:E$79))</f>
        <v>0</v>
      </c>
      <c r="F81" s="58" t="n">
        <f aca="false">SUMIF($A$4:$A$79,$C81,F$4:F$79)</f>
        <v>10989</v>
      </c>
      <c r="G81" s="59" t="str">
        <f aca="false">IFERROR(VLOOKUP($C81,Cadastro!$A$3:$D$11,2,1),"-")</f>
        <v>Monocromática</v>
      </c>
      <c r="H81" s="60"/>
      <c r="I81" s="60"/>
      <c r="J81" s="60"/>
      <c r="K81" s="60"/>
      <c r="L81" s="61"/>
      <c r="M81" s="60"/>
      <c r="N81" s="60"/>
      <c r="O81" s="62" t="n">
        <f aca="false">IF(SUMIF($A$4:$A$79,$C81,O$4:O$79)=0,"-",SUMIF($A$4:$A$79,$C81,O$4:O$79))</f>
        <v>35595</v>
      </c>
      <c r="P81" s="60"/>
      <c r="Q81" s="60"/>
      <c r="R81" s="63" t="n">
        <f aca="false">IF(SUMIF($A$4:$A$79,$C81,R$4:R$79)=0,"-",SUMIF($A$4:$A$79,$C81,R$4:R$79))</f>
        <v>0</v>
      </c>
    </row>
    <row collapsed="false" customFormat="false" customHeight="false" hidden="false" ht="14.25" outlineLevel="0" r="82">
      <c r="A82" s="56" t="str">
        <f aca="false">CONCATENATE(COUNTIF(A5:A80,C82)," Equipamentos")</f>
        <v>2 Equipamentos</v>
      </c>
      <c r="B82" s="56"/>
      <c r="C82" s="56" t="s">
        <v>14</v>
      </c>
      <c r="D82" s="57" t="n">
        <f aca="false">IF(SUMIF($A$4:$A$79,$C82,D$4:D$79)=0,"Ilimitada",SUMIF($A$4:$A$79,$C82,D$4:D$79))</f>
        <v>2686</v>
      </c>
      <c r="E82" s="57" t="n">
        <f aca="false">IF(SUMIF($A$4:$A$79,$C82,E$4:E$79)=0,"-",SUMIF($A$4:$A$79,$C82,E$4:E$79))</f>
        <v>0</v>
      </c>
      <c r="F82" s="58" t="n">
        <f aca="false">SUMIF($A$4:$A$79,$C82,F$4:F$79)</f>
        <v>1998</v>
      </c>
      <c r="G82" s="59" t="str">
        <f aca="false">IFERROR(VLOOKUP($C82,Cadastro!$A$3:$D$11,2,1),"-")</f>
        <v>Monocromática</v>
      </c>
      <c r="H82" s="60"/>
      <c r="I82" s="60"/>
      <c r="J82" s="60"/>
      <c r="K82" s="60"/>
      <c r="L82" s="61"/>
      <c r="M82" s="60"/>
      <c r="N82" s="60"/>
      <c r="O82" s="62" t="n">
        <f aca="false">IF(SUMIF($A$4:$A$79,$C82,O$4:O$79)=0,"-",SUMIF($A$4:$A$79,$C82,O$4:O$79))</f>
        <v>1402</v>
      </c>
      <c r="P82" s="60"/>
      <c r="Q82" s="60"/>
      <c r="R82" s="63" t="n">
        <f aca="false">IF(SUMIF($A$4:$A$79,$C82,R$4:R$79)=0,"-",SUMIF($A$4:$A$79,$C82,R$4:R$79))</f>
        <v>0</v>
      </c>
    </row>
    <row collapsed="false" customFormat="false" customHeight="false" hidden="false" ht="14.25" outlineLevel="0" r="83">
      <c r="A83" s="56" t="str">
        <f aca="false">CONCATENATE(COUNTIF(A6:A81,C83)," Equipamentos")</f>
        <v>12 Equipamentos</v>
      </c>
      <c r="B83" s="56"/>
      <c r="C83" s="56" t="s">
        <v>18</v>
      </c>
      <c r="D83" s="57" t="n">
        <f aca="false">IF(SUMIF($A$4:$A$79,$C83,D$4:D$79)=0,"Ilimitada",SUMIF($A$4:$A$79,$C83,D$4:D$79))</f>
        <v>14004</v>
      </c>
      <c r="E83" s="57" t="n">
        <f aca="false">IF(SUMIF($A$4:$A$79,$C83,E$4:E$79)=0,"-",SUMIF($A$4:$A$79,$C83,E$4:E$79))</f>
        <v>0</v>
      </c>
      <c r="F83" s="58" t="n">
        <f aca="false">SUMIF($A$4:$A$79,$C83,F$4:F$79)</f>
        <v>11988</v>
      </c>
      <c r="G83" s="59" t="str">
        <f aca="false">IFERROR(VLOOKUP($C83,Cadastro!$A$3:$D$11,2,1),"-")</f>
        <v>Monocromática</v>
      </c>
      <c r="H83" s="60"/>
      <c r="I83" s="60"/>
      <c r="J83" s="60"/>
      <c r="K83" s="60"/>
      <c r="L83" s="61"/>
      <c r="M83" s="60"/>
      <c r="N83" s="60"/>
      <c r="O83" s="62" t="n">
        <f aca="false">IF(SUMIF($A$4:$A$79,$C83,O$4:O$79)=0,"-",SUMIF($A$4:$A$79,$C83,O$4:O$79))</f>
        <v>540</v>
      </c>
      <c r="P83" s="60"/>
      <c r="Q83" s="60"/>
      <c r="R83" s="63" t="n">
        <f aca="false">IF(SUMIF($A$4:$A$79,$C83,R$4:R$79)=0,"-",SUMIF($A$4:$A$79,$C83,R$4:R$79))</f>
        <v>0</v>
      </c>
    </row>
    <row collapsed="false" customFormat="false" customHeight="false" hidden="false" ht="14.25" outlineLevel="0" r="84">
      <c r="A84" s="56" t="str">
        <f aca="false">CONCATENATE(COUNTIF(A7:A82,C84)," Equipamentos")</f>
        <v>14 Equipamentos</v>
      </c>
      <c r="B84" s="56"/>
      <c r="C84" s="56" t="s">
        <v>20</v>
      </c>
      <c r="D84" s="57" t="n">
        <f aca="false">IF(SUMIF($A$4:$A$79,$C84,D$4:D$79)=0,"Ilimitada",SUMIF($A$4:$A$79,$C84,D$4:D$79))</f>
        <v>2114</v>
      </c>
      <c r="E84" s="57" t="n">
        <f aca="false">IF(SUMIF($A$4:$A$79,$C84,E$4:E$79)=0,"Ilimitada",SUMIF($A$4:$A$79,$C84,E$4:E$79))</f>
        <v>4928</v>
      </c>
      <c r="F84" s="58" t="n">
        <f aca="false">SUMIF($A$4:$A$79,$C84,F$4:F$79)</f>
        <v>13986</v>
      </c>
      <c r="G84" s="59" t="str">
        <f aca="false">IFERROR(VLOOKUP($C84,Cadastro!$A$3:$D$11,2,1),"-")</f>
        <v>Hibrida</v>
      </c>
      <c r="H84" s="60"/>
      <c r="I84" s="60"/>
      <c r="J84" s="60"/>
      <c r="K84" s="60"/>
      <c r="L84" s="61"/>
      <c r="M84" s="60"/>
      <c r="N84" s="60"/>
      <c r="O84" s="62" t="n">
        <f aca="false">IF(SUMIF($A$4:$A$79,$C84,O$4:O$79)=0,"-",SUMIF($A$4:$A$79,$C84,O$4:O$79))</f>
        <v>20415</v>
      </c>
      <c r="P84" s="60"/>
      <c r="Q84" s="60"/>
      <c r="R84" s="63" t="n">
        <f aca="false">IF(SUMIF($A$4:$A$79,$C84,R$4:R$79)=0,"-",SUMIF($A$4:$A$79,$C84,R$4:R$79))</f>
        <v>8455</v>
      </c>
    </row>
    <row collapsed="false" customFormat="false" customHeight="false" hidden="false" ht="14.25" outlineLevel="0" r="85">
      <c r="A85" s="56" t="str">
        <f aca="false">CONCATENATE(COUNTIF(A7:A82,C85)," Equipamentos")</f>
        <v>10 Equipamentos</v>
      </c>
      <c r="B85" s="56"/>
      <c r="C85" s="56" t="s">
        <v>23</v>
      </c>
      <c r="D85" s="57" t="n">
        <f aca="false">IF(SUMIF($A$4:$A$79,$C85,D$4:D$79)=0,"Ilimitada",SUMIF($A$4:$A$79,$C85,D$4:D$79))</f>
        <v>0</v>
      </c>
      <c r="E85" s="57" t="n">
        <f aca="false">IF(SUMIF($A$4:$A$79,$C85,E$4:E$79)=0,"Ilimitada",SUMIF($A$4:$A$79,$C85,E$4:E$79))</f>
        <v>0</v>
      </c>
      <c r="F85" s="58" t="n">
        <f aca="false">SUMIF($A$4:$A$79,$C85,F$4:F$79)</f>
        <v>10989</v>
      </c>
      <c r="G85" s="59" t="str">
        <f aca="false">IFERROR(VLOOKUP($C85,Cadastro!$A$3:$D$11,2,1),"-")</f>
        <v>Scanner</v>
      </c>
      <c r="H85" s="60"/>
      <c r="I85" s="60"/>
      <c r="J85" s="60"/>
      <c r="K85" s="60"/>
      <c r="L85" s="61"/>
      <c r="M85" s="60"/>
      <c r="N85" s="60"/>
      <c r="O85" s="62" t="n">
        <f aca="false">IF(SUMIF($A$4:$A$79,$C85,O$4:O$79)=0,"-",SUMIF($A$4:$A$79,$C85,O$4:O$79))</f>
        <v>616</v>
      </c>
      <c r="P85" s="60"/>
      <c r="Q85" s="60"/>
      <c r="R85" s="63" t="n">
        <f aca="false">IF(SUMIF($A$4:$A$79,$C85,R$4:R$79)=0,"-",SUMIF($A$4:$A$79,$C85,R$4:R$79))</f>
        <v>0</v>
      </c>
    </row>
    <row collapsed="false" customFormat="false" customHeight="false" hidden="false" ht="14.25" outlineLevel="0" r="86">
      <c r="A86" s="59" t="s">
        <v>5</v>
      </c>
      <c r="B86" s="64"/>
      <c r="C86" s="65"/>
      <c r="D86" s="57"/>
      <c r="E86" s="57"/>
      <c r="F86" s="58"/>
      <c r="G86" s="66"/>
      <c r="H86" s="60"/>
      <c r="I86" s="60"/>
      <c r="J86" s="60"/>
      <c r="K86" s="60"/>
      <c r="L86" s="61"/>
      <c r="M86" s="60"/>
      <c r="N86" s="60"/>
      <c r="O86" s="62"/>
      <c r="P86" s="60"/>
      <c r="Q86" s="60"/>
      <c r="R86" s="63"/>
    </row>
    <row collapsed="false" customFormat="false" customHeight="true" hidden="false" ht="3.75" outlineLevel="0" r="87">
      <c r="A87" s="67"/>
      <c r="B87" s="67"/>
      <c r="C87" s="67"/>
      <c r="D87" s="68"/>
      <c r="E87" s="68"/>
      <c r="F87" s="69"/>
      <c r="G87" s="70"/>
      <c r="H87" s="71"/>
      <c r="I87" s="71"/>
      <c r="J87" s="71"/>
      <c r="K87" s="71"/>
      <c r="L87" s="72"/>
      <c r="M87" s="71"/>
      <c r="N87" s="71"/>
      <c r="O87" s="67"/>
      <c r="P87" s="71"/>
      <c r="Q87" s="71"/>
      <c r="R87" s="67"/>
    </row>
    <row collapsed="false" customFormat="false" customHeight="false" hidden="false" ht="14.25" outlineLevel="0" r="88">
      <c r="A88" s="73" t="s">
        <v>53</v>
      </c>
      <c r="B88" s="73"/>
      <c r="C88" s="73"/>
      <c r="D88" s="74" t="n">
        <f aca="false">SUBTOTAL(9,D4:D79)</f>
        <v>33577</v>
      </c>
      <c r="E88" s="74" t="n">
        <f aca="false">SUBTOTAL(9,E4:E79)</f>
        <v>4928</v>
      </c>
      <c r="F88" s="75" t="n">
        <f aca="false">SUBTOTAL(9,F4:F79)</f>
        <v>49950</v>
      </c>
      <c r="G88" s="60"/>
      <c r="H88" s="60"/>
      <c r="I88" s="60"/>
      <c r="J88" s="60"/>
      <c r="K88" s="60"/>
      <c r="L88" s="61"/>
      <c r="M88" s="60"/>
      <c r="N88" s="60"/>
      <c r="O88" s="76" t="n">
        <f aca="false">D88</f>
        <v>33577</v>
      </c>
      <c r="P88" s="60"/>
      <c r="Q88" s="60"/>
      <c r="R88" s="63" t="n">
        <f aca="false">E88</f>
        <v>4928</v>
      </c>
    </row>
    <row collapsed="false" customFormat="false" customHeight="false" hidden="false" ht="14.25" outlineLevel="0" r="89">
      <c r="A89" s="73" t="s">
        <v>54</v>
      </c>
      <c r="B89" s="73"/>
      <c r="C89" s="73"/>
      <c r="D89" s="57"/>
      <c r="E89" s="57"/>
      <c r="F89" s="77"/>
      <c r="G89" s="60"/>
      <c r="H89" s="60"/>
      <c r="I89" s="60"/>
      <c r="J89" s="60"/>
      <c r="K89" s="60"/>
      <c r="L89" s="61"/>
      <c r="M89" s="60"/>
      <c r="N89" s="60"/>
      <c r="O89" s="78" t="n">
        <f aca="false">Cadastro!I3</f>
        <v>0.09</v>
      </c>
      <c r="P89" s="60"/>
      <c r="Q89" s="60"/>
      <c r="R89" s="79" t="n">
        <f aca="false">Cadastro!I4</f>
        <v>0.99</v>
      </c>
    </row>
    <row collapsed="false" customFormat="false" customHeight="false" hidden="false" ht="14.25" outlineLevel="0" r="90">
      <c r="A90" s="73" t="s">
        <v>55</v>
      </c>
      <c r="B90" s="73"/>
      <c r="C90" s="73"/>
      <c r="D90" s="57"/>
      <c r="E90" s="57"/>
      <c r="F90" s="77"/>
      <c r="G90" s="60"/>
      <c r="H90" s="60"/>
      <c r="I90" s="60"/>
      <c r="J90" s="60"/>
      <c r="K90" s="60"/>
      <c r="L90" s="61"/>
      <c r="M90" s="60"/>
      <c r="N90" s="60"/>
      <c r="O90" s="80" t="n">
        <f aca="false">SUBTOTAL(9,O4:O79)</f>
        <v>58568</v>
      </c>
      <c r="P90" s="81"/>
      <c r="Q90" s="81"/>
      <c r="R90" s="82" t="n">
        <f aca="false">SUBTOTAL(9,R4:R79)</f>
        <v>8455</v>
      </c>
    </row>
    <row collapsed="false" customFormat="false" customHeight="false" hidden="false" ht="14.25" outlineLevel="0" r="91">
      <c r="A91" s="73" t="s">
        <v>56</v>
      </c>
      <c r="B91" s="73"/>
      <c r="C91" s="73"/>
      <c r="D91" s="57"/>
      <c r="E91" s="57"/>
      <c r="F91" s="77"/>
      <c r="G91" s="60"/>
      <c r="H91" s="60"/>
      <c r="I91" s="60"/>
      <c r="J91" s="60"/>
      <c r="K91" s="60"/>
      <c r="L91" s="61"/>
      <c r="M91" s="60"/>
      <c r="N91" s="60"/>
      <c r="O91" s="80" t="n">
        <f aca="false">O88-O90</f>
        <v>-24991</v>
      </c>
      <c r="P91" s="81"/>
      <c r="Q91" s="81"/>
      <c r="R91" s="82" t="n">
        <f aca="false">R88-R90</f>
        <v>-3527</v>
      </c>
    </row>
    <row collapsed="false" customFormat="false" customHeight="false" hidden="false" ht="14.25" outlineLevel="0" r="92">
      <c r="A92" s="83" t="s">
        <v>57</v>
      </c>
      <c r="B92" s="83"/>
      <c r="C92" s="83"/>
      <c r="D92" s="57"/>
      <c r="E92" s="57"/>
      <c r="F92" s="77"/>
      <c r="G92" s="60"/>
      <c r="H92" s="60"/>
      <c r="I92" s="60"/>
      <c r="J92" s="60"/>
      <c r="K92" s="60"/>
      <c r="L92" s="61"/>
      <c r="M92" s="60"/>
      <c r="N92" s="60"/>
      <c r="O92" s="78" t="n">
        <f aca="false">O91*O89</f>
        <v>-2249.19</v>
      </c>
      <c r="P92" s="81"/>
      <c r="Q92" s="81"/>
      <c r="R92" s="79" t="n">
        <f aca="false">R91*R89</f>
        <v>-3491.73</v>
      </c>
    </row>
    <row collapsed="false" customFormat="false" customHeight="false" hidden="false" ht="15" outlineLevel="0" r="95">
      <c r="A95" s="84"/>
      <c r="B95" s="84"/>
      <c r="C95" s="84"/>
      <c r="D95" s="85"/>
      <c r="E95" s="85"/>
      <c r="F95" s="86"/>
    </row>
    <row collapsed="false" customFormat="true" customHeight="false" hidden="false" ht="30" outlineLevel="0" r="96" s="91">
      <c r="A96" s="87" t="s">
        <v>58</v>
      </c>
      <c r="B96" s="88" t="s">
        <v>2</v>
      </c>
      <c r="C96" s="88" t="s">
        <v>59</v>
      </c>
      <c r="D96" s="89" t="s">
        <v>60</v>
      </c>
      <c r="E96" s="88" t="s">
        <v>61</v>
      </c>
      <c r="F96" s="88" t="s">
        <v>62</v>
      </c>
      <c r="G96" s="88" t="s">
        <v>3</v>
      </c>
      <c r="H96" s="88" t="s">
        <v>63</v>
      </c>
      <c r="I96" s="89" t="s">
        <v>60</v>
      </c>
      <c r="J96" s="88" t="s">
        <v>61</v>
      </c>
      <c r="K96" s="88" t="s">
        <v>64</v>
      </c>
      <c r="L96" s="90" t="s">
        <v>65</v>
      </c>
    </row>
    <row collapsed="false" customFormat="false" customHeight="false" hidden="false" ht="14.25" outlineLevel="0" r="97">
      <c r="A97" s="92" t="s">
        <v>12</v>
      </c>
      <c r="B97" s="93" t="n">
        <f aca="false">SOMASE($J$4:$J$79;$A97;$D$4:$D$79)</f>
        <v>1494</v>
      </c>
      <c r="C97" s="93" t="n">
        <f aca="false">SOMASE($J$4:$J$79;$A97;$O$4:$O$79)</f>
        <v>12</v>
      </c>
      <c r="D97" s="94" t="n">
        <f aca="false">IF(C97-B97&lt;0,0,C97-B97)</f>
        <v>0</v>
      </c>
      <c r="E97" s="95" t="n">
        <f aca="false">IFERROR(D97/SUM(D$97:D$106),0)</f>
        <v>0</v>
      </c>
      <c r="F97" s="96" t="n">
        <f aca="false">E97*$O$91*$O$89*-1</f>
        <v>0</v>
      </c>
      <c r="G97" s="93" t="n">
        <f aca="false">SOMASE($J$4:$J$79;$A97;$E$4:$E$79)</f>
        <v>352</v>
      </c>
      <c r="H97" s="93" t="n">
        <f aca="false">SOMASE($J$4:$J$79;$A97;$R$4:$R$79)</f>
        <v>39</v>
      </c>
      <c r="I97" s="94" t="n">
        <f aca="false">IF(H97-G97&lt;0,0,H97-G97)</f>
        <v>0</v>
      </c>
      <c r="J97" s="95" t="n">
        <f aca="false">IFERROR(I97/SUM(I$97:I$106),0)</f>
        <v>0</v>
      </c>
      <c r="K97" s="96" t="n">
        <f aca="false">J97*$R$91*$R$89*-1</f>
        <v>0</v>
      </c>
      <c r="L97" s="97" t="n">
        <f aca="false">K97+F97</f>
        <v>0</v>
      </c>
    </row>
    <row collapsed="false" customFormat="false" customHeight="false" hidden="false" ht="14.25" outlineLevel="0" r="98">
      <c r="A98" s="92" t="s">
        <v>16</v>
      </c>
      <c r="B98" s="93" t="n">
        <f aca="false">SOMASE($J$4:$J$79;$A98;$D$4:$D$79)</f>
        <v>0</v>
      </c>
      <c r="C98" s="93" t="n">
        <f aca="false">SOMASE($J$4:$J$79;$A98;$O$4:$O$79)</f>
        <v>0</v>
      </c>
      <c r="D98" s="94" t="n">
        <f aca="false">SE(C98-B98&lt;0;0;C98-B98)</f>
        <v>0</v>
      </c>
      <c r="E98" s="95" t="n">
        <f aca="false">SEERRO(D98/SOMA(D$97:D$106);0)</f>
        <v>0</v>
      </c>
      <c r="F98" s="96" t="n">
        <f aca="false">E98*$O$91*$O$89*-1</f>
        <v>0</v>
      </c>
      <c r="G98" s="93" t="n">
        <f aca="false">SOMASE($J$4:$J$79;$A98;$E$4:$E$79)</f>
        <v>0</v>
      </c>
      <c r="H98" s="93" t="n">
        <f aca="false">SOMASE($J$4:$J$79;$A98;$R$4:$R$79)</f>
        <v>0</v>
      </c>
      <c r="I98" s="94" t="n">
        <f aca="false">SE(H98-G98&lt;0;0;H98-G98)</f>
        <v>0</v>
      </c>
      <c r="J98" s="95" t="n">
        <f aca="false">SEERRO(I98/SOMA(I$97:I$106);0)</f>
        <v>0</v>
      </c>
      <c r="K98" s="96" t="n">
        <f aca="false">J98*$R$91*$R$89*-1</f>
        <v>0</v>
      </c>
      <c r="L98" s="97" t="n">
        <f aca="false">K98+F98</f>
        <v>0</v>
      </c>
    </row>
    <row collapsed="false" customFormat="false" customHeight="false" hidden="false" ht="14.25" outlineLevel="0" r="99">
      <c r="A99" s="92" t="s">
        <v>19</v>
      </c>
      <c r="B99" s="93" t="n">
        <f aca="false">SOMASE($J$4:$J$79;$A99;$D$4:$D$79)</f>
        <v>14623</v>
      </c>
      <c r="C99" s="93" t="n">
        <f aca="false">SOMASE($J$4:$J$79;$A99;$O$4:$O$79)</f>
        <v>20801</v>
      </c>
      <c r="D99" s="94" t="n">
        <f aca="false">SE(C99-B99&lt;0;0;C99-B99)</f>
        <v>6178</v>
      </c>
      <c r="E99" s="95" t="n">
        <f aca="false">SEERRO(D99/SOMA(D$97:D$106);0)</f>
        <v>0.154643304130163</v>
      </c>
      <c r="F99" s="96" t="n">
        <f aca="false">E99*$O$91*$O$89*-1</f>
        <v>347.822173216521</v>
      </c>
      <c r="G99" s="93" t="n">
        <f aca="false">SOMASE($J$4:$J$79;$A99;$E$4:$E$79)</f>
        <v>2112</v>
      </c>
      <c r="H99" s="93" t="n">
        <f aca="false">SOMASE($J$4:$J$79;$A99;$R$4:$R$79)</f>
        <v>1924</v>
      </c>
      <c r="I99" s="94" t="n">
        <f aca="false">SE(H99-G99&lt;0;0;H99-G99)</f>
        <v>0</v>
      </c>
      <c r="J99" s="95" t="n">
        <f aca="false">SEERRO(I99/SOMA(I$97:I$106);0)</f>
        <v>0</v>
      </c>
      <c r="K99" s="96" t="n">
        <f aca="false">J99*$R$91*$R$89*-1</f>
        <v>0</v>
      </c>
      <c r="L99" s="97" t="n">
        <f aca="false">K99+F99</f>
        <v>347.822173216521</v>
      </c>
    </row>
    <row collapsed="false" customFormat="false" customHeight="false" hidden="false" ht="14.25" outlineLevel="0" r="100">
      <c r="A100" s="92" t="s">
        <v>22</v>
      </c>
      <c r="B100" s="93" t="n">
        <f aca="false">SOMASE($J$4:$J$79;$A100;$D$4:$D$79)</f>
        <v>4844</v>
      </c>
      <c r="C100" s="93" t="n">
        <f aca="false">SOMASE($J$4:$J$79;$A100;$O$4:$O$79)</f>
        <v>46</v>
      </c>
      <c r="D100" s="94" t="n">
        <f aca="false">SE(C100-B100&lt;0;0;C100-B100)</f>
        <v>0</v>
      </c>
      <c r="E100" s="95" t="n">
        <f aca="false">SEERRO(D100/SOMA(D$97:D$106);0)</f>
        <v>0</v>
      </c>
      <c r="F100" s="96" t="n">
        <f aca="false">E100*$O$91*$O$89*-1</f>
        <v>0</v>
      </c>
      <c r="G100" s="93" t="n">
        <f aca="false">SOMASE($J$4:$J$79;$A100;$E$4:$E$79)</f>
        <v>0</v>
      </c>
      <c r="H100" s="93" t="n">
        <f aca="false">SOMASE($J$4:$J$79;$A100;$R$4:$R$79)</f>
        <v>0</v>
      </c>
      <c r="I100" s="94" t="n">
        <f aca="false">SE(H100-G100&lt;0;0;H100-G100)</f>
        <v>0</v>
      </c>
      <c r="J100" s="95" t="n">
        <f aca="false">SEERRO(I100/SOMA(I$97:I$106);0)</f>
        <v>0</v>
      </c>
      <c r="K100" s="96" t="n">
        <f aca="false">J100*$R$91*$R$89*-1</f>
        <v>0</v>
      </c>
      <c r="L100" s="97" t="n">
        <f aca="false">K100+F100</f>
        <v>0</v>
      </c>
    </row>
    <row collapsed="false" customFormat="false" customHeight="false" hidden="false" ht="14.25" outlineLevel="0" r="101">
      <c r="A101" s="92" t="s">
        <v>26</v>
      </c>
      <c r="B101" s="93" t="n">
        <f aca="false">SOMASE($J$4:$J$79;$A101;$D$4:$D$79)</f>
        <v>2837</v>
      </c>
      <c r="C101" s="93" t="n">
        <f aca="false">SOMASE($J$4:$J$79;$A101;$O$4:$O$79)</f>
        <v>1552</v>
      </c>
      <c r="D101" s="94" t="n">
        <f aca="false">SE(C101-B101&lt;0;0;C101-B101)</f>
        <v>0</v>
      </c>
      <c r="E101" s="95" t="n">
        <f aca="false">SEERRO(D101/SOMA(D$97:D$106);0)</f>
        <v>0</v>
      </c>
      <c r="F101" s="96" t="n">
        <f aca="false">E101*$O$91*$O$89*-1</f>
        <v>0</v>
      </c>
      <c r="G101" s="93" t="n">
        <f aca="false">SOMASE($J$4:$J$79;$A101;$E$4:$E$79)</f>
        <v>352</v>
      </c>
      <c r="H101" s="93" t="n">
        <f aca="false">SOMASE($J$4:$J$79;$A101;$R$4:$R$79)</f>
        <v>609</v>
      </c>
      <c r="I101" s="94" t="n">
        <f aca="false">SE(H101-G101&lt;0;0;H101-G101)</f>
        <v>257</v>
      </c>
      <c r="J101" s="95" t="n">
        <f aca="false">SEERRO(I101/SOMA(I$97:I$106);0)</f>
        <v>0.0547740835464621</v>
      </c>
      <c r="K101" s="96" t="n">
        <f aca="false">J101*$R$91*$R$89*-1</f>
        <v>191.256310741688</v>
      </c>
      <c r="L101" s="97" t="n">
        <f aca="false">K101+F101</f>
        <v>191.256310741688</v>
      </c>
      <c r="M101" s="98"/>
      <c r="P101" s="98"/>
    </row>
    <row collapsed="false" customFormat="false" customHeight="false" hidden="false" ht="14.25" outlineLevel="0" r="102">
      <c r="A102" s="92" t="s">
        <v>28</v>
      </c>
      <c r="B102" s="93" t="n">
        <f aca="false">SOMASE($J$4:$J$79;$A102;$D$4:$D$79)</f>
        <v>1645</v>
      </c>
      <c r="C102" s="93" t="n">
        <f aca="false">SOMASE($J$4:$J$79;$A102;$O$4:$O$79)</f>
        <v>66</v>
      </c>
      <c r="D102" s="94" t="n">
        <f aca="false">SE(C102-B102&lt;0;0;C102-B102)</f>
        <v>0</v>
      </c>
      <c r="E102" s="95" t="n">
        <f aca="false">SEERRO(D102/SOMA(D$97:D$106);0)</f>
        <v>0</v>
      </c>
      <c r="F102" s="96" t="n">
        <f aca="false">E102*$O$91*$O$89*-1</f>
        <v>0</v>
      </c>
      <c r="G102" s="93" t="n">
        <f aca="false">SOMASE($J$4:$J$79;$A102;$E$4:$E$79)</f>
        <v>704</v>
      </c>
      <c r="H102" s="93" t="n">
        <f aca="false">SOMASE($J$4:$J$79;$A102;$R$4:$R$79)</f>
        <v>5066</v>
      </c>
      <c r="I102" s="94" t="n">
        <f aca="false">SE(H102-G102&lt;0;0;H102-G102)</f>
        <v>4362</v>
      </c>
      <c r="J102" s="95" t="n">
        <f aca="false">SEERRO(I102/SOMA(I$97:I$106);0)</f>
        <v>0.929667519181586</v>
      </c>
      <c r="K102" s="96" t="n">
        <f aca="false">J102*$R$91*$R$89*-1</f>
        <v>3246.14796675192</v>
      </c>
      <c r="L102" s="97" t="n">
        <f aca="false">K102+F102</f>
        <v>3246.14796675192</v>
      </c>
    </row>
    <row collapsed="false" customFormat="false" customHeight="false" hidden="false" ht="14.25" outlineLevel="0" r="103">
      <c r="A103" s="92" t="s">
        <v>29</v>
      </c>
      <c r="B103" s="93" t="n">
        <f aca="false">SOMASE($J$4:$J$79;$A103;$D$4:$D$79)</f>
        <v>1343</v>
      </c>
      <c r="C103" s="93" t="n">
        <f aca="false">SOMASE($J$4:$J$79;$A103;$O$4:$O$79)</f>
        <v>35115</v>
      </c>
      <c r="D103" s="94" t="n">
        <f aca="false">SE(C103-B103&lt;0;0;C103-B103)</f>
        <v>33772</v>
      </c>
      <c r="E103" s="95" t="n">
        <f aca="false">SEERRO(D103/SOMA(D$97:D$106);0)</f>
        <v>0.845356695869837</v>
      </c>
      <c r="F103" s="96" t="n">
        <f aca="false">E103*$O$91*$O$89*-1</f>
        <v>1901.36782678348</v>
      </c>
      <c r="G103" s="93" t="n">
        <f aca="false">SOMASE($J$4:$J$79;$A103;$E$4:$E$79)</f>
        <v>0</v>
      </c>
      <c r="H103" s="93" t="n">
        <f aca="false">SOMASE($J$4:$J$79;$A103;$R$4:$R$79)</f>
        <v>0</v>
      </c>
      <c r="I103" s="94" t="n">
        <f aca="false">SE(H103-G103&lt;0;0;H103-G103)</f>
        <v>0</v>
      </c>
      <c r="J103" s="95" t="n">
        <f aca="false">SEERRO(I103/SOMA(I$97:I$106);0)</f>
        <v>0</v>
      </c>
      <c r="K103" s="96" t="n">
        <f aca="false">J103*$R$91*$R$89*-1</f>
        <v>0</v>
      </c>
      <c r="L103" s="97" t="n">
        <f aca="false">K103+F103</f>
        <v>1901.36782678348</v>
      </c>
    </row>
    <row collapsed="false" customFormat="false" customHeight="false" hidden="false" ht="14.25" outlineLevel="0" r="104">
      <c r="A104" s="92" t="s">
        <v>30</v>
      </c>
      <c r="B104" s="93" t="n">
        <f aca="false">SOMASE($J$4:$J$79;$A104;$D$4:$D$79)</f>
        <v>302</v>
      </c>
      <c r="C104" s="93" t="n">
        <f aca="false">SOMASE($J$4:$J$79;$A104;$O$4:$O$79)</f>
        <v>142</v>
      </c>
      <c r="D104" s="94" t="n">
        <f aca="false">SE(C104-B104&lt;0;0;C104-B104)</f>
        <v>0</v>
      </c>
      <c r="E104" s="95" t="n">
        <f aca="false">SEERRO(D104/SOMA(D$97:D$106);0)</f>
        <v>0</v>
      </c>
      <c r="F104" s="96" t="n">
        <f aca="false">E104*$O$91*$O$89*-1</f>
        <v>0</v>
      </c>
      <c r="G104" s="93" t="n">
        <f aca="false">SOMASE($J$4:$J$79;$A104;$E$4:$E$79)</f>
        <v>704</v>
      </c>
      <c r="H104" s="93" t="n">
        <f aca="false">SOMASE($J$4:$J$79;$A104;$R$4:$R$79)</f>
        <v>40</v>
      </c>
      <c r="I104" s="94" t="n">
        <f aca="false">SE(H104-G104&lt;0;0;H104-G104)</f>
        <v>0</v>
      </c>
      <c r="J104" s="95" t="n">
        <f aca="false">SEERRO(I104/SOMA(I$97:I$106);0)</f>
        <v>0</v>
      </c>
      <c r="K104" s="96" t="n">
        <f aca="false">J104*$R$91*$R$89*-1</f>
        <v>0</v>
      </c>
      <c r="L104" s="97" t="n">
        <f aca="false">K104+F104</f>
        <v>0</v>
      </c>
    </row>
    <row collapsed="false" customFormat="false" customHeight="false" hidden="false" ht="14.25" outlineLevel="0" r="105">
      <c r="A105" s="92" t="s">
        <v>31</v>
      </c>
      <c r="B105" s="93" t="n">
        <f aca="false">SOMASE($J$4:$J$79;$A105;$D$4:$D$79)</f>
        <v>6489</v>
      </c>
      <c r="C105" s="93" t="n">
        <f aca="false">SOMASE($J$4:$J$79;$A105;$O$4:$O$79)</f>
        <v>834</v>
      </c>
      <c r="D105" s="94" t="n">
        <f aca="false">SE(C105-B105&lt;0;0;C105-B105)</f>
        <v>0</v>
      </c>
      <c r="E105" s="95" t="n">
        <f aca="false">SEERRO(D105/SOMA(D$97:D$106);0)</f>
        <v>0</v>
      </c>
      <c r="F105" s="96" t="n">
        <f aca="false">E105*$O$91*$O$89*-1</f>
        <v>0</v>
      </c>
      <c r="G105" s="93" t="n">
        <f aca="false">SOMASE($J$4:$J$79;$A105;$E$4:$E$79)</f>
        <v>704</v>
      </c>
      <c r="H105" s="93" t="n">
        <f aca="false">SOMASE($J$4:$J$79;$A105;$R$4:$R$79)</f>
        <v>777</v>
      </c>
      <c r="I105" s="94" t="n">
        <f aca="false">SE(H105-G105&lt;0;0;H105-G105)</f>
        <v>73</v>
      </c>
      <c r="J105" s="95" t="n">
        <f aca="false">SEERRO(I105/SOMA(I$97:I$106);0)</f>
        <v>0.0155583972719523</v>
      </c>
      <c r="K105" s="96" t="n">
        <f aca="false">J105*$R$91*$R$89*-1</f>
        <v>54.3257225063939</v>
      </c>
      <c r="L105" s="97" t="n">
        <f aca="false">K105+F105</f>
        <v>54.3257225063939</v>
      </c>
    </row>
    <row collapsed="false" customFormat="false" customHeight="false" hidden="false" ht="14.25" outlineLevel="0" r="106">
      <c r="A106" s="92" t="s">
        <v>32</v>
      </c>
      <c r="B106" s="93" t="n">
        <f aca="false">SOMASE($J$4:$J$79;$A106;$D$4:$D$79)</f>
        <v>0</v>
      </c>
      <c r="C106" s="93" t="n">
        <f aca="false">SOMASE($J$4:$J$79;$A106;$O$4:$O$79)</f>
        <v>0</v>
      </c>
      <c r="D106" s="94" t="n">
        <f aca="false">SE(C106-B106&lt;0;0;C106-B106)</f>
        <v>0</v>
      </c>
      <c r="E106" s="95" t="n">
        <f aca="false">SEERRO(D106/SOMA(D$97:D$106);0)</f>
        <v>0</v>
      </c>
      <c r="F106" s="96" t="n">
        <f aca="false">E106*$O$91*$O$89*-1</f>
        <v>0</v>
      </c>
      <c r="G106" s="93" t="n">
        <f aca="false">SOMASE($J$4:$J$79;$A106;$E$4:$E$79)</f>
        <v>0</v>
      </c>
      <c r="H106" s="93" t="n">
        <f aca="false">SOMASE($J$4:$J$79;$A106;$R$4:$R$79)</f>
        <v>0</v>
      </c>
      <c r="I106" s="94" t="n">
        <f aca="false">SE(H106-G106&lt;0;0;H106-G106)</f>
        <v>0</v>
      </c>
      <c r="J106" s="95" t="n">
        <f aca="false">SEERRO(I106/SOMA(I$97:I$106);0)</f>
        <v>0</v>
      </c>
      <c r="K106" s="96" t="n">
        <f aca="false">J106*$R$91*$R$89*-1</f>
        <v>0</v>
      </c>
      <c r="L106" s="97" t="n">
        <f aca="false">K106+F106</f>
        <v>0</v>
      </c>
    </row>
    <row collapsed="false" customFormat="false" customHeight="false" hidden="false" ht="14.25" outlineLevel="0" r="107">
      <c r="A107" s="99"/>
    </row>
    <row collapsed="false" customFormat="true" customHeight="true" hidden="false" ht="28.5" outlineLevel="0" r="108" s="103">
      <c r="A108" s="100" t="s">
        <v>58</v>
      </c>
      <c r="B108" s="101" t="s">
        <v>8</v>
      </c>
      <c r="C108" s="101"/>
      <c r="D108" s="101" t="s">
        <v>14</v>
      </c>
      <c r="E108" s="101"/>
      <c r="F108" s="101" t="s">
        <v>18</v>
      </c>
      <c r="G108" s="101"/>
      <c r="H108" s="101" t="s">
        <v>20</v>
      </c>
      <c r="I108" s="101"/>
      <c r="J108" s="101" t="s">
        <v>23</v>
      </c>
      <c r="K108" s="101"/>
      <c r="L108" s="101" t="s">
        <v>66</v>
      </c>
      <c r="M108" s="101"/>
      <c r="N108" s="102" t="s">
        <v>67</v>
      </c>
    </row>
    <row collapsed="false" customFormat="false" customHeight="false" hidden="false" ht="14.25" outlineLevel="0" r="109">
      <c r="A109" s="100"/>
      <c r="B109" s="104" t="s">
        <v>68</v>
      </c>
      <c r="C109" s="105" t="n">
        <f aca="false">Cadastro!E3</f>
        <v>999</v>
      </c>
      <c r="D109" s="104" t="s">
        <v>68</v>
      </c>
      <c r="E109" s="105" t="n">
        <f aca="false">Cadastro!E4</f>
        <v>999</v>
      </c>
      <c r="F109" s="104" t="s">
        <v>68</v>
      </c>
      <c r="G109" s="105" t="n">
        <f aca="false">Cadastro!E5</f>
        <v>999</v>
      </c>
      <c r="H109" s="104" t="s">
        <v>68</v>
      </c>
      <c r="I109" s="105" t="n">
        <f aca="false">Cadastro!E6</f>
        <v>999</v>
      </c>
      <c r="J109" s="104" t="s">
        <v>68</v>
      </c>
      <c r="K109" s="105" t="n">
        <f aca="false">Cadastro!E7</f>
        <v>999</v>
      </c>
      <c r="L109" s="104" t="s">
        <v>68</v>
      </c>
      <c r="M109" s="105" t="n">
        <f aca="false">Cadastro!E8</f>
        <v>999</v>
      </c>
      <c r="N109" s="102"/>
    </row>
    <row collapsed="false" customFormat="false" customHeight="false" hidden="false" ht="14.25" outlineLevel="0" r="110">
      <c r="A110" s="92" t="s">
        <v>12</v>
      </c>
      <c r="B110" s="6" t="n">
        <f aca="false">CONT.SES($A$4:$A$79;B$108;$J$4:$J$79;$A110)</f>
        <v>1</v>
      </c>
      <c r="C110" s="105" t="n">
        <f aca="false">B110*C$109</f>
        <v>999</v>
      </c>
      <c r="D110" s="6" t="n">
        <f aca="false">CONT.SES($A$4:$A$79;D$108;$J$4:$J$79;$A110)</f>
        <v>0</v>
      </c>
      <c r="E110" s="105" t="n">
        <f aca="false">D110*E$109</f>
        <v>0</v>
      </c>
      <c r="F110" s="6" t="n">
        <f aca="false">CONT.SES($A$4:$A$79;F$108;$J$4:$J$79;$A110)</f>
        <v>0</v>
      </c>
      <c r="G110" s="105" t="n">
        <f aca="false">F110*G$109</f>
        <v>0</v>
      </c>
      <c r="H110" s="6" t="n">
        <f aca="false">CONT.SES($A$4:$A$79;H$108;$J$4:$J$79;$A110)</f>
        <v>1</v>
      </c>
      <c r="I110" s="105" t="n">
        <f aca="false">H110*I$109</f>
        <v>999</v>
      </c>
      <c r="J110" s="6" t="n">
        <f aca="false">CONT.SES($A$4:$A$79;J$108;$J$4:$J$79;$A110)</f>
        <v>0</v>
      </c>
      <c r="K110" s="105" t="n">
        <f aca="false">J110*K$109</f>
        <v>0</v>
      </c>
      <c r="L110" s="6" t="n">
        <f aca="false">CONT.SES($B$4:$B$79;"Sim";$J$4:$J$79;$A110)</f>
        <v>1</v>
      </c>
      <c r="M110" s="105" t="n">
        <f aca="false">L110*M$109</f>
        <v>999</v>
      </c>
      <c r="N110" s="106" t="n">
        <f aca="false">SOMA(M110;K110;I110;G110;E110;C110)</f>
        <v>2997</v>
      </c>
    </row>
    <row collapsed="false" customFormat="false" customHeight="false" hidden="false" ht="14.25" outlineLevel="0" r="111">
      <c r="A111" s="92" t="s">
        <v>16</v>
      </c>
      <c r="B111" s="6" t="n">
        <f aca="false">CONT.SES($A$4:$A$79;B$108;$J$4:$J$79;$A111)</f>
        <v>0</v>
      </c>
      <c r="C111" s="105" t="n">
        <f aca="false">B111*C$109</f>
        <v>0</v>
      </c>
      <c r="D111" s="6" t="n">
        <f aca="false">CONT.SES($A$4:$A$79;D$108;$J$4:$J$79;$A111)</f>
        <v>0</v>
      </c>
      <c r="E111" s="105" t="n">
        <f aca="false">D111*E$109</f>
        <v>0</v>
      </c>
      <c r="F111" s="6" t="n">
        <f aca="false">CONT.SES($A$4:$A$79;F$108;$J$4:$J$79;$A111)</f>
        <v>0</v>
      </c>
      <c r="G111" s="105" t="n">
        <f aca="false">F111*G$109</f>
        <v>0</v>
      </c>
      <c r="H111" s="6" t="n">
        <f aca="false">CONT.SES($A$4:$A$79;H$108;$J$4:$J$79;$A111)</f>
        <v>0</v>
      </c>
      <c r="I111" s="105" t="n">
        <f aca="false">H111*I$109</f>
        <v>0</v>
      </c>
      <c r="J111" s="6" t="n">
        <f aca="false">CONT.SES($A$4:$A$79;J$108;$J$4:$J$79;$A111)</f>
        <v>0</v>
      </c>
      <c r="K111" s="105" t="n">
        <f aca="false">J111*K$109</f>
        <v>0</v>
      </c>
      <c r="L111" s="6" t="n">
        <f aca="false">CONT.SES($B$4:$B$79;"Sim";$J$4:$J$79;$A111)</f>
        <v>0</v>
      </c>
      <c r="M111" s="105" t="n">
        <f aca="false">L111*M$109</f>
        <v>0</v>
      </c>
      <c r="N111" s="106" t="n">
        <f aca="false">SOMA(M111;K111;I111;G111;E111;C111)</f>
        <v>0</v>
      </c>
    </row>
    <row collapsed="false" customFormat="false" customHeight="false" hidden="false" ht="14.25" outlineLevel="0" r="112">
      <c r="A112" s="92" t="s">
        <v>19</v>
      </c>
      <c r="B112" s="6" t="n">
        <f aca="false">CONT.SES($A$4:$A$79;B$108;$J$4:$J$79;$A112)</f>
        <v>5</v>
      </c>
      <c r="C112" s="105" t="n">
        <f aca="false">B112*C$109</f>
        <v>4995</v>
      </c>
      <c r="D112" s="6" t="n">
        <f aca="false">CONT.SES($A$4:$A$79;D$108;$J$4:$J$79;$A112)</f>
        <v>0</v>
      </c>
      <c r="E112" s="105" t="n">
        <f aca="false">D112*E$109</f>
        <v>0</v>
      </c>
      <c r="F112" s="6" t="n">
        <f aca="false">CONT.SES($A$4:$A$79;F$108;$J$4:$J$79;$A112)</f>
        <v>6</v>
      </c>
      <c r="G112" s="105" t="n">
        <f aca="false">F112*G$109</f>
        <v>5994</v>
      </c>
      <c r="H112" s="6" t="n">
        <f aca="false">CONT.SES($A$4:$A$79;H$108;$J$4:$J$79;$A112)</f>
        <v>6</v>
      </c>
      <c r="I112" s="105" t="n">
        <f aca="false">H112*I$109</f>
        <v>5994</v>
      </c>
      <c r="J112" s="6" t="n">
        <f aca="false">CONT.SES($A$4:$A$79;J$108;$J$4:$J$79;$A112)</f>
        <v>5</v>
      </c>
      <c r="K112" s="105" t="n">
        <f aca="false">J112*K$109</f>
        <v>4995</v>
      </c>
      <c r="L112" s="6" t="n">
        <f aca="false">CONT.SES($B$4:$B$79;"Sim";$J$4:$J$79;$A112)</f>
        <v>1</v>
      </c>
      <c r="M112" s="105" t="n">
        <f aca="false">L112*M$109</f>
        <v>999</v>
      </c>
      <c r="N112" s="106" t="n">
        <f aca="false">SOMA(M112;K112;I112;G112;E112;C112)</f>
        <v>22977</v>
      </c>
    </row>
    <row collapsed="false" customFormat="false" customHeight="false" hidden="false" ht="14.25" outlineLevel="0" r="113">
      <c r="A113" s="92" t="s">
        <v>22</v>
      </c>
      <c r="B113" s="6" t="n">
        <f aca="false">CONT.SES($A$4:$A$79;B$108;$J$4:$J$79;$A113)</f>
        <v>0</v>
      </c>
      <c r="C113" s="105" t="n">
        <f aca="false">B113*C$109</f>
        <v>0</v>
      </c>
      <c r="D113" s="6" t="n">
        <f aca="false">CONT.SES($A$4:$A$79;D$108;$J$4:$J$79;$A113)</f>
        <v>1</v>
      </c>
      <c r="E113" s="105" t="n">
        <f aca="false">D113*E$109</f>
        <v>999</v>
      </c>
      <c r="F113" s="6" t="n">
        <f aca="false">CONT.SES($A$4:$A$79;F$108;$J$4:$J$79;$A113)</f>
        <v>3</v>
      </c>
      <c r="G113" s="105" t="n">
        <f aca="false">F113*G$109</f>
        <v>2997</v>
      </c>
      <c r="H113" s="6" t="n">
        <f aca="false">CONT.SES($A$4:$A$79;H$108;$J$4:$J$79;$A113)</f>
        <v>0</v>
      </c>
      <c r="I113" s="105" t="n">
        <f aca="false">H113*I$109</f>
        <v>0</v>
      </c>
      <c r="J113" s="6" t="n">
        <f aca="false">CONT.SES($A$4:$A$79;J$108;$J$4:$J$79;$A113)</f>
        <v>1</v>
      </c>
      <c r="K113" s="105" t="n">
        <f aca="false">J113*K$109</f>
        <v>999</v>
      </c>
      <c r="L113" s="6" t="n">
        <f aca="false">CONT.SES($B$4:$B$79;"Sim";$J$4:$J$79;$A113)</f>
        <v>1</v>
      </c>
      <c r="M113" s="105" t="n">
        <f aca="false">L113*M$109</f>
        <v>999</v>
      </c>
      <c r="N113" s="106" t="n">
        <f aca="false">SOMA(M113;K113;I113;G113;E113;C113)</f>
        <v>5994</v>
      </c>
    </row>
    <row collapsed="false" customFormat="false" customHeight="false" hidden="false" ht="14.25" outlineLevel="0" r="114">
      <c r="A114" s="92" t="s">
        <v>26</v>
      </c>
      <c r="B114" s="6" t="n">
        <f aca="false">CONT.SES($A$4:$A$79;B$108;$J$4:$J$79;$A114)</f>
        <v>1</v>
      </c>
      <c r="C114" s="105" t="n">
        <f aca="false">B114*C$109</f>
        <v>999</v>
      </c>
      <c r="D114" s="6" t="n">
        <f aca="false">CONT.SES($A$4:$A$79;D$108;$J$4:$J$79;$A114)</f>
        <v>1</v>
      </c>
      <c r="E114" s="105" t="n">
        <f aca="false">D114*E$109</f>
        <v>999</v>
      </c>
      <c r="F114" s="6" t="n">
        <f aca="false">CONT.SES($A$4:$A$79;F$108;$J$4:$J$79;$A114)</f>
        <v>0</v>
      </c>
      <c r="G114" s="105" t="n">
        <f aca="false">F114*G$109</f>
        <v>0</v>
      </c>
      <c r="H114" s="6" t="n">
        <f aca="false">CONT.SES($A$4:$A$79;H$108;$J$4:$J$79;$A114)</f>
        <v>1</v>
      </c>
      <c r="I114" s="105" t="n">
        <f aca="false">H114*I$109</f>
        <v>999</v>
      </c>
      <c r="J114" s="6" t="n">
        <f aca="false">CONT.SES($A$4:$A$79;J$108;$J$4:$J$79;$A114)</f>
        <v>0</v>
      </c>
      <c r="K114" s="105" t="n">
        <f aca="false">J114*K$109</f>
        <v>0</v>
      </c>
      <c r="L114" s="6" t="n">
        <f aca="false">CONT.SES($B$4:$B$79;"Sim";$J$4:$J$79;$A114)</f>
        <v>1</v>
      </c>
      <c r="M114" s="105" t="n">
        <f aca="false">L114*M$109</f>
        <v>999</v>
      </c>
      <c r="N114" s="106" t="n">
        <f aca="false">SOMA(M114;K114;I114;G114;E114;C114)</f>
        <v>3996</v>
      </c>
    </row>
    <row collapsed="false" customFormat="false" customHeight="false" hidden="false" ht="14.25" outlineLevel="0" r="115">
      <c r="A115" s="92" t="s">
        <v>28</v>
      </c>
      <c r="B115" s="6" t="n">
        <f aca="false">CONT.SES($A$4:$A$79;B$108;$J$4:$J$79;$A115)</f>
        <v>1</v>
      </c>
      <c r="C115" s="105" t="n">
        <f aca="false">B115*C$109</f>
        <v>999</v>
      </c>
      <c r="D115" s="6" t="n">
        <f aca="false">CONT.SES($A$4:$A$79;D$108;$J$4:$J$79;$A115)</f>
        <v>0</v>
      </c>
      <c r="E115" s="105" t="n">
        <f aca="false">D115*E$109</f>
        <v>0</v>
      </c>
      <c r="F115" s="6" t="n">
        <f aca="false">CONT.SES($A$4:$A$79;F$108;$J$4:$J$79;$A115)</f>
        <v>0</v>
      </c>
      <c r="G115" s="105" t="n">
        <f aca="false">F115*G$109</f>
        <v>0</v>
      </c>
      <c r="H115" s="6" t="n">
        <f aca="false">CONT.SES($A$4:$A$79;H$108;$J$4:$J$79;$A115)</f>
        <v>2</v>
      </c>
      <c r="I115" s="105" t="n">
        <f aca="false">H115*I$109</f>
        <v>1998</v>
      </c>
      <c r="J115" s="6" t="n">
        <f aca="false">CONT.SES($A$4:$A$79;J$108;$J$4:$J$79;$A115)</f>
        <v>1</v>
      </c>
      <c r="K115" s="105" t="n">
        <f aca="false">J115*K$109</f>
        <v>999</v>
      </c>
      <c r="L115" s="6" t="n">
        <f aca="false">CONT.SES($B$4:$B$79;"Sim";$J$4:$J$79;$A115)</f>
        <v>1</v>
      </c>
      <c r="M115" s="105" t="n">
        <f aca="false">L115*M$109</f>
        <v>999</v>
      </c>
      <c r="N115" s="106" t="n">
        <f aca="false">SOMA(M115;K115;I115;G115;E115;C115)</f>
        <v>4995</v>
      </c>
    </row>
    <row collapsed="false" customFormat="false" customHeight="false" hidden="false" ht="14.25" outlineLevel="0" r="116">
      <c r="A116" s="92" t="s">
        <v>29</v>
      </c>
      <c r="B116" s="6" t="n">
        <f aca="false">CONT.SES($A$4:$A$79;B$108;$J$4:$J$79;$A116)</f>
        <v>1</v>
      </c>
      <c r="C116" s="105" t="n">
        <f aca="false">B116*C$109</f>
        <v>999</v>
      </c>
      <c r="D116" s="6" t="n">
        <f aca="false">CONT.SES($A$4:$A$79;D$108;$J$4:$J$79;$A116)</f>
        <v>0</v>
      </c>
      <c r="E116" s="105" t="n">
        <f aca="false">D116*E$109</f>
        <v>0</v>
      </c>
      <c r="F116" s="6" t="n">
        <f aca="false">CONT.SES($A$4:$A$79;F$108;$J$4:$J$79;$A116)</f>
        <v>0</v>
      </c>
      <c r="G116" s="105" t="n">
        <f aca="false">F116*G$109</f>
        <v>0</v>
      </c>
      <c r="H116" s="6" t="n">
        <f aca="false">CONT.SES($A$4:$A$79;H$108;$J$4:$J$79;$A116)</f>
        <v>0</v>
      </c>
      <c r="I116" s="105" t="n">
        <f aca="false">H116*I$109</f>
        <v>0</v>
      </c>
      <c r="J116" s="6" t="n">
        <f aca="false">CONT.SES($A$4:$A$79;J$108;$J$4:$J$79;$A116)</f>
        <v>0</v>
      </c>
      <c r="K116" s="105" t="n">
        <f aca="false">J116*K$109</f>
        <v>0</v>
      </c>
      <c r="L116" s="6" t="n">
        <f aca="false">CONT.SES($B$4:$B$79;"Sim";$J$4:$J$79;$A116)</f>
        <v>0</v>
      </c>
      <c r="M116" s="105" t="n">
        <f aca="false">L116*M$109</f>
        <v>0</v>
      </c>
      <c r="N116" s="106" t="n">
        <f aca="false">SOMA(M116;K116;I116;G116;E116;C116)</f>
        <v>999</v>
      </c>
    </row>
    <row collapsed="false" customFormat="false" customHeight="false" hidden="false" ht="14.25" outlineLevel="0" r="117">
      <c r="A117" s="92" t="s">
        <v>30</v>
      </c>
      <c r="B117" s="6" t="n">
        <f aca="false">CONT.SES($A$4:$A$79;B$108;$J$4:$J$79;$A117)</f>
        <v>0</v>
      </c>
      <c r="C117" s="105" t="n">
        <f aca="false">B117*C$109</f>
        <v>0</v>
      </c>
      <c r="D117" s="6" t="n">
        <f aca="false">CONT.SES($A$4:$A$79;D$108;$J$4:$J$79;$A117)</f>
        <v>0</v>
      </c>
      <c r="E117" s="105" t="n">
        <f aca="false">D117*E$109</f>
        <v>0</v>
      </c>
      <c r="F117" s="6" t="n">
        <f aca="false">CONT.SES($A$4:$A$79;F$108;$J$4:$J$79;$A117)</f>
        <v>0</v>
      </c>
      <c r="G117" s="105" t="n">
        <f aca="false">F117*G$109</f>
        <v>0</v>
      </c>
      <c r="H117" s="6" t="n">
        <f aca="false">CONT.SES($A$4:$A$79;H$108;$J$4:$J$79;$A117)</f>
        <v>2</v>
      </c>
      <c r="I117" s="105" t="n">
        <f aca="false">H117*I$109</f>
        <v>1998</v>
      </c>
      <c r="J117" s="6" t="n">
        <f aca="false">CONT.SES($A$4:$A$79;J$108;$J$4:$J$79;$A117)</f>
        <v>1</v>
      </c>
      <c r="K117" s="105" t="n">
        <f aca="false">J117*K$109</f>
        <v>999</v>
      </c>
      <c r="L117" s="6" t="n">
        <f aca="false">CONT.SES($B$4:$B$79;"Sim";$J$4:$J$79;$A117)</f>
        <v>0</v>
      </c>
      <c r="M117" s="105" t="n">
        <f aca="false">L117*M$109</f>
        <v>0</v>
      </c>
      <c r="N117" s="106" t="n">
        <f aca="false">SOMA(M117;K117;I117;G117;E117;C117)</f>
        <v>2997</v>
      </c>
    </row>
    <row collapsed="false" customFormat="false" customHeight="false" hidden="false" ht="14.25" outlineLevel="0" r="118">
      <c r="A118" s="92" t="s">
        <v>31</v>
      </c>
      <c r="B118" s="6" t="n">
        <f aca="false">CONT.SES($A$4:$A$79;B$108;$J$4:$J$79;$A118)</f>
        <v>2</v>
      </c>
      <c r="C118" s="105" t="n">
        <f aca="false">B118*C$109</f>
        <v>1998</v>
      </c>
      <c r="D118" s="6" t="n">
        <f aca="false">CONT.SES($A$4:$A$79;D$108;$J$4:$J$79;$A118)</f>
        <v>0</v>
      </c>
      <c r="E118" s="105" t="n">
        <f aca="false">D118*E$109</f>
        <v>0</v>
      </c>
      <c r="F118" s="6" t="n">
        <f aca="false">CONT.SES($A$4:$A$79;F$108;$J$4:$J$79;$A118)</f>
        <v>3</v>
      </c>
      <c r="G118" s="105" t="n">
        <f aca="false">F118*G$109</f>
        <v>2997</v>
      </c>
      <c r="H118" s="6" t="n">
        <f aca="false">CONT.SES($A$4:$A$79;H$108;$J$4:$J$79;$A118)</f>
        <v>2</v>
      </c>
      <c r="I118" s="105" t="n">
        <f aca="false">H118*I$109</f>
        <v>1998</v>
      </c>
      <c r="J118" s="6" t="n">
        <f aca="false">CONT.SES($A$4:$A$79;J$108;$J$4:$J$79;$A118)</f>
        <v>3</v>
      </c>
      <c r="K118" s="105" t="n">
        <f aca="false">J118*K$109</f>
        <v>2997</v>
      </c>
      <c r="L118" s="6" t="n">
        <f aca="false">CONT.SES($B$4:$B$79;"Sim";$J$4:$J$79;$A118)</f>
        <v>0</v>
      </c>
      <c r="M118" s="105" t="n">
        <f aca="false">L118*M$109</f>
        <v>0</v>
      </c>
      <c r="N118" s="106" t="n">
        <f aca="false">SOMA(M118;K118;I118;G118;E118;C118)</f>
        <v>9990</v>
      </c>
    </row>
    <row collapsed="false" customFormat="false" customHeight="false" hidden="false" ht="14.25" outlineLevel="0" r="119">
      <c r="A119" s="92" t="s">
        <v>32</v>
      </c>
      <c r="B119" s="6" t="n">
        <f aca="false">CONT.SES($A$4:$A$79;B$108;$J$4:$J$79;$A119)</f>
        <v>0</v>
      </c>
      <c r="C119" s="105" t="n">
        <f aca="false">B119*C$109</f>
        <v>0</v>
      </c>
      <c r="D119" s="6" t="n">
        <f aca="false">CONT.SES($A$4:$A$79;D$108;$J$4:$J$79;$A119)</f>
        <v>0</v>
      </c>
      <c r="E119" s="105" t="n">
        <f aca="false">D119*E$109</f>
        <v>0</v>
      </c>
      <c r="F119" s="6" t="n">
        <f aca="false">CONT.SES($A$4:$A$79;F$108;$J$4:$J$79;$A119)</f>
        <v>0</v>
      </c>
      <c r="G119" s="105" t="n">
        <f aca="false">F119*G$109</f>
        <v>0</v>
      </c>
      <c r="H119" s="6" t="n">
        <f aca="false">CONT.SES($A$4:$A$79;H$108;$J$4:$J$79;$A119)</f>
        <v>0</v>
      </c>
      <c r="I119" s="105" t="n">
        <f aca="false">H119*I$109</f>
        <v>0</v>
      </c>
      <c r="J119" s="6" t="n">
        <f aca="false">CONT.SES($A$4:$A$79;J$108;$J$4:$J$79;$A119)</f>
        <v>0</v>
      </c>
      <c r="K119" s="105" t="n">
        <f aca="false">J119*K$109</f>
        <v>0</v>
      </c>
      <c r="L119" s="6" t="n">
        <f aca="false">CONT.SES($B$4:$B$79;"Sim";$J$4:$J$79;$A119)</f>
        <v>0</v>
      </c>
      <c r="M119" s="105" t="n">
        <f aca="false">L119*M$109</f>
        <v>0</v>
      </c>
      <c r="N119" s="106" t="n">
        <f aca="false">SOMA(M119;K119;I119;G119;E119;C119)</f>
        <v>0</v>
      </c>
    </row>
    <row collapsed="false" customFormat="false" customHeight="false" hidden="false" ht="14.25" outlineLevel="0" r="120">
      <c r="A120" s="99"/>
    </row>
    <row collapsed="false" customFormat="false" customHeight="false" hidden="false" ht="14.25" outlineLevel="0" r="121">
      <c r="A121" s="99"/>
    </row>
    <row collapsed="false" customFormat="false" customHeight="false" hidden="false" ht="14.25" outlineLevel="0" r="122">
      <c r="A122" s="99"/>
    </row>
    <row collapsed="false" customFormat="false" customHeight="true" hidden="false" ht="27" outlineLevel="0" r="123">
      <c r="A123" s="87" t="s">
        <v>58</v>
      </c>
      <c r="B123" s="107" t="str">
        <f aca="false">L96</f>
        <v>Valor Total Extra</v>
      </c>
      <c r="C123" s="107" t="str">
        <f aca="false">N108</f>
        <v>Valor Total Franquia</v>
      </c>
      <c r="D123" s="108" t="s">
        <v>69</v>
      </c>
    </row>
    <row collapsed="false" customFormat="false" customHeight="false" hidden="false" ht="14.25" outlineLevel="0" r="124">
      <c r="A124" s="92" t="s">
        <v>12</v>
      </c>
      <c r="B124" s="105" t="n">
        <f aca="false">L97</f>
        <v>0</v>
      </c>
      <c r="C124" s="105" t="n">
        <f aca="false">N110</f>
        <v>2997</v>
      </c>
      <c r="D124" s="109" t="n">
        <f aca="false">C124+B124</f>
        <v>2997</v>
      </c>
    </row>
    <row collapsed="false" customFormat="false" customHeight="false" hidden="false" ht="14.25" outlineLevel="0" r="125">
      <c r="A125" s="92" t="s">
        <v>16</v>
      </c>
      <c r="B125" s="105" t="n">
        <f aca="false">L98</f>
        <v>0</v>
      </c>
      <c r="C125" s="105" t="n">
        <f aca="false">N111</f>
        <v>0</v>
      </c>
      <c r="D125" s="109" t="n">
        <f aca="false">C125+B125</f>
        <v>0</v>
      </c>
    </row>
    <row collapsed="false" customFormat="false" customHeight="false" hidden="false" ht="14.25" outlineLevel="0" r="126">
      <c r="A126" s="92" t="s">
        <v>19</v>
      </c>
      <c r="B126" s="105" t="n">
        <f aca="false">L99</f>
        <v>347.822173216521</v>
      </c>
      <c r="C126" s="105" t="n">
        <f aca="false">N112</f>
        <v>22977</v>
      </c>
      <c r="D126" s="109" t="n">
        <f aca="false">C126+B126</f>
        <v>23324.8221732165</v>
      </c>
    </row>
    <row collapsed="false" customFormat="false" customHeight="false" hidden="false" ht="14.25" outlineLevel="0" r="127">
      <c r="A127" s="92" t="s">
        <v>22</v>
      </c>
      <c r="B127" s="105" t="n">
        <f aca="false">L100</f>
        <v>0</v>
      </c>
      <c r="C127" s="105" t="n">
        <f aca="false">N113</f>
        <v>5994</v>
      </c>
      <c r="D127" s="109" t="n">
        <f aca="false">C127+B127</f>
        <v>5994</v>
      </c>
    </row>
    <row collapsed="false" customFormat="false" customHeight="false" hidden="false" ht="14.25" outlineLevel="0" r="128">
      <c r="A128" s="92" t="s">
        <v>26</v>
      </c>
      <c r="B128" s="105" t="n">
        <f aca="false">L101</f>
        <v>191.256310741688</v>
      </c>
      <c r="C128" s="105" t="n">
        <f aca="false">N114</f>
        <v>3996</v>
      </c>
      <c r="D128" s="109" t="n">
        <f aca="false">C128+B128</f>
        <v>4187.25631074169</v>
      </c>
    </row>
    <row collapsed="false" customFormat="false" customHeight="false" hidden="false" ht="14.25" outlineLevel="0" r="129">
      <c r="A129" s="92" t="s">
        <v>28</v>
      </c>
      <c r="B129" s="105" t="n">
        <f aca="false">L102</f>
        <v>3246.14796675192</v>
      </c>
      <c r="C129" s="105" t="n">
        <f aca="false">N115</f>
        <v>4995</v>
      </c>
      <c r="D129" s="109" t="n">
        <f aca="false">C129+B129</f>
        <v>8241.14796675192</v>
      </c>
    </row>
    <row collapsed="false" customFormat="false" customHeight="false" hidden="false" ht="14.25" outlineLevel="0" r="130">
      <c r="A130" s="92" t="s">
        <v>29</v>
      </c>
      <c r="B130" s="105" t="n">
        <f aca="false">L103</f>
        <v>1901.36782678348</v>
      </c>
      <c r="C130" s="105" t="n">
        <f aca="false">N116</f>
        <v>999</v>
      </c>
      <c r="D130" s="109" t="n">
        <f aca="false">C130+B130</f>
        <v>2900.36782678348</v>
      </c>
    </row>
    <row collapsed="false" customFormat="false" customHeight="false" hidden="false" ht="14.25" outlineLevel="0" r="131">
      <c r="A131" s="92" t="s">
        <v>30</v>
      </c>
      <c r="B131" s="105" t="n">
        <f aca="false">L104</f>
        <v>0</v>
      </c>
      <c r="C131" s="105" t="n">
        <f aca="false">N117</f>
        <v>2997</v>
      </c>
      <c r="D131" s="109" t="n">
        <f aca="false">C131+B131</f>
        <v>2997</v>
      </c>
    </row>
    <row collapsed="false" customFormat="false" customHeight="false" hidden="false" ht="14.25" outlineLevel="0" r="132">
      <c r="A132" s="92" t="s">
        <v>31</v>
      </c>
      <c r="B132" s="105" t="n">
        <f aca="false">L105</f>
        <v>54.3257225063939</v>
      </c>
      <c r="C132" s="105" t="n">
        <f aca="false">N118</f>
        <v>9990</v>
      </c>
      <c r="D132" s="109" t="n">
        <f aca="false">C132+B132</f>
        <v>10044.3257225064</v>
      </c>
    </row>
    <row collapsed="false" customFormat="false" customHeight="false" hidden="false" ht="14.25" outlineLevel="0" r="133">
      <c r="A133" s="92" t="s">
        <v>32</v>
      </c>
      <c r="B133" s="105" t="n">
        <f aca="false">L106</f>
        <v>0</v>
      </c>
      <c r="C133" s="105" t="n">
        <f aca="false">N119</f>
        <v>0</v>
      </c>
      <c r="D133" s="109" t="n">
        <f aca="false">C133+B133</f>
        <v>0</v>
      </c>
    </row>
    <row collapsed="false" customFormat="false" customHeight="false" hidden="false" ht="14.25" outlineLevel="0" r="134">
      <c r="D134" s="110"/>
    </row>
    <row collapsed="false" customFormat="false" customHeight="false" hidden="false" ht="14.25" outlineLevel="0" r="135">
      <c r="D135" s="111" t="n">
        <f aca="false">SUM(D124:D133)</f>
        <v>60685.92</v>
      </c>
    </row>
  </sheetData>
  <autoFilter ref="A3:O85"/>
  <mergeCells count="16">
    <mergeCell ref="M2:O2"/>
    <mergeCell ref="P2:R2"/>
    <mergeCell ref="A87:C87"/>
    <mergeCell ref="A88:C88"/>
    <mergeCell ref="A89:C89"/>
    <mergeCell ref="A90:C90"/>
    <mergeCell ref="A91:C91"/>
    <mergeCell ref="A92:C92"/>
    <mergeCell ref="A108:A109"/>
    <mergeCell ref="B108:C108"/>
    <mergeCell ref="D108:E108"/>
    <mergeCell ref="F108:G108"/>
    <mergeCell ref="H108:I108"/>
    <mergeCell ref="J108:K108"/>
    <mergeCell ref="L108:M108"/>
    <mergeCell ref="N108:N109"/>
  </mergeCells>
  <dataValidations count="2">
    <dataValidation allowBlank="true" error="Esse equipamento não permite impressão colorida!" operator="between" showDropDown="false" showErrorMessage="true" showInputMessage="true" sqref="P4:P79" type="custom">
      <formula1>$C1="Hibrida"</formula1>
      <formula2>0</formula2>
    </dataValidation>
    <dataValidation allowBlank="true" error="Esse equipamento não permite impressão colorida!" operator="between" showDropDown="false" showErrorMessage="true" showInputMessage="true" sqref="Q4:Q79" type="custom">
      <formula1>#REF!="Hibrida"</formula1>
      <formula2>0</formula2>
    </dataValidation>
  </dataValidations>
  <printOptions headings="false" gridLines="false" gridLinesSet="true" horizontalCentered="false" verticalCentered="false"/>
  <pageMargins left="0" right="0" top="0.39375" bottom="0.39375" header="0" footer="0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&amp;C&amp;A</oddHeader>
    <oddFooter>&amp;CPágina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28"/>
  <sheetViews>
    <sheetView colorId="64" defaultGridColor="true" rightToLeft="false" showFormulas="false" showGridLines="true" showOutlineSymbols="true" showRowColHeaders="true" showZeros="true" tabSelected="false" topLeftCell="A157" view="normal" windowProtection="false" workbookViewId="0" zoomScale="85" zoomScaleNormal="85" zoomScalePageLayoutView="100">
      <selection activeCell="D166" activeCellId="0" pane="topLeft" sqref="D166"/>
    </sheetView>
  </sheetViews>
  <sheetFormatPr defaultRowHeight="14.25"/>
  <cols>
    <col collapsed="false" hidden="false" max="2" min="1" style="0" width="14.9953488372093"/>
    <col collapsed="false" hidden="false" max="3" min="3" style="0" width="19.3767441860465"/>
    <col collapsed="false" hidden="false" max="4" min="4" style="0" width="17.3767441860465"/>
    <col collapsed="false" hidden="false" max="5" min="5" style="0" width="17.2511627906977"/>
    <col collapsed="false" hidden="false" max="6" min="6" style="0" width="15.2511627906977"/>
    <col collapsed="false" hidden="false" max="7" min="7" style="0" width="13.7488372093023"/>
    <col collapsed="false" hidden="false" max="8" min="8" style="0" width="10.6232558139535"/>
    <col collapsed="false" hidden="false" max="9" min="9" style="0" width="18.5023255813954"/>
    <col collapsed="false" hidden="false" max="10" min="10" style="0" width="14.7488372093023"/>
    <col collapsed="false" hidden="false" max="11" min="11" style="0" width="14.1255813953488"/>
    <col collapsed="false" hidden="false" max="12" min="12" style="0" width="14.8744186046512"/>
    <col collapsed="false" hidden="false" max="13" min="13" style="0" width="11.5023255813954"/>
    <col collapsed="false" hidden="false" max="14" min="14" style="0" width="13.7488372093023"/>
    <col collapsed="false" hidden="false" max="15" min="15" style="0" width="14.1255813953488"/>
    <col collapsed="false" hidden="false" max="16" min="16" style="0" width="11.5023255813954"/>
    <col collapsed="false" hidden="false" max="17" min="17" style="0" width="11"/>
    <col collapsed="false" hidden="false" max="18" min="18" style="0" width="14.1255813953488"/>
  </cols>
  <sheetData>
    <row collapsed="false" customFormat="false" customHeight="true" hidden="false" ht="14.25" outlineLevel="0" r="1">
      <c r="A1" s="112"/>
      <c r="B1" s="112"/>
      <c r="C1" s="112"/>
      <c r="D1" s="10"/>
      <c r="E1" s="10"/>
      <c r="F1" s="11"/>
      <c r="G1" s="112"/>
      <c r="H1" s="112"/>
      <c r="I1" s="112"/>
      <c r="J1" s="112"/>
      <c r="K1" s="112"/>
      <c r="L1" s="113"/>
      <c r="M1" s="112"/>
      <c r="N1" s="112"/>
      <c r="O1" s="112"/>
      <c r="P1" s="112"/>
      <c r="Q1" s="112"/>
      <c r="R1" s="112"/>
    </row>
    <row collapsed="false" customFormat="false" customHeight="true" hidden="false" ht="14.25" outlineLevel="0" r="2">
      <c r="A2" s="112"/>
      <c r="B2" s="112"/>
      <c r="C2" s="112"/>
      <c r="D2" s="10"/>
      <c r="E2" s="10"/>
      <c r="F2" s="11"/>
      <c r="G2" s="112"/>
      <c r="H2" s="112"/>
      <c r="I2" s="112"/>
      <c r="J2" s="112"/>
      <c r="K2" s="112"/>
      <c r="L2" s="113"/>
      <c r="M2" s="114" t="s">
        <v>34</v>
      </c>
      <c r="N2" s="114"/>
      <c r="O2" s="114"/>
      <c r="P2" s="115" t="s">
        <v>35</v>
      </c>
      <c r="Q2" s="115"/>
      <c r="R2" s="115"/>
    </row>
    <row collapsed="false" customFormat="true" customHeight="true" hidden="false" ht="19.5" outlineLevel="0" r="3" s="121">
      <c r="A3" s="116" t="s">
        <v>36</v>
      </c>
      <c r="B3" s="117" t="s">
        <v>5</v>
      </c>
      <c r="C3" s="117" t="s">
        <v>37</v>
      </c>
      <c r="D3" s="17" t="s">
        <v>38</v>
      </c>
      <c r="E3" s="17" t="s">
        <v>39</v>
      </c>
      <c r="F3" s="18" t="s">
        <v>40</v>
      </c>
      <c r="G3" s="118" t="s">
        <v>41</v>
      </c>
      <c r="H3" s="118" t="s">
        <v>42</v>
      </c>
      <c r="I3" s="118" t="s">
        <v>43</v>
      </c>
      <c r="J3" s="119" t="s">
        <v>44</v>
      </c>
      <c r="K3" s="117" t="s">
        <v>45</v>
      </c>
      <c r="L3" s="120" t="s">
        <v>46</v>
      </c>
      <c r="M3" s="118" t="s">
        <v>47</v>
      </c>
      <c r="N3" s="118" t="s">
        <v>48</v>
      </c>
      <c r="O3" s="118" t="s">
        <v>49</v>
      </c>
      <c r="P3" s="118" t="s">
        <v>47</v>
      </c>
      <c r="Q3" s="118" t="s">
        <v>48</v>
      </c>
      <c r="R3" s="118" t="s">
        <v>50</v>
      </c>
    </row>
    <row collapsed="false" customFormat="false" customHeight="false" hidden="false" ht="14.25" outlineLevel="0" r="4">
      <c r="A4" s="23"/>
      <c r="B4" s="23"/>
      <c r="C4" s="122" t="str">
        <f aca="false">IFERROR(VLOOKUP($A4,Cadastro!$A$3:$F$11,2,0),"-")</f>
        <v>-</v>
      </c>
      <c r="D4" s="25" t="n">
        <f aca="false">IFERROR(VLOOKUP($A4,Cadastro!$A$3:$F$11,3,0),"-")</f>
        <v>0</v>
      </c>
      <c r="E4" s="25" t="n">
        <f aca="false">IFERROR(VLOOKUP($A4,Cadastro!$A$3:$F$11,4,0),"-")</f>
        <v>0</v>
      </c>
      <c r="F4" s="26" t="n">
        <f aca="false">IFERROR(VLOOKUP($A4,Cadastro!$A$3:$F$11,5,0),"-")</f>
        <v>0</v>
      </c>
      <c r="G4" s="27"/>
      <c r="H4" s="28"/>
      <c r="I4" s="29"/>
      <c r="J4" s="30"/>
      <c r="K4" s="31"/>
      <c r="L4" s="32"/>
      <c r="M4" s="33"/>
      <c r="N4" s="33"/>
      <c r="O4" s="123" t="n">
        <f aca="false">N4-M4</f>
        <v>0</v>
      </c>
      <c r="P4" s="34"/>
      <c r="Q4" s="34"/>
      <c r="R4" s="124" t="n">
        <f aca="false">Q4-P4</f>
        <v>0</v>
      </c>
    </row>
    <row collapsed="false" customFormat="false" customHeight="false" hidden="false" ht="14.25" outlineLevel="0" r="5">
      <c r="A5" s="23"/>
      <c r="B5" s="23"/>
      <c r="C5" s="122" t="str">
        <f aca="false">IFERROR(VLOOKUP($A5,Cadastro!$A$3:$F$11,2,0),"-")</f>
        <v>-</v>
      </c>
      <c r="D5" s="25" t="n">
        <f aca="false">IFERROR(VLOOKUP($A5,Cadastro!$A$3:$F$11,3,0),"-")</f>
        <v>0</v>
      </c>
      <c r="E5" s="25" t="n">
        <f aca="false">IFERROR(VLOOKUP($A5,Cadastro!$A$3:$F$11,4,0),"-")</f>
        <v>0</v>
      </c>
      <c r="F5" s="26" t="n">
        <f aca="false">IFERROR(VLOOKUP($A5,Cadastro!$A$3:$F$11,5,0),"-")</f>
        <v>0</v>
      </c>
      <c r="G5" s="27"/>
      <c r="H5" s="28"/>
      <c r="I5" s="29"/>
      <c r="J5" s="30"/>
      <c r="K5" s="35"/>
      <c r="L5" s="32"/>
      <c r="M5" s="33"/>
      <c r="N5" s="33"/>
      <c r="O5" s="123" t="n">
        <f aca="false">N5-M5</f>
        <v>0</v>
      </c>
      <c r="P5" s="34"/>
      <c r="Q5" s="34"/>
      <c r="R5" s="124" t="n">
        <f aca="false">Q5-P5</f>
        <v>0</v>
      </c>
    </row>
    <row collapsed="false" customFormat="false" customHeight="false" hidden="false" ht="14.25" outlineLevel="0" r="6">
      <c r="A6" s="23"/>
      <c r="B6" s="23"/>
      <c r="C6" s="122" t="str">
        <f aca="false">IFERROR(VLOOKUP($A6,Cadastro!$A$3:$F$11,2,0),"-")</f>
        <v>-</v>
      </c>
      <c r="D6" s="25" t="n">
        <f aca="false">IFERROR(VLOOKUP($A6,Cadastro!$A$3:$F$11,3,0),"-")</f>
        <v>0</v>
      </c>
      <c r="E6" s="25" t="n">
        <f aca="false">IFERROR(VLOOKUP($A6,Cadastro!$A$3:$F$11,4,0),"-")</f>
        <v>0</v>
      </c>
      <c r="F6" s="26" t="n">
        <f aca="false">IFERROR(VLOOKUP($A6,Cadastro!$A$3:$F$11,5,0),"-")</f>
        <v>0</v>
      </c>
      <c r="G6" s="27"/>
      <c r="H6" s="28"/>
      <c r="I6" s="29"/>
      <c r="J6" s="30"/>
      <c r="K6" s="35"/>
      <c r="L6" s="32"/>
      <c r="M6" s="33"/>
      <c r="N6" s="33"/>
      <c r="O6" s="123" t="n">
        <f aca="false">N6-M6</f>
        <v>0</v>
      </c>
      <c r="P6" s="34"/>
      <c r="Q6" s="34"/>
      <c r="R6" s="124" t="n">
        <f aca="false">Q6-P6</f>
        <v>0</v>
      </c>
    </row>
    <row collapsed="false" customFormat="false" customHeight="false" hidden="false" ht="14.25" outlineLevel="0" r="7">
      <c r="A7" s="23"/>
      <c r="B7" s="23"/>
      <c r="C7" s="122" t="str">
        <f aca="false">IFERROR(VLOOKUP($A7,Cadastro!$A$3:$F$11,2,0),"-")</f>
        <v>-</v>
      </c>
      <c r="D7" s="25" t="n">
        <f aca="false">IFERROR(VLOOKUP($A7,Cadastro!$A$3:$F$11,3,0),"-")</f>
        <v>0</v>
      </c>
      <c r="E7" s="25" t="n">
        <f aca="false">IFERROR(VLOOKUP($A7,Cadastro!$A$3:$F$11,4,0),"-")</f>
        <v>0</v>
      </c>
      <c r="F7" s="26" t="n">
        <f aca="false">IFERROR(VLOOKUP($A7,Cadastro!$A$3:$F$11,5,0),"-")</f>
        <v>0</v>
      </c>
      <c r="G7" s="27"/>
      <c r="H7" s="28"/>
      <c r="I7" s="29"/>
      <c r="J7" s="30"/>
      <c r="K7" s="35"/>
      <c r="L7" s="32"/>
      <c r="M7" s="33"/>
      <c r="N7" s="33"/>
      <c r="O7" s="123" t="n">
        <f aca="false">N7-M7</f>
        <v>0</v>
      </c>
      <c r="P7" s="34"/>
      <c r="Q7" s="34"/>
      <c r="R7" s="124" t="n">
        <f aca="false">Q7-P7</f>
        <v>0</v>
      </c>
    </row>
    <row collapsed="false" customFormat="false" customHeight="false" hidden="false" ht="14.25" outlineLevel="0" r="8">
      <c r="A8" s="23"/>
      <c r="B8" s="23"/>
      <c r="C8" s="122" t="str">
        <f aca="false">IFERROR(VLOOKUP($A8,Cadastro!$A$3:$F$11,2,0),"-")</f>
        <v>-</v>
      </c>
      <c r="D8" s="25" t="n">
        <f aca="false">IFERROR(VLOOKUP($A8,Cadastro!$A$3:$F$11,3,0),"-")</f>
        <v>0</v>
      </c>
      <c r="E8" s="25" t="n">
        <f aca="false">IFERROR(VLOOKUP($A8,Cadastro!$A$3:$F$11,4,0),"-")</f>
        <v>0</v>
      </c>
      <c r="F8" s="26" t="n">
        <f aca="false">IFERROR(VLOOKUP($A8,Cadastro!$A$3:$F$11,5,0),"-")</f>
        <v>0</v>
      </c>
      <c r="G8" s="27"/>
      <c r="H8" s="28"/>
      <c r="I8" s="29"/>
      <c r="J8" s="30"/>
      <c r="K8" s="35"/>
      <c r="L8" s="32"/>
      <c r="M8" s="33"/>
      <c r="N8" s="33"/>
      <c r="O8" s="123" t="n">
        <f aca="false">N8-M8</f>
        <v>0</v>
      </c>
      <c r="P8" s="34"/>
      <c r="Q8" s="34"/>
      <c r="R8" s="124" t="n">
        <f aca="false">Q8-P8</f>
        <v>0</v>
      </c>
    </row>
    <row collapsed="false" customFormat="false" customHeight="false" hidden="false" ht="14.25" outlineLevel="0" r="9">
      <c r="A9" s="23"/>
      <c r="B9" s="23"/>
      <c r="C9" s="122" t="str">
        <f aca="false">IFERROR(VLOOKUP($A9,Cadastro!$A$3:$F$11,2,0),"-")</f>
        <v>-</v>
      </c>
      <c r="D9" s="25" t="n">
        <f aca="false">IFERROR(VLOOKUP($A9,Cadastro!$A$3:$F$11,3,0),"-")</f>
        <v>0</v>
      </c>
      <c r="E9" s="25" t="n">
        <f aca="false">IFERROR(VLOOKUP($A9,Cadastro!$A$3:$F$11,4,0),"-")</f>
        <v>0</v>
      </c>
      <c r="F9" s="26" t="n">
        <f aca="false">IFERROR(VLOOKUP($A9,Cadastro!$A$3:$F$11,5,0),"-")</f>
        <v>0</v>
      </c>
      <c r="G9" s="27"/>
      <c r="H9" s="28"/>
      <c r="I9" s="29"/>
      <c r="J9" s="30"/>
      <c r="K9" s="35"/>
      <c r="L9" s="32"/>
      <c r="M9" s="33"/>
      <c r="N9" s="33"/>
      <c r="O9" s="123" t="n">
        <f aca="false">N9-M9</f>
        <v>0</v>
      </c>
      <c r="P9" s="34"/>
      <c r="Q9" s="34"/>
      <c r="R9" s="124" t="n">
        <f aca="false">Q9-P9</f>
        <v>0</v>
      </c>
    </row>
    <row collapsed="false" customFormat="false" customHeight="false" hidden="false" ht="14.25" outlineLevel="0" r="10">
      <c r="A10" s="23"/>
      <c r="B10" s="23"/>
      <c r="C10" s="122" t="str">
        <f aca="false">IFERROR(VLOOKUP($A10,Cadastro!$A$3:$F$11,2,0),"-")</f>
        <v>-</v>
      </c>
      <c r="D10" s="25" t="n">
        <f aca="false">IFERROR(VLOOKUP($A10,Cadastro!$A$3:$F$11,3,0),"-")</f>
        <v>0</v>
      </c>
      <c r="E10" s="25" t="n">
        <f aca="false">IFERROR(VLOOKUP($A10,Cadastro!$A$3:$F$11,4,0),"-")</f>
        <v>0</v>
      </c>
      <c r="F10" s="26" t="n">
        <f aca="false">IFERROR(VLOOKUP($A10,Cadastro!$A$3:$F$11,5,0),"-")</f>
        <v>0</v>
      </c>
      <c r="G10" s="27"/>
      <c r="H10" s="28"/>
      <c r="I10" s="29"/>
      <c r="J10" s="30"/>
      <c r="K10" s="35"/>
      <c r="L10" s="32"/>
      <c r="M10" s="33"/>
      <c r="N10" s="33"/>
      <c r="O10" s="123" t="n">
        <f aca="false">N10-M10</f>
        <v>0</v>
      </c>
      <c r="P10" s="34"/>
      <c r="Q10" s="34"/>
      <c r="R10" s="124" t="n">
        <f aca="false">Q10-P10</f>
        <v>0</v>
      </c>
    </row>
    <row collapsed="false" customFormat="false" customHeight="false" hidden="false" ht="14.25" outlineLevel="0" r="11">
      <c r="A11" s="23"/>
      <c r="B11" s="23"/>
      <c r="C11" s="122" t="str">
        <f aca="false">IFERROR(VLOOKUP($A11,Cadastro!$A$3:$F$11,2,0),"-")</f>
        <v>-</v>
      </c>
      <c r="D11" s="25" t="n">
        <f aca="false">IFERROR(VLOOKUP($A11,Cadastro!$A$3:$F$11,3,0),"-")</f>
        <v>0</v>
      </c>
      <c r="E11" s="25" t="n">
        <f aca="false">IFERROR(VLOOKUP($A11,Cadastro!$A$3:$F$11,4,0),"-")</f>
        <v>0</v>
      </c>
      <c r="F11" s="26" t="n">
        <f aca="false">IFERROR(VLOOKUP($A11,Cadastro!$A$3:$F$11,5,0),"-")</f>
        <v>0</v>
      </c>
      <c r="G11" s="27"/>
      <c r="H11" s="28"/>
      <c r="I11" s="29"/>
      <c r="J11" s="30"/>
      <c r="K11" s="35"/>
      <c r="L11" s="32"/>
      <c r="M11" s="33"/>
      <c r="N11" s="33"/>
      <c r="O11" s="123" t="n">
        <f aca="false">N11-M11</f>
        <v>0</v>
      </c>
      <c r="P11" s="34"/>
      <c r="Q11" s="34"/>
      <c r="R11" s="124" t="n">
        <f aca="false">Q11-P11</f>
        <v>0</v>
      </c>
    </row>
    <row collapsed="false" customFormat="false" customHeight="false" hidden="false" ht="14.25" outlineLevel="0" r="12">
      <c r="A12" s="23"/>
      <c r="B12" s="23"/>
      <c r="C12" s="122" t="str">
        <f aca="false">IFERROR(VLOOKUP($A12,Cadastro!$A$3:$F$11,2,0),"-")</f>
        <v>-</v>
      </c>
      <c r="D12" s="25" t="n">
        <f aca="false">IFERROR(VLOOKUP($A12,Cadastro!$A$3:$F$11,3,0),"-")</f>
        <v>0</v>
      </c>
      <c r="E12" s="25" t="n">
        <f aca="false">IFERROR(VLOOKUP($A12,Cadastro!$A$3:$F$11,4,0),"-")</f>
        <v>0</v>
      </c>
      <c r="F12" s="26" t="n">
        <f aca="false">IFERROR(VLOOKUP($A12,Cadastro!$A$3:$F$11,5,0),"-")</f>
        <v>0</v>
      </c>
      <c r="G12" s="27"/>
      <c r="H12" s="28"/>
      <c r="I12" s="29"/>
      <c r="J12" s="30"/>
      <c r="K12" s="35"/>
      <c r="L12" s="32"/>
      <c r="M12" s="33"/>
      <c r="N12" s="33"/>
      <c r="O12" s="123" t="n">
        <f aca="false">N12-M12</f>
        <v>0</v>
      </c>
      <c r="P12" s="34"/>
      <c r="Q12" s="34"/>
      <c r="R12" s="124" t="n">
        <f aca="false">Q12-P12</f>
        <v>0</v>
      </c>
    </row>
    <row collapsed="false" customFormat="false" customHeight="false" hidden="false" ht="14.25" outlineLevel="0" r="13">
      <c r="A13" s="23"/>
      <c r="B13" s="23"/>
      <c r="C13" s="122" t="str">
        <f aca="false">IFERROR(VLOOKUP($A13,Cadastro!$A$3:$F$11,2,0),"-")</f>
        <v>-</v>
      </c>
      <c r="D13" s="25" t="n">
        <f aca="false">IFERROR(VLOOKUP($A13,Cadastro!$A$3:$F$11,3,0),"-")</f>
        <v>0</v>
      </c>
      <c r="E13" s="25" t="n">
        <f aca="false">IFERROR(VLOOKUP($A13,Cadastro!$A$3:$F$11,4,0),"-")</f>
        <v>0</v>
      </c>
      <c r="F13" s="26" t="n">
        <f aca="false">IFERROR(VLOOKUP($A13,Cadastro!$A$3:$F$11,5,0),"-")</f>
        <v>0</v>
      </c>
      <c r="G13" s="27"/>
      <c r="H13" s="28"/>
      <c r="I13" s="29"/>
      <c r="J13" s="30"/>
      <c r="K13" s="35"/>
      <c r="L13" s="32"/>
      <c r="M13" s="33"/>
      <c r="N13" s="33"/>
      <c r="O13" s="123" t="n">
        <f aca="false">N13-M13</f>
        <v>0</v>
      </c>
      <c r="P13" s="34"/>
      <c r="Q13" s="34"/>
      <c r="R13" s="124" t="n">
        <f aca="false">Q13-P13</f>
        <v>0</v>
      </c>
    </row>
    <row collapsed="false" customFormat="false" customHeight="false" hidden="false" ht="14.25" outlineLevel="0" r="14">
      <c r="A14" s="23"/>
      <c r="B14" s="23"/>
      <c r="C14" s="122" t="str">
        <f aca="false">IFERROR(VLOOKUP($A14,Cadastro!$A$3:$F$11,2,0),"-")</f>
        <v>-</v>
      </c>
      <c r="D14" s="25" t="n">
        <f aca="false">IFERROR(VLOOKUP($A14,Cadastro!$A$3:$F$11,3,0),"-")</f>
        <v>0</v>
      </c>
      <c r="E14" s="25" t="n">
        <f aca="false">IFERROR(VLOOKUP($A14,Cadastro!$A$3:$F$11,4,0),"-")</f>
        <v>0</v>
      </c>
      <c r="F14" s="26" t="n">
        <f aca="false">IFERROR(VLOOKUP($A14,Cadastro!$A$3:$F$11,5,0),"-")</f>
        <v>0</v>
      </c>
      <c r="G14" s="27"/>
      <c r="H14" s="28"/>
      <c r="I14" s="29"/>
      <c r="J14" s="30"/>
      <c r="K14" s="35"/>
      <c r="L14" s="32"/>
      <c r="M14" s="33"/>
      <c r="N14" s="33"/>
      <c r="O14" s="123" t="n">
        <f aca="false">N14-M14</f>
        <v>0</v>
      </c>
      <c r="P14" s="34"/>
      <c r="Q14" s="34"/>
      <c r="R14" s="124" t="n">
        <f aca="false">Q14-P14</f>
        <v>0</v>
      </c>
    </row>
    <row collapsed="false" customFormat="false" customHeight="false" hidden="false" ht="14.25" outlineLevel="0" r="15">
      <c r="A15" s="23"/>
      <c r="B15" s="23"/>
      <c r="C15" s="122" t="str">
        <f aca="false">IFERROR(VLOOKUP($A15,Cadastro!$A$3:$F$11,2,0),"-")</f>
        <v>-</v>
      </c>
      <c r="D15" s="25" t="n">
        <f aca="false">IFERROR(VLOOKUP($A15,Cadastro!$A$3:$F$11,3,0),"-")</f>
        <v>0</v>
      </c>
      <c r="E15" s="25" t="n">
        <f aca="false">IFERROR(VLOOKUP($A15,Cadastro!$A$3:$F$11,4,0),"-")</f>
        <v>0</v>
      </c>
      <c r="F15" s="26" t="n">
        <f aca="false">IFERROR(VLOOKUP($A15,Cadastro!$A$3:$F$11,5,0),"-")</f>
        <v>0</v>
      </c>
      <c r="G15" s="27"/>
      <c r="H15" s="28"/>
      <c r="I15" s="29"/>
      <c r="J15" s="30"/>
      <c r="K15" s="35"/>
      <c r="L15" s="32"/>
      <c r="M15" s="33"/>
      <c r="N15" s="33"/>
      <c r="O15" s="123" t="n">
        <f aca="false">N15-M15</f>
        <v>0</v>
      </c>
      <c r="P15" s="34"/>
      <c r="Q15" s="34"/>
      <c r="R15" s="124" t="n">
        <f aca="false">Q15-P15</f>
        <v>0</v>
      </c>
    </row>
    <row collapsed="false" customFormat="false" customHeight="false" hidden="false" ht="14.25" outlineLevel="0" r="16">
      <c r="A16" s="23"/>
      <c r="B16" s="23"/>
      <c r="C16" s="122" t="str">
        <f aca="false">IFERROR(VLOOKUP($A16,Cadastro!$A$3:$F$11,2,0),"-")</f>
        <v>-</v>
      </c>
      <c r="D16" s="25" t="n">
        <f aca="false">IFERROR(VLOOKUP($A16,Cadastro!$A$3:$F$11,3,0),"-")</f>
        <v>0</v>
      </c>
      <c r="E16" s="25" t="n">
        <f aca="false">IFERROR(VLOOKUP($A16,Cadastro!$A$3:$F$11,4,0),"-")</f>
        <v>0</v>
      </c>
      <c r="F16" s="26" t="n">
        <f aca="false">IFERROR(VLOOKUP($A16,Cadastro!$A$3:$F$11,5,0),"-")</f>
        <v>0</v>
      </c>
      <c r="G16" s="27"/>
      <c r="H16" s="28"/>
      <c r="I16" s="29"/>
      <c r="J16" s="30"/>
      <c r="K16" s="35"/>
      <c r="L16" s="32"/>
      <c r="M16" s="33"/>
      <c r="N16" s="33"/>
      <c r="O16" s="123" t="n">
        <f aca="false">N16-M16</f>
        <v>0</v>
      </c>
      <c r="P16" s="34"/>
      <c r="Q16" s="34"/>
      <c r="R16" s="124" t="n">
        <f aca="false">Q16-P16</f>
        <v>0</v>
      </c>
    </row>
    <row collapsed="false" customFormat="false" customHeight="false" hidden="false" ht="14.25" outlineLevel="0" r="17">
      <c r="A17" s="23"/>
      <c r="B17" s="23"/>
      <c r="C17" s="122" t="str">
        <f aca="false">IFERROR(VLOOKUP($A17,Cadastro!$A$3:$F$11,2,0),"-")</f>
        <v>-</v>
      </c>
      <c r="D17" s="25" t="n">
        <f aca="false">IFERROR(VLOOKUP($A17,Cadastro!$A$3:$F$11,3,0),"-")</f>
        <v>0</v>
      </c>
      <c r="E17" s="25" t="n">
        <f aca="false">IFERROR(VLOOKUP($A17,Cadastro!$A$3:$F$11,4,0),"-")</f>
        <v>0</v>
      </c>
      <c r="F17" s="26" t="n">
        <f aca="false">IFERROR(VLOOKUP($A17,Cadastro!$A$3:$F$11,5,0),"-")</f>
        <v>0</v>
      </c>
      <c r="G17" s="27"/>
      <c r="H17" s="28"/>
      <c r="I17" s="29"/>
      <c r="J17" s="30"/>
      <c r="K17" s="35"/>
      <c r="L17" s="32"/>
      <c r="M17" s="33"/>
      <c r="N17" s="33"/>
      <c r="O17" s="123" t="n">
        <f aca="false">N17-M17</f>
        <v>0</v>
      </c>
      <c r="P17" s="34"/>
      <c r="Q17" s="34"/>
      <c r="R17" s="124" t="n">
        <f aca="false">Q17-P17</f>
        <v>0</v>
      </c>
    </row>
    <row collapsed="false" customFormat="false" customHeight="false" hidden="false" ht="14.25" outlineLevel="0" r="18">
      <c r="A18" s="23"/>
      <c r="B18" s="23"/>
      <c r="C18" s="122" t="str">
        <f aca="false">IFERROR(VLOOKUP($A18,Cadastro!$A$3:$F$11,2,0),"-")</f>
        <v>-</v>
      </c>
      <c r="D18" s="25" t="n">
        <f aca="false">IFERROR(VLOOKUP($A18,Cadastro!$A$3:$F$11,3,0),"-")</f>
        <v>0</v>
      </c>
      <c r="E18" s="25" t="n">
        <f aca="false">IFERROR(VLOOKUP($A18,Cadastro!$A$3:$F$11,4,0),"-")</f>
        <v>0</v>
      </c>
      <c r="F18" s="26" t="n">
        <f aca="false">IFERROR(VLOOKUP($A18,Cadastro!$A$3:$F$11,5,0),"-")</f>
        <v>0</v>
      </c>
      <c r="G18" s="27"/>
      <c r="H18" s="28"/>
      <c r="I18" s="29"/>
      <c r="J18" s="30"/>
      <c r="K18" s="35"/>
      <c r="L18" s="32"/>
      <c r="M18" s="33"/>
      <c r="N18" s="33"/>
      <c r="O18" s="123" t="n">
        <f aca="false">N18-M18</f>
        <v>0</v>
      </c>
      <c r="P18" s="34"/>
      <c r="Q18" s="34"/>
      <c r="R18" s="124" t="n">
        <f aca="false">Q18-P18</f>
        <v>0</v>
      </c>
    </row>
    <row collapsed="false" customFormat="false" customHeight="false" hidden="false" ht="14.25" outlineLevel="0" r="19">
      <c r="A19" s="23"/>
      <c r="B19" s="23"/>
      <c r="C19" s="122" t="str">
        <f aca="false">IFERROR(VLOOKUP($A19,Cadastro!$A$3:$F$11,2,0),"-")</f>
        <v>-</v>
      </c>
      <c r="D19" s="25" t="n">
        <f aca="false">IFERROR(VLOOKUP($A19,Cadastro!$A$3:$F$11,3,0),"-")</f>
        <v>0</v>
      </c>
      <c r="E19" s="25" t="n">
        <f aca="false">IFERROR(VLOOKUP($A19,Cadastro!$A$3:$F$11,4,0),"-")</f>
        <v>0</v>
      </c>
      <c r="F19" s="26" t="n">
        <f aca="false">IFERROR(VLOOKUP($A19,Cadastro!$A$3:$F$11,5,0),"-")</f>
        <v>0</v>
      </c>
      <c r="G19" s="27"/>
      <c r="H19" s="28"/>
      <c r="I19" s="29"/>
      <c r="J19" s="30"/>
      <c r="K19" s="35"/>
      <c r="L19" s="32"/>
      <c r="M19" s="33"/>
      <c r="N19" s="33"/>
      <c r="O19" s="123" t="n">
        <f aca="false">N19-M19</f>
        <v>0</v>
      </c>
      <c r="P19" s="34"/>
      <c r="Q19" s="34"/>
      <c r="R19" s="124" t="n">
        <f aca="false">Q19-P19</f>
        <v>0</v>
      </c>
    </row>
    <row collapsed="false" customFormat="false" customHeight="false" hidden="false" ht="14.25" outlineLevel="0" r="20">
      <c r="A20" s="23"/>
      <c r="B20" s="23"/>
      <c r="C20" s="122" t="str">
        <f aca="false">IFERROR(VLOOKUP($A20,Cadastro!$A$3:$F$11,2,0),"-")</f>
        <v>-</v>
      </c>
      <c r="D20" s="25" t="n">
        <f aca="false">IFERROR(VLOOKUP($A20,Cadastro!$A$3:$F$11,3,0),"-")</f>
        <v>0</v>
      </c>
      <c r="E20" s="25" t="n">
        <f aca="false">IFERROR(VLOOKUP($A20,Cadastro!$A$3:$F$11,4,0),"-")</f>
        <v>0</v>
      </c>
      <c r="F20" s="26" t="n">
        <f aca="false">IFERROR(VLOOKUP($A20,Cadastro!$A$3:$F$11,5,0),"-")</f>
        <v>0</v>
      </c>
      <c r="G20" s="27"/>
      <c r="H20" s="28"/>
      <c r="I20" s="29"/>
      <c r="J20" s="30"/>
      <c r="K20" s="35"/>
      <c r="L20" s="32"/>
      <c r="M20" s="33"/>
      <c r="N20" s="33"/>
      <c r="O20" s="123" t="n">
        <f aca="false">N20-M20</f>
        <v>0</v>
      </c>
      <c r="P20" s="34"/>
      <c r="Q20" s="34"/>
      <c r="R20" s="124" t="n">
        <f aca="false">Q20-P20</f>
        <v>0</v>
      </c>
    </row>
    <row collapsed="false" customFormat="false" customHeight="false" hidden="false" ht="14.25" outlineLevel="0" r="21">
      <c r="A21" s="23"/>
      <c r="B21" s="23"/>
      <c r="C21" s="122" t="str">
        <f aca="false">IFERROR(VLOOKUP($A21,Cadastro!$A$3:$F$11,2,0),"-")</f>
        <v>-</v>
      </c>
      <c r="D21" s="25" t="n">
        <f aca="false">IFERROR(VLOOKUP($A21,Cadastro!$A$3:$F$11,3,0),"-")</f>
        <v>0</v>
      </c>
      <c r="E21" s="25" t="n">
        <f aca="false">IFERROR(VLOOKUP($A21,Cadastro!$A$3:$F$11,4,0),"-")</f>
        <v>0</v>
      </c>
      <c r="F21" s="26" t="n">
        <f aca="false">IFERROR(VLOOKUP($A21,Cadastro!$A$3:$F$11,5,0),"-")</f>
        <v>0</v>
      </c>
      <c r="G21" s="27"/>
      <c r="H21" s="28"/>
      <c r="I21" s="29"/>
      <c r="J21" s="30"/>
      <c r="K21" s="35"/>
      <c r="L21" s="32"/>
      <c r="M21" s="33"/>
      <c r="N21" s="33"/>
      <c r="O21" s="123" t="n">
        <f aca="false">N21-M21</f>
        <v>0</v>
      </c>
      <c r="P21" s="34"/>
      <c r="Q21" s="34"/>
      <c r="R21" s="124" t="n">
        <f aca="false">Q21-P21</f>
        <v>0</v>
      </c>
    </row>
    <row collapsed="false" customFormat="false" customHeight="false" hidden="false" ht="14.25" outlineLevel="0" r="22">
      <c r="A22" s="23"/>
      <c r="B22" s="23"/>
      <c r="C22" s="122" t="str">
        <f aca="false">IFERROR(VLOOKUP($A22,Cadastro!$A$3:$F$11,2,0),"-")</f>
        <v>-</v>
      </c>
      <c r="D22" s="25" t="n">
        <f aca="false">IFERROR(VLOOKUP($A22,Cadastro!$A$3:$F$11,3,0),"-")</f>
        <v>0</v>
      </c>
      <c r="E22" s="25" t="n">
        <f aca="false">IFERROR(VLOOKUP($A22,Cadastro!$A$3:$F$11,4,0),"-")</f>
        <v>0</v>
      </c>
      <c r="F22" s="26" t="n">
        <f aca="false">IFERROR(VLOOKUP($A22,Cadastro!$A$3:$F$11,5,0),"-")</f>
        <v>0</v>
      </c>
      <c r="G22" s="27"/>
      <c r="H22" s="28"/>
      <c r="I22" s="29"/>
      <c r="J22" s="30"/>
      <c r="K22" s="35"/>
      <c r="L22" s="32"/>
      <c r="M22" s="33"/>
      <c r="N22" s="33"/>
      <c r="O22" s="123" t="n">
        <f aca="false">N22-M22</f>
        <v>0</v>
      </c>
      <c r="P22" s="34"/>
      <c r="Q22" s="34"/>
      <c r="R22" s="124" t="n">
        <f aca="false">Q22-P22</f>
        <v>0</v>
      </c>
    </row>
    <row collapsed="false" customFormat="false" customHeight="false" hidden="false" ht="14.25" outlineLevel="0" r="23">
      <c r="A23" s="23"/>
      <c r="B23" s="23"/>
      <c r="C23" s="122" t="str">
        <f aca="false">IFERROR(VLOOKUP($A23,Cadastro!$A$3:$F$11,2,0),"-")</f>
        <v>-</v>
      </c>
      <c r="D23" s="25" t="n">
        <f aca="false">IFERROR(VLOOKUP($A23,Cadastro!$A$3:$F$11,3,0),"-")</f>
        <v>0</v>
      </c>
      <c r="E23" s="25" t="n">
        <f aca="false">IFERROR(VLOOKUP($A23,Cadastro!$A$3:$F$11,4,0),"-")</f>
        <v>0</v>
      </c>
      <c r="F23" s="26" t="n">
        <f aca="false">IFERROR(VLOOKUP($A23,Cadastro!$A$3:$F$11,5,0),"-")</f>
        <v>0</v>
      </c>
      <c r="G23" s="27"/>
      <c r="H23" s="28"/>
      <c r="I23" s="29"/>
      <c r="J23" s="30"/>
      <c r="K23" s="35"/>
      <c r="L23" s="32"/>
      <c r="M23" s="33"/>
      <c r="N23" s="33"/>
      <c r="O23" s="123" t="n">
        <f aca="false">N23-M23</f>
        <v>0</v>
      </c>
      <c r="P23" s="34"/>
      <c r="Q23" s="34"/>
      <c r="R23" s="124" t="n">
        <f aca="false">Q23-P23</f>
        <v>0</v>
      </c>
    </row>
    <row collapsed="false" customFormat="false" customHeight="false" hidden="false" ht="14.25" outlineLevel="0" r="24">
      <c r="A24" s="23"/>
      <c r="B24" s="23"/>
      <c r="C24" s="122" t="str">
        <f aca="false">IFERROR(VLOOKUP($A24,Cadastro!$A$3:$F$11,2,0),"-")</f>
        <v>-</v>
      </c>
      <c r="D24" s="25" t="n">
        <f aca="false">IFERROR(VLOOKUP($A24,Cadastro!$A$3:$F$11,3,0),"-")</f>
        <v>0</v>
      </c>
      <c r="E24" s="25" t="n">
        <f aca="false">IFERROR(VLOOKUP($A24,Cadastro!$A$3:$F$11,4,0),"-")</f>
        <v>0</v>
      </c>
      <c r="F24" s="26" t="n">
        <f aca="false">IFERROR(VLOOKUP($A24,Cadastro!$A$3:$F$11,5,0),"-")</f>
        <v>0</v>
      </c>
      <c r="G24" s="27"/>
      <c r="H24" s="28"/>
      <c r="I24" s="29"/>
      <c r="J24" s="30"/>
      <c r="K24" s="35"/>
      <c r="L24" s="32"/>
      <c r="M24" s="33"/>
      <c r="N24" s="33"/>
      <c r="O24" s="123" t="n">
        <f aca="false">N24-M24</f>
        <v>0</v>
      </c>
      <c r="P24" s="34"/>
      <c r="Q24" s="34"/>
      <c r="R24" s="124" t="n">
        <f aca="false">Q24-P24</f>
        <v>0</v>
      </c>
    </row>
    <row collapsed="false" customFormat="false" customHeight="false" hidden="false" ht="14.25" outlineLevel="0" r="25">
      <c r="A25" s="23"/>
      <c r="B25" s="23"/>
      <c r="C25" s="122" t="str">
        <f aca="false">IFERROR(VLOOKUP($A25,Cadastro!$A$3:$F$11,2,0),"-")</f>
        <v>-</v>
      </c>
      <c r="D25" s="25" t="n">
        <f aca="false">IFERROR(VLOOKUP($A25,Cadastro!$A$3:$F$11,3,0),"-")</f>
        <v>0</v>
      </c>
      <c r="E25" s="25" t="n">
        <f aca="false">IFERROR(VLOOKUP($A25,Cadastro!$A$3:$F$11,4,0),"-")</f>
        <v>0</v>
      </c>
      <c r="F25" s="26" t="n">
        <f aca="false">IFERROR(VLOOKUP($A25,Cadastro!$A$3:$F$11,5,0),"-")</f>
        <v>0</v>
      </c>
      <c r="G25" s="27"/>
      <c r="H25" s="28"/>
      <c r="I25" s="29"/>
      <c r="J25" s="30"/>
      <c r="K25" s="35"/>
      <c r="L25" s="32"/>
      <c r="M25" s="33"/>
      <c r="N25" s="33"/>
      <c r="O25" s="123" t="n">
        <f aca="false">N25-M25</f>
        <v>0</v>
      </c>
      <c r="P25" s="34"/>
      <c r="Q25" s="34"/>
      <c r="R25" s="124" t="n">
        <f aca="false">Q25-P25</f>
        <v>0</v>
      </c>
    </row>
    <row collapsed="false" customFormat="false" customHeight="false" hidden="false" ht="14.25" outlineLevel="0" r="26">
      <c r="A26" s="23"/>
      <c r="B26" s="23"/>
      <c r="C26" s="122" t="str">
        <f aca="false">IFERROR(VLOOKUP($A26,Cadastro!$A$3:$F$11,2,0),"-")</f>
        <v>-</v>
      </c>
      <c r="D26" s="25" t="n">
        <f aca="false">IFERROR(VLOOKUP($A26,Cadastro!$A$3:$F$11,3,0),"-")</f>
        <v>0</v>
      </c>
      <c r="E26" s="25" t="n">
        <f aca="false">IFERROR(VLOOKUP($A26,Cadastro!$A$3:$F$11,4,0),"-")</f>
        <v>0</v>
      </c>
      <c r="F26" s="26" t="n">
        <f aca="false">IFERROR(VLOOKUP($A26,Cadastro!$A$3:$F$11,5,0),"-")</f>
        <v>0</v>
      </c>
      <c r="G26" s="27"/>
      <c r="H26" s="28"/>
      <c r="I26" s="29"/>
      <c r="J26" s="30"/>
      <c r="K26" s="35"/>
      <c r="L26" s="32"/>
      <c r="M26" s="33"/>
      <c r="N26" s="33"/>
      <c r="O26" s="123" t="n">
        <f aca="false">N26-M26</f>
        <v>0</v>
      </c>
      <c r="P26" s="34"/>
      <c r="Q26" s="34"/>
      <c r="R26" s="124" t="n">
        <f aca="false">Q26-P26</f>
        <v>0</v>
      </c>
    </row>
    <row collapsed="false" customFormat="false" customHeight="false" hidden="false" ht="14.25" outlineLevel="0" r="27">
      <c r="A27" s="23"/>
      <c r="B27" s="23"/>
      <c r="C27" s="122" t="str">
        <f aca="false">IFERROR(VLOOKUP($A27,Cadastro!$A$3:$F$11,2,0),"-")</f>
        <v>-</v>
      </c>
      <c r="D27" s="25" t="n">
        <f aca="false">IFERROR(VLOOKUP($A27,Cadastro!$A$3:$F$11,3,0),"-")</f>
        <v>0</v>
      </c>
      <c r="E27" s="25" t="n">
        <f aca="false">IFERROR(VLOOKUP($A27,Cadastro!$A$3:$F$11,4,0),"-")</f>
        <v>0</v>
      </c>
      <c r="F27" s="26" t="n">
        <f aca="false">IFERROR(VLOOKUP($A27,Cadastro!$A$3:$F$11,5,0),"-")</f>
        <v>0</v>
      </c>
      <c r="G27" s="27"/>
      <c r="H27" s="28"/>
      <c r="I27" s="29"/>
      <c r="J27" s="30"/>
      <c r="K27" s="35"/>
      <c r="L27" s="32"/>
      <c r="M27" s="33"/>
      <c r="N27" s="33"/>
      <c r="O27" s="123" t="n">
        <f aca="false">N27-M27</f>
        <v>0</v>
      </c>
      <c r="P27" s="34"/>
      <c r="Q27" s="34"/>
      <c r="R27" s="124" t="n">
        <f aca="false">Q27-P27</f>
        <v>0</v>
      </c>
    </row>
    <row collapsed="false" customFormat="false" customHeight="false" hidden="false" ht="14.25" outlineLevel="0" r="28">
      <c r="A28" s="23"/>
      <c r="B28" s="23"/>
      <c r="C28" s="122" t="str">
        <f aca="false">IFERROR(VLOOKUP($A28,Cadastro!$A$3:$F$11,2,0),"-")</f>
        <v>-</v>
      </c>
      <c r="D28" s="25" t="n">
        <f aca="false">IFERROR(VLOOKUP($A28,Cadastro!$A$3:$F$11,3,0),"-")</f>
        <v>0</v>
      </c>
      <c r="E28" s="25" t="n">
        <f aca="false">IFERROR(VLOOKUP($A28,Cadastro!$A$3:$F$11,4,0),"-")</f>
        <v>0</v>
      </c>
      <c r="F28" s="26" t="n">
        <f aca="false">IFERROR(VLOOKUP($A28,Cadastro!$A$3:$F$11,5,0),"-")</f>
        <v>0</v>
      </c>
      <c r="G28" s="27"/>
      <c r="H28" s="28"/>
      <c r="I28" s="29"/>
      <c r="J28" s="30"/>
      <c r="K28" s="35"/>
      <c r="L28" s="32"/>
      <c r="M28" s="33"/>
      <c r="N28" s="33"/>
      <c r="O28" s="123" t="n">
        <f aca="false">N28-M28</f>
        <v>0</v>
      </c>
      <c r="P28" s="34"/>
      <c r="Q28" s="34"/>
      <c r="R28" s="124" t="n">
        <f aca="false">Q28-P28</f>
        <v>0</v>
      </c>
    </row>
    <row collapsed="false" customFormat="false" customHeight="false" hidden="false" ht="14.25" outlineLevel="0" r="29">
      <c r="A29" s="23"/>
      <c r="B29" s="23"/>
      <c r="C29" s="122" t="str">
        <f aca="false">IFERROR(VLOOKUP($A29,Cadastro!$A$3:$F$11,2,0),"-")</f>
        <v>-</v>
      </c>
      <c r="D29" s="25" t="n">
        <f aca="false">IFERROR(VLOOKUP($A29,Cadastro!$A$3:$F$11,3,0),"-")</f>
        <v>0</v>
      </c>
      <c r="E29" s="25" t="n">
        <f aca="false">IFERROR(VLOOKUP($A29,Cadastro!$A$3:$F$11,4,0),"-")</f>
        <v>0</v>
      </c>
      <c r="F29" s="26" t="n">
        <f aca="false">IFERROR(VLOOKUP($A29,Cadastro!$A$3:$F$11,5,0),"-")</f>
        <v>0</v>
      </c>
      <c r="G29" s="27"/>
      <c r="H29" s="28"/>
      <c r="I29" s="29"/>
      <c r="J29" s="30"/>
      <c r="K29" s="35"/>
      <c r="L29" s="32"/>
      <c r="M29" s="33"/>
      <c r="N29" s="33"/>
      <c r="O29" s="123" t="n">
        <f aca="false">N29-M29</f>
        <v>0</v>
      </c>
      <c r="P29" s="34"/>
      <c r="Q29" s="34"/>
      <c r="R29" s="124" t="n">
        <f aca="false">Q29-P29</f>
        <v>0</v>
      </c>
    </row>
    <row collapsed="false" customFormat="false" customHeight="false" hidden="false" ht="14.25" outlineLevel="0" r="30">
      <c r="A30" s="23"/>
      <c r="B30" s="23"/>
      <c r="C30" s="122" t="str">
        <f aca="false">IFERROR(VLOOKUP($A30,Cadastro!$A$3:$F$11,2,0),"-")</f>
        <v>-</v>
      </c>
      <c r="D30" s="25" t="n">
        <f aca="false">IFERROR(VLOOKUP($A30,Cadastro!$A$3:$F$11,3,0),"-")</f>
        <v>0</v>
      </c>
      <c r="E30" s="25" t="n">
        <f aca="false">IFERROR(VLOOKUP($A30,Cadastro!$A$3:$F$11,4,0),"-")</f>
        <v>0</v>
      </c>
      <c r="F30" s="26" t="n">
        <f aca="false">IFERROR(VLOOKUP($A30,Cadastro!$A$3:$F$11,5,0),"-")</f>
        <v>0</v>
      </c>
      <c r="G30" s="27"/>
      <c r="H30" s="28"/>
      <c r="I30" s="29"/>
      <c r="J30" s="30"/>
      <c r="K30" s="35"/>
      <c r="L30" s="32"/>
      <c r="M30" s="33"/>
      <c r="N30" s="33"/>
      <c r="O30" s="123" t="n">
        <f aca="false">N30-M30</f>
        <v>0</v>
      </c>
      <c r="P30" s="34"/>
      <c r="Q30" s="34"/>
      <c r="R30" s="124" t="n">
        <f aca="false">Q30-P30</f>
        <v>0</v>
      </c>
    </row>
    <row collapsed="false" customFormat="false" customHeight="false" hidden="false" ht="14.25" outlineLevel="0" r="31">
      <c r="A31" s="23"/>
      <c r="B31" s="23"/>
      <c r="C31" s="122" t="str">
        <f aca="false">IFERROR(VLOOKUP($A31,Cadastro!$A$3:$F$11,2,0),"-")</f>
        <v>-</v>
      </c>
      <c r="D31" s="25" t="n">
        <f aca="false">IFERROR(VLOOKUP($A31,Cadastro!$A$3:$F$11,3,0),"-")</f>
        <v>0</v>
      </c>
      <c r="E31" s="25" t="n">
        <f aca="false">IFERROR(VLOOKUP($A31,Cadastro!$A$3:$F$11,4,0),"-")</f>
        <v>0</v>
      </c>
      <c r="F31" s="26" t="n">
        <f aca="false">IFERROR(VLOOKUP($A31,Cadastro!$A$3:$F$11,5,0),"-")</f>
        <v>0</v>
      </c>
      <c r="G31" s="27"/>
      <c r="H31" s="28"/>
      <c r="I31" s="29"/>
      <c r="J31" s="30"/>
      <c r="K31" s="35"/>
      <c r="L31" s="32"/>
      <c r="M31" s="33"/>
      <c r="N31" s="33"/>
      <c r="O31" s="123" t="n">
        <f aca="false">N31-M31</f>
        <v>0</v>
      </c>
      <c r="P31" s="34"/>
      <c r="Q31" s="34"/>
      <c r="R31" s="124" t="n">
        <f aca="false">Q31-P31</f>
        <v>0</v>
      </c>
    </row>
    <row collapsed="false" customFormat="false" customHeight="false" hidden="false" ht="14.25" outlineLevel="0" r="32">
      <c r="A32" s="23"/>
      <c r="B32" s="23"/>
      <c r="C32" s="122" t="str">
        <f aca="false">IFERROR(VLOOKUP($A32,Cadastro!$A$3:$F$11,2,0),"-")</f>
        <v>-</v>
      </c>
      <c r="D32" s="25" t="n">
        <f aca="false">IFERROR(VLOOKUP($A32,Cadastro!$A$3:$F$11,3,0),"-")</f>
        <v>0</v>
      </c>
      <c r="E32" s="25" t="n">
        <f aca="false">IFERROR(VLOOKUP($A32,Cadastro!$A$3:$F$11,4,0),"-")</f>
        <v>0</v>
      </c>
      <c r="F32" s="26" t="n">
        <f aca="false">IFERROR(VLOOKUP($A32,Cadastro!$A$3:$F$11,5,0),"-")</f>
        <v>0</v>
      </c>
      <c r="G32" s="27"/>
      <c r="H32" s="28"/>
      <c r="I32" s="29"/>
      <c r="J32" s="30"/>
      <c r="K32" s="35"/>
      <c r="L32" s="32"/>
      <c r="M32" s="33"/>
      <c r="N32" s="33"/>
      <c r="O32" s="123" t="n">
        <f aca="false">N32-M32</f>
        <v>0</v>
      </c>
      <c r="P32" s="34"/>
      <c r="Q32" s="34"/>
      <c r="R32" s="124" t="n">
        <f aca="false">Q32-P32</f>
        <v>0</v>
      </c>
    </row>
    <row collapsed="false" customFormat="false" customHeight="false" hidden="false" ht="14.25" outlineLevel="0" r="33">
      <c r="A33" s="23"/>
      <c r="B33" s="23"/>
      <c r="C33" s="122" t="str">
        <f aca="false">IFERROR(VLOOKUP($A33,Cadastro!$A$3:$F$11,2,0),"-")</f>
        <v>-</v>
      </c>
      <c r="D33" s="25" t="n">
        <f aca="false">IFERROR(VLOOKUP($A33,Cadastro!$A$3:$F$11,3,0),"-")</f>
        <v>0</v>
      </c>
      <c r="E33" s="25" t="n">
        <f aca="false">IFERROR(VLOOKUP($A33,Cadastro!$A$3:$F$11,4,0),"-")</f>
        <v>0</v>
      </c>
      <c r="F33" s="26" t="n">
        <f aca="false">IFERROR(VLOOKUP($A33,Cadastro!$A$3:$F$11,5,0),"-")</f>
        <v>0</v>
      </c>
      <c r="G33" s="27"/>
      <c r="H33" s="28"/>
      <c r="I33" s="29"/>
      <c r="J33" s="30"/>
      <c r="K33" s="35"/>
      <c r="L33" s="32"/>
      <c r="M33" s="33"/>
      <c r="N33" s="33"/>
      <c r="O33" s="123" t="n">
        <f aca="false">N33-M33</f>
        <v>0</v>
      </c>
      <c r="P33" s="34"/>
      <c r="Q33" s="34"/>
      <c r="R33" s="124" t="n">
        <f aca="false">Q33-P33</f>
        <v>0</v>
      </c>
    </row>
    <row collapsed="false" customFormat="false" customHeight="false" hidden="false" ht="14.25" outlineLevel="0" r="34">
      <c r="A34" s="23"/>
      <c r="B34" s="23"/>
      <c r="C34" s="122" t="str">
        <f aca="false">IFERROR(VLOOKUP($A34,Cadastro!$A$3:$F$11,2,0),"-")</f>
        <v>-</v>
      </c>
      <c r="D34" s="25" t="n">
        <f aca="false">IFERROR(VLOOKUP($A34,Cadastro!$A$3:$F$11,3,0),"-")</f>
        <v>0</v>
      </c>
      <c r="E34" s="25" t="n">
        <f aca="false">IFERROR(VLOOKUP($A34,Cadastro!$A$3:$F$11,4,0),"-")</f>
        <v>0</v>
      </c>
      <c r="F34" s="26" t="n">
        <f aca="false">IFERROR(VLOOKUP($A34,Cadastro!$A$3:$F$11,5,0),"-")</f>
        <v>0</v>
      </c>
      <c r="G34" s="27"/>
      <c r="H34" s="28"/>
      <c r="I34" s="29"/>
      <c r="J34" s="30"/>
      <c r="K34" s="35"/>
      <c r="L34" s="32"/>
      <c r="M34" s="33"/>
      <c r="N34" s="33"/>
      <c r="O34" s="123" t="n">
        <f aca="false">N34-M34</f>
        <v>0</v>
      </c>
      <c r="P34" s="34"/>
      <c r="Q34" s="34"/>
      <c r="R34" s="124" t="n">
        <f aca="false">Q34-P34</f>
        <v>0</v>
      </c>
    </row>
    <row collapsed="false" customFormat="false" customHeight="false" hidden="false" ht="14.25" outlineLevel="0" r="35">
      <c r="A35" s="23"/>
      <c r="B35" s="23"/>
      <c r="C35" s="122" t="str">
        <f aca="false">IFERROR(VLOOKUP($A35,Cadastro!$A$3:$F$11,2,0),"-")</f>
        <v>-</v>
      </c>
      <c r="D35" s="25" t="n">
        <f aca="false">IFERROR(VLOOKUP($A35,Cadastro!$A$3:$F$11,3,0),"-")</f>
        <v>0</v>
      </c>
      <c r="E35" s="25" t="n">
        <f aca="false">IFERROR(VLOOKUP($A35,Cadastro!$A$3:$F$11,4,0),"-")</f>
        <v>0</v>
      </c>
      <c r="F35" s="26" t="n">
        <f aca="false">IFERROR(VLOOKUP($A35,Cadastro!$A$3:$F$11,5,0),"-")</f>
        <v>0</v>
      </c>
      <c r="G35" s="27"/>
      <c r="H35" s="28"/>
      <c r="I35" s="29"/>
      <c r="J35" s="30"/>
      <c r="K35" s="35"/>
      <c r="L35" s="32"/>
      <c r="M35" s="33"/>
      <c r="N35" s="33"/>
      <c r="O35" s="123" t="n">
        <f aca="false">N35-M35</f>
        <v>0</v>
      </c>
      <c r="P35" s="34"/>
      <c r="Q35" s="34"/>
      <c r="R35" s="124" t="n">
        <f aca="false">Q35-P35</f>
        <v>0</v>
      </c>
    </row>
    <row collapsed="false" customFormat="false" customHeight="false" hidden="false" ht="14.25" outlineLevel="0" r="36">
      <c r="A36" s="23"/>
      <c r="B36" s="23"/>
      <c r="C36" s="122" t="str">
        <f aca="false">IFERROR(VLOOKUP($A36,Cadastro!$A$3:$F$11,2,0),"-")</f>
        <v>-</v>
      </c>
      <c r="D36" s="25" t="n">
        <f aca="false">IFERROR(VLOOKUP($A36,Cadastro!$A$3:$F$11,3,0),"-")</f>
        <v>0</v>
      </c>
      <c r="E36" s="25" t="n">
        <f aca="false">IFERROR(VLOOKUP($A36,Cadastro!$A$3:$F$11,4,0),"-")</f>
        <v>0</v>
      </c>
      <c r="F36" s="26" t="n">
        <f aca="false">IFERROR(VLOOKUP($A36,Cadastro!$A$3:$F$11,5,0),"-")</f>
        <v>0</v>
      </c>
      <c r="G36" s="27"/>
      <c r="H36" s="28"/>
      <c r="I36" s="29"/>
      <c r="J36" s="30"/>
      <c r="K36" s="35"/>
      <c r="L36" s="32"/>
      <c r="M36" s="33"/>
      <c r="N36" s="33"/>
      <c r="O36" s="123" t="n">
        <f aca="false">N36-M36</f>
        <v>0</v>
      </c>
      <c r="P36" s="34"/>
      <c r="Q36" s="34"/>
      <c r="R36" s="124" t="n">
        <f aca="false">Q36-P36</f>
        <v>0</v>
      </c>
    </row>
    <row collapsed="false" customFormat="false" customHeight="false" hidden="false" ht="14.25" outlineLevel="0" r="37">
      <c r="A37" s="23"/>
      <c r="B37" s="23"/>
      <c r="C37" s="122" t="str">
        <f aca="false">IFERROR(VLOOKUP($A37,Cadastro!$A$3:$F$11,2,0),"-")</f>
        <v>-</v>
      </c>
      <c r="D37" s="25" t="n">
        <f aca="false">IFERROR(VLOOKUP($A37,Cadastro!$A$3:$F$11,3,0),"-")</f>
        <v>0</v>
      </c>
      <c r="E37" s="25" t="n">
        <f aca="false">IFERROR(VLOOKUP($A37,Cadastro!$A$3:$F$11,4,0),"-")</f>
        <v>0</v>
      </c>
      <c r="F37" s="26" t="n">
        <f aca="false">IFERROR(VLOOKUP($A37,Cadastro!$A$3:$F$11,5,0),"-")</f>
        <v>0</v>
      </c>
      <c r="G37" s="27"/>
      <c r="H37" s="28"/>
      <c r="I37" s="29"/>
      <c r="J37" s="30"/>
      <c r="K37" s="35"/>
      <c r="L37" s="32"/>
      <c r="M37" s="33"/>
      <c r="N37" s="33"/>
      <c r="O37" s="123" t="n">
        <f aca="false">N37-M37</f>
        <v>0</v>
      </c>
      <c r="P37" s="34"/>
      <c r="Q37" s="34"/>
      <c r="R37" s="124" t="n">
        <f aca="false">Q37-P37</f>
        <v>0</v>
      </c>
    </row>
    <row collapsed="false" customFormat="false" customHeight="false" hidden="false" ht="14.25" outlineLevel="0" r="38">
      <c r="A38" s="23"/>
      <c r="B38" s="23"/>
      <c r="C38" s="122" t="str">
        <f aca="false">IFERROR(VLOOKUP($A38,Cadastro!$A$3:$F$11,2,0),"-")</f>
        <v>-</v>
      </c>
      <c r="D38" s="25" t="n">
        <f aca="false">IFERROR(VLOOKUP($A38,Cadastro!$A$3:$F$11,3,0),"-")</f>
        <v>0</v>
      </c>
      <c r="E38" s="25" t="n">
        <f aca="false">IFERROR(VLOOKUP($A38,Cadastro!$A$3:$F$11,4,0),"-")</f>
        <v>0</v>
      </c>
      <c r="F38" s="26" t="n">
        <f aca="false">IFERROR(VLOOKUP($A38,Cadastro!$A$3:$F$11,5,0),"-")</f>
        <v>0</v>
      </c>
      <c r="G38" s="27"/>
      <c r="H38" s="28"/>
      <c r="I38" s="29"/>
      <c r="J38" s="30"/>
      <c r="K38" s="35"/>
      <c r="L38" s="32"/>
      <c r="M38" s="33"/>
      <c r="N38" s="33"/>
      <c r="O38" s="123" t="n">
        <f aca="false">N38-M38</f>
        <v>0</v>
      </c>
      <c r="P38" s="34"/>
      <c r="Q38" s="34"/>
      <c r="R38" s="124" t="n">
        <f aca="false">Q38-P38</f>
        <v>0</v>
      </c>
    </row>
    <row collapsed="false" customFormat="false" customHeight="false" hidden="false" ht="14.25" outlineLevel="0" r="39">
      <c r="A39" s="23"/>
      <c r="B39" s="23"/>
      <c r="C39" s="122" t="str">
        <f aca="false">IFERROR(VLOOKUP($A39,Cadastro!$A$3:$F$11,2,0),"-")</f>
        <v>-</v>
      </c>
      <c r="D39" s="25" t="n">
        <f aca="false">IFERROR(VLOOKUP($A39,Cadastro!$A$3:$F$11,3,0),"-")</f>
        <v>0</v>
      </c>
      <c r="E39" s="25" t="n">
        <f aca="false">IFERROR(VLOOKUP($A39,Cadastro!$A$3:$F$11,4,0),"-")</f>
        <v>0</v>
      </c>
      <c r="F39" s="26" t="n">
        <f aca="false">IFERROR(VLOOKUP($A39,Cadastro!$A$3:$F$11,5,0),"-")</f>
        <v>0</v>
      </c>
      <c r="G39" s="27"/>
      <c r="H39" s="28"/>
      <c r="I39" s="29"/>
      <c r="J39" s="30"/>
      <c r="K39" s="35"/>
      <c r="L39" s="32"/>
      <c r="M39" s="33"/>
      <c r="N39" s="33"/>
      <c r="O39" s="123" t="n">
        <f aca="false">N39-M39</f>
        <v>0</v>
      </c>
      <c r="P39" s="34"/>
      <c r="Q39" s="34"/>
      <c r="R39" s="124" t="n">
        <f aca="false">Q39-P39</f>
        <v>0</v>
      </c>
    </row>
    <row collapsed="false" customFormat="false" customHeight="false" hidden="false" ht="14.25" outlineLevel="0" r="40">
      <c r="A40" s="23"/>
      <c r="B40" s="23"/>
      <c r="C40" s="122" t="str">
        <f aca="false">IFERROR(VLOOKUP($A40,Cadastro!$A$3:$F$11,2,0),"-")</f>
        <v>-</v>
      </c>
      <c r="D40" s="25" t="n">
        <f aca="false">IFERROR(VLOOKUP($A40,Cadastro!$A$3:$F$11,3,0),"-")</f>
        <v>0</v>
      </c>
      <c r="E40" s="25" t="n">
        <f aca="false">IFERROR(VLOOKUP($A40,Cadastro!$A$3:$F$11,4,0),"-")</f>
        <v>0</v>
      </c>
      <c r="F40" s="26" t="n">
        <f aca="false">IFERROR(VLOOKUP($A40,Cadastro!$A$3:$F$11,5,0),"-")</f>
        <v>0</v>
      </c>
      <c r="G40" s="27"/>
      <c r="H40" s="28"/>
      <c r="I40" s="29"/>
      <c r="J40" s="30"/>
      <c r="K40" s="35"/>
      <c r="L40" s="32"/>
      <c r="M40" s="33"/>
      <c r="N40" s="33"/>
      <c r="O40" s="123" t="n">
        <f aca="false">N40-M40</f>
        <v>0</v>
      </c>
      <c r="P40" s="34"/>
      <c r="Q40" s="34"/>
      <c r="R40" s="124" t="n">
        <f aca="false">Q40-P40</f>
        <v>0</v>
      </c>
    </row>
    <row collapsed="false" customFormat="false" customHeight="false" hidden="false" ht="14.25" outlineLevel="0" r="41">
      <c r="A41" s="23"/>
      <c r="B41" s="23"/>
      <c r="C41" s="122" t="str">
        <f aca="false">IFERROR(VLOOKUP($A41,Cadastro!$A$3:$F$11,2,0),"-")</f>
        <v>-</v>
      </c>
      <c r="D41" s="25" t="n">
        <f aca="false">IFERROR(VLOOKUP($A41,Cadastro!$A$3:$F$11,3,0),"-")</f>
        <v>0</v>
      </c>
      <c r="E41" s="25" t="n">
        <f aca="false">IFERROR(VLOOKUP($A41,Cadastro!$A$3:$F$11,4,0),"-")</f>
        <v>0</v>
      </c>
      <c r="F41" s="26" t="n">
        <f aca="false">IFERROR(VLOOKUP($A41,Cadastro!$A$3:$F$11,5,0),"-")</f>
        <v>0</v>
      </c>
      <c r="G41" s="27"/>
      <c r="H41" s="28"/>
      <c r="I41" s="29"/>
      <c r="J41" s="30"/>
      <c r="K41" s="35"/>
      <c r="L41" s="32"/>
      <c r="M41" s="33"/>
      <c r="N41" s="33"/>
      <c r="O41" s="123" t="n">
        <f aca="false">N41-M41</f>
        <v>0</v>
      </c>
      <c r="P41" s="34"/>
      <c r="Q41" s="34"/>
      <c r="R41" s="124" t="n">
        <f aca="false">Q41-P41</f>
        <v>0</v>
      </c>
    </row>
    <row collapsed="false" customFormat="false" customHeight="false" hidden="false" ht="14.25" outlineLevel="0" r="42">
      <c r="A42" s="23"/>
      <c r="B42" s="23"/>
      <c r="C42" s="122" t="str">
        <f aca="false">IFERROR(VLOOKUP($A42,Cadastro!$A$3:$F$11,2,0),"-")</f>
        <v>-</v>
      </c>
      <c r="D42" s="25" t="n">
        <f aca="false">IFERROR(VLOOKUP($A42,Cadastro!$A$3:$F$11,3,0),"-")</f>
        <v>0</v>
      </c>
      <c r="E42" s="25" t="n">
        <f aca="false">IFERROR(VLOOKUP($A42,Cadastro!$A$3:$F$11,4,0),"-")</f>
        <v>0</v>
      </c>
      <c r="F42" s="26" t="n">
        <f aca="false">IFERROR(VLOOKUP($A42,Cadastro!$A$3:$F$11,5,0),"-")</f>
        <v>0</v>
      </c>
      <c r="G42" s="27"/>
      <c r="H42" s="28"/>
      <c r="I42" s="29"/>
      <c r="J42" s="30"/>
      <c r="K42" s="35"/>
      <c r="L42" s="32"/>
      <c r="M42" s="33"/>
      <c r="N42" s="33"/>
      <c r="O42" s="123" t="n">
        <f aca="false">N42-M42</f>
        <v>0</v>
      </c>
      <c r="P42" s="34"/>
      <c r="Q42" s="34"/>
      <c r="R42" s="124" t="n">
        <f aca="false">Q42-P42</f>
        <v>0</v>
      </c>
    </row>
    <row collapsed="false" customFormat="false" customHeight="false" hidden="false" ht="14.25" outlineLevel="0" r="43">
      <c r="A43" s="23"/>
      <c r="B43" s="23"/>
      <c r="C43" s="122" t="str">
        <f aca="false">IFERROR(VLOOKUP($A43,Cadastro!$A$3:$F$11,2,0),"-")</f>
        <v>-</v>
      </c>
      <c r="D43" s="25" t="n">
        <f aca="false">IFERROR(VLOOKUP($A43,Cadastro!$A$3:$F$11,3,0),"-")</f>
        <v>0</v>
      </c>
      <c r="E43" s="25" t="n">
        <f aca="false">IFERROR(VLOOKUP($A43,Cadastro!$A$3:$F$11,4,0),"-")</f>
        <v>0</v>
      </c>
      <c r="F43" s="26" t="n">
        <f aca="false">IFERROR(VLOOKUP($A43,Cadastro!$A$3:$F$11,5,0),"-")</f>
        <v>0</v>
      </c>
      <c r="G43" s="27"/>
      <c r="H43" s="28"/>
      <c r="I43" s="29"/>
      <c r="J43" s="30"/>
      <c r="K43" s="35"/>
      <c r="L43" s="32"/>
      <c r="M43" s="33"/>
      <c r="N43" s="33"/>
      <c r="O43" s="123" t="n">
        <f aca="false">N43-M43</f>
        <v>0</v>
      </c>
      <c r="P43" s="34"/>
      <c r="Q43" s="34"/>
      <c r="R43" s="124" t="n">
        <f aca="false">Q43-P43</f>
        <v>0</v>
      </c>
    </row>
    <row collapsed="false" customFormat="false" customHeight="false" hidden="false" ht="14.25" outlineLevel="0" r="44">
      <c r="A44" s="23"/>
      <c r="B44" s="23"/>
      <c r="C44" s="122" t="str">
        <f aca="false">IFERROR(VLOOKUP($A44,Cadastro!$A$3:$F$11,2,0),"-")</f>
        <v>-</v>
      </c>
      <c r="D44" s="25" t="n">
        <f aca="false">IFERROR(VLOOKUP($A44,Cadastro!$A$3:$F$11,3,0),"-")</f>
        <v>0</v>
      </c>
      <c r="E44" s="25" t="n">
        <f aca="false">IFERROR(VLOOKUP($A44,Cadastro!$A$3:$F$11,4,0),"-")</f>
        <v>0</v>
      </c>
      <c r="F44" s="26" t="n">
        <f aca="false">IFERROR(VLOOKUP($A44,Cadastro!$A$3:$F$11,5,0),"-")</f>
        <v>0</v>
      </c>
      <c r="G44" s="27"/>
      <c r="H44" s="28"/>
      <c r="I44" s="29"/>
      <c r="J44" s="30"/>
      <c r="K44" s="35"/>
      <c r="L44" s="32"/>
      <c r="M44" s="33"/>
      <c r="N44" s="33"/>
      <c r="O44" s="123" t="n">
        <f aca="false">N44-M44</f>
        <v>0</v>
      </c>
      <c r="P44" s="34"/>
      <c r="Q44" s="34"/>
      <c r="R44" s="124" t="n">
        <f aca="false">Q44-P44</f>
        <v>0</v>
      </c>
    </row>
    <row collapsed="false" customFormat="false" customHeight="false" hidden="false" ht="14.25" outlineLevel="0" r="45">
      <c r="A45" s="23"/>
      <c r="B45" s="23"/>
      <c r="C45" s="122" t="str">
        <f aca="false">IFERROR(VLOOKUP($A45,Cadastro!$A$3:$F$11,2,0),"-")</f>
        <v>-</v>
      </c>
      <c r="D45" s="25" t="n">
        <f aca="false">IFERROR(VLOOKUP($A45,Cadastro!$A$3:$F$11,3,0),"-")</f>
        <v>0</v>
      </c>
      <c r="E45" s="25" t="n">
        <f aca="false">IFERROR(VLOOKUP($A45,Cadastro!$A$3:$F$11,4,0),"-")</f>
        <v>0</v>
      </c>
      <c r="F45" s="26" t="n">
        <f aca="false">IFERROR(VLOOKUP($A45,Cadastro!$A$3:$F$11,5,0),"-")</f>
        <v>0</v>
      </c>
      <c r="G45" s="27"/>
      <c r="H45" s="28"/>
      <c r="I45" s="29"/>
      <c r="J45" s="30"/>
      <c r="K45" s="35"/>
      <c r="L45" s="32"/>
      <c r="M45" s="33"/>
      <c r="N45" s="33"/>
      <c r="O45" s="123" t="n">
        <f aca="false">N45-M45</f>
        <v>0</v>
      </c>
      <c r="P45" s="34"/>
      <c r="Q45" s="34"/>
      <c r="R45" s="124" t="n">
        <f aca="false">Q45-P45</f>
        <v>0</v>
      </c>
    </row>
    <row collapsed="false" customFormat="false" customHeight="false" hidden="false" ht="14.25" outlineLevel="0" r="46">
      <c r="A46" s="23"/>
      <c r="B46" s="23"/>
      <c r="C46" s="122" t="str">
        <f aca="false">IFERROR(VLOOKUP($A46,Cadastro!$A$3:$F$11,2,0),"-")</f>
        <v>-</v>
      </c>
      <c r="D46" s="25" t="n">
        <f aca="false">IFERROR(VLOOKUP($A46,Cadastro!$A$3:$F$11,3,0),"-")</f>
        <v>0</v>
      </c>
      <c r="E46" s="25" t="n">
        <f aca="false">IFERROR(VLOOKUP($A46,Cadastro!$A$3:$F$11,4,0),"-")</f>
        <v>0</v>
      </c>
      <c r="F46" s="26" t="n">
        <f aca="false">IFERROR(VLOOKUP($A46,Cadastro!$A$3:$F$11,5,0),"-")</f>
        <v>0</v>
      </c>
      <c r="G46" s="27"/>
      <c r="H46" s="28"/>
      <c r="I46" s="29"/>
      <c r="J46" s="30"/>
      <c r="K46" s="35"/>
      <c r="L46" s="32"/>
      <c r="M46" s="33"/>
      <c r="N46" s="33"/>
      <c r="O46" s="123" t="n">
        <f aca="false">N46-M46</f>
        <v>0</v>
      </c>
      <c r="P46" s="34"/>
      <c r="Q46" s="34"/>
      <c r="R46" s="124" t="n">
        <f aca="false">Q46-P46</f>
        <v>0</v>
      </c>
    </row>
    <row collapsed="false" customFormat="false" customHeight="false" hidden="false" ht="14.25" outlineLevel="0" r="47">
      <c r="A47" s="23"/>
      <c r="B47" s="23"/>
      <c r="C47" s="122" t="str">
        <f aca="false">IFERROR(VLOOKUP($A47,Cadastro!$A$3:$F$11,2,0),"-")</f>
        <v>-</v>
      </c>
      <c r="D47" s="25" t="n">
        <f aca="false">IFERROR(VLOOKUP($A47,Cadastro!$A$3:$F$11,3,0),"-")</f>
        <v>0</v>
      </c>
      <c r="E47" s="25" t="n">
        <f aca="false">IFERROR(VLOOKUP($A47,Cadastro!$A$3:$F$11,4,0),"-")</f>
        <v>0</v>
      </c>
      <c r="F47" s="26" t="n">
        <f aca="false">IFERROR(VLOOKUP($A47,Cadastro!$A$3:$F$11,5,0),"-")</f>
        <v>0</v>
      </c>
      <c r="G47" s="27"/>
      <c r="H47" s="28"/>
      <c r="I47" s="29"/>
      <c r="J47" s="30"/>
      <c r="K47" s="36"/>
      <c r="L47" s="32"/>
      <c r="M47" s="33"/>
      <c r="N47" s="33"/>
      <c r="O47" s="123" t="n">
        <f aca="false">N47-M47</f>
        <v>0</v>
      </c>
      <c r="P47" s="34"/>
      <c r="Q47" s="34"/>
      <c r="R47" s="124" t="n">
        <f aca="false">Q47-P47</f>
        <v>0</v>
      </c>
    </row>
    <row collapsed="false" customFormat="false" customHeight="false" hidden="false" ht="14.25" outlineLevel="0" r="48">
      <c r="A48" s="23"/>
      <c r="B48" s="23"/>
      <c r="C48" s="122" t="str">
        <f aca="false">IFERROR(VLOOKUP($A48,Cadastro!$A$3:$F$11,2,0),"-")</f>
        <v>-</v>
      </c>
      <c r="D48" s="25" t="n">
        <f aca="false">IFERROR(VLOOKUP($A48,Cadastro!$A$3:$F$11,3,0),"-")</f>
        <v>0</v>
      </c>
      <c r="E48" s="25" t="n">
        <f aca="false">IFERROR(VLOOKUP($A48,Cadastro!$A$3:$F$11,4,0),"-")</f>
        <v>0</v>
      </c>
      <c r="F48" s="26" t="n">
        <f aca="false">IFERROR(VLOOKUP($A48,Cadastro!$A$3:$F$11,5,0),"-")</f>
        <v>0</v>
      </c>
      <c r="G48" s="27"/>
      <c r="H48" s="28"/>
      <c r="I48" s="29"/>
      <c r="J48" s="35"/>
      <c r="K48" s="35"/>
      <c r="L48" s="32"/>
      <c r="M48" s="33"/>
      <c r="N48" s="33"/>
      <c r="O48" s="123" t="n">
        <f aca="false">N48-M48</f>
        <v>0</v>
      </c>
      <c r="P48" s="34"/>
      <c r="Q48" s="34"/>
      <c r="R48" s="124" t="n">
        <f aca="false">Q48-P48</f>
        <v>0</v>
      </c>
    </row>
    <row collapsed="false" customFormat="false" customHeight="false" hidden="false" ht="14.25" outlineLevel="0" r="49">
      <c r="A49" s="23"/>
      <c r="B49" s="23"/>
      <c r="C49" s="122" t="str">
        <f aca="false">IFERROR(VLOOKUP($A49,Cadastro!$A$3:$F$11,2,0),"-")</f>
        <v>-</v>
      </c>
      <c r="D49" s="25" t="n">
        <f aca="false">IFERROR(VLOOKUP($A49,Cadastro!$A$3:$F$11,3,0),"-")</f>
        <v>0</v>
      </c>
      <c r="E49" s="25" t="n">
        <f aca="false">IFERROR(VLOOKUP($A49,Cadastro!$A$3:$F$11,4,0),"-")</f>
        <v>0</v>
      </c>
      <c r="F49" s="26" t="n">
        <f aca="false">IFERROR(VLOOKUP($A49,Cadastro!$A$3:$F$11,5,0),"-")</f>
        <v>0</v>
      </c>
      <c r="G49" s="27"/>
      <c r="H49" s="28"/>
      <c r="I49" s="29"/>
      <c r="J49" s="37"/>
      <c r="K49" s="35"/>
      <c r="L49" s="32"/>
      <c r="M49" s="33"/>
      <c r="N49" s="33"/>
      <c r="O49" s="123" t="n">
        <f aca="false">N49-M49</f>
        <v>0</v>
      </c>
      <c r="P49" s="34"/>
      <c r="Q49" s="34"/>
      <c r="R49" s="124" t="n">
        <f aca="false">Q49-P49</f>
        <v>0</v>
      </c>
    </row>
    <row collapsed="false" customFormat="false" customHeight="false" hidden="false" ht="14.25" outlineLevel="0" r="50">
      <c r="A50" s="23"/>
      <c r="B50" s="23"/>
      <c r="C50" s="122" t="str">
        <f aca="false">IFERROR(VLOOKUP($A50,Cadastro!$A$3:$F$11,2,0),"-")</f>
        <v>-</v>
      </c>
      <c r="D50" s="25" t="n">
        <f aca="false">IFERROR(VLOOKUP($A50,Cadastro!$A$3:$F$11,3,0),"-")</f>
        <v>0</v>
      </c>
      <c r="E50" s="25" t="n">
        <f aca="false">IFERROR(VLOOKUP($A50,Cadastro!$A$3:$F$11,4,0),"-")</f>
        <v>0</v>
      </c>
      <c r="F50" s="26" t="n">
        <f aca="false">IFERROR(VLOOKUP($A50,Cadastro!$A$3:$F$11,5,0),"-")</f>
        <v>0</v>
      </c>
      <c r="G50" s="27"/>
      <c r="H50" s="28"/>
      <c r="I50" s="29"/>
      <c r="J50" s="37"/>
      <c r="K50" s="35"/>
      <c r="L50" s="32"/>
      <c r="M50" s="33"/>
      <c r="N50" s="33"/>
      <c r="O50" s="123" t="n">
        <f aca="false">N50-M50</f>
        <v>0</v>
      </c>
      <c r="P50" s="34"/>
      <c r="Q50" s="34"/>
      <c r="R50" s="124" t="n">
        <f aca="false">Q50-P50</f>
        <v>0</v>
      </c>
    </row>
    <row collapsed="false" customFormat="false" customHeight="false" hidden="false" ht="14.25" outlineLevel="0" r="51">
      <c r="A51" s="23"/>
      <c r="B51" s="23"/>
      <c r="C51" s="122" t="str">
        <f aca="false">IFERROR(VLOOKUP($A51,Cadastro!$A$3:$F$11,2,0),"-")</f>
        <v>-</v>
      </c>
      <c r="D51" s="25" t="n">
        <f aca="false">IFERROR(VLOOKUP($A51,Cadastro!$A$3:$F$11,3,0),"-")</f>
        <v>0</v>
      </c>
      <c r="E51" s="25" t="n">
        <f aca="false">IFERROR(VLOOKUP($A51,Cadastro!$A$3:$F$11,4,0),"-")</f>
        <v>0</v>
      </c>
      <c r="F51" s="26" t="n">
        <f aca="false">IFERROR(VLOOKUP($A51,Cadastro!$A$3:$F$11,5,0),"-")</f>
        <v>0</v>
      </c>
      <c r="G51" s="27"/>
      <c r="H51" s="28"/>
      <c r="I51" s="29"/>
      <c r="J51" s="37"/>
      <c r="K51" s="35"/>
      <c r="L51" s="32"/>
      <c r="M51" s="33"/>
      <c r="N51" s="33"/>
      <c r="O51" s="123" t="n">
        <f aca="false">N51-M51</f>
        <v>0</v>
      </c>
      <c r="P51" s="34"/>
      <c r="Q51" s="34"/>
      <c r="R51" s="124" t="n">
        <f aca="false">Q51-P51</f>
        <v>0</v>
      </c>
    </row>
    <row collapsed="false" customFormat="false" customHeight="false" hidden="false" ht="14.25" outlineLevel="0" r="52">
      <c r="A52" s="23"/>
      <c r="B52" s="23"/>
      <c r="C52" s="122" t="str">
        <f aca="false">IFERROR(VLOOKUP($A52,Cadastro!$A$3:$F$11,2,0),"-")</f>
        <v>-</v>
      </c>
      <c r="D52" s="25" t="n">
        <f aca="false">IFERROR(VLOOKUP($A52,Cadastro!$A$3:$F$11,3,0),"-")</f>
        <v>0</v>
      </c>
      <c r="E52" s="25" t="n">
        <f aca="false">IFERROR(VLOOKUP($A52,Cadastro!$A$3:$F$11,4,0),"-")</f>
        <v>0</v>
      </c>
      <c r="F52" s="26" t="n">
        <f aca="false">IFERROR(VLOOKUP($A52,Cadastro!$A$3:$F$11,5,0),"-")</f>
        <v>0</v>
      </c>
      <c r="G52" s="27"/>
      <c r="H52" s="28"/>
      <c r="I52" s="29"/>
      <c r="J52" s="37"/>
      <c r="K52" s="35"/>
      <c r="L52" s="32"/>
      <c r="M52" s="33"/>
      <c r="N52" s="33"/>
      <c r="O52" s="123" t="n">
        <f aca="false">N52-M52</f>
        <v>0</v>
      </c>
      <c r="P52" s="34"/>
      <c r="Q52" s="34"/>
      <c r="R52" s="124" t="n">
        <f aca="false">Q52-P52</f>
        <v>0</v>
      </c>
    </row>
    <row collapsed="false" customFormat="false" customHeight="false" hidden="false" ht="14.25" outlineLevel="0" r="53">
      <c r="A53" s="23"/>
      <c r="B53" s="23"/>
      <c r="C53" s="122" t="str">
        <f aca="false">IFERROR(VLOOKUP($A53,Cadastro!$A$3:$F$11,2,0),"-")</f>
        <v>-</v>
      </c>
      <c r="D53" s="25" t="n">
        <f aca="false">IFERROR(VLOOKUP($A53,Cadastro!$A$3:$F$11,3,0),"-")</f>
        <v>0</v>
      </c>
      <c r="E53" s="25" t="n">
        <f aca="false">IFERROR(VLOOKUP($A53,Cadastro!$A$3:$F$11,4,0),"-")</f>
        <v>0</v>
      </c>
      <c r="F53" s="26" t="n">
        <f aca="false">IFERROR(VLOOKUP($A53,Cadastro!$A$3:$F$11,5,0),"-")</f>
        <v>0</v>
      </c>
      <c r="G53" s="27"/>
      <c r="H53" s="28"/>
      <c r="I53" s="29"/>
      <c r="J53" s="37"/>
      <c r="K53" s="35"/>
      <c r="L53" s="32"/>
      <c r="M53" s="33"/>
      <c r="N53" s="33"/>
      <c r="O53" s="123" t="n">
        <f aca="false">N53-M53</f>
        <v>0</v>
      </c>
      <c r="P53" s="34"/>
      <c r="Q53" s="34"/>
      <c r="R53" s="124" t="n">
        <f aca="false">Q53-P53</f>
        <v>0</v>
      </c>
    </row>
    <row collapsed="false" customFormat="false" customHeight="false" hidden="false" ht="14.25" outlineLevel="0" r="54">
      <c r="A54" s="23"/>
      <c r="B54" s="23"/>
      <c r="C54" s="122" t="str">
        <f aca="false">IFERROR(VLOOKUP($A54,Cadastro!$A$3:$F$11,2,0),"-")</f>
        <v>-</v>
      </c>
      <c r="D54" s="25" t="n">
        <f aca="false">IFERROR(VLOOKUP($A54,Cadastro!$A$3:$F$11,3,0),"-")</f>
        <v>0</v>
      </c>
      <c r="E54" s="25" t="n">
        <f aca="false">IFERROR(VLOOKUP($A54,Cadastro!$A$3:$F$11,4,0),"-")</f>
        <v>0</v>
      </c>
      <c r="F54" s="26" t="n">
        <f aca="false">IFERROR(VLOOKUP($A54,Cadastro!$A$3:$F$11,5,0),"-")</f>
        <v>0</v>
      </c>
      <c r="G54" s="27"/>
      <c r="H54" s="28"/>
      <c r="I54" s="29"/>
      <c r="J54" s="37"/>
      <c r="K54" s="35"/>
      <c r="L54" s="32"/>
      <c r="M54" s="33"/>
      <c r="N54" s="33"/>
      <c r="O54" s="123" t="n">
        <f aca="false">N54-M54</f>
        <v>0</v>
      </c>
      <c r="P54" s="34"/>
      <c r="Q54" s="34"/>
      <c r="R54" s="124" t="n">
        <f aca="false">Q54-P54</f>
        <v>0</v>
      </c>
    </row>
    <row collapsed="false" customFormat="false" customHeight="false" hidden="false" ht="14.25" outlineLevel="0" r="55">
      <c r="A55" s="23"/>
      <c r="B55" s="23"/>
      <c r="C55" s="122" t="str">
        <f aca="false">IFERROR(VLOOKUP($A55,Cadastro!$A$3:$F$11,2,0),"-")</f>
        <v>-</v>
      </c>
      <c r="D55" s="25" t="n">
        <f aca="false">IFERROR(VLOOKUP($A55,Cadastro!$A$3:$F$11,3,0),"-")</f>
        <v>0</v>
      </c>
      <c r="E55" s="25" t="n">
        <f aca="false">IFERROR(VLOOKUP($A55,Cadastro!$A$3:$F$11,4,0),"-")</f>
        <v>0</v>
      </c>
      <c r="F55" s="26" t="n">
        <f aca="false">IFERROR(VLOOKUP($A55,Cadastro!$A$3:$F$11,5,0),"-")</f>
        <v>0</v>
      </c>
      <c r="G55" s="27"/>
      <c r="H55" s="28"/>
      <c r="I55" s="29"/>
      <c r="J55" s="37"/>
      <c r="K55" s="42"/>
      <c r="L55" s="32"/>
      <c r="M55" s="33"/>
      <c r="N55" s="33"/>
      <c r="O55" s="123" t="n">
        <f aca="false">N55-M55</f>
        <v>0</v>
      </c>
      <c r="P55" s="34"/>
      <c r="Q55" s="34"/>
      <c r="R55" s="124" t="n">
        <f aca="false">Q55-P55</f>
        <v>0</v>
      </c>
    </row>
    <row collapsed="false" customFormat="false" customHeight="false" hidden="false" ht="14.25" outlineLevel="0" r="56">
      <c r="A56" s="23"/>
      <c r="B56" s="23"/>
      <c r="C56" s="122" t="str">
        <f aca="false">IFERROR(VLOOKUP($A56,Cadastro!$A$3:$F$11,2,0),"-")</f>
        <v>-</v>
      </c>
      <c r="D56" s="25" t="n">
        <f aca="false">IFERROR(VLOOKUP($A56,Cadastro!$A$3:$F$11,3,0),"-")</f>
        <v>0</v>
      </c>
      <c r="E56" s="25" t="n">
        <f aca="false">IFERROR(VLOOKUP($A56,Cadastro!$A$3:$F$11,4,0),"-")</f>
        <v>0</v>
      </c>
      <c r="F56" s="26" t="n">
        <f aca="false">IFERROR(VLOOKUP($A56,Cadastro!$A$3:$F$11,5,0),"-")</f>
        <v>0</v>
      </c>
      <c r="G56" s="27"/>
      <c r="H56" s="28"/>
      <c r="I56" s="29"/>
      <c r="J56" s="37"/>
      <c r="K56" s="35"/>
      <c r="L56" s="32"/>
      <c r="M56" s="33"/>
      <c r="N56" s="33"/>
      <c r="O56" s="123" t="n">
        <f aca="false">N56-M56</f>
        <v>0</v>
      </c>
      <c r="P56" s="34"/>
      <c r="Q56" s="34"/>
      <c r="R56" s="124" t="n">
        <f aca="false">Q56-P56</f>
        <v>0</v>
      </c>
    </row>
    <row collapsed="false" customFormat="false" customHeight="false" hidden="false" ht="14.25" outlineLevel="0" r="57">
      <c r="A57" s="23"/>
      <c r="B57" s="23"/>
      <c r="C57" s="122" t="str">
        <f aca="false">IFERROR(VLOOKUP($A57,Cadastro!$A$3:$F$11,2,0),"-")</f>
        <v>-</v>
      </c>
      <c r="D57" s="25" t="n">
        <f aca="false">IFERROR(VLOOKUP($A57,Cadastro!$A$3:$F$11,3,0),"-")</f>
        <v>0</v>
      </c>
      <c r="E57" s="25" t="n">
        <f aca="false">IFERROR(VLOOKUP($A57,Cadastro!$A$3:$F$11,4,0),"-")</f>
        <v>0</v>
      </c>
      <c r="F57" s="26" t="n">
        <f aca="false">IFERROR(VLOOKUP($A57,Cadastro!$A$3:$F$11,5,0),"-")</f>
        <v>0</v>
      </c>
      <c r="G57" s="27"/>
      <c r="H57" s="28"/>
      <c r="I57" s="29"/>
      <c r="J57" s="37"/>
      <c r="K57" s="35"/>
      <c r="L57" s="32"/>
      <c r="M57" s="33"/>
      <c r="N57" s="33"/>
      <c r="O57" s="123" t="n">
        <f aca="false">N57-M57</f>
        <v>0</v>
      </c>
      <c r="P57" s="34"/>
      <c r="Q57" s="34"/>
      <c r="R57" s="124" t="n">
        <f aca="false">Q57-P57</f>
        <v>0</v>
      </c>
    </row>
    <row collapsed="false" customFormat="false" customHeight="false" hidden="false" ht="14.25" outlineLevel="0" r="58">
      <c r="A58" s="23"/>
      <c r="B58" s="23"/>
      <c r="C58" s="122" t="str">
        <f aca="false">IFERROR(VLOOKUP($A58,Cadastro!$A$3:$F$11,2,0),"-")</f>
        <v>-</v>
      </c>
      <c r="D58" s="25" t="n">
        <f aca="false">IFERROR(VLOOKUP($A58,Cadastro!$A$3:$F$11,3,0),"-")</f>
        <v>0</v>
      </c>
      <c r="E58" s="25" t="n">
        <f aca="false">IFERROR(VLOOKUP($A58,Cadastro!$A$3:$F$11,4,0),"-")</f>
        <v>0</v>
      </c>
      <c r="F58" s="26" t="n">
        <f aca="false">IFERROR(VLOOKUP($A58,Cadastro!$A$3:$F$11,5,0),"-")</f>
        <v>0</v>
      </c>
      <c r="G58" s="27"/>
      <c r="H58" s="43"/>
      <c r="I58" s="29"/>
      <c r="J58" s="37"/>
      <c r="K58" s="35"/>
      <c r="L58" s="32"/>
      <c r="M58" s="33"/>
      <c r="N58" s="33"/>
      <c r="O58" s="123" t="n">
        <f aca="false">N58-M58</f>
        <v>0</v>
      </c>
      <c r="P58" s="34"/>
      <c r="Q58" s="34"/>
      <c r="R58" s="124" t="n">
        <f aca="false">Q58-P58</f>
        <v>0</v>
      </c>
    </row>
    <row collapsed="false" customFormat="false" customHeight="false" hidden="false" ht="14.25" outlineLevel="0" r="59">
      <c r="A59" s="23"/>
      <c r="B59" s="23"/>
      <c r="C59" s="122" t="str">
        <f aca="false">IFERROR(VLOOKUP($A59,Cadastro!$A$3:$F$11,2,0),"-")</f>
        <v>-</v>
      </c>
      <c r="D59" s="25" t="n">
        <f aca="false">IFERROR(VLOOKUP($A59,Cadastro!$A$3:$F$11,3,0),"-")</f>
        <v>0</v>
      </c>
      <c r="E59" s="25" t="n">
        <f aca="false">IFERROR(VLOOKUP($A59,Cadastro!$A$3:$F$11,4,0),"-")</f>
        <v>0</v>
      </c>
      <c r="F59" s="26" t="n">
        <f aca="false">IFERROR(VLOOKUP($A59,Cadastro!$A$3:$F$11,5,0),"-")</f>
        <v>0</v>
      </c>
      <c r="G59" s="27"/>
      <c r="H59" s="44"/>
      <c r="I59" s="29"/>
      <c r="J59" s="37"/>
      <c r="K59" s="35"/>
      <c r="L59" s="32"/>
      <c r="M59" s="33"/>
      <c r="N59" s="33"/>
      <c r="O59" s="123" t="n">
        <f aca="false">N59-M59</f>
        <v>0</v>
      </c>
      <c r="P59" s="34"/>
      <c r="Q59" s="34"/>
      <c r="R59" s="124" t="n">
        <f aca="false">Q59-P59</f>
        <v>0</v>
      </c>
    </row>
    <row collapsed="false" customFormat="false" customHeight="false" hidden="false" ht="14.25" outlineLevel="0" r="60">
      <c r="A60" s="23"/>
      <c r="B60" s="23"/>
      <c r="C60" s="122" t="str">
        <f aca="false">IFERROR(VLOOKUP($A60,Cadastro!$A$3:$F$11,2,0),"-")</f>
        <v>-</v>
      </c>
      <c r="D60" s="25" t="n">
        <f aca="false">IFERROR(VLOOKUP($A60,Cadastro!$A$3:$F$11,3,0),"-")</f>
        <v>0</v>
      </c>
      <c r="E60" s="25" t="n">
        <f aca="false">IFERROR(VLOOKUP($A60,Cadastro!$A$3:$F$11,4,0),"-")</f>
        <v>0</v>
      </c>
      <c r="F60" s="26" t="n">
        <f aca="false">IFERROR(VLOOKUP($A60,Cadastro!$A$3:$F$11,5,0),"-")</f>
        <v>0</v>
      </c>
      <c r="G60" s="27"/>
      <c r="H60" s="44"/>
      <c r="I60" s="29"/>
      <c r="J60" s="37"/>
      <c r="K60" s="35"/>
      <c r="L60" s="32"/>
      <c r="M60" s="33"/>
      <c r="N60" s="33"/>
      <c r="O60" s="123" t="n">
        <f aca="false">N60-M60</f>
        <v>0</v>
      </c>
      <c r="P60" s="34"/>
      <c r="Q60" s="34"/>
      <c r="R60" s="124" t="n">
        <f aca="false">Q60-P60</f>
        <v>0</v>
      </c>
    </row>
    <row collapsed="false" customFormat="false" customHeight="false" hidden="false" ht="14.25" outlineLevel="0" r="61">
      <c r="A61" s="23"/>
      <c r="B61" s="23"/>
      <c r="C61" s="122" t="str">
        <f aca="false">IFERROR(VLOOKUP($A61,Cadastro!$A$3:$F$11,2,0),"-")</f>
        <v>-</v>
      </c>
      <c r="D61" s="25" t="n">
        <f aca="false">IFERROR(VLOOKUP($A61,Cadastro!$A$3:$F$11,3,0),"-")</f>
        <v>0</v>
      </c>
      <c r="E61" s="25" t="n">
        <f aca="false">IFERROR(VLOOKUP($A61,Cadastro!$A$3:$F$11,4,0),"-")</f>
        <v>0</v>
      </c>
      <c r="F61" s="26" t="n">
        <f aca="false">IFERROR(VLOOKUP($A61,Cadastro!$A$3:$F$11,5,0),"-")</f>
        <v>0</v>
      </c>
      <c r="G61" s="27"/>
      <c r="H61" s="44"/>
      <c r="I61" s="29"/>
      <c r="J61" s="37"/>
      <c r="K61" s="35"/>
      <c r="L61" s="32"/>
      <c r="M61" s="33"/>
      <c r="N61" s="33"/>
      <c r="O61" s="123" t="n">
        <f aca="false">N61-M61</f>
        <v>0</v>
      </c>
      <c r="P61" s="34"/>
      <c r="Q61" s="34"/>
      <c r="R61" s="124" t="n">
        <f aca="false">Q61-P61</f>
        <v>0</v>
      </c>
    </row>
    <row collapsed="false" customFormat="false" customHeight="false" hidden="false" ht="14.25" outlineLevel="0" r="62">
      <c r="A62" s="23"/>
      <c r="B62" s="23"/>
      <c r="C62" s="122" t="str">
        <f aca="false">IFERROR(VLOOKUP($A62,Cadastro!$A$3:$F$11,2,0),"-")</f>
        <v>-</v>
      </c>
      <c r="D62" s="25" t="n">
        <f aca="false">IFERROR(VLOOKUP($A62,Cadastro!$A$3:$F$11,3,0),"-")</f>
        <v>0</v>
      </c>
      <c r="E62" s="25" t="n">
        <f aca="false">IFERROR(VLOOKUP($A62,Cadastro!$A$3:$F$11,4,0),"-")</f>
        <v>0</v>
      </c>
      <c r="F62" s="26" t="n">
        <f aca="false">IFERROR(VLOOKUP($A62,Cadastro!$A$3:$F$11,5,0),"-")</f>
        <v>0</v>
      </c>
      <c r="G62" s="27"/>
      <c r="H62" s="44"/>
      <c r="I62" s="29"/>
      <c r="J62" s="37"/>
      <c r="K62" s="35"/>
      <c r="L62" s="32"/>
      <c r="M62" s="33"/>
      <c r="N62" s="33"/>
      <c r="O62" s="123" t="n">
        <f aca="false">N62-M62</f>
        <v>0</v>
      </c>
      <c r="P62" s="34"/>
      <c r="Q62" s="34"/>
      <c r="R62" s="124" t="n">
        <f aca="false">Q62-P62</f>
        <v>0</v>
      </c>
    </row>
    <row collapsed="false" customFormat="false" customHeight="false" hidden="false" ht="14.25" outlineLevel="0" r="63">
      <c r="A63" s="23"/>
      <c r="B63" s="23"/>
      <c r="C63" s="122" t="str">
        <f aca="false">IFERROR(VLOOKUP($A63,Cadastro!$A$3:$F$11,2,0),"-")</f>
        <v>-</v>
      </c>
      <c r="D63" s="25" t="n">
        <f aca="false">IFERROR(VLOOKUP($A63,Cadastro!$A$3:$F$11,3,0),"-")</f>
        <v>0</v>
      </c>
      <c r="E63" s="25" t="n">
        <f aca="false">IFERROR(VLOOKUP($A63,Cadastro!$A$3:$F$11,4,0),"-")</f>
        <v>0</v>
      </c>
      <c r="F63" s="26" t="n">
        <f aca="false">IFERROR(VLOOKUP($A63,Cadastro!$A$3:$F$11,5,0),"-")</f>
        <v>0</v>
      </c>
      <c r="G63" s="27"/>
      <c r="H63" s="44"/>
      <c r="I63" s="29"/>
      <c r="J63" s="37"/>
      <c r="K63" s="35"/>
      <c r="L63" s="32"/>
      <c r="M63" s="33"/>
      <c r="N63" s="33"/>
      <c r="O63" s="123" t="n">
        <f aca="false">N63-M63</f>
        <v>0</v>
      </c>
      <c r="P63" s="34"/>
      <c r="Q63" s="34"/>
      <c r="R63" s="124" t="n">
        <f aca="false">Q63-P63</f>
        <v>0</v>
      </c>
    </row>
    <row collapsed="false" customFormat="false" customHeight="false" hidden="false" ht="14.25" outlineLevel="0" r="64">
      <c r="A64" s="23"/>
      <c r="B64" s="23"/>
      <c r="C64" s="122" t="str">
        <f aca="false">IFERROR(VLOOKUP($A64,Cadastro!$A$3:$F$11,2,0),"-")</f>
        <v>-</v>
      </c>
      <c r="D64" s="25" t="n">
        <f aca="false">IFERROR(VLOOKUP($A64,Cadastro!$A$3:$F$11,3,0),"-")</f>
        <v>0</v>
      </c>
      <c r="E64" s="25" t="n">
        <f aca="false">IFERROR(VLOOKUP($A64,Cadastro!$A$3:$F$11,4,0),"-")</f>
        <v>0</v>
      </c>
      <c r="F64" s="26" t="n">
        <f aca="false">IFERROR(VLOOKUP($A64,Cadastro!$A$3:$F$11,5,0),"-")</f>
        <v>0</v>
      </c>
      <c r="G64" s="27"/>
      <c r="H64" s="44"/>
      <c r="I64" s="29"/>
      <c r="J64" s="37"/>
      <c r="K64" s="35"/>
      <c r="L64" s="32"/>
      <c r="M64" s="33"/>
      <c r="N64" s="33"/>
      <c r="O64" s="123" t="n">
        <f aca="false">N64-M64</f>
        <v>0</v>
      </c>
      <c r="P64" s="34"/>
      <c r="Q64" s="34"/>
      <c r="R64" s="124" t="n">
        <f aca="false">Q64-P64</f>
        <v>0</v>
      </c>
    </row>
    <row collapsed="false" customFormat="false" customHeight="false" hidden="false" ht="14.25" outlineLevel="0" r="65">
      <c r="A65" s="23"/>
      <c r="B65" s="23"/>
      <c r="C65" s="122" t="str">
        <f aca="false">IFERROR(VLOOKUP($A65,Cadastro!$A$3:$F$11,2,0),"-")</f>
        <v>-</v>
      </c>
      <c r="D65" s="25" t="n">
        <f aca="false">IFERROR(VLOOKUP($A65,Cadastro!$A$3:$F$11,3,0),"-")</f>
        <v>0</v>
      </c>
      <c r="E65" s="25" t="n">
        <f aca="false">IFERROR(VLOOKUP($A65,Cadastro!$A$3:$F$11,4,0),"-")</f>
        <v>0</v>
      </c>
      <c r="F65" s="26" t="n">
        <f aca="false">IFERROR(VLOOKUP($A65,Cadastro!$A$3:$F$11,5,0),"-")</f>
        <v>0</v>
      </c>
      <c r="G65" s="27"/>
      <c r="H65" s="44"/>
      <c r="I65" s="29"/>
      <c r="J65" s="37"/>
      <c r="K65" s="35"/>
      <c r="L65" s="32"/>
      <c r="M65" s="33"/>
      <c r="N65" s="33"/>
      <c r="O65" s="123" t="n">
        <f aca="false">N65-M65</f>
        <v>0</v>
      </c>
      <c r="P65" s="34"/>
      <c r="Q65" s="34"/>
      <c r="R65" s="124" t="n">
        <f aca="false">Q65-P65</f>
        <v>0</v>
      </c>
    </row>
    <row collapsed="false" customFormat="false" customHeight="false" hidden="false" ht="14.25" outlineLevel="0" r="66">
      <c r="A66" s="23"/>
      <c r="B66" s="23"/>
      <c r="C66" s="122" t="str">
        <f aca="false">IFERROR(VLOOKUP($A66,Cadastro!$A$3:$F$11,2,0),"-")</f>
        <v>-</v>
      </c>
      <c r="D66" s="25" t="n">
        <f aca="false">IFERROR(VLOOKUP($A66,Cadastro!$A$3:$F$11,3,0),"-")</f>
        <v>0</v>
      </c>
      <c r="E66" s="25" t="n">
        <f aca="false">IFERROR(VLOOKUP($A66,Cadastro!$A$3:$F$11,4,0),"-")</f>
        <v>0</v>
      </c>
      <c r="F66" s="26" t="n">
        <f aca="false">IFERROR(VLOOKUP($A66,Cadastro!$A$3:$F$11,5,0),"-")</f>
        <v>0</v>
      </c>
      <c r="G66" s="27"/>
      <c r="H66" s="44"/>
      <c r="I66" s="29"/>
      <c r="J66" s="37"/>
      <c r="K66" s="35"/>
      <c r="L66" s="32"/>
      <c r="M66" s="33"/>
      <c r="N66" s="33"/>
      <c r="O66" s="123" t="n">
        <f aca="false">N66-M66</f>
        <v>0</v>
      </c>
      <c r="P66" s="34"/>
      <c r="Q66" s="34"/>
      <c r="R66" s="124" t="n">
        <f aca="false">Q66-P66</f>
        <v>0</v>
      </c>
    </row>
    <row collapsed="false" customFormat="false" customHeight="false" hidden="false" ht="14.25" outlineLevel="0" r="67">
      <c r="A67" s="23"/>
      <c r="B67" s="23"/>
      <c r="C67" s="122" t="str">
        <f aca="false">IFERROR(VLOOKUP($A67,Cadastro!$A$3:$F$11,2,0),"-")</f>
        <v>-</v>
      </c>
      <c r="D67" s="25" t="n">
        <f aca="false">IFERROR(VLOOKUP($A67,Cadastro!$A$3:$F$11,3,0),"-")</f>
        <v>0</v>
      </c>
      <c r="E67" s="25" t="n">
        <f aca="false">IFERROR(VLOOKUP($A67,Cadastro!$A$3:$F$11,4,0),"-")</f>
        <v>0</v>
      </c>
      <c r="F67" s="26" t="n">
        <f aca="false">IFERROR(VLOOKUP($A67,Cadastro!$A$3:$F$11,5,0),"-")</f>
        <v>0</v>
      </c>
      <c r="G67" s="27"/>
      <c r="H67" s="44"/>
      <c r="I67" s="29"/>
      <c r="J67" s="37"/>
      <c r="K67" s="35"/>
      <c r="L67" s="32"/>
      <c r="M67" s="33"/>
      <c r="N67" s="33"/>
      <c r="O67" s="123" t="n">
        <f aca="false">N67-M67</f>
        <v>0</v>
      </c>
      <c r="P67" s="34"/>
      <c r="Q67" s="34"/>
      <c r="R67" s="124" t="n">
        <f aca="false">Q67-P67</f>
        <v>0</v>
      </c>
    </row>
    <row collapsed="false" customFormat="false" customHeight="false" hidden="false" ht="14.25" outlineLevel="0" r="68">
      <c r="A68" s="23"/>
      <c r="B68" s="23"/>
      <c r="C68" s="122" t="str">
        <f aca="false">IFERROR(VLOOKUP($A68,Cadastro!$A$3:$F$11,2,0),"-")</f>
        <v>-</v>
      </c>
      <c r="D68" s="25" t="n">
        <f aca="false">IFERROR(VLOOKUP($A68,Cadastro!$A$3:$F$11,3,0),"-")</f>
        <v>0</v>
      </c>
      <c r="E68" s="25" t="n">
        <f aca="false">IFERROR(VLOOKUP($A68,Cadastro!$A$3:$F$11,4,0),"-")</f>
        <v>0</v>
      </c>
      <c r="F68" s="26" t="n">
        <f aca="false">IFERROR(VLOOKUP($A68,Cadastro!$A$3:$F$11,5,0),"-")</f>
        <v>0</v>
      </c>
      <c r="G68" s="27"/>
      <c r="H68" s="45"/>
      <c r="I68" s="46"/>
      <c r="J68" s="30"/>
      <c r="K68" s="47"/>
      <c r="L68" s="32"/>
      <c r="M68" s="33"/>
      <c r="N68" s="33"/>
      <c r="O68" s="123" t="n">
        <f aca="false">N68-M68</f>
        <v>0</v>
      </c>
      <c r="P68" s="34"/>
      <c r="Q68" s="34"/>
      <c r="R68" s="124" t="n">
        <f aca="false">Q68-P68</f>
        <v>0</v>
      </c>
    </row>
    <row collapsed="false" customFormat="false" customHeight="false" hidden="false" ht="14.25" outlineLevel="0" r="69">
      <c r="A69" s="23"/>
      <c r="B69" s="23"/>
      <c r="C69" s="122" t="str">
        <f aca="false">IFERROR(VLOOKUP($A69,Cadastro!$A$3:$F$11,2,0),"-")</f>
        <v>-</v>
      </c>
      <c r="D69" s="25" t="n">
        <f aca="false">IFERROR(VLOOKUP($A69,Cadastro!$A$3:$F$11,3,0),"-")</f>
        <v>0</v>
      </c>
      <c r="E69" s="25" t="n">
        <f aca="false">IFERROR(VLOOKUP($A69,Cadastro!$A$3:$F$11,4,0),"-")</f>
        <v>0</v>
      </c>
      <c r="F69" s="26" t="n">
        <f aca="false">IFERROR(VLOOKUP($A69,Cadastro!$A$3:$F$11,5,0),"-")</f>
        <v>0</v>
      </c>
      <c r="G69" s="27"/>
      <c r="H69" s="45"/>
      <c r="I69" s="46"/>
      <c r="J69" s="30"/>
      <c r="K69" s="23"/>
      <c r="L69" s="32"/>
      <c r="M69" s="33"/>
      <c r="N69" s="33"/>
      <c r="O69" s="123" t="n">
        <f aca="false">N69-M69</f>
        <v>0</v>
      </c>
      <c r="P69" s="34"/>
      <c r="Q69" s="34"/>
      <c r="R69" s="124" t="n">
        <f aca="false">Q69-P69</f>
        <v>0</v>
      </c>
    </row>
    <row collapsed="false" customFormat="false" customHeight="false" hidden="false" ht="14.25" outlineLevel="0" r="70">
      <c r="A70" s="23"/>
      <c r="B70" s="23"/>
      <c r="C70" s="122" t="str">
        <f aca="false">IFERROR(VLOOKUP($A70,Cadastro!$A$3:$F$11,2,0),"-")</f>
        <v>-</v>
      </c>
      <c r="D70" s="25" t="n">
        <f aca="false">IFERROR(VLOOKUP($A70,Cadastro!$A$3:$F$11,3,0),"-")</f>
        <v>0</v>
      </c>
      <c r="E70" s="25" t="n">
        <f aca="false">IFERROR(VLOOKUP($A70,Cadastro!$A$3:$F$11,4,0),"-")</f>
        <v>0</v>
      </c>
      <c r="F70" s="26" t="n">
        <f aca="false">IFERROR(VLOOKUP($A70,Cadastro!$A$3:$F$11,5,0),"-")</f>
        <v>0</v>
      </c>
      <c r="G70" s="27"/>
      <c r="H70" s="45"/>
      <c r="I70" s="48"/>
      <c r="J70" s="30"/>
      <c r="K70" s="47"/>
      <c r="L70" s="32"/>
      <c r="M70" s="33"/>
      <c r="N70" s="33"/>
      <c r="O70" s="123" t="n">
        <f aca="false">N70-M70</f>
        <v>0</v>
      </c>
      <c r="P70" s="34"/>
      <c r="Q70" s="34"/>
      <c r="R70" s="124" t="n">
        <f aca="false">Q70-P70</f>
        <v>0</v>
      </c>
    </row>
    <row collapsed="false" customFormat="false" customHeight="false" hidden="false" ht="14.25" outlineLevel="0" r="71">
      <c r="A71" s="49"/>
      <c r="B71" s="49"/>
      <c r="C71" s="122" t="str">
        <f aca="false">IFERROR(VLOOKUP($A71,Cadastro!$A$3:$F$11,2,0),"-")</f>
        <v>-</v>
      </c>
      <c r="D71" s="25" t="n">
        <f aca="false">IFERROR(VLOOKUP($A71,Cadastro!$A$3:$F$11,3,0),"-")</f>
        <v>0</v>
      </c>
      <c r="E71" s="25" t="n">
        <f aca="false">IFERROR(VLOOKUP($A71,Cadastro!$A$3:$F$11,4,0),"-")</f>
        <v>0</v>
      </c>
      <c r="F71" s="26" t="n">
        <f aca="false">IFERROR(VLOOKUP($A71,Cadastro!$A$3:$F$11,5,0),"-")</f>
        <v>0</v>
      </c>
      <c r="G71" s="27"/>
      <c r="H71" s="45"/>
      <c r="I71" s="29"/>
      <c r="J71" s="30"/>
      <c r="K71" s="47"/>
      <c r="L71" s="32"/>
      <c r="M71" s="33"/>
      <c r="N71" s="33"/>
      <c r="O71" s="123" t="n">
        <f aca="false">N71-M71</f>
        <v>0</v>
      </c>
      <c r="P71" s="34"/>
      <c r="Q71" s="34"/>
      <c r="R71" s="124" t="n">
        <f aca="false">Q71-P71</f>
        <v>0</v>
      </c>
    </row>
    <row collapsed="false" customFormat="false" customHeight="false" hidden="false" ht="14.25" outlineLevel="0" r="72">
      <c r="A72" s="50"/>
      <c r="B72" s="50"/>
      <c r="C72" s="122" t="str">
        <f aca="false">IFERROR(VLOOKUP($A72,Cadastro!$A$3:$F$11,2,0),"-")</f>
        <v>-</v>
      </c>
      <c r="D72" s="25" t="n">
        <f aca="false">IFERROR(VLOOKUP($A72,Cadastro!$A$3:$F$11,3,0),"-")</f>
        <v>0</v>
      </c>
      <c r="E72" s="25" t="n">
        <f aca="false">IFERROR(VLOOKUP($A72,Cadastro!$A$3:$F$11,4,0),"-")</f>
        <v>0</v>
      </c>
      <c r="F72" s="26" t="n">
        <f aca="false">IFERROR(VLOOKUP($A72,Cadastro!$A$3:$F$11,5,0),"-")</f>
        <v>0</v>
      </c>
      <c r="G72" s="27"/>
      <c r="H72" s="45"/>
      <c r="I72" s="29"/>
      <c r="J72" s="30"/>
      <c r="K72" s="23"/>
      <c r="L72" s="32"/>
      <c r="M72" s="33"/>
      <c r="N72" s="33"/>
      <c r="O72" s="123" t="n">
        <f aca="false">N72-M72</f>
        <v>0</v>
      </c>
      <c r="P72" s="34"/>
      <c r="Q72" s="34"/>
      <c r="R72" s="124" t="n">
        <f aca="false">Q72-P72</f>
        <v>0</v>
      </c>
    </row>
    <row collapsed="false" customFormat="false" customHeight="false" hidden="false" ht="14.25" outlineLevel="0" r="73">
      <c r="A73" s="50"/>
      <c r="B73" s="50"/>
      <c r="C73" s="122" t="str">
        <f aca="false">IFERROR(VLOOKUP($A73,Cadastro!$A$3:$F$11,2,0),"-")</f>
        <v>-</v>
      </c>
      <c r="D73" s="25" t="n">
        <f aca="false">IFERROR(VLOOKUP($A73,Cadastro!$A$3:$F$11,3,0),"-")</f>
        <v>0</v>
      </c>
      <c r="E73" s="25" t="n">
        <f aca="false">IFERROR(VLOOKUP($A73,Cadastro!$A$3:$F$11,4,0),"-")</f>
        <v>0</v>
      </c>
      <c r="F73" s="26" t="n">
        <f aca="false">IFERROR(VLOOKUP($A73,Cadastro!$A$3:$F$11,5,0),"-")</f>
        <v>0</v>
      </c>
      <c r="G73" s="27"/>
      <c r="H73" s="45"/>
      <c r="I73" s="48"/>
      <c r="J73" s="30"/>
      <c r="K73" s="47"/>
      <c r="L73" s="32"/>
      <c r="M73" s="33"/>
      <c r="N73" s="33"/>
      <c r="O73" s="123" t="n">
        <f aca="false">N73-M73</f>
        <v>0</v>
      </c>
      <c r="P73" s="34"/>
      <c r="Q73" s="34"/>
      <c r="R73" s="124" t="n">
        <f aca="false">Q73-P73</f>
        <v>0</v>
      </c>
    </row>
    <row collapsed="false" customFormat="false" customHeight="false" hidden="false" ht="14.25" outlineLevel="0" r="74">
      <c r="A74" s="50"/>
      <c r="B74" s="50"/>
      <c r="C74" s="122" t="str">
        <f aca="false">IFERROR(VLOOKUP($A74,Cadastro!$A$3:$F$11,2,0),"-")</f>
        <v>-</v>
      </c>
      <c r="D74" s="25" t="n">
        <f aca="false">IFERROR(VLOOKUP($A74,Cadastro!$A$3:$F$11,3,0),"-")</f>
        <v>0</v>
      </c>
      <c r="E74" s="25" t="n">
        <f aca="false">IFERROR(VLOOKUP($A74,Cadastro!$A$3:$F$11,4,0),"-")</f>
        <v>0</v>
      </c>
      <c r="F74" s="26" t="n">
        <f aca="false">IFERROR(VLOOKUP($A74,Cadastro!$A$3:$F$11,5,0),"-")</f>
        <v>0</v>
      </c>
      <c r="G74" s="27"/>
      <c r="H74" s="45"/>
      <c r="I74" s="29"/>
      <c r="J74" s="30"/>
      <c r="K74" s="47"/>
      <c r="L74" s="32"/>
      <c r="M74" s="33"/>
      <c r="N74" s="33"/>
      <c r="O74" s="123" t="n">
        <f aca="false">N74-M74</f>
        <v>0</v>
      </c>
      <c r="P74" s="34"/>
      <c r="Q74" s="34"/>
      <c r="R74" s="124" t="n">
        <f aca="false">Q74-P74</f>
        <v>0</v>
      </c>
    </row>
    <row collapsed="false" customFormat="false" customHeight="false" hidden="false" ht="14.25" outlineLevel="0" r="75">
      <c r="A75" s="23"/>
      <c r="B75" s="23"/>
      <c r="C75" s="122" t="str">
        <f aca="false">IFERROR(VLOOKUP($A75,Cadastro!$A$3:$F$11,2,0),"-")</f>
        <v>-</v>
      </c>
      <c r="D75" s="25" t="n">
        <f aca="false">IFERROR(VLOOKUP($A75,Cadastro!$A$3:$F$11,3,0),"-")</f>
        <v>0</v>
      </c>
      <c r="E75" s="25" t="n">
        <f aca="false">IFERROR(VLOOKUP($A75,Cadastro!$A$3:$F$11,4,0),"-")</f>
        <v>0</v>
      </c>
      <c r="F75" s="26" t="n">
        <f aca="false">IFERROR(VLOOKUP($A75,Cadastro!$A$3:$F$11,5,0),"-")</f>
        <v>0</v>
      </c>
      <c r="G75" s="27"/>
      <c r="H75" s="28"/>
      <c r="I75" s="29"/>
      <c r="J75" s="30"/>
      <c r="K75" s="35"/>
      <c r="L75" s="32"/>
      <c r="M75" s="33"/>
      <c r="N75" s="33"/>
      <c r="O75" s="123" t="n">
        <f aca="false">N75-M75</f>
        <v>0</v>
      </c>
      <c r="P75" s="34"/>
      <c r="Q75" s="34"/>
      <c r="R75" s="124" t="n">
        <f aca="false">Q75-P75</f>
        <v>0</v>
      </c>
    </row>
    <row collapsed="false" customFormat="false" customHeight="false" hidden="false" ht="14.25" outlineLevel="0" r="76">
      <c r="A76" s="23"/>
      <c r="B76" s="23"/>
      <c r="C76" s="122" t="str">
        <f aca="false">IFERROR(VLOOKUP($A76,Cadastro!$A$3:$F$11,2,0),"-")</f>
        <v>-</v>
      </c>
      <c r="D76" s="25" t="n">
        <f aca="false">IFERROR(VLOOKUP($A76,Cadastro!$A$3:$F$11,3,0),"-")</f>
        <v>0</v>
      </c>
      <c r="E76" s="25" t="n">
        <f aca="false">IFERROR(VLOOKUP($A76,Cadastro!$A$3:$F$11,4,0),"-")</f>
        <v>0</v>
      </c>
      <c r="F76" s="26" t="n">
        <f aca="false">IFERROR(VLOOKUP($A76,Cadastro!$A$3:$F$11,5,0),"-")</f>
        <v>0</v>
      </c>
      <c r="G76" s="27"/>
      <c r="H76" s="28"/>
      <c r="I76" s="29"/>
      <c r="J76" s="30"/>
      <c r="K76" s="35"/>
      <c r="L76" s="32"/>
      <c r="M76" s="33"/>
      <c r="N76" s="33"/>
      <c r="O76" s="123" t="n">
        <f aca="false">N76-M76</f>
        <v>0</v>
      </c>
      <c r="P76" s="34"/>
      <c r="Q76" s="34"/>
      <c r="R76" s="124" t="n">
        <f aca="false">Q76-P76</f>
        <v>0</v>
      </c>
    </row>
    <row collapsed="false" customFormat="false" customHeight="false" hidden="false" ht="14.25" outlineLevel="0" r="77">
      <c r="A77" s="23"/>
      <c r="B77" s="23"/>
      <c r="C77" s="122" t="str">
        <f aca="false">IFERROR(VLOOKUP($A77,Cadastro!$A$3:$F$11,2,0),"-")</f>
        <v>-</v>
      </c>
      <c r="D77" s="25" t="n">
        <f aca="false">IFERROR(VLOOKUP($A77,Cadastro!$A$3:$F$11,3,0),"-")</f>
        <v>0</v>
      </c>
      <c r="E77" s="25" t="n">
        <f aca="false">IFERROR(VLOOKUP($A77,Cadastro!$A$3:$F$11,4,0),"-")</f>
        <v>0</v>
      </c>
      <c r="F77" s="26" t="n">
        <f aca="false">IFERROR(VLOOKUP($A77,Cadastro!$A$3:$F$11,5,0),"-")</f>
        <v>0</v>
      </c>
      <c r="G77" s="27"/>
      <c r="H77" s="28"/>
      <c r="I77" s="29"/>
      <c r="J77" s="30"/>
      <c r="K77" s="35"/>
      <c r="L77" s="32"/>
      <c r="M77" s="33"/>
      <c r="N77" s="33"/>
      <c r="O77" s="123" t="n">
        <f aca="false">N77-M77</f>
        <v>0</v>
      </c>
      <c r="P77" s="34"/>
      <c r="Q77" s="34"/>
      <c r="R77" s="124" t="n">
        <f aca="false">Q77-P77</f>
        <v>0</v>
      </c>
    </row>
    <row collapsed="false" customFormat="false" customHeight="false" hidden="false" ht="14.25" outlineLevel="0" r="78">
      <c r="A78" s="23"/>
      <c r="B78" s="23"/>
      <c r="C78" s="122" t="str">
        <f aca="false">IFERROR(VLOOKUP($A78,Cadastro!$A$3:$F$11,2,0),"-")</f>
        <v>-</v>
      </c>
      <c r="D78" s="25" t="n">
        <f aca="false">IFERROR(VLOOKUP($A78,Cadastro!$A$3:$F$11,3,0),"-")</f>
        <v>0</v>
      </c>
      <c r="E78" s="25" t="n">
        <f aca="false">IFERROR(VLOOKUP($A78,Cadastro!$A$3:$F$11,4,0),"-")</f>
        <v>0</v>
      </c>
      <c r="F78" s="26" t="n">
        <f aca="false">IFERROR(VLOOKUP($A78,Cadastro!$A$3:$F$11,5,0),"-")</f>
        <v>0</v>
      </c>
      <c r="G78" s="27"/>
      <c r="H78" s="28"/>
      <c r="I78" s="29"/>
      <c r="J78" s="30"/>
      <c r="K78" s="35"/>
      <c r="L78" s="32"/>
      <c r="M78" s="33"/>
      <c r="N78" s="33"/>
      <c r="O78" s="123" t="n">
        <f aca="false">N78-M78</f>
        <v>0</v>
      </c>
      <c r="P78" s="34"/>
      <c r="Q78" s="34"/>
      <c r="R78" s="124" t="n">
        <f aca="false">Q78-P78</f>
        <v>0</v>
      </c>
    </row>
    <row collapsed="false" customFormat="false" customHeight="false" hidden="false" ht="14.25" outlineLevel="0" r="79">
      <c r="A79" s="23"/>
      <c r="B79" s="23"/>
      <c r="C79" s="122" t="str">
        <f aca="false">IFERROR(VLOOKUP($A79,Cadastro!$A$3:$F$11,2,0),"-")</f>
        <v>-</v>
      </c>
      <c r="D79" s="25" t="n">
        <f aca="false">IFERROR(VLOOKUP($A79,Cadastro!$A$3:$F$11,3,0),"-")</f>
        <v>0</v>
      </c>
      <c r="E79" s="25" t="n">
        <f aca="false">IFERROR(VLOOKUP($A79,Cadastro!$A$3:$F$11,4,0),"-")</f>
        <v>0</v>
      </c>
      <c r="F79" s="26" t="n">
        <f aca="false">IFERROR(VLOOKUP($A79,Cadastro!$A$3:$F$11,5,0),"-")</f>
        <v>0</v>
      </c>
      <c r="G79" s="27"/>
      <c r="H79" s="28"/>
      <c r="I79" s="29"/>
      <c r="J79" s="30"/>
      <c r="K79" s="35"/>
      <c r="L79" s="32"/>
      <c r="M79" s="33"/>
      <c r="N79" s="33"/>
      <c r="O79" s="123" t="n">
        <f aca="false">N79-M79</f>
        <v>0</v>
      </c>
      <c r="P79" s="34"/>
      <c r="Q79" s="34"/>
      <c r="R79" s="124" t="n">
        <f aca="false">Q79-P79</f>
        <v>0</v>
      </c>
    </row>
    <row collapsed="false" customFormat="false" customHeight="false" hidden="false" ht="14.25" outlineLevel="0" r="80">
      <c r="A80" s="23"/>
      <c r="B80" s="23"/>
      <c r="C80" s="122" t="str">
        <f aca="false">IFERROR(VLOOKUP($A80,Cadastro!$A$3:$F$11,2,0),"-")</f>
        <v>-</v>
      </c>
      <c r="D80" s="25" t="n">
        <f aca="false">IFERROR(VLOOKUP($A80,Cadastro!$A$3:$F$11,3,0),"-")</f>
        <v>0</v>
      </c>
      <c r="E80" s="25" t="n">
        <f aca="false">IFERROR(VLOOKUP($A80,Cadastro!$A$3:$F$11,4,0),"-")</f>
        <v>0</v>
      </c>
      <c r="F80" s="26" t="n">
        <f aca="false">IFERROR(VLOOKUP($A80,Cadastro!$A$3:$F$11,5,0),"-")</f>
        <v>0</v>
      </c>
      <c r="G80" s="27"/>
      <c r="H80" s="28"/>
      <c r="I80" s="29"/>
      <c r="J80" s="30"/>
      <c r="K80" s="35"/>
      <c r="L80" s="32"/>
      <c r="M80" s="33"/>
      <c r="N80" s="33"/>
      <c r="O80" s="123" t="n">
        <f aca="false">N80-M80</f>
        <v>0</v>
      </c>
      <c r="P80" s="34"/>
      <c r="Q80" s="34"/>
      <c r="R80" s="124" t="n">
        <f aca="false">Q80-P80</f>
        <v>0</v>
      </c>
    </row>
    <row collapsed="false" customFormat="false" customHeight="false" hidden="false" ht="14.25" outlineLevel="0" r="81">
      <c r="A81" s="23"/>
      <c r="B81" s="23"/>
      <c r="C81" s="122" t="str">
        <f aca="false">IFERROR(VLOOKUP($A81,Cadastro!$A$3:$F$11,2,0),"-")</f>
        <v>-</v>
      </c>
      <c r="D81" s="25" t="n">
        <f aca="false">IFERROR(VLOOKUP($A81,Cadastro!$A$3:$F$11,3,0),"-")</f>
        <v>0</v>
      </c>
      <c r="E81" s="25" t="n">
        <f aca="false">IFERROR(VLOOKUP($A81,Cadastro!$A$3:$F$11,4,0),"-")</f>
        <v>0</v>
      </c>
      <c r="F81" s="26" t="n">
        <f aca="false">IFERROR(VLOOKUP($A81,Cadastro!$A$3:$F$11,5,0),"-")</f>
        <v>0</v>
      </c>
      <c r="G81" s="27"/>
      <c r="H81" s="28"/>
      <c r="I81" s="29"/>
      <c r="J81" s="30"/>
      <c r="K81" s="35"/>
      <c r="L81" s="32"/>
      <c r="M81" s="33"/>
      <c r="N81" s="33"/>
      <c r="O81" s="123" t="n">
        <f aca="false">N81-M81</f>
        <v>0</v>
      </c>
      <c r="P81" s="34"/>
      <c r="Q81" s="34"/>
      <c r="R81" s="124" t="n">
        <f aca="false">Q81-P81</f>
        <v>0</v>
      </c>
    </row>
    <row collapsed="false" customFormat="false" customHeight="false" hidden="false" ht="14.25" outlineLevel="0" r="82">
      <c r="A82" s="23"/>
      <c r="B82" s="23"/>
      <c r="C82" s="122" t="str">
        <f aca="false">IFERROR(VLOOKUP($A82,Cadastro!$A$3:$F$11,2,0),"-")</f>
        <v>-</v>
      </c>
      <c r="D82" s="25" t="n">
        <f aca="false">IFERROR(VLOOKUP($A82,Cadastro!$A$3:$F$11,3,0),"-")</f>
        <v>0</v>
      </c>
      <c r="E82" s="25" t="n">
        <f aca="false">IFERROR(VLOOKUP($A82,Cadastro!$A$3:$F$11,4,0),"-")</f>
        <v>0</v>
      </c>
      <c r="F82" s="26" t="n">
        <f aca="false">IFERROR(VLOOKUP($A82,Cadastro!$A$3:$F$11,5,0),"-")</f>
        <v>0</v>
      </c>
      <c r="G82" s="27"/>
      <c r="H82" s="28"/>
      <c r="I82" s="29"/>
      <c r="J82" s="30"/>
      <c r="K82" s="35"/>
      <c r="L82" s="32"/>
      <c r="M82" s="33"/>
      <c r="N82" s="33"/>
      <c r="O82" s="123" t="n">
        <f aca="false">N82-M82</f>
        <v>0</v>
      </c>
      <c r="P82" s="34"/>
      <c r="Q82" s="34"/>
      <c r="R82" s="124" t="n">
        <f aca="false">Q82-P82</f>
        <v>0</v>
      </c>
    </row>
    <row collapsed="false" customFormat="false" customHeight="false" hidden="false" ht="14.25" outlineLevel="0" r="83">
      <c r="A83" s="23"/>
      <c r="B83" s="23"/>
      <c r="C83" s="122" t="str">
        <f aca="false">IFERROR(VLOOKUP($A83,Cadastro!$A$3:$F$11,2,0),"-")</f>
        <v>-</v>
      </c>
      <c r="D83" s="25" t="n">
        <f aca="false">IFERROR(VLOOKUP($A83,Cadastro!$A$3:$F$11,3,0),"-")</f>
        <v>0</v>
      </c>
      <c r="E83" s="25" t="n">
        <f aca="false">IFERROR(VLOOKUP($A83,Cadastro!$A$3:$F$11,4,0),"-")</f>
        <v>0</v>
      </c>
      <c r="F83" s="26" t="n">
        <f aca="false">IFERROR(VLOOKUP($A83,Cadastro!$A$3:$F$11,5,0),"-")</f>
        <v>0</v>
      </c>
      <c r="G83" s="27"/>
      <c r="H83" s="28"/>
      <c r="I83" s="29"/>
      <c r="J83" s="30"/>
      <c r="K83" s="35"/>
      <c r="L83" s="32"/>
      <c r="M83" s="33"/>
      <c r="N83" s="33"/>
      <c r="O83" s="123" t="n">
        <f aca="false">N83-M83</f>
        <v>0</v>
      </c>
      <c r="P83" s="34"/>
      <c r="Q83" s="34"/>
      <c r="R83" s="124" t="n">
        <f aca="false">Q83-P83</f>
        <v>0</v>
      </c>
    </row>
    <row collapsed="false" customFormat="false" customHeight="false" hidden="false" ht="14.25" outlineLevel="0" r="84">
      <c r="A84" s="23"/>
      <c r="B84" s="23"/>
      <c r="C84" s="122" t="str">
        <f aca="false">IFERROR(VLOOKUP($A84,Cadastro!$A$3:$F$11,2,0),"-")</f>
        <v>-</v>
      </c>
      <c r="D84" s="25" t="n">
        <f aca="false">IFERROR(VLOOKUP($A84,Cadastro!$A$3:$F$11,3,0),"-")</f>
        <v>0</v>
      </c>
      <c r="E84" s="25" t="n">
        <f aca="false">IFERROR(VLOOKUP($A84,Cadastro!$A$3:$F$11,4,0),"-")</f>
        <v>0</v>
      </c>
      <c r="F84" s="26" t="n">
        <f aca="false">IFERROR(VLOOKUP($A84,Cadastro!$A$3:$F$11,5,0),"-")</f>
        <v>0</v>
      </c>
      <c r="G84" s="27"/>
      <c r="H84" s="28"/>
      <c r="I84" s="29"/>
      <c r="J84" s="30"/>
      <c r="K84" s="35"/>
      <c r="L84" s="32"/>
      <c r="M84" s="33"/>
      <c r="N84" s="33"/>
      <c r="O84" s="123" t="n">
        <f aca="false">N84-M84</f>
        <v>0</v>
      </c>
      <c r="P84" s="34"/>
      <c r="Q84" s="34"/>
      <c r="R84" s="124" t="n">
        <f aca="false">Q84-P84</f>
        <v>0</v>
      </c>
    </row>
    <row collapsed="false" customFormat="false" customHeight="false" hidden="false" ht="14.25" outlineLevel="0" r="85">
      <c r="A85" s="23"/>
      <c r="B85" s="23"/>
      <c r="C85" s="122" t="str">
        <f aca="false">IFERROR(VLOOKUP($A85,Cadastro!$A$3:$F$11,2,0),"-")</f>
        <v>-</v>
      </c>
      <c r="D85" s="25" t="n">
        <f aca="false">IFERROR(VLOOKUP($A85,Cadastro!$A$3:$F$11,3,0),"-")</f>
        <v>0</v>
      </c>
      <c r="E85" s="25" t="n">
        <f aca="false">IFERROR(VLOOKUP($A85,Cadastro!$A$3:$F$11,4,0),"-")</f>
        <v>0</v>
      </c>
      <c r="F85" s="26" t="n">
        <f aca="false">IFERROR(VLOOKUP($A85,Cadastro!$A$3:$F$11,5,0),"-")</f>
        <v>0</v>
      </c>
      <c r="G85" s="27"/>
      <c r="H85" s="28"/>
      <c r="I85" s="29"/>
      <c r="J85" s="30"/>
      <c r="K85" s="35"/>
      <c r="L85" s="32"/>
      <c r="M85" s="33"/>
      <c r="N85" s="33"/>
      <c r="O85" s="123" t="n">
        <f aca="false">N85-M85</f>
        <v>0</v>
      </c>
      <c r="P85" s="34"/>
      <c r="Q85" s="34"/>
      <c r="R85" s="124" t="n">
        <f aca="false">Q85-P85</f>
        <v>0</v>
      </c>
    </row>
    <row collapsed="false" customFormat="false" customHeight="false" hidden="false" ht="14.25" outlineLevel="0" r="86">
      <c r="A86" s="23"/>
      <c r="B86" s="23"/>
      <c r="C86" s="122" t="str">
        <f aca="false">IFERROR(VLOOKUP($A86,Cadastro!$A$3:$F$11,2,0),"-")</f>
        <v>-</v>
      </c>
      <c r="D86" s="25" t="n">
        <f aca="false">IFERROR(VLOOKUP($A86,Cadastro!$A$3:$F$11,3,0),"-")</f>
        <v>0</v>
      </c>
      <c r="E86" s="25" t="n">
        <f aca="false">IFERROR(VLOOKUP($A86,Cadastro!$A$3:$F$11,4,0),"-")</f>
        <v>0</v>
      </c>
      <c r="F86" s="26" t="n">
        <f aca="false">IFERROR(VLOOKUP($A86,Cadastro!$A$3:$F$11,5,0),"-")</f>
        <v>0</v>
      </c>
      <c r="G86" s="27"/>
      <c r="H86" s="28"/>
      <c r="I86" s="29"/>
      <c r="J86" s="30"/>
      <c r="K86" s="35"/>
      <c r="L86" s="32"/>
      <c r="M86" s="33"/>
      <c r="N86" s="33"/>
      <c r="O86" s="123" t="n">
        <f aca="false">N86-M86</f>
        <v>0</v>
      </c>
      <c r="P86" s="34"/>
      <c r="Q86" s="34"/>
      <c r="R86" s="124" t="n">
        <f aca="false">Q86-P86</f>
        <v>0</v>
      </c>
    </row>
    <row collapsed="false" customFormat="false" customHeight="false" hidden="false" ht="14.25" outlineLevel="0" r="87">
      <c r="A87" s="23"/>
      <c r="B87" s="23"/>
      <c r="C87" s="122" t="str">
        <f aca="false">IFERROR(VLOOKUP($A87,Cadastro!$A$3:$F$11,2,0),"-")</f>
        <v>-</v>
      </c>
      <c r="D87" s="25" t="n">
        <f aca="false">IFERROR(VLOOKUP($A87,Cadastro!$A$3:$F$11,3,0),"-")</f>
        <v>0</v>
      </c>
      <c r="E87" s="25" t="n">
        <f aca="false">IFERROR(VLOOKUP($A87,Cadastro!$A$3:$F$11,4,0),"-")</f>
        <v>0</v>
      </c>
      <c r="F87" s="26" t="n">
        <f aca="false">IFERROR(VLOOKUP($A87,Cadastro!$A$3:$F$11,5,0),"-")</f>
        <v>0</v>
      </c>
      <c r="G87" s="27"/>
      <c r="H87" s="28"/>
      <c r="I87" s="29"/>
      <c r="J87" s="30"/>
      <c r="K87" s="35"/>
      <c r="L87" s="32"/>
      <c r="M87" s="33"/>
      <c r="N87" s="33"/>
      <c r="O87" s="123" t="n">
        <f aca="false">N87-M87</f>
        <v>0</v>
      </c>
      <c r="P87" s="34"/>
      <c r="Q87" s="34"/>
      <c r="R87" s="124" t="n">
        <f aca="false">Q87-P87</f>
        <v>0</v>
      </c>
    </row>
    <row collapsed="false" customFormat="false" customHeight="false" hidden="false" ht="14.25" outlineLevel="0" r="88">
      <c r="A88" s="23"/>
      <c r="B88" s="23"/>
      <c r="C88" s="122" t="str">
        <f aca="false">IFERROR(VLOOKUP($A88,Cadastro!$A$3:$F$11,2,0),"-")</f>
        <v>-</v>
      </c>
      <c r="D88" s="25" t="n">
        <f aca="false">IFERROR(VLOOKUP($A88,Cadastro!$A$3:$F$11,3,0),"-")</f>
        <v>0</v>
      </c>
      <c r="E88" s="25" t="n">
        <f aca="false">IFERROR(VLOOKUP($A88,Cadastro!$A$3:$F$11,4,0),"-")</f>
        <v>0</v>
      </c>
      <c r="F88" s="26" t="n">
        <f aca="false">IFERROR(VLOOKUP($A88,Cadastro!$A$3:$F$11,5,0),"-")</f>
        <v>0</v>
      </c>
      <c r="G88" s="27"/>
      <c r="H88" s="28"/>
      <c r="I88" s="29"/>
      <c r="J88" s="30"/>
      <c r="K88" s="35"/>
      <c r="L88" s="32"/>
      <c r="M88" s="33"/>
      <c r="N88" s="33"/>
      <c r="O88" s="123" t="n">
        <f aca="false">N88-M88</f>
        <v>0</v>
      </c>
      <c r="P88" s="34"/>
      <c r="Q88" s="34"/>
      <c r="R88" s="124" t="n">
        <f aca="false">Q88-P88</f>
        <v>0</v>
      </c>
    </row>
    <row collapsed="false" customFormat="false" customHeight="false" hidden="false" ht="14.25" outlineLevel="0" r="89">
      <c r="A89" s="23"/>
      <c r="B89" s="23"/>
      <c r="C89" s="122" t="str">
        <f aca="false">IFERROR(VLOOKUP($A89,Cadastro!$A$3:$F$11,2,0),"-")</f>
        <v>-</v>
      </c>
      <c r="D89" s="25" t="n">
        <f aca="false">IFERROR(VLOOKUP($A89,Cadastro!$A$3:$F$11,3,0),"-")</f>
        <v>0</v>
      </c>
      <c r="E89" s="25" t="n">
        <f aca="false">IFERROR(VLOOKUP($A89,Cadastro!$A$3:$F$11,4,0),"-")</f>
        <v>0</v>
      </c>
      <c r="F89" s="26" t="n">
        <f aca="false">IFERROR(VLOOKUP($A89,Cadastro!$A$3:$F$11,5,0),"-")</f>
        <v>0</v>
      </c>
      <c r="G89" s="27"/>
      <c r="H89" s="28"/>
      <c r="I89" s="29"/>
      <c r="J89" s="30"/>
      <c r="K89" s="35"/>
      <c r="L89" s="32"/>
      <c r="M89" s="33"/>
      <c r="N89" s="33"/>
      <c r="O89" s="123" t="n">
        <f aca="false">N89-M89</f>
        <v>0</v>
      </c>
      <c r="P89" s="34"/>
      <c r="Q89" s="34"/>
      <c r="R89" s="124" t="n">
        <f aca="false">Q89-P89</f>
        <v>0</v>
      </c>
    </row>
    <row collapsed="false" customFormat="false" customHeight="false" hidden="false" ht="14.25" outlineLevel="0" r="90">
      <c r="A90" s="23"/>
      <c r="B90" s="23"/>
      <c r="C90" s="122" t="str">
        <f aca="false">IFERROR(VLOOKUP($A90,Cadastro!$A$3:$F$11,2,0),"-")</f>
        <v>-</v>
      </c>
      <c r="D90" s="25" t="n">
        <f aca="false">IFERROR(VLOOKUP($A90,Cadastro!$A$3:$F$11,3,0),"-")</f>
        <v>0</v>
      </c>
      <c r="E90" s="25" t="n">
        <f aca="false">IFERROR(VLOOKUP($A90,Cadastro!$A$3:$F$11,4,0),"-")</f>
        <v>0</v>
      </c>
      <c r="F90" s="26" t="n">
        <f aca="false">IFERROR(VLOOKUP($A90,Cadastro!$A$3:$F$11,5,0),"-")</f>
        <v>0</v>
      </c>
      <c r="G90" s="27"/>
      <c r="H90" s="28"/>
      <c r="I90" s="29"/>
      <c r="J90" s="30"/>
      <c r="K90" s="35"/>
      <c r="L90" s="32"/>
      <c r="M90" s="33"/>
      <c r="N90" s="33"/>
      <c r="O90" s="123" t="n">
        <f aca="false">N90-M90</f>
        <v>0</v>
      </c>
      <c r="P90" s="34"/>
      <c r="Q90" s="34"/>
      <c r="R90" s="124" t="n">
        <f aca="false">Q90-P90</f>
        <v>0</v>
      </c>
    </row>
    <row collapsed="false" customFormat="false" customHeight="false" hidden="false" ht="14.25" outlineLevel="0" r="91">
      <c r="A91" s="23"/>
      <c r="B91" s="23"/>
      <c r="C91" s="122" t="str">
        <f aca="false">IFERROR(VLOOKUP($A91,Cadastro!$A$3:$F$11,2,0),"-")</f>
        <v>-</v>
      </c>
      <c r="D91" s="25" t="n">
        <f aca="false">IFERROR(VLOOKUP($A91,Cadastro!$A$3:$F$11,3,0),"-")</f>
        <v>0</v>
      </c>
      <c r="E91" s="25" t="n">
        <f aca="false">IFERROR(VLOOKUP($A91,Cadastro!$A$3:$F$11,4,0),"-")</f>
        <v>0</v>
      </c>
      <c r="F91" s="26" t="n">
        <f aca="false">IFERROR(VLOOKUP($A91,Cadastro!$A$3:$F$11,5,0),"-")</f>
        <v>0</v>
      </c>
      <c r="G91" s="27"/>
      <c r="H91" s="28"/>
      <c r="I91" s="29"/>
      <c r="J91" s="30"/>
      <c r="K91" s="35"/>
      <c r="L91" s="32"/>
      <c r="M91" s="33"/>
      <c r="N91" s="33"/>
      <c r="O91" s="123" t="n">
        <f aca="false">N91-M91</f>
        <v>0</v>
      </c>
      <c r="P91" s="34"/>
      <c r="Q91" s="34"/>
      <c r="R91" s="124" t="n">
        <f aca="false">Q91-P91</f>
        <v>0</v>
      </c>
    </row>
    <row collapsed="false" customFormat="false" customHeight="false" hidden="false" ht="14.25" outlineLevel="0" r="92">
      <c r="A92" s="23"/>
      <c r="B92" s="23"/>
      <c r="C92" s="122" t="str">
        <f aca="false">IFERROR(VLOOKUP($A92,Cadastro!$A$3:$F$11,2,0),"-")</f>
        <v>-</v>
      </c>
      <c r="D92" s="25" t="n">
        <f aca="false">IFERROR(VLOOKUP($A92,Cadastro!$A$3:$F$11,3,0),"-")</f>
        <v>0</v>
      </c>
      <c r="E92" s="25" t="n">
        <f aca="false">IFERROR(VLOOKUP($A92,Cadastro!$A$3:$F$11,4,0),"-")</f>
        <v>0</v>
      </c>
      <c r="F92" s="26" t="n">
        <f aca="false">IFERROR(VLOOKUP($A92,Cadastro!$A$3:$F$11,5,0),"-")</f>
        <v>0</v>
      </c>
      <c r="G92" s="27"/>
      <c r="H92" s="28"/>
      <c r="I92" s="29"/>
      <c r="J92" s="30"/>
      <c r="K92" s="35"/>
      <c r="L92" s="32"/>
      <c r="M92" s="33"/>
      <c r="N92" s="33"/>
      <c r="O92" s="123" t="n">
        <f aca="false">N92-M92</f>
        <v>0</v>
      </c>
      <c r="P92" s="34"/>
      <c r="Q92" s="34"/>
      <c r="R92" s="124" t="n">
        <f aca="false">Q92-P92</f>
        <v>0</v>
      </c>
    </row>
    <row collapsed="false" customFormat="false" customHeight="false" hidden="false" ht="14.25" outlineLevel="0" r="93">
      <c r="A93" s="23"/>
      <c r="B93" s="23"/>
      <c r="C93" s="122" t="str">
        <f aca="false">IFERROR(VLOOKUP($A93,Cadastro!$A$3:$F$11,2,0),"-")</f>
        <v>-</v>
      </c>
      <c r="D93" s="25" t="n">
        <f aca="false">IFERROR(VLOOKUP($A93,Cadastro!$A$3:$F$11,3,0),"-")</f>
        <v>0</v>
      </c>
      <c r="E93" s="25" t="n">
        <f aca="false">IFERROR(VLOOKUP($A93,Cadastro!$A$3:$F$11,4,0),"-")</f>
        <v>0</v>
      </c>
      <c r="F93" s="26" t="n">
        <f aca="false">IFERROR(VLOOKUP($A93,Cadastro!$A$3:$F$11,5,0),"-")</f>
        <v>0</v>
      </c>
      <c r="G93" s="27"/>
      <c r="H93" s="28"/>
      <c r="I93" s="29"/>
      <c r="J93" s="30"/>
      <c r="K93" s="35"/>
      <c r="L93" s="32"/>
      <c r="M93" s="33"/>
      <c r="N93" s="33"/>
      <c r="O93" s="123" t="n">
        <f aca="false">N93-M93</f>
        <v>0</v>
      </c>
      <c r="P93" s="34"/>
      <c r="Q93" s="34"/>
      <c r="R93" s="124" t="n">
        <f aca="false">Q93-P93</f>
        <v>0</v>
      </c>
    </row>
    <row collapsed="false" customFormat="false" customHeight="false" hidden="false" ht="14.25" outlineLevel="0" r="94">
      <c r="A94" s="23"/>
      <c r="B94" s="23"/>
      <c r="C94" s="122" t="str">
        <f aca="false">IFERROR(VLOOKUP($A94,Cadastro!$A$3:$F$11,2,0),"-")</f>
        <v>-</v>
      </c>
      <c r="D94" s="25" t="n">
        <f aca="false">IFERROR(VLOOKUP($A94,Cadastro!$A$3:$F$11,3,0),"-")</f>
        <v>0</v>
      </c>
      <c r="E94" s="25" t="n">
        <f aca="false">IFERROR(VLOOKUP($A94,Cadastro!$A$3:$F$11,4,0),"-")</f>
        <v>0</v>
      </c>
      <c r="F94" s="26" t="n">
        <f aca="false">IFERROR(VLOOKUP($A94,Cadastro!$A$3:$F$11,5,0),"-")</f>
        <v>0</v>
      </c>
      <c r="G94" s="27"/>
      <c r="H94" s="28"/>
      <c r="I94" s="29"/>
      <c r="J94" s="30"/>
      <c r="K94" s="35"/>
      <c r="L94" s="32"/>
      <c r="M94" s="33"/>
      <c r="N94" s="33"/>
      <c r="O94" s="123" t="n">
        <f aca="false">N94-M94</f>
        <v>0</v>
      </c>
      <c r="P94" s="34"/>
      <c r="Q94" s="34"/>
      <c r="R94" s="124" t="n">
        <f aca="false">Q94-P94</f>
        <v>0</v>
      </c>
    </row>
    <row collapsed="false" customFormat="false" customHeight="false" hidden="false" ht="14.25" outlineLevel="0" r="95">
      <c r="A95" s="23"/>
      <c r="B95" s="23"/>
      <c r="C95" s="122" t="str">
        <f aca="false">IFERROR(VLOOKUP($A95,Cadastro!$A$3:$F$11,2,0),"-")</f>
        <v>-</v>
      </c>
      <c r="D95" s="25" t="n">
        <f aca="false">IFERROR(VLOOKUP($A95,Cadastro!$A$3:$F$11,3,0),"-")</f>
        <v>0</v>
      </c>
      <c r="E95" s="25" t="n">
        <f aca="false">IFERROR(VLOOKUP($A95,Cadastro!$A$3:$F$11,4,0),"-")</f>
        <v>0</v>
      </c>
      <c r="F95" s="26" t="n">
        <f aca="false">IFERROR(VLOOKUP($A95,Cadastro!$A$3:$F$11,5,0),"-")</f>
        <v>0</v>
      </c>
      <c r="G95" s="27"/>
      <c r="H95" s="28"/>
      <c r="I95" s="29"/>
      <c r="J95" s="30"/>
      <c r="K95" s="35"/>
      <c r="L95" s="32"/>
      <c r="M95" s="33"/>
      <c r="N95" s="33"/>
      <c r="O95" s="123" t="n">
        <f aca="false">N95-M95</f>
        <v>0</v>
      </c>
      <c r="P95" s="34"/>
      <c r="Q95" s="34"/>
      <c r="R95" s="124" t="n">
        <f aca="false">Q95-P95</f>
        <v>0</v>
      </c>
    </row>
    <row collapsed="false" customFormat="false" customHeight="false" hidden="false" ht="14.25" outlineLevel="0" r="96">
      <c r="A96" s="23"/>
      <c r="B96" s="23"/>
      <c r="C96" s="122" t="str">
        <f aca="false">IFERROR(VLOOKUP($A96,Cadastro!$A$3:$F$11,2,0),"-")</f>
        <v>-</v>
      </c>
      <c r="D96" s="25" t="n">
        <f aca="false">IFERROR(VLOOKUP($A96,Cadastro!$A$3:$F$11,3,0),"-")</f>
        <v>0</v>
      </c>
      <c r="E96" s="25" t="n">
        <f aca="false">IFERROR(VLOOKUP($A96,Cadastro!$A$3:$F$11,4,0),"-")</f>
        <v>0</v>
      </c>
      <c r="F96" s="26" t="n">
        <f aca="false">IFERROR(VLOOKUP($A96,Cadastro!$A$3:$F$11,5,0),"-")</f>
        <v>0</v>
      </c>
      <c r="G96" s="27"/>
      <c r="H96" s="28"/>
      <c r="I96" s="29"/>
      <c r="J96" s="30"/>
      <c r="K96" s="35"/>
      <c r="L96" s="32"/>
      <c r="M96" s="33"/>
      <c r="N96" s="33"/>
      <c r="O96" s="123" t="n">
        <f aca="false">N96-M96</f>
        <v>0</v>
      </c>
      <c r="P96" s="34"/>
      <c r="Q96" s="34"/>
      <c r="R96" s="124" t="n">
        <f aca="false">Q96-P96</f>
        <v>0</v>
      </c>
    </row>
    <row collapsed="false" customFormat="false" customHeight="false" hidden="false" ht="14.25" outlineLevel="0" r="97">
      <c r="A97" s="23"/>
      <c r="B97" s="23"/>
      <c r="C97" s="122" t="str">
        <f aca="false">IFERROR(VLOOKUP($A97,Cadastro!$A$3:$F$11,2,0),"-")</f>
        <v>-</v>
      </c>
      <c r="D97" s="25" t="n">
        <f aca="false">IFERROR(VLOOKUP($A97,Cadastro!$A$3:$F$11,3,0),"-")</f>
        <v>0</v>
      </c>
      <c r="E97" s="25" t="n">
        <f aca="false">IFERROR(VLOOKUP($A97,Cadastro!$A$3:$F$11,4,0),"-")</f>
        <v>0</v>
      </c>
      <c r="F97" s="26" t="n">
        <f aca="false">IFERROR(VLOOKUP($A97,Cadastro!$A$3:$F$11,5,0),"-")</f>
        <v>0</v>
      </c>
      <c r="G97" s="27"/>
      <c r="H97" s="28"/>
      <c r="I97" s="29"/>
      <c r="J97" s="30"/>
      <c r="K97" s="35"/>
      <c r="L97" s="32"/>
      <c r="M97" s="33"/>
      <c r="N97" s="33"/>
      <c r="O97" s="123" t="n">
        <f aca="false">N97-M97</f>
        <v>0</v>
      </c>
      <c r="P97" s="34"/>
      <c r="Q97" s="34"/>
      <c r="R97" s="124" t="n">
        <f aca="false">Q97-P97</f>
        <v>0</v>
      </c>
    </row>
    <row collapsed="false" customFormat="false" customHeight="false" hidden="false" ht="14.25" outlineLevel="0" r="98">
      <c r="A98" s="23"/>
      <c r="B98" s="23"/>
      <c r="C98" s="122" t="str">
        <f aca="false">IFERROR(VLOOKUP($A98,Cadastro!$A$3:$F$11,2,0),"-")</f>
        <v>-</v>
      </c>
      <c r="D98" s="25" t="n">
        <f aca="false">IFERROR(VLOOKUP($A98,Cadastro!$A$3:$F$11,3,0),"-")</f>
        <v>0</v>
      </c>
      <c r="E98" s="25" t="n">
        <f aca="false">IFERROR(VLOOKUP($A98,Cadastro!$A$3:$F$11,4,0),"-")</f>
        <v>0</v>
      </c>
      <c r="F98" s="26" t="n">
        <f aca="false">IFERROR(VLOOKUP($A98,Cadastro!$A$3:$F$11,5,0),"-")</f>
        <v>0</v>
      </c>
      <c r="G98" s="27"/>
      <c r="H98" s="28"/>
      <c r="I98" s="29"/>
      <c r="J98" s="30"/>
      <c r="K98" s="35"/>
      <c r="L98" s="32"/>
      <c r="M98" s="33"/>
      <c r="N98" s="33"/>
      <c r="O98" s="123" t="n">
        <f aca="false">N98-M98</f>
        <v>0</v>
      </c>
      <c r="P98" s="34"/>
      <c r="Q98" s="34"/>
      <c r="R98" s="124" t="n">
        <f aca="false">Q98-P98</f>
        <v>0</v>
      </c>
    </row>
    <row collapsed="false" customFormat="false" customHeight="false" hidden="false" ht="14.25" outlineLevel="0" r="99">
      <c r="A99" s="23"/>
      <c r="B99" s="23"/>
      <c r="C99" s="122" t="str">
        <f aca="false">IFERROR(VLOOKUP($A99,Cadastro!$A$3:$F$11,2,0),"-")</f>
        <v>-</v>
      </c>
      <c r="D99" s="25" t="n">
        <f aca="false">IFERROR(VLOOKUP($A99,Cadastro!$A$3:$F$11,3,0),"-")</f>
        <v>0</v>
      </c>
      <c r="E99" s="25" t="n">
        <f aca="false">IFERROR(VLOOKUP($A99,Cadastro!$A$3:$F$11,4,0),"-")</f>
        <v>0</v>
      </c>
      <c r="F99" s="26" t="n">
        <f aca="false">IFERROR(VLOOKUP($A99,Cadastro!$A$3:$F$11,5,0),"-")</f>
        <v>0</v>
      </c>
      <c r="G99" s="27"/>
      <c r="H99" s="28"/>
      <c r="I99" s="29"/>
      <c r="J99" s="30"/>
      <c r="K99" s="35"/>
      <c r="L99" s="32"/>
      <c r="M99" s="33"/>
      <c r="N99" s="33"/>
      <c r="O99" s="123" t="n">
        <f aca="false">N99-M99</f>
        <v>0</v>
      </c>
      <c r="P99" s="34"/>
      <c r="Q99" s="34"/>
      <c r="R99" s="124" t="n">
        <f aca="false">Q99-P99</f>
        <v>0</v>
      </c>
    </row>
    <row collapsed="false" customFormat="false" customHeight="false" hidden="false" ht="14.25" outlineLevel="0" r="100">
      <c r="A100" s="23"/>
      <c r="B100" s="23"/>
      <c r="C100" s="122" t="str">
        <f aca="false">IFERROR(VLOOKUP($A100,Cadastro!$A$3:$F$11,2,0),"-")</f>
        <v>-</v>
      </c>
      <c r="D100" s="25" t="n">
        <f aca="false">IFERROR(VLOOKUP($A100,Cadastro!$A$3:$F$11,3,0),"-")</f>
        <v>0</v>
      </c>
      <c r="E100" s="25" t="n">
        <f aca="false">IFERROR(VLOOKUP($A100,Cadastro!$A$3:$F$11,4,0),"-")</f>
        <v>0</v>
      </c>
      <c r="F100" s="26" t="n">
        <f aca="false">IFERROR(VLOOKUP($A100,Cadastro!$A$3:$F$11,5,0),"-")</f>
        <v>0</v>
      </c>
      <c r="G100" s="27"/>
      <c r="H100" s="28"/>
      <c r="I100" s="29"/>
      <c r="J100" s="30"/>
      <c r="K100" s="35"/>
      <c r="L100" s="32"/>
      <c r="M100" s="33"/>
      <c r="N100" s="33"/>
      <c r="O100" s="123" t="n">
        <f aca="false">N100-M100</f>
        <v>0</v>
      </c>
      <c r="P100" s="34"/>
      <c r="Q100" s="34"/>
      <c r="R100" s="124" t="n">
        <f aca="false">Q100-P100</f>
        <v>0</v>
      </c>
    </row>
    <row collapsed="false" customFormat="false" customHeight="false" hidden="false" ht="14.25" outlineLevel="0" r="101">
      <c r="A101" s="23"/>
      <c r="B101" s="23"/>
      <c r="C101" s="122" t="str">
        <f aca="false">IFERROR(VLOOKUP($A101,Cadastro!$A$3:$F$11,2,0),"-")</f>
        <v>-</v>
      </c>
      <c r="D101" s="25" t="n">
        <f aca="false">IFERROR(VLOOKUP($A101,Cadastro!$A$3:$F$11,3,0),"-")</f>
        <v>0</v>
      </c>
      <c r="E101" s="25" t="n">
        <f aca="false">IFERROR(VLOOKUP($A101,Cadastro!$A$3:$F$11,4,0),"-")</f>
        <v>0</v>
      </c>
      <c r="F101" s="26" t="n">
        <f aca="false">IFERROR(VLOOKUP($A101,Cadastro!$A$3:$F$11,5,0),"-")</f>
        <v>0</v>
      </c>
      <c r="G101" s="27"/>
      <c r="H101" s="28"/>
      <c r="I101" s="29"/>
      <c r="J101" s="30"/>
      <c r="K101" s="35"/>
      <c r="L101" s="32"/>
      <c r="M101" s="33"/>
      <c r="N101" s="33"/>
      <c r="O101" s="123" t="n">
        <f aca="false">N101-M101</f>
        <v>0</v>
      </c>
      <c r="P101" s="34"/>
      <c r="Q101" s="34"/>
      <c r="R101" s="124" t="n">
        <f aca="false">Q101-P101</f>
        <v>0</v>
      </c>
    </row>
    <row collapsed="false" customFormat="false" customHeight="false" hidden="false" ht="14.25" outlineLevel="0" r="102">
      <c r="A102" s="23"/>
      <c r="B102" s="23"/>
      <c r="C102" s="122" t="str">
        <f aca="false">IFERROR(VLOOKUP($A102,Cadastro!$A$3:$F$11,2,0),"-")</f>
        <v>-</v>
      </c>
      <c r="D102" s="25" t="n">
        <f aca="false">IFERROR(VLOOKUP($A102,Cadastro!$A$3:$F$11,3,0),"-")</f>
        <v>0</v>
      </c>
      <c r="E102" s="25" t="n">
        <f aca="false">IFERROR(VLOOKUP($A102,Cadastro!$A$3:$F$11,4,0),"-")</f>
        <v>0</v>
      </c>
      <c r="F102" s="26" t="n">
        <f aca="false">IFERROR(VLOOKUP($A102,Cadastro!$A$3:$F$11,5,0),"-")</f>
        <v>0</v>
      </c>
      <c r="G102" s="27"/>
      <c r="H102" s="28"/>
      <c r="I102" s="29"/>
      <c r="J102" s="30"/>
      <c r="K102" s="35"/>
      <c r="L102" s="32"/>
      <c r="M102" s="33"/>
      <c r="N102" s="33"/>
      <c r="O102" s="123" t="n">
        <f aca="false">N102-M102</f>
        <v>0</v>
      </c>
      <c r="P102" s="34"/>
      <c r="Q102" s="34"/>
      <c r="R102" s="124" t="n">
        <f aca="false">Q102-P102</f>
        <v>0</v>
      </c>
    </row>
    <row collapsed="false" customFormat="false" customHeight="false" hidden="false" ht="14.25" outlineLevel="0" r="103">
      <c r="A103" s="23"/>
      <c r="B103" s="23"/>
      <c r="C103" s="122" t="str">
        <f aca="false">IFERROR(VLOOKUP($A103,Cadastro!$A$3:$F$11,2,0),"-")</f>
        <v>-</v>
      </c>
      <c r="D103" s="25" t="n">
        <f aca="false">IFERROR(VLOOKUP($A103,Cadastro!$A$3:$F$11,3,0),"-")</f>
        <v>0</v>
      </c>
      <c r="E103" s="25" t="n">
        <f aca="false">IFERROR(VLOOKUP($A103,Cadastro!$A$3:$F$11,4,0),"-")</f>
        <v>0</v>
      </c>
      <c r="F103" s="26" t="n">
        <f aca="false">IFERROR(VLOOKUP($A103,Cadastro!$A$3:$F$11,5,0),"-")</f>
        <v>0</v>
      </c>
      <c r="G103" s="27"/>
      <c r="H103" s="28"/>
      <c r="I103" s="29"/>
      <c r="J103" s="30"/>
      <c r="K103" s="35"/>
      <c r="L103" s="32"/>
      <c r="M103" s="33"/>
      <c r="N103" s="33"/>
      <c r="O103" s="123" t="n">
        <f aca="false">N103-M103</f>
        <v>0</v>
      </c>
      <c r="P103" s="34"/>
      <c r="Q103" s="34"/>
      <c r="R103" s="124" t="n">
        <f aca="false">Q103-P103</f>
        <v>0</v>
      </c>
    </row>
    <row collapsed="false" customFormat="false" customHeight="false" hidden="false" ht="14.25" outlineLevel="0" r="104">
      <c r="A104" s="23"/>
      <c r="B104" s="23"/>
      <c r="C104" s="122" t="str">
        <f aca="false">IFERROR(VLOOKUP($A104,Cadastro!$A$3:$F$11,2,0),"-")</f>
        <v>-</v>
      </c>
      <c r="D104" s="25" t="n">
        <f aca="false">IFERROR(VLOOKUP($A104,Cadastro!$A$3:$F$11,3,0),"-")</f>
        <v>0</v>
      </c>
      <c r="E104" s="25" t="n">
        <f aca="false">IFERROR(VLOOKUP($A104,Cadastro!$A$3:$F$11,4,0),"-")</f>
        <v>0</v>
      </c>
      <c r="F104" s="26" t="n">
        <f aca="false">IFERROR(VLOOKUP($A104,Cadastro!$A$3:$F$11,5,0),"-")</f>
        <v>0</v>
      </c>
      <c r="G104" s="27"/>
      <c r="H104" s="28"/>
      <c r="I104" s="29"/>
      <c r="J104" s="30"/>
      <c r="K104" s="35"/>
      <c r="L104" s="32"/>
      <c r="M104" s="33"/>
      <c r="N104" s="33"/>
      <c r="O104" s="123" t="n">
        <f aca="false">N104-M104</f>
        <v>0</v>
      </c>
      <c r="P104" s="34"/>
      <c r="Q104" s="34"/>
      <c r="R104" s="124" t="n">
        <f aca="false">Q104-P104</f>
        <v>0</v>
      </c>
    </row>
    <row collapsed="false" customFormat="false" customHeight="false" hidden="false" ht="14.25" outlineLevel="0" r="105">
      <c r="A105" s="23"/>
      <c r="B105" s="23"/>
      <c r="C105" s="122" t="str">
        <f aca="false">IFERROR(VLOOKUP($A105,Cadastro!$A$3:$F$11,2,0),"-")</f>
        <v>-</v>
      </c>
      <c r="D105" s="25" t="n">
        <f aca="false">IFERROR(VLOOKUP($A105,Cadastro!$A$3:$F$11,3,0),"-")</f>
        <v>0</v>
      </c>
      <c r="E105" s="25" t="n">
        <f aca="false">IFERROR(VLOOKUP($A105,Cadastro!$A$3:$F$11,4,0),"-")</f>
        <v>0</v>
      </c>
      <c r="F105" s="26" t="n">
        <f aca="false">IFERROR(VLOOKUP($A105,Cadastro!$A$3:$F$11,5,0),"-")</f>
        <v>0</v>
      </c>
      <c r="G105" s="27"/>
      <c r="H105" s="28"/>
      <c r="I105" s="29"/>
      <c r="J105" s="30"/>
      <c r="K105" s="35"/>
      <c r="L105" s="32"/>
      <c r="M105" s="33"/>
      <c r="N105" s="33"/>
      <c r="O105" s="123" t="n">
        <f aca="false">N105-M105</f>
        <v>0</v>
      </c>
      <c r="P105" s="34"/>
      <c r="Q105" s="34"/>
      <c r="R105" s="124" t="n">
        <f aca="false">Q105-P105</f>
        <v>0</v>
      </c>
    </row>
    <row collapsed="false" customFormat="false" customHeight="false" hidden="false" ht="14.25" outlineLevel="0" r="106">
      <c r="A106" s="23"/>
      <c r="B106" s="23"/>
      <c r="C106" s="122" t="str">
        <f aca="false">IFERROR(VLOOKUP($A106,Cadastro!$A$3:$F$11,2,0),"-")</f>
        <v>-</v>
      </c>
      <c r="D106" s="25" t="n">
        <f aca="false">IFERROR(VLOOKUP($A106,Cadastro!$A$3:$F$11,3,0),"-")</f>
        <v>0</v>
      </c>
      <c r="E106" s="25" t="n">
        <f aca="false">IFERROR(VLOOKUP($A106,Cadastro!$A$3:$F$11,4,0),"-")</f>
        <v>0</v>
      </c>
      <c r="F106" s="26" t="n">
        <f aca="false">IFERROR(VLOOKUP($A106,Cadastro!$A$3:$F$11,5,0),"-")</f>
        <v>0</v>
      </c>
      <c r="G106" s="27"/>
      <c r="H106" s="28"/>
      <c r="I106" s="29"/>
      <c r="J106" s="30"/>
      <c r="K106" s="35"/>
      <c r="L106" s="32"/>
      <c r="M106" s="33"/>
      <c r="N106" s="33"/>
      <c r="O106" s="123" t="n">
        <f aca="false">N106-M106</f>
        <v>0</v>
      </c>
      <c r="P106" s="34"/>
      <c r="Q106" s="34"/>
      <c r="R106" s="124" t="n">
        <f aca="false">Q106-P106</f>
        <v>0</v>
      </c>
    </row>
    <row collapsed="false" customFormat="false" customHeight="false" hidden="false" ht="14.25" outlineLevel="0" r="107">
      <c r="A107" s="23"/>
      <c r="B107" s="23"/>
      <c r="C107" s="122" t="str">
        <f aca="false">IFERROR(VLOOKUP($A107,Cadastro!$A$3:$F$11,2,0),"-")</f>
        <v>-</v>
      </c>
      <c r="D107" s="25" t="n">
        <f aca="false">IFERROR(VLOOKUP($A107,Cadastro!$A$3:$F$11,3,0),"-")</f>
        <v>0</v>
      </c>
      <c r="E107" s="25" t="n">
        <f aca="false">IFERROR(VLOOKUP($A107,Cadastro!$A$3:$F$11,4,0),"-")</f>
        <v>0</v>
      </c>
      <c r="F107" s="26" t="n">
        <f aca="false">IFERROR(VLOOKUP($A107,Cadastro!$A$3:$F$11,5,0),"-")</f>
        <v>0</v>
      </c>
      <c r="G107" s="27"/>
      <c r="H107" s="28"/>
      <c r="I107" s="29"/>
      <c r="J107" s="30"/>
      <c r="K107" s="35"/>
      <c r="L107" s="32"/>
      <c r="M107" s="33"/>
      <c r="N107" s="33"/>
      <c r="O107" s="123" t="n">
        <f aca="false">N107-M107</f>
        <v>0</v>
      </c>
      <c r="P107" s="34"/>
      <c r="Q107" s="34"/>
      <c r="R107" s="124" t="n">
        <f aca="false">Q107-P107</f>
        <v>0</v>
      </c>
    </row>
    <row collapsed="false" customFormat="false" customHeight="false" hidden="false" ht="14.25" outlineLevel="0" r="108">
      <c r="A108" s="23"/>
      <c r="B108" s="23"/>
      <c r="C108" s="122" t="str">
        <f aca="false">IFERROR(VLOOKUP($A108,Cadastro!$A$3:$F$11,2,0),"-")</f>
        <v>-</v>
      </c>
      <c r="D108" s="25" t="n">
        <f aca="false">IFERROR(VLOOKUP($A108,Cadastro!$A$3:$F$11,3,0),"-")</f>
        <v>0</v>
      </c>
      <c r="E108" s="25" t="n">
        <f aca="false">IFERROR(VLOOKUP($A108,Cadastro!$A$3:$F$11,4,0),"-")</f>
        <v>0</v>
      </c>
      <c r="F108" s="26" t="n">
        <f aca="false">IFERROR(VLOOKUP($A108,Cadastro!$A$3:$F$11,5,0),"-")</f>
        <v>0</v>
      </c>
      <c r="G108" s="27"/>
      <c r="H108" s="28"/>
      <c r="I108" s="29"/>
      <c r="J108" s="30"/>
      <c r="K108" s="36"/>
      <c r="L108" s="32"/>
      <c r="M108" s="33"/>
      <c r="N108" s="33"/>
      <c r="O108" s="123" t="n">
        <f aca="false">N108-M108</f>
        <v>0</v>
      </c>
      <c r="P108" s="34"/>
      <c r="Q108" s="34"/>
      <c r="R108" s="124" t="n">
        <f aca="false">Q108-P108</f>
        <v>0</v>
      </c>
    </row>
    <row collapsed="false" customFormat="false" customHeight="false" hidden="false" ht="14.25" outlineLevel="0" r="109">
      <c r="A109" s="23"/>
      <c r="B109" s="23"/>
      <c r="C109" s="122" t="str">
        <f aca="false">IFERROR(VLOOKUP($A109,Cadastro!$A$3:$F$11,2,0),"-")</f>
        <v>-</v>
      </c>
      <c r="D109" s="25" t="n">
        <f aca="false">IFERROR(VLOOKUP($A109,Cadastro!$A$3:$F$11,3,0),"-")</f>
        <v>0</v>
      </c>
      <c r="E109" s="25" t="n">
        <f aca="false">IFERROR(VLOOKUP($A109,Cadastro!$A$3:$F$11,4,0),"-")</f>
        <v>0</v>
      </c>
      <c r="F109" s="26" t="n">
        <f aca="false">IFERROR(VLOOKUP($A109,Cadastro!$A$3:$F$11,5,0),"-")</f>
        <v>0</v>
      </c>
      <c r="G109" s="27"/>
      <c r="H109" s="28"/>
      <c r="I109" s="29"/>
      <c r="J109" s="35"/>
      <c r="K109" s="35"/>
      <c r="L109" s="32"/>
      <c r="M109" s="33"/>
      <c r="N109" s="33"/>
      <c r="O109" s="123" t="n">
        <f aca="false">N109-M109</f>
        <v>0</v>
      </c>
      <c r="P109" s="34"/>
      <c r="Q109" s="34"/>
      <c r="R109" s="124" t="n">
        <f aca="false">Q109-P109</f>
        <v>0</v>
      </c>
    </row>
    <row collapsed="false" customFormat="false" customHeight="false" hidden="false" ht="14.25" outlineLevel="0" r="110">
      <c r="A110" s="23"/>
      <c r="B110" s="23"/>
      <c r="C110" s="122" t="str">
        <f aca="false">IFERROR(VLOOKUP($A110,Cadastro!$A$3:$F$11,2,0),"-")</f>
        <v>-</v>
      </c>
      <c r="D110" s="25" t="n">
        <f aca="false">IFERROR(VLOOKUP($A110,Cadastro!$A$3:$F$11,3,0),"-")</f>
        <v>0</v>
      </c>
      <c r="E110" s="25" t="n">
        <f aca="false">IFERROR(VLOOKUP($A110,Cadastro!$A$3:$F$11,4,0),"-")</f>
        <v>0</v>
      </c>
      <c r="F110" s="26" t="n">
        <f aca="false">IFERROR(VLOOKUP($A110,Cadastro!$A$3:$F$11,5,0),"-")</f>
        <v>0</v>
      </c>
      <c r="G110" s="27"/>
      <c r="H110" s="28"/>
      <c r="I110" s="29"/>
      <c r="J110" s="37"/>
      <c r="K110" s="35"/>
      <c r="L110" s="32"/>
      <c r="M110" s="33"/>
      <c r="N110" s="33"/>
      <c r="O110" s="123" t="n">
        <f aca="false">N110-M110</f>
        <v>0</v>
      </c>
      <c r="P110" s="34"/>
      <c r="Q110" s="34"/>
      <c r="R110" s="124" t="n">
        <f aca="false">Q110-P110</f>
        <v>0</v>
      </c>
    </row>
    <row collapsed="false" customFormat="false" customHeight="false" hidden="false" ht="14.25" outlineLevel="0" r="111">
      <c r="A111" s="23"/>
      <c r="B111" s="23"/>
      <c r="C111" s="122" t="str">
        <f aca="false">IFERROR(VLOOKUP($A111,Cadastro!$A$3:$F$11,2,0),"-")</f>
        <v>-</v>
      </c>
      <c r="D111" s="25" t="n">
        <f aca="false">IFERROR(VLOOKUP($A111,Cadastro!$A$3:$F$11,3,0),"-")</f>
        <v>0</v>
      </c>
      <c r="E111" s="25" t="n">
        <f aca="false">IFERROR(VLOOKUP($A111,Cadastro!$A$3:$F$11,4,0),"-")</f>
        <v>0</v>
      </c>
      <c r="F111" s="26" t="n">
        <f aca="false">IFERROR(VLOOKUP($A111,Cadastro!$A$3:$F$11,5,0),"-")</f>
        <v>0</v>
      </c>
      <c r="G111" s="27"/>
      <c r="H111" s="28"/>
      <c r="I111" s="29"/>
      <c r="J111" s="37"/>
      <c r="K111" s="35"/>
      <c r="L111" s="32"/>
      <c r="M111" s="33"/>
      <c r="N111" s="33"/>
      <c r="O111" s="123" t="n">
        <f aca="false">N111-M111</f>
        <v>0</v>
      </c>
      <c r="P111" s="34"/>
      <c r="Q111" s="34"/>
      <c r="R111" s="124" t="n">
        <f aca="false">Q111-P111</f>
        <v>0</v>
      </c>
    </row>
    <row collapsed="false" customFormat="false" customHeight="false" hidden="false" ht="14.25" outlineLevel="0" r="112">
      <c r="A112" s="23"/>
      <c r="B112" s="23"/>
      <c r="C112" s="122" t="str">
        <f aca="false">IFERROR(VLOOKUP($A112,Cadastro!$A$3:$F$11,2,0),"-")</f>
        <v>-</v>
      </c>
      <c r="D112" s="25" t="n">
        <f aca="false">IFERROR(VLOOKUP($A112,Cadastro!$A$3:$F$11,3,0),"-")</f>
        <v>0</v>
      </c>
      <c r="E112" s="25" t="n">
        <f aca="false">IFERROR(VLOOKUP($A112,Cadastro!$A$3:$F$11,4,0),"-")</f>
        <v>0</v>
      </c>
      <c r="F112" s="26" t="n">
        <f aca="false">IFERROR(VLOOKUP($A112,Cadastro!$A$3:$F$11,5,0),"-")</f>
        <v>0</v>
      </c>
      <c r="G112" s="27"/>
      <c r="H112" s="28"/>
      <c r="I112" s="29"/>
      <c r="J112" s="37"/>
      <c r="K112" s="35"/>
      <c r="L112" s="32"/>
      <c r="M112" s="33"/>
      <c r="N112" s="33"/>
      <c r="O112" s="123" t="n">
        <f aca="false">N112-M112</f>
        <v>0</v>
      </c>
      <c r="P112" s="34"/>
      <c r="Q112" s="34"/>
      <c r="R112" s="124" t="n">
        <f aca="false">Q112-P112</f>
        <v>0</v>
      </c>
    </row>
    <row collapsed="false" customFormat="false" customHeight="false" hidden="false" ht="14.25" outlineLevel="0" r="113">
      <c r="A113" s="23"/>
      <c r="B113" s="23"/>
      <c r="C113" s="122" t="str">
        <f aca="false">IFERROR(VLOOKUP($A113,Cadastro!$A$3:$F$11,2,0),"-")</f>
        <v>-</v>
      </c>
      <c r="D113" s="25" t="n">
        <f aca="false">IFERROR(VLOOKUP($A113,Cadastro!$A$3:$F$11,3,0),"-")</f>
        <v>0</v>
      </c>
      <c r="E113" s="25" t="n">
        <f aca="false">IFERROR(VLOOKUP($A113,Cadastro!$A$3:$F$11,4,0),"-")</f>
        <v>0</v>
      </c>
      <c r="F113" s="26" t="n">
        <f aca="false">IFERROR(VLOOKUP($A113,Cadastro!$A$3:$F$11,5,0),"-")</f>
        <v>0</v>
      </c>
      <c r="G113" s="27"/>
      <c r="H113" s="28"/>
      <c r="I113" s="29"/>
      <c r="J113" s="37"/>
      <c r="K113" s="35"/>
      <c r="L113" s="32"/>
      <c r="M113" s="33"/>
      <c r="N113" s="33"/>
      <c r="O113" s="123" t="n">
        <f aca="false">N113-M113</f>
        <v>0</v>
      </c>
      <c r="P113" s="34"/>
      <c r="Q113" s="34"/>
      <c r="R113" s="124" t="n">
        <f aca="false">Q113-P113</f>
        <v>0</v>
      </c>
    </row>
    <row collapsed="false" customFormat="false" customHeight="false" hidden="false" ht="14.25" outlineLevel="0" r="114">
      <c r="A114" s="23"/>
      <c r="B114" s="23"/>
      <c r="C114" s="122" t="str">
        <f aca="false">IFERROR(VLOOKUP($A114,Cadastro!$A$3:$F$11,2,0),"-")</f>
        <v>-</v>
      </c>
      <c r="D114" s="25" t="n">
        <f aca="false">IFERROR(VLOOKUP($A114,Cadastro!$A$3:$F$11,3,0),"-")</f>
        <v>0</v>
      </c>
      <c r="E114" s="25" t="n">
        <f aca="false">IFERROR(VLOOKUP($A114,Cadastro!$A$3:$F$11,4,0),"-")</f>
        <v>0</v>
      </c>
      <c r="F114" s="26" t="n">
        <f aca="false">IFERROR(VLOOKUP($A114,Cadastro!$A$3:$F$11,5,0),"-")</f>
        <v>0</v>
      </c>
      <c r="G114" s="27"/>
      <c r="H114" s="28"/>
      <c r="I114" s="29"/>
      <c r="J114" s="37"/>
      <c r="K114" s="35"/>
      <c r="L114" s="32"/>
      <c r="M114" s="33"/>
      <c r="N114" s="33"/>
      <c r="O114" s="123" t="n">
        <f aca="false">N114-M114</f>
        <v>0</v>
      </c>
      <c r="P114" s="34"/>
      <c r="Q114" s="34"/>
      <c r="R114" s="124" t="n">
        <f aca="false">Q114-P114</f>
        <v>0</v>
      </c>
    </row>
    <row collapsed="false" customFormat="false" customHeight="false" hidden="false" ht="14.25" outlineLevel="0" r="115">
      <c r="A115" s="23"/>
      <c r="B115" s="23"/>
      <c r="C115" s="122" t="str">
        <f aca="false">IFERROR(VLOOKUP($A115,Cadastro!$A$3:$F$11,2,0),"-")</f>
        <v>-</v>
      </c>
      <c r="D115" s="25" t="n">
        <f aca="false">IFERROR(VLOOKUP($A115,Cadastro!$A$3:$F$11,3,0),"-")</f>
        <v>0</v>
      </c>
      <c r="E115" s="25" t="n">
        <f aca="false">IFERROR(VLOOKUP($A115,Cadastro!$A$3:$F$11,4,0),"-")</f>
        <v>0</v>
      </c>
      <c r="F115" s="26" t="n">
        <f aca="false">IFERROR(VLOOKUP($A115,Cadastro!$A$3:$F$11,5,0),"-")</f>
        <v>0</v>
      </c>
      <c r="G115" s="27"/>
      <c r="H115" s="28"/>
      <c r="I115" s="29"/>
      <c r="J115" s="37"/>
      <c r="K115" s="35"/>
      <c r="L115" s="32"/>
      <c r="M115" s="33"/>
      <c r="N115" s="33"/>
      <c r="O115" s="123" t="n">
        <f aca="false">N115-M115</f>
        <v>0</v>
      </c>
      <c r="P115" s="34"/>
      <c r="Q115" s="34"/>
      <c r="R115" s="124" t="n">
        <f aca="false">Q115-P115</f>
        <v>0</v>
      </c>
    </row>
    <row collapsed="false" customFormat="false" customHeight="false" hidden="false" ht="14.25" outlineLevel="0" r="116">
      <c r="A116" s="23"/>
      <c r="B116" s="23"/>
      <c r="C116" s="122" t="str">
        <f aca="false">IFERROR(VLOOKUP($A116,Cadastro!$A$3:$F$11,2,0),"-")</f>
        <v>-</v>
      </c>
      <c r="D116" s="25" t="n">
        <f aca="false">IFERROR(VLOOKUP($A116,Cadastro!$A$3:$F$11,3,0),"-")</f>
        <v>0</v>
      </c>
      <c r="E116" s="25" t="n">
        <f aca="false">IFERROR(VLOOKUP($A116,Cadastro!$A$3:$F$11,4,0),"-")</f>
        <v>0</v>
      </c>
      <c r="F116" s="26" t="n">
        <f aca="false">IFERROR(VLOOKUP($A116,Cadastro!$A$3:$F$11,5,0),"-")</f>
        <v>0</v>
      </c>
      <c r="G116" s="27"/>
      <c r="H116" s="28"/>
      <c r="I116" s="29"/>
      <c r="J116" s="37"/>
      <c r="K116" s="42"/>
      <c r="L116" s="32"/>
      <c r="M116" s="33"/>
      <c r="N116" s="33"/>
      <c r="O116" s="123" t="n">
        <f aca="false">N116-M116</f>
        <v>0</v>
      </c>
      <c r="P116" s="34"/>
      <c r="Q116" s="34"/>
      <c r="R116" s="124" t="n">
        <f aca="false">Q116-P116</f>
        <v>0</v>
      </c>
    </row>
    <row collapsed="false" customFormat="false" customHeight="false" hidden="false" ht="14.25" outlineLevel="0" r="117">
      <c r="A117" s="23"/>
      <c r="B117" s="23"/>
      <c r="C117" s="122" t="str">
        <f aca="false">IFERROR(VLOOKUP($A117,Cadastro!$A$3:$F$11,2,0),"-")</f>
        <v>-</v>
      </c>
      <c r="D117" s="25" t="n">
        <f aca="false">IFERROR(VLOOKUP($A117,Cadastro!$A$3:$F$11,3,0),"-")</f>
        <v>0</v>
      </c>
      <c r="E117" s="25" t="n">
        <f aca="false">IFERROR(VLOOKUP($A117,Cadastro!$A$3:$F$11,4,0),"-")</f>
        <v>0</v>
      </c>
      <c r="F117" s="26" t="n">
        <f aca="false">IFERROR(VLOOKUP($A117,Cadastro!$A$3:$F$11,5,0),"-")</f>
        <v>0</v>
      </c>
      <c r="G117" s="27"/>
      <c r="H117" s="28"/>
      <c r="I117" s="29"/>
      <c r="J117" s="37"/>
      <c r="K117" s="35"/>
      <c r="L117" s="32"/>
      <c r="M117" s="33"/>
      <c r="N117" s="33"/>
      <c r="O117" s="123" t="n">
        <f aca="false">N117-M117</f>
        <v>0</v>
      </c>
      <c r="P117" s="34"/>
      <c r="Q117" s="34"/>
      <c r="R117" s="124" t="n">
        <f aca="false">Q117-P117</f>
        <v>0</v>
      </c>
    </row>
    <row collapsed="false" customFormat="false" customHeight="false" hidden="false" ht="14.25" outlineLevel="0" r="118">
      <c r="A118" s="23"/>
      <c r="B118" s="23"/>
      <c r="C118" s="122" t="str">
        <f aca="false">IFERROR(VLOOKUP($A118,Cadastro!$A$3:$F$11,2,0),"-")</f>
        <v>-</v>
      </c>
      <c r="D118" s="25" t="n">
        <f aca="false">IFERROR(VLOOKUP($A118,Cadastro!$A$3:$F$11,3,0),"-")</f>
        <v>0</v>
      </c>
      <c r="E118" s="25" t="n">
        <f aca="false">IFERROR(VLOOKUP($A118,Cadastro!$A$3:$F$11,4,0),"-")</f>
        <v>0</v>
      </c>
      <c r="F118" s="26" t="n">
        <f aca="false">IFERROR(VLOOKUP($A118,Cadastro!$A$3:$F$11,5,0),"-")</f>
        <v>0</v>
      </c>
      <c r="G118" s="27"/>
      <c r="H118" s="28"/>
      <c r="I118" s="29"/>
      <c r="J118" s="37"/>
      <c r="K118" s="35"/>
      <c r="L118" s="32"/>
      <c r="M118" s="33"/>
      <c r="N118" s="33"/>
      <c r="O118" s="123" t="n">
        <f aca="false">N118-M118</f>
        <v>0</v>
      </c>
      <c r="P118" s="34"/>
      <c r="Q118" s="34"/>
      <c r="R118" s="124" t="n">
        <f aca="false">Q118-P118</f>
        <v>0</v>
      </c>
    </row>
    <row collapsed="false" customFormat="false" customHeight="false" hidden="false" ht="14.25" outlineLevel="0" r="119">
      <c r="A119" s="23"/>
      <c r="B119" s="23"/>
      <c r="C119" s="122" t="str">
        <f aca="false">IFERROR(VLOOKUP($A119,Cadastro!$A$3:$F$11,2,0),"-")</f>
        <v>-</v>
      </c>
      <c r="D119" s="25" t="n">
        <f aca="false">IFERROR(VLOOKUP($A119,Cadastro!$A$3:$F$11,3,0),"-")</f>
        <v>0</v>
      </c>
      <c r="E119" s="25" t="n">
        <f aca="false">IFERROR(VLOOKUP($A119,Cadastro!$A$3:$F$11,4,0),"-")</f>
        <v>0</v>
      </c>
      <c r="F119" s="26" t="n">
        <f aca="false">IFERROR(VLOOKUP($A119,Cadastro!$A$3:$F$11,5,0),"-")</f>
        <v>0</v>
      </c>
      <c r="G119" s="27"/>
      <c r="H119" s="43"/>
      <c r="I119" s="29"/>
      <c r="J119" s="37"/>
      <c r="K119" s="35"/>
      <c r="L119" s="32"/>
      <c r="M119" s="33"/>
      <c r="N119" s="33"/>
      <c r="O119" s="123" t="n">
        <f aca="false">N119-M119</f>
        <v>0</v>
      </c>
      <c r="P119" s="34"/>
      <c r="Q119" s="34"/>
      <c r="R119" s="124" t="n">
        <f aca="false">Q119-P119</f>
        <v>0</v>
      </c>
    </row>
    <row collapsed="false" customFormat="false" customHeight="false" hidden="false" ht="14.25" outlineLevel="0" r="120">
      <c r="A120" s="23"/>
      <c r="B120" s="23"/>
      <c r="C120" s="122" t="str">
        <f aca="false">IFERROR(VLOOKUP($A120,Cadastro!$A$3:$F$11,2,0),"-")</f>
        <v>-</v>
      </c>
      <c r="D120" s="25" t="n">
        <f aca="false">IFERROR(VLOOKUP($A120,Cadastro!$A$3:$F$11,3,0),"-")</f>
        <v>0</v>
      </c>
      <c r="E120" s="25" t="n">
        <f aca="false">IFERROR(VLOOKUP($A120,Cadastro!$A$3:$F$11,4,0),"-")</f>
        <v>0</v>
      </c>
      <c r="F120" s="26" t="n">
        <f aca="false">IFERROR(VLOOKUP($A120,Cadastro!$A$3:$F$11,5,0),"-")</f>
        <v>0</v>
      </c>
      <c r="G120" s="27"/>
      <c r="H120" s="44"/>
      <c r="I120" s="29"/>
      <c r="J120" s="37"/>
      <c r="K120" s="35"/>
      <c r="L120" s="32"/>
      <c r="M120" s="33"/>
      <c r="N120" s="33"/>
      <c r="O120" s="123" t="n">
        <f aca="false">N120-M120</f>
        <v>0</v>
      </c>
      <c r="P120" s="34"/>
      <c r="Q120" s="34"/>
      <c r="R120" s="124" t="n">
        <f aca="false">Q120-P120</f>
        <v>0</v>
      </c>
    </row>
    <row collapsed="false" customFormat="false" customHeight="false" hidden="false" ht="14.25" outlineLevel="0" r="121">
      <c r="A121" s="23"/>
      <c r="B121" s="23"/>
      <c r="C121" s="122" t="str">
        <f aca="false">IFERROR(VLOOKUP($A121,Cadastro!$A$3:$F$11,2,0),"-")</f>
        <v>-</v>
      </c>
      <c r="D121" s="25" t="n">
        <f aca="false">IFERROR(VLOOKUP($A121,Cadastro!$A$3:$F$11,3,0),"-")</f>
        <v>0</v>
      </c>
      <c r="E121" s="25" t="n">
        <f aca="false">IFERROR(VLOOKUP($A121,Cadastro!$A$3:$F$11,4,0),"-")</f>
        <v>0</v>
      </c>
      <c r="F121" s="26" t="n">
        <f aca="false">IFERROR(VLOOKUP($A121,Cadastro!$A$3:$F$11,5,0),"-")</f>
        <v>0</v>
      </c>
      <c r="G121" s="27"/>
      <c r="H121" s="44"/>
      <c r="I121" s="29"/>
      <c r="J121" s="37"/>
      <c r="K121" s="35"/>
      <c r="L121" s="32"/>
      <c r="M121" s="33"/>
      <c r="N121" s="33"/>
      <c r="O121" s="123" t="n">
        <f aca="false">N121-M121</f>
        <v>0</v>
      </c>
      <c r="P121" s="34"/>
      <c r="Q121" s="34"/>
      <c r="R121" s="124" t="n">
        <f aca="false">Q121-P121</f>
        <v>0</v>
      </c>
    </row>
    <row collapsed="false" customFormat="false" customHeight="false" hidden="false" ht="14.25" outlineLevel="0" r="122">
      <c r="A122" s="23"/>
      <c r="B122" s="23"/>
      <c r="C122" s="122" t="str">
        <f aca="false">IFERROR(VLOOKUP($A122,Cadastro!$A$3:$F$11,2,0),"-")</f>
        <v>-</v>
      </c>
      <c r="D122" s="25" t="n">
        <f aca="false">IFERROR(VLOOKUP($A122,Cadastro!$A$3:$F$11,3,0),"-")</f>
        <v>0</v>
      </c>
      <c r="E122" s="25" t="n">
        <f aca="false">IFERROR(VLOOKUP($A122,Cadastro!$A$3:$F$11,4,0),"-")</f>
        <v>0</v>
      </c>
      <c r="F122" s="26" t="n">
        <f aca="false">IFERROR(VLOOKUP($A122,Cadastro!$A$3:$F$11,5,0),"-")</f>
        <v>0</v>
      </c>
      <c r="G122" s="27"/>
      <c r="H122" s="44"/>
      <c r="I122" s="29"/>
      <c r="J122" s="37"/>
      <c r="K122" s="35"/>
      <c r="L122" s="32"/>
      <c r="M122" s="33"/>
      <c r="N122" s="33"/>
      <c r="O122" s="123" t="n">
        <f aca="false">N122-M122</f>
        <v>0</v>
      </c>
      <c r="P122" s="34"/>
      <c r="Q122" s="34"/>
      <c r="R122" s="124" t="n">
        <f aca="false">Q122-P122</f>
        <v>0</v>
      </c>
    </row>
    <row collapsed="false" customFormat="false" customHeight="false" hidden="false" ht="14.25" outlineLevel="0" r="123">
      <c r="A123" s="23"/>
      <c r="B123" s="23"/>
      <c r="C123" s="122" t="str">
        <f aca="false">IFERROR(VLOOKUP($A123,Cadastro!$A$3:$F$11,2,0),"-")</f>
        <v>-</v>
      </c>
      <c r="D123" s="25" t="n">
        <f aca="false">IFERROR(VLOOKUP($A123,Cadastro!$A$3:$F$11,3,0),"-")</f>
        <v>0</v>
      </c>
      <c r="E123" s="25" t="n">
        <f aca="false">IFERROR(VLOOKUP($A123,Cadastro!$A$3:$F$11,4,0),"-")</f>
        <v>0</v>
      </c>
      <c r="F123" s="26" t="n">
        <f aca="false">IFERROR(VLOOKUP($A123,Cadastro!$A$3:$F$11,5,0),"-")</f>
        <v>0</v>
      </c>
      <c r="G123" s="27"/>
      <c r="H123" s="28"/>
      <c r="I123" s="29"/>
      <c r="J123" s="30"/>
      <c r="K123" s="35"/>
      <c r="L123" s="32"/>
      <c r="M123" s="33"/>
      <c r="N123" s="33"/>
      <c r="O123" s="123" t="n">
        <f aca="false">N123-M123</f>
        <v>0</v>
      </c>
      <c r="P123" s="34"/>
      <c r="Q123" s="34"/>
      <c r="R123" s="124" t="n">
        <f aca="false">Q123-P123</f>
        <v>0</v>
      </c>
    </row>
    <row collapsed="false" customFormat="false" customHeight="false" hidden="false" ht="14.25" outlineLevel="0" r="124">
      <c r="A124" s="23"/>
      <c r="B124" s="23"/>
      <c r="C124" s="122" t="str">
        <f aca="false">IFERROR(VLOOKUP($A124,Cadastro!$A$3:$F$11,2,0),"-")</f>
        <v>-</v>
      </c>
      <c r="D124" s="25" t="n">
        <f aca="false">IFERROR(VLOOKUP($A124,Cadastro!$A$3:$F$11,3,0),"-")</f>
        <v>0</v>
      </c>
      <c r="E124" s="25" t="n">
        <f aca="false">IFERROR(VLOOKUP($A124,Cadastro!$A$3:$F$11,4,0),"-")</f>
        <v>0</v>
      </c>
      <c r="F124" s="26" t="n">
        <f aca="false">IFERROR(VLOOKUP($A124,Cadastro!$A$3:$F$11,5,0),"-")</f>
        <v>0</v>
      </c>
      <c r="G124" s="27"/>
      <c r="H124" s="28"/>
      <c r="I124" s="29"/>
      <c r="J124" s="30"/>
      <c r="K124" s="35"/>
      <c r="L124" s="32"/>
      <c r="M124" s="33"/>
      <c r="N124" s="33"/>
      <c r="O124" s="123" t="n">
        <f aca="false">N124-M124</f>
        <v>0</v>
      </c>
      <c r="P124" s="34"/>
      <c r="Q124" s="34"/>
      <c r="R124" s="124" t="n">
        <f aca="false">Q124-P124</f>
        <v>0</v>
      </c>
    </row>
    <row collapsed="false" customFormat="false" customHeight="false" hidden="false" ht="14.25" outlineLevel="0" r="125">
      <c r="A125" s="23"/>
      <c r="B125" s="23"/>
      <c r="C125" s="122" t="str">
        <f aca="false">IFERROR(VLOOKUP($A125,Cadastro!$A$3:$F$11,2,0),"-")</f>
        <v>-</v>
      </c>
      <c r="D125" s="25" t="n">
        <f aca="false">IFERROR(VLOOKUP($A125,Cadastro!$A$3:$F$11,3,0),"-")</f>
        <v>0</v>
      </c>
      <c r="E125" s="25" t="n">
        <f aca="false">IFERROR(VLOOKUP($A125,Cadastro!$A$3:$F$11,4,0),"-")</f>
        <v>0</v>
      </c>
      <c r="F125" s="26" t="n">
        <f aca="false">IFERROR(VLOOKUP($A125,Cadastro!$A$3:$F$11,5,0),"-")</f>
        <v>0</v>
      </c>
      <c r="G125" s="27"/>
      <c r="H125" s="28"/>
      <c r="I125" s="29"/>
      <c r="J125" s="30"/>
      <c r="K125" s="35"/>
      <c r="L125" s="32"/>
      <c r="M125" s="33"/>
      <c r="N125" s="33"/>
      <c r="O125" s="123" t="n">
        <f aca="false">N125-M125</f>
        <v>0</v>
      </c>
      <c r="P125" s="34"/>
      <c r="Q125" s="34"/>
      <c r="R125" s="124" t="n">
        <f aca="false">Q125-P125</f>
        <v>0</v>
      </c>
    </row>
    <row collapsed="false" customFormat="false" customHeight="false" hidden="false" ht="14.25" outlineLevel="0" r="126">
      <c r="A126" s="23"/>
      <c r="B126" s="23"/>
      <c r="C126" s="122" t="str">
        <f aca="false">IFERROR(VLOOKUP($A126,Cadastro!$A$3:$F$11,2,0),"-")</f>
        <v>-</v>
      </c>
      <c r="D126" s="25" t="n">
        <f aca="false">IFERROR(VLOOKUP($A126,Cadastro!$A$3:$F$11,3,0),"-")</f>
        <v>0</v>
      </c>
      <c r="E126" s="25" t="n">
        <f aca="false">IFERROR(VLOOKUP($A126,Cadastro!$A$3:$F$11,4,0),"-")</f>
        <v>0</v>
      </c>
      <c r="F126" s="26" t="n">
        <f aca="false">IFERROR(VLOOKUP($A126,Cadastro!$A$3:$F$11,5,0),"-")</f>
        <v>0</v>
      </c>
      <c r="G126" s="27"/>
      <c r="H126" s="28"/>
      <c r="I126" s="29"/>
      <c r="J126" s="30"/>
      <c r="K126" s="35"/>
      <c r="L126" s="32"/>
      <c r="M126" s="33"/>
      <c r="N126" s="33"/>
      <c r="O126" s="123" t="n">
        <f aca="false">N126-M126</f>
        <v>0</v>
      </c>
      <c r="P126" s="34"/>
      <c r="Q126" s="34"/>
      <c r="R126" s="124" t="n">
        <f aca="false">Q126-P126</f>
        <v>0</v>
      </c>
    </row>
    <row collapsed="false" customFormat="false" customHeight="false" hidden="false" ht="14.25" outlineLevel="0" r="127">
      <c r="A127" s="23"/>
      <c r="B127" s="23"/>
      <c r="C127" s="122" t="str">
        <f aca="false">IFERROR(VLOOKUP($A127,Cadastro!$A$3:$F$11,2,0),"-")</f>
        <v>-</v>
      </c>
      <c r="D127" s="25" t="n">
        <f aca="false">IFERROR(VLOOKUP($A127,Cadastro!$A$3:$F$11,3,0),"-")</f>
        <v>0</v>
      </c>
      <c r="E127" s="25" t="n">
        <f aca="false">IFERROR(VLOOKUP($A127,Cadastro!$A$3:$F$11,4,0),"-")</f>
        <v>0</v>
      </c>
      <c r="F127" s="26" t="n">
        <f aca="false">IFERROR(VLOOKUP($A127,Cadastro!$A$3:$F$11,5,0),"-")</f>
        <v>0</v>
      </c>
      <c r="G127" s="27"/>
      <c r="H127" s="28"/>
      <c r="I127" s="29"/>
      <c r="J127" s="30"/>
      <c r="K127" s="35"/>
      <c r="L127" s="32"/>
      <c r="M127" s="33"/>
      <c r="N127" s="33"/>
      <c r="O127" s="123" t="n">
        <f aca="false">N127-M127</f>
        <v>0</v>
      </c>
      <c r="P127" s="34"/>
      <c r="Q127" s="34"/>
      <c r="R127" s="124" t="n">
        <f aca="false">Q127-P127</f>
        <v>0</v>
      </c>
    </row>
    <row collapsed="false" customFormat="false" customHeight="false" hidden="false" ht="14.25" outlineLevel="0" r="128">
      <c r="A128" s="23"/>
      <c r="B128" s="23"/>
      <c r="C128" s="122" t="str">
        <f aca="false">IFERROR(VLOOKUP($A128,Cadastro!$A$3:$F$11,2,0),"-")</f>
        <v>-</v>
      </c>
      <c r="D128" s="25" t="n">
        <f aca="false">IFERROR(VLOOKUP($A128,Cadastro!$A$3:$F$11,3,0),"-")</f>
        <v>0</v>
      </c>
      <c r="E128" s="25" t="n">
        <f aca="false">IFERROR(VLOOKUP($A128,Cadastro!$A$3:$F$11,4,0),"-")</f>
        <v>0</v>
      </c>
      <c r="F128" s="26" t="n">
        <f aca="false">IFERROR(VLOOKUP($A128,Cadastro!$A$3:$F$11,5,0),"-")</f>
        <v>0</v>
      </c>
      <c r="G128" s="27"/>
      <c r="H128" s="28"/>
      <c r="I128" s="29"/>
      <c r="J128" s="30"/>
      <c r="K128" s="35"/>
      <c r="L128" s="32"/>
      <c r="M128" s="33"/>
      <c r="N128" s="33"/>
      <c r="O128" s="123" t="n">
        <f aca="false">N128-M128</f>
        <v>0</v>
      </c>
      <c r="P128" s="34"/>
      <c r="Q128" s="34"/>
      <c r="R128" s="124" t="n">
        <f aca="false">Q128-P128</f>
        <v>0</v>
      </c>
    </row>
    <row collapsed="false" customFormat="false" customHeight="false" hidden="false" ht="14.25" outlineLevel="0" r="129">
      <c r="A129" s="23"/>
      <c r="B129" s="23"/>
      <c r="C129" s="122" t="str">
        <f aca="false">IFERROR(VLOOKUP($A129,Cadastro!$A$3:$F$11,2,0),"-")</f>
        <v>-</v>
      </c>
      <c r="D129" s="25" t="n">
        <f aca="false">IFERROR(VLOOKUP($A129,Cadastro!$A$3:$F$11,3,0),"-")</f>
        <v>0</v>
      </c>
      <c r="E129" s="25" t="n">
        <f aca="false">IFERROR(VLOOKUP($A129,Cadastro!$A$3:$F$11,4,0),"-")</f>
        <v>0</v>
      </c>
      <c r="F129" s="26" t="n">
        <f aca="false">IFERROR(VLOOKUP($A129,Cadastro!$A$3:$F$11,5,0),"-")</f>
        <v>0</v>
      </c>
      <c r="G129" s="27"/>
      <c r="H129" s="28"/>
      <c r="I129" s="29"/>
      <c r="J129" s="30"/>
      <c r="K129" s="35"/>
      <c r="L129" s="32"/>
      <c r="M129" s="33"/>
      <c r="N129" s="33"/>
      <c r="O129" s="123" t="n">
        <f aca="false">N129-M129</f>
        <v>0</v>
      </c>
      <c r="P129" s="34"/>
      <c r="Q129" s="34"/>
      <c r="R129" s="124" t="n">
        <f aca="false">Q129-P129</f>
        <v>0</v>
      </c>
    </row>
    <row collapsed="false" customFormat="false" customHeight="false" hidden="false" ht="14.25" outlineLevel="0" r="130">
      <c r="A130" s="23"/>
      <c r="B130" s="23"/>
      <c r="C130" s="122" t="str">
        <f aca="false">IFERROR(VLOOKUP($A130,Cadastro!$A$3:$F$11,2,0),"-")</f>
        <v>-</v>
      </c>
      <c r="D130" s="25" t="n">
        <f aca="false">IFERROR(VLOOKUP($A130,Cadastro!$A$3:$F$11,3,0),"-")</f>
        <v>0</v>
      </c>
      <c r="E130" s="25" t="n">
        <f aca="false">IFERROR(VLOOKUP($A130,Cadastro!$A$3:$F$11,4,0),"-")</f>
        <v>0</v>
      </c>
      <c r="F130" s="26" t="n">
        <f aca="false">IFERROR(VLOOKUP($A130,Cadastro!$A$3:$F$11,5,0),"-")</f>
        <v>0</v>
      </c>
      <c r="G130" s="27"/>
      <c r="H130" s="28"/>
      <c r="I130" s="29"/>
      <c r="J130" s="30"/>
      <c r="K130" s="35"/>
      <c r="L130" s="32"/>
      <c r="M130" s="33"/>
      <c r="N130" s="33"/>
      <c r="O130" s="123" t="n">
        <f aca="false">N130-M130</f>
        <v>0</v>
      </c>
      <c r="P130" s="34"/>
      <c r="Q130" s="34"/>
      <c r="R130" s="124" t="n">
        <f aca="false">Q130-P130</f>
        <v>0</v>
      </c>
    </row>
    <row collapsed="false" customFormat="false" customHeight="false" hidden="false" ht="14.25" outlineLevel="0" r="131">
      <c r="A131" s="23"/>
      <c r="B131" s="23"/>
      <c r="C131" s="122" t="str">
        <f aca="false">IFERROR(VLOOKUP($A131,Cadastro!$A$3:$F$11,2,0),"-")</f>
        <v>-</v>
      </c>
      <c r="D131" s="25" t="n">
        <f aca="false">IFERROR(VLOOKUP($A131,Cadastro!$A$3:$F$11,3,0),"-")</f>
        <v>0</v>
      </c>
      <c r="E131" s="25" t="n">
        <f aca="false">IFERROR(VLOOKUP($A131,Cadastro!$A$3:$F$11,4,0),"-")</f>
        <v>0</v>
      </c>
      <c r="F131" s="26" t="n">
        <f aca="false">IFERROR(VLOOKUP($A131,Cadastro!$A$3:$F$11,5,0),"-")</f>
        <v>0</v>
      </c>
      <c r="G131" s="27"/>
      <c r="H131" s="28"/>
      <c r="I131" s="29"/>
      <c r="J131" s="30"/>
      <c r="K131" s="35"/>
      <c r="L131" s="32"/>
      <c r="M131" s="33"/>
      <c r="N131" s="33"/>
      <c r="O131" s="123" t="n">
        <f aca="false">N131-M131</f>
        <v>0</v>
      </c>
      <c r="P131" s="34"/>
      <c r="Q131" s="34"/>
      <c r="R131" s="124" t="n">
        <f aca="false">Q131-P131</f>
        <v>0</v>
      </c>
    </row>
    <row collapsed="false" customFormat="false" customHeight="false" hidden="false" ht="14.25" outlineLevel="0" r="132">
      <c r="A132" s="23"/>
      <c r="B132" s="23"/>
      <c r="C132" s="122" t="str">
        <f aca="false">IFERROR(VLOOKUP($A132,Cadastro!$A$3:$F$11,2,0),"-")</f>
        <v>-</v>
      </c>
      <c r="D132" s="25" t="n">
        <f aca="false">IFERROR(VLOOKUP($A132,Cadastro!$A$3:$F$11,3,0),"-")</f>
        <v>0</v>
      </c>
      <c r="E132" s="25" t="n">
        <f aca="false">IFERROR(VLOOKUP($A132,Cadastro!$A$3:$F$11,4,0),"-")</f>
        <v>0</v>
      </c>
      <c r="F132" s="26" t="n">
        <f aca="false">IFERROR(VLOOKUP($A132,Cadastro!$A$3:$F$11,5,0),"-")</f>
        <v>0</v>
      </c>
      <c r="G132" s="27"/>
      <c r="H132" s="28"/>
      <c r="I132" s="29"/>
      <c r="J132" s="30"/>
      <c r="K132" s="35"/>
      <c r="L132" s="32"/>
      <c r="M132" s="33"/>
      <c r="N132" s="33"/>
      <c r="O132" s="123" t="n">
        <f aca="false">N132-M132</f>
        <v>0</v>
      </c>
      <c r="P132" s="34"/>
      <c r="Q132" s="34"/>
      <c r="R132" s="124" t="n">
        <f aca="false">Q132-P132</f>
        <v>0</v>
      </c>
    </row>
    <row collapsed="false" customFormat="false" customHeight="false" hidden="false" ht="14.25" outlineLevel="0" r="133">
      <c r="A133" s="23"/>
      <c r="B133" s="23"/>
      <c r="C133" s="122" t="str">
        <f aca="false">IFERROR(VLOOKUP($A133,Cadastro!$A$3:$F$11,2,0),"-")</f>
        <v>-</v>
      </c>
      <c r="D133" s="25" t="n">
        <f aca="false">IFERROR(VLOOKUP($A133,Cadastro!$A$3:$F$11,3,0),"-")</f>
        <v>0</v>
      </c>
      <c r="E133" s="25" t="n">
        <f aca="false">IFERROR(VLOOKUP($A133,Cadastro!$A$3:$F$11,4,0),"-")</f>
        <v>0</v>
      </c>
      <c r="F133" s="26" t="n">
        <f aca="false">IFERROR(VLOOKUP($A133,Cadastro!$A$3:$F$11,5,0),"-")</f>
        <v>0</v>
      </c>
      <c r="G133" s="27"/>
      <c r="H133" s="28"/>
      <c r="I133" s="29"/>
      <c r="J133" s="30"/>
      <c r="K133" s="35"/>
      <c r="L133" s="32"/>
      <c r="M133" s="33"/>
      <c r="N133" s="33"/>
      <c r="O133" s="123" t="n">
        <f aca="false">N133-M133</f>
        <v>0</v>
      </c>
      <c r="P133" s="34"/>
      <c r="Q133" s="34"/>
      <c r="R133" s="124" t="n">
        <f aca="false">Q133-P133</f>
        <v>0</v>
      </c>
    </row>
    <row collapsed="false" customFormat="false" customHeight="false" hidden="false" ht="14.25" outlineLevel="0" r="134">
      <c r="A134" s="23"/>
      <c r="B134" s="23"/>
      <c r="C134" s="122" t="str">
        <f aca="false">IFERROR(VLOOKUP($A134,Cadastro!$A$3:$F$11,2,0),"-")</f>
        <v>-</v>
      </c>
      <c r="D134" s="25" t="n">
        <f aca="false">IFERROR(VLOOKUP($A134,Cadastro!$A$3:$F$11,3,0),"-")</f>
        <v>0</v>
      </c>
      <c r="E134" s="25" t="n">
        <f aca="false">IFERROR(VLOOKUP($A134,Cadastro!$A$3:$F$11,4,0),"-")</f>
        <v>0</v>
      </c>
      <c r="F134" s="26" t="n">
        <f aca="false">IFERROR(VLOOKUP($A134,Cadastro!$A$3:$F$11,5,0),"-")</f>
        <v>0</v>
      </c>
      <c r="G134" s="27"/>
      <c r="H134" s="28"/>
      <c r="I134" s="29"/>
      <c r="J134" s="30"/>
      <c r="K134" s="35"/>
      <c r="L134" s="32"/>
      <c r="M134" s="33"/>
      <c r="N134" s="33"/>
      <c r="O134" s="123" t="n">
        <f aca="false">N134-M134</f>
        <v>0</v>
      </c>
      <c r="P134" s="34"/>
      <c r="Q134" s="34"/>
      <c r="R134" s="124" t="n">
        <f aca="false">Q134-P134</f>
        <v>0</v>
      </c>
    </row>
    <row collapsed="false" customFormat="false" customHeight="false" hidden="false" ht="14.25" outlineLevel="0" r="135">
      <c r="A135" s="23"/>
      <c r="B135" s="23"/>
      <c r="C135" s="122" t="str">
        <f aca="false">IFERROR(VLOOKUP($A135,Cadastro!$A$3:$F$11,2,0),"-")</f>
        <v>-</v>
      </c>
      <c r="D135" s="25" t="n">
        <f aca="false">IFERROR(VLOOKUP($A135,Cadastro!$A$3:$F$11,3,0),"-")</f>
        <v>0</v>
      </c>
      <c r="E135" s="25" t="n">
        <f aca="false">IFERROR(VLOOKUP($A135,Cadastro!$A$3:$F$11,4,0),"-")</f>
        <v>0</v>
      </c>
      <c r="F135" s="26" t="n">
        <f aca="false">IFERROR(VLOOKUP($A135,Cadastro!$A$3:$F$11,5,0),"-")</f>
        <v>0</v>
      </c>
      <c r="G135" s="27"/>
      <c r="H135" s="28"/>
      <c r="I135" s="29"/>
      <c r="J135" s="30"/>
      <c r="K135" s="35"/>
      <c r="L135" s="32"/>
      <c r="M135" s="33"/>
      <c r="N135" s="33"/>
      <c r="O135" s="123" t="n">
        <f aca="false">N135-M135</f>
        <v>0</v>
      </c>
      <c r="P135" s="34"/>
      <c r="Q135" s="34"/>
      <c r="R135" s="124" t="n">
        <f aca="false">Q135-P135</f>
        <v>0</v>
      </c>
    </row>
    <row collapsed="false" customFormat="false" customHeight="false" hidden="false" ht="14.25" outlineLevel="0" r="136">
      <c r="A136" s="23"/>
      <c r="B136" s="23"/>
      <c r="C136" s="122" t="str">
        <f aca="false">IFERROR(VLOOKUP($A136,Cadastro!$A$3:$F$11,2,0),"-")</f>
        <v>-</v>
      </c>
      <c r="D136" s="25" t="n">
        <f aca="false">IFERROR(VLOOKUP($A136,Cadastro!$A$3:$F$11,3,0),"-")</f>
        <v>0</v>
      </c>
      <c r="E136" s="25" t="n">
        <f aca="false">IFERROR(VLOOKUP($A136,Cadastro!$A$3:$F$11,4,0),"-")</f>
        <v>0</v>
      </c>
      <c r="F136" s="26" t="n">
        <f aca="false">IFERROR(VLOOKUP($A136,Cadastro!$A$3:$F$11,5,0),"-")</f>
        <v>0</v>
      </c>
      <c r="G136" s="27"/>
      <c r="H136" s="28"/>
      <c r="I136" s="29"/>
      <c r="J136" s="30"/>
      <c r="K136" s="35"/>
      <c r="L136" s="32"/>
      <c r="M136" s="33"/>
      <c r="N136" s="33"/>
      <c r="O136" s="123" t="n">
        <f aca="false">N136-M136</f>
        <v>0</v>
      </c>
      <c r="P136" s="34"/>
      <c r="Q136" s="34"/>
      <c r="R136" s="124" t="n">
        <f aca="false">Q136-P136</f>
        <v>0</v>
      </c>
    </row>
    <row collapsed="false" customFormat="false" customHeight="false" hidden="false" ht="14.25" outlineLevel="0" r="137">
      <c r="A137" s="23"/>
      <c r="B137" s="23"/>
      <c r="C137" s="122" t="str">
        <f aca="false">IFERROR(VLOOKUP($A137,Cadastro!$A$3:$F$11,2,0),"-")</f>
        <v>-</v>
      </c>
      <c r="D137" s="25" t="n">
        <f aca="false">IFERROR(VLOOKUP($A137,Cadastro!$A$3:$F$11,3,0),"-")</f>
        <v>0</v>
      </c>
      <c r="E137" s="25" t="n">
        <f aca="false">IFERROR(VLOOKUP($A137,Cadastro!$A$3:$F$11,4,0),"-")</f>
        <v>0</v>
      </c>
      <c r="F137" s="26" t="n">
        <f aca="false">IFERROR(VLOOKUP($A137,Cadastro!$A$3:$F$11,5,0),"-")</f>
        <v>0</v>
      </c>
      <c r="G137" s="27"/>
      <c r="H137" s="28"/>
      <c r="I137" s="29"/>
      <c r="J137" s="30"/>
      <c r="K137" s="35"/>
      <c r="L137" s="32"/>
      <c r="M137" s="33"/>
      <c r="N137" s="33"/>
      <c r="O137" s="123" t="n">
        <f aca="false">N137-M137</f>
        <v>0</v>
      </c>
      <c r="P137" s="34"/>
      <c r="Q137" s="34"/>
      <c r="R137" s="124" t="n">
        <f aca="false">Q137-P137</f>
        <v>0</v>
      </c>
    </row>
    <row collapsed="false" customFormat="false" customHeight="false" hidden="false" ht="14.25" outlineLevel="0" r="138">
      <c r="A138" s="23"/>
      <c r="B138" s="23"/>
      <c r="C138" s="122" t="str">
        <f aca="false">IFERROR(VLOOKUP($A138,Cadastro!$A$3:$F$11,2,0),"-")</f>
        <v>-</v>
      </c>
      <c r="D138" s="25" t="n">
        <f aca="false">IFERROR(VLOOKUP($A138,Cadastro!$A$3:$F$11,3,0),"-")</f>
        <v>0</v>
      </c>
      <c r="E138" s="25" t="n">
        <f aca="false">IFERROR(VLOOKUP($A138,Cadastro!$A$3:$F$11,4,0),"-")</f>
        <v>0</v>
      </c>
      <c r="F138" s="26" t="n">
        <f aca="false">IFERROR(VLOOKUP($A138,Cadastro!$A$3:$F$11,5,0),"-")</f>
        <v>0</v>
      </c>
      <c r="G138" s="27"/>
      <c r="H138" s="28"/>
      <c r="I138" s="29"/>
      <c r="J138" s="30"/>
      <c r="K138" s="35"/>
      <c r="L138" s="32"/>
      <c r="M138" s="33"/>
      <c r="N138" s="33"/>
      <c r="O138" s="123" t="n">
        <f aca="false">N138-M138</f>
        <v>0</v>
      </c>
      <c r="P138" s="34"/>
      <c r="Q138" s="34"/>
      <c r="R138" s="124" t="n">
        <f aca="false">Q138-P138</f>
        <v>0</v>
      </c>
    </row>
    <row collapsed="false" customFormat="false" customHeight="false" hidden="false" ht="14.25" outlineLevel="0" r="139">
      <c r="A139" s="23"/>
      <c r="B139" s="23"/>
      <c r="C139" s="122" t="str">
        <f aca="false">IFERROR(VLOOKUP($A139,Cadastro!$A$3:$F$11,2,0),"-")</f>
        <v>-</v>
      </c>
      <c r="D139" s="25" t="n">
        <f aca="false">IFERROR(VLOOKUP($A139,Cadastro!$A$3:$F$11,3,0),"-")</f>
        <v>0</v>
      </c>
      <c r="E139" s="25" t="n">
        <f aca="false">IFERROR(VLOOKUP($A139,Cadastro!$A$3:$F$11,4,0),"-")</f>
        <v>0</v>
      </c>
      <c r="F139" s="26" t="n">
        <f aca="false">IFERROR(VLOOKUP($A139,Cadastro!$A$3:$F$11,5,0),"-")</f>
        <v>0</v>
      </c>
      <c r="G139" s="27"/>
      <c r="H139" s="28"/>
      <c r="I139" s="29"/>
      <c r="J139" s="30"/>
      <c r="K139" s="35"/>
      <c r="L139" s="32"/>
      <c r="M139" s="33"/>
      <c r="N139" s="33"/>
      <c r="O139" s="123" t="n">
        <f aca="false">N139-M139</f>
        <v>0</v>
      </c>
      <c r="P139" s="34"/>
      <c r="Q139" s="34"/>
      <c r="R139" s="124" t="n">
        <f aca="false">Q139-P139</f>
        <v>0</v>
      </c>
    </row>
    <row collapsed="false" customFormat="false" customHeight="false" hidden="false" ht="14.25" outlineLevel="0" r="140">
      <c r="A140" s="23"/>
      <c r="B140" s="23"/>
      <c r="C140" s="122" t="str">
        <f aca="false">IFERROR(VLOOKUP($A140,Cadastro!$A$3:$F$11,2,0),"-")</f>
        <v>-</v>
      </c>
      <c r="D140" s="25" t="n">
        <f aca="false">IFERROR(VLOOKUP($A140,Cadastro!$A$3:$F$11,3,0),"-")</f>
        <v>0</v>
      </c>
      <c r="E140" s="25" t="n">
        <f aca="false">IFERROR(VLOOKUP($A140,Cadastro!$A$3:$F$11,4,0),"-")</f>
        <v>0</v>
      </c>
      <c r="F140" s="26" t="n">
        <f aca="false">IFERROR(VLOOKUP($A140,Cadastro!$A$3:$F$11,5,0),"-")</f>
        <v>0</v>
      </c>
      <c r="G140" s="27"/>
      <c r="H140" s="28"/>
      <c r="I140" s="29"/>
      <c r="J140" s="30"/>
      <c r="K140" s="35"/>
      <c r="L140" s="32"/>
      <c r="M140" s="33"/>
      <c r="N140" s="33"/>
      <c r="O140" s="123" t="n">
        <f aca="false">N140-M140</f>
        <v>0</v>
      </c>
      <c r="P140" s="34"/>
      <c r="Q140" s="34"/>
      <c r="R140" s="124" t="n">
        <f aca="false">Q140-P140</f>
        <v>0</v>
      </c>
    </row>
    <row collapsed="false" customFormat="false" customHeight="false" hidden="false" ht="14.25" outlineLevel="0" r="141">
      <c r="A141" s="23"/>
      <c r="B141" s="23"/>
      <c r="C141" s="122" t="str">
        <f aca="false">IFERROR(VLOOKUP($A141,Cadastro!$A$3:$F$11,2,0),"-")</f>
        <v>-</v>
      </c>
      <c r="D141" s="25" t="n">
        <f aca="false">IFERROR(VLOOKUP($A141,Cadastro!$A$3:$F$11,3,0),"-")</f>
        <v>0</v>
      </c>
      <c r="E141" s="25" t="n">
        <f aca="false">IFERROR(VLOOKUP($A141,Cadastro!$A$3:$F$11,4,0),"-")</f>
        <v>0</v>
      </c>
      <c r="F141" s="26" t="n">
        <f aca="false">IFERROR(VLOOKUP($A141,Cadastro!$A$3:$F$11,5,0),"-")</f>
        <v>0</v>
      </c>
      <c r="G141" s="27"/>
      <c r="H141" s="28"/>
      <c r="I141" s="29"/>
      <c r="J141" s="30"/>
      <c r="K141" s="36"/>
      <c r="L141" s="32"/>
      <c r="M141" s="33"/>
      <c r="N141" s="33"/>
      <c r="O141" s="123" t="n">
        <f aca="false">N141-M141</f>
        <v>0</v>
      </c>
      <c r="P141" s="34"/>
      <c r="Q141" s="34"/>
      <c r="R141" s="124" t="n">
        <f aca="false">Q141-P141</f>
        <v>0</v>
      </c>
    </row>
    <row collapsed="false" customFormat="false" customHeight="false" hidden="false" ht="14.25" outlineLevel="0" r="142">
      <c r="A142" s="23"/>
      <c r="B142" s="23"/>
      <c r="C142" s="122" t="str">
        <f aca="false">IFERROR(VLOOKUP($A142,Cadastro!$A$3:$F$11,2,0),"-")</f>
        <v>-</v>
      </c>
      <c r="D142" s="25" t="n">
        <f aca="false">IFERROR(VLOOKUP($A142,Cadastro!$A$3:$F$11,3,0),"-")</f>
        <v>0</v>
      </c>
      <c r="E142" s="25" t="n">
        <f aca="false">IFERROR(VLOOKUP($A142,Cadastro!$A$3:$F$11,4,0),"-")</f>
        <v>0</v>
      </c>
      <c r="F142" s="26" t="n">
        <f aca="false">IFERROR(VLOOKUP($A142,Cadastro!$A$3:$F$11,5,0),"-")</f>
        <v>0</v>
      </c>
      <c r="G142" s="27"/>
      <c r="H142" s="28"/>
      <c r="I142" s="29"/>
      <c r="J142" s="35"/>
      <c r="K142" s="35"/>
      <c r="L142" s="32"/>
      <c r="M142" s="33"/>
      <c r="N142" s="33"/>
      <c r="O142" s="123" t="n">
        <f aca="false">N142-M142</f>
        <v>0</v>
      </c>
      <c r="P142" s="34"/>
      <c r="Q142" s="34"/>
      <c r="R142" s="124" t="n">
        <f aca="false">Q142-P142</f>
        <v>0</v>
      </c>
    </row>
    <row collapsed="false" customFormat="false" customHeight="false" hidden="false" ht="14.25" outlineLevel="0" r="143">
      <c r="A143" s="23"/>
      <c r="B143" s="23"/>
      <c r="C143" s="122" t="str">
        <f aca="false">IFERROR(VLOOKUP($A143,Cadastro!$A$3:$F$11,2,0),"-")</f>
        <v>-</v>
      </c>
      <c r="D143" s="25" t="n">
        <f aca="false">IFERROR(VLOOKUP($A143,Cadastro!$A$3:$F$11,3,0),"-")</f>
        <v>0</v>
      </c>
      <c r="E143" s="25" t="n">
        <f aca="false">IFERROR(VLOOKUP($A143,Cadastro!$A$3:$F$11,4,0),"-")</f>
        <v>0</v>
      </c>
      <c r="F143" s="26" t="n">
        <f aca="false">IFERROR(VLOOKUP($A143,Cadastro!$A$3:$F$11,5,0),"-")</f>
        <v>0</v>
      </c>
      <c r="G143" s="27"/>
      <c r="H143" s="28"/>
      <c r="I143" s="29"/>
      <c r="J143" s="37"/>
      <c r="K143" s="35"/>
      <c r="L143" s="32"/>
      <c r="M143" s="33"/>
      <c r="N143" s="33"/>
      <c r="O143" s="123" t="n">
        <f aca="false">N143-M143</f>
        <v>0</v>
      </c>
      <c r="P143" s="34"/>
      <c r="Q143" s="34"/>
      <c r="R143" s="124" t="n">
        <f aca="false">Q143-P143</f>
        <v>0</v>
      </c>
    </row>
    <row collapsed="false" customFormat="false" customHeight="false" hidden="false" ht="14.25" outlineLevel="0" r="144">
      <c r="A144" s="23"/>
      <c r="B144" s="23"/>
      <c r="C144" s="122" t="str">
        <f aca="false">IFERROR(VLOOKUP($A144,Cadastro!$A$3:$F$11,2,0),"-")</f>
        <v>-</v>
      </c>
      <c r="D144" s="25" t="n">
        <f aca="false">IFERROR(VLOOKUP($A144,Cadastro!$A$3:$F$11,3,0),"-")</f>
        <v>0</v>
      </c>
      <c r="E144" s="25" t="n">
        <f aca="false">IFERROR(VLOOKUP($A144,Cadastro!$A$3:$F$11,4,0),"-")</f>
        <v>0</v>
      </c>
      <c r="F144" s="26" t="n">
        <f aca="false">IFERROR(VLOOKUP($A144,Cadastro!$A$3:$F$11,5,0),"-")</f>
        <v>0</v>
      </c>
      <c r="G144" s="27"/>
      <c r="H144" s="28"/>
      <c r="I144" s="29"/>
      <c r="J144" s="37"/>
      <c r="K144" s="35"/>
      <c r="L144" s="32"/>
      <c r="M144" s="33"/>
      <c r="N144" s="33"/>
      <c r="O144" s="123" t="n">
        <f aca="false">N144-M144</f>
        <v>0</v>
      </c>
      <c r="P144" s="34"/>
      <c r="Q144" s="34"/>
      <c r="R144" s="124" t="n">
        <f aca="false">Q144-P144</f>
        <v>0</v>
      </c>
    </row>
    <row collapsed="false" customFormat="false" customHeight="false" hidden="false" ht="14.25" outlineLevel="0" r="145">
      <c r="A145" s="23"/>
      <c r="B145" s="23"/>
      <c r="C145" s="122" t="str">
        <f aca="false">IFERROR(VLOOKUP($A145,Cadastro!$A$3:$F$11,2,0),"-")</f>
        <v>-</v>
      </c>
      <c r="D145" s="25" t="n">
        <f aca="false">IFERROR(VLOOKUP($A145,Cadastro!$A$3:$F$11,3,0),"-")</f>
        <v>0</v>
      </c>
      <c r="E145" s="25" t="n">
        <f aca="false">IFERROR(VLOOKUP($A145,Cadastro!$A$3:$F$11,4,0),"-")</f>
        <v>0</v>
      </c>
      <c r="F145" s="26" t="n">
        <f aca="false">IFERROR(VLOOKUP($A145,Cadastro!$A$3:$F$11,5,0),"-")</f>
        <v>0</v>
      </c>
      <c r="G145" s="27"/>
      <c r="H145" s="28"/>
      <c r="I145" s="29"/>
      <c r="J145" s="37"/>
      <c r="K145" s="35"/>
      <c r="L145" s="32"/>
      <c r="M145" s="33"/>
      <c r="N145" s="33"/>
      <c r="O145" s="123" t="n">
        <f aca="false">N145-M145</f>
        <v>0</v>
      </c>
      <c r="P145" s="34"/>
      <c r="Q145" s="34"/>
      <c r="R145" s="124" t="n">
        <f aca="false">Q145-P145</f>
        <v>0</v>
      </c>
    </row>
    <row collapsed="false" customFormat="false" customHeight="false" hidden="false" ht="14.25" outlineLevel="0" r="146">
      <c r="A146" s="23"/>
      <c r="B146" s="23"/>
      <c r="C146" s="122" t="str">
        <f aca="false">IFERROR(VLOOKUP($A146,Cadastro!$A$3:$F$11,2,0),"-")</f>
        <v>-</v>
      </c>
      <c r="D146" s="25" t="n">
        <f aca="false">IFERROR(VLOOKUP($A146,Cadastro!$A$3:$F$11,3,0),"-")</f>
        <v>0</v>
      </c>
      <c r="E146" s="25" t="n">
        <f aca="false">IFERROR(VLOOKUP($A146,Cadastro!$A$3:$F$11,4,0),"-")</f>
        <v>0</v>
      </c>
      <c r="F146" s="26" t="n">
        <f aca="false">IFERROR(VLOOKUP($A146,Cadastro!$A$3:$F$11,5,0),"-")</f>
        <v>0</v>
      </c>
      <c r="G146" s="27"/>
      <c r="H146" s="28"/>
      <c r="I146" s="29"/>
      <c r="J146" s="37"/>
      <c r="K146" s="35"/>
      <c r="L146" s="32"/>
      <c r="M146" s="33"/>
      <c r="N146" s="33"/>
      <c r="O146" s="123" t="n">
        <f aca="false">N146-M146</f>
        <v>0</v>
      </c>
      <c r="P146" s="34"/>
      <c r="Q146" s="34"/>
      <c r="R146" s="124" t="n">
        <f aca="false">Q146-P146</f>
        <v>0</v>
      </c>
    </row>
    <row collapsed="false" customFormat="false" customHeight="false" hidden="false" ht="14.25" outlineLevel="0" r="147">
      <c r="A147" s="23"/>
      <c r="B147" s="23"/>
      <c r="C147" s="122" t="str">
        <f aca="false">IFERROR(VLOOKUP($A147,Cadastro!$A$3:$F$11,2,0),"-")</f>
        <v>-</v>
      </c>
      <c r="D147" s="25" t="n">
        <f aca="false">IFERROR(VLOOKUP($A147,Cadastro!$A$3:$F$11,3,0),"-")</f>
        <v>0</v>
      </c>
      <c r="E147" s="25" t="n">
        <f aca="false">IFERROR(VLOOKUP($A147,Cadastro!$A$3:$F$11,4,0),"-")</f>
        <v>0</v>
      </c>
      <c r="F147" s="26" t="n">
        <f aca="false">IFERROR(VLOOKUP($A147,Cadastro!$A$3:$F$11,5,0),"-")</f>
        <v>0</v>
      </c>
      <c r="G147" s="27"/>
      <c r="H147" s="28"/>
      <c r="I147" s="29"/>
      <c r="J147" s="37"/>
      <c r="K147" s="35"/>
      <c r="L147" s="32"/>
      <c r="M147" s="33"/>
      <c r="N147" s="33"/>
      <c r="O147" s="123" t="n">
        <f aca="false">N147-M147</f>
        <v>0</v>
      </c>
      <c r="P147" s="34"/>
      <c r="Q147" s="34"/>
      <c r="R147" s="124" t="n">
        <f aca="false">Q147-P147</f>
        <v>0</v>
      </c>
    </row>
    <row collapsed="false" customFormat="false" customHeight="false" hidden="false" ht="14.25" outlineLevel="0" r="148">
      <c r="A148" s="23"/>
      <c r="B148" s="23"/>
      <c r="C148" s="122" t="str">
        <f aca="false">IFERROR(VLOOKUP($A148,Cadastro!$A$3:$F$11,2,0),"-")</f>
        <v>-</v>
      </c>
      <c r="D148" s="25" t="n">
        <f aca="false">IFERROR(VLOOKUP($A148,Cadastro!$A$3:$F$11,3,0),"-")</f>
        <v>0</v>
      </c>
      <c r="E148" s="25" t="n">
        <f aca="false">IFERROR(VLOOKUP($A148,Cadastro!$A$3:$F$11,4,0),"-")</f>
        <v>0</v>
      </c>
      <c r="F148" s="26" t="n">
        <f aca="false">IFERROR(VLOOKUP($A148,Cadastro!$A$3:$F$11,5,0),"-")</f>
        <v>0</v>
      </c>
      <c r="G148" s="27"/>
      <c r="H148" s="28"/>
      <c r="I148" s="29"/>
      <c r="J148" s="37"/>
      <c r="K148" s="35"/>
      <c r="L148" s="32"/>
      <c r="M148" s="33"/>
      <c r="N148" s="33"/>
      <c r="O148" s="123" t="n">
        <f aca="false">N148-M148</f>
        <v>0</v>
      </c>
      <c r="P148" s="34"/>
      <c r="Q148" s="34"/>
      <c r="R148" s="124" t="n">
        <f aca="false">Q148-P148</f>
        <v>0</v>
      </c>
    </row>
    <row collapsed="false" customFormat="false" customHeight="false" hidden="false" ht="14.25" outlineLevel="0" r="149">
      <c r="A149" s="23"/>
      <c r="B149" s="23"/>
      <c r="C149" s="122" t="str">
        <f aca="false">IFERROR(VLOOKUP($A149,Cadastro!$A$3:$F$11,2,0),"-")</f>
        <v>-</v>
      </c>
      <c r="D149" s="25" t="n">
        <f aca="false">IFERROR(VLOOKUP($A149,Cadastro!$A$3:$F$11,3,0),"-")</f>
        <v>0</v>
      </c>
      <c r="E149" s="25" t="n">
        <f aca="false">IFERROR(VLOOKUP($A149,Cadastro!$A$3:$F$11,4,0),"-")</f>
        <v>0</v>
      </c>
      <c r="F149" s="26" t="n">
        <f aca="false">IFERROR(VLOOKUP($A149,Cadastro!$A$3:$F$11,5,0),"-")</f>
        <v>0</v>
      </c>
      <c r="G149" s="27"/>
      <c r="H149" s="28"/>
      <c r="I149" s="29"/>
      <c r="J149" s="37"/>
      <c r="K149" s="42"/>
      <c r="L149" s="32"/>
      <c r="M149" s="33"/>
      <c r="N149" s="33"/>
      <c r="O149" s="123" t="n">
        <f aca="false">N149-M149</f>
        <v>0</v>
      </c>
      <c r="P149" s="34"/>
      <c r="Q149" s="34"/>
      <c r="R149" s="124" t="n">
        <f aca="false">Q149-P149</f>
        <v>0</v>
      </c>
    </row>
    <row collapsed="false" customFormat="false" customHeight="false" hidden="false" ht="14.25" outlineLevel="0" r="150">
      <c r="A150" s="23"/>
      <c r="B150" s="23"/>
      <c r="C150" s="122" t="str">
        <f aca="false">IFERROR(VLOOKUP($A150,Cadastro!$A$3:$F$11,2,0),"-")</f>
        <v>-</v>
      </c>
      <c r="D150" s="25" t="n">
        <f aca="false">IFERROR(VLOOKUP($A150,Cadastro!$A$3:$F$11,3,0),"-")</f>
        <v>0</v>
      </c>
      <c r="E150" s="25" t="n">
        <f aca="false">IFERROR(VLOOKUP($A150,Cadastro!$A$3:$F$11,4,0),"-")</f>
        <v>0</v>
      </c>
      <c r="F150" s="26" t="n">
        <f aca="false">IFERROR(VLOOKUP($A150,Cadastro!$A$3:$F$11,5,0),"-")</f>
        <v>0</v>
      </c>
      <c r="G150" s="27"/>
      <c r="H150" s="28"/>
      <c r="I150" s="29"/>
      <c r="J150" s="37"/>
      <c r="K150" s="35"/>
      <c r="L150" s="32"/>
      <c r="M150" s="33"/>
      <c r="N150" s="33"/>
      <c r="O150" s="123" t="n">
        <f aca="false">N150-M150</f>
        <v>0</v>
      </c>
      <c r="P150" s="34"/>
      <c r="Q150" s="34"/>
      <c r="R150" s="124" t="n">
        <f aca="false">Q150-P150</f>
        <v>0</v>
      </c>
    </row>
    <row collapsed="false" customFormat="false" customHeight="false" hidden="false" ht="14.25" outlineLevel="0" r="151">
      <c r="A151" s="23"/>
      <c r="B151" s="23"/>
      <c r="C151" s="122" t="str">
        <f aca="false">IFERROR(VLOOKUP($A151,Cadastro!$A$3:$F$11,2,0),"-")</f>
        <v>-</v>
      </c>
      <c r="D151" s="25" t="n">
        <f aca="false">IFERROR(VLOOKUP($A151,Cadastro!$A$3:$F$11,3,0),"-")</f>
        <v>0</v>
      </c>
      <c r="E151" s="25" t="n">
        <f aca="false">IFERROR(VLOOKUP($A151,Cadastro!$A$3:$F$11,4,0),"-")</f>
        <v>0</v>
      </c>
      <c r="F151" s="26" t="n">
        <f aca="false">IFERROR(VLOOKUP($A151,Cadastro!$A$3:$F$11,5,0),"-")</f>
        <v>0</v>
      </c>
      <c r="G151" s="27"/>
      <c r="H151" s="28"/>
      <c r="I151" s="29"/>
      <c r="J151" s="37"/>
      <c r="K151" s="35"/>
      <c r="L151" s="32"/>
      <c r="M151" s="33"/>
      <c r="N151" s="33"/>
      <c r="O151" s="123" t="n">
        <f aca="false">N151-M151</f>
        <v>0</v>
      </c>
      <c r="P151" s="34"/>
      <c r="Q151" s="34"/>
      <c r="R151" s="124" t="n">
        <f aca="false">Q151-P151</f>
        <v>0</v>
      </c>
    </row>
    <row collapsed="false" customFormat="false" customHeight="false" hidden="false" ht="14.25" outlineLevel="0" r="152">
      <c r="A152" s="23"/>
      <c r="B152" s="23"/>
      <c r="C152" s="122" t="str">
        <f aca="false">IFERROR(VLOOKUP($A152,Cadastro!$A$3:$F$11,2,0),"-")</f>
        <v>-</v>
      </c>
      <c r="D152" s="25" t="n">
        <f aca="false">IFERROR(VLOOKUP($A152,Cadastro!$A$3:$F$11,3,0),"-")</f>
        <v>0</v>
      </c>
      <c r="E152" s="25" t="n">
        <f aca="false">IFERROR(VLOOKUP($A152,Cadastro!$A$3:$F$11,4,0),"-")</f>
        <v>0</v>
      </c>
      <c r="F152" s="26" t="n">
        <f aca="false">IFERROR(VLOOKUP($A152,Cadastro!$A$3:$F$11,5,0),"-")</f>
        <v>0</v>
      </c>
      <c r="G152" s="27"/>
      <c r="H152" s="43"/>
      <c r="I152" s="29"/>
      <c r="J152" s="37"/>
      <c r="K152" s="35"/>
      <c r="L152" s="32"/>
      <c r="M152" s="33"/>
      <c r="N152" s="33"/>
      <c r="O152" s="123" t="n">
        <f aca="false">N152-M152</f>
        <v>0</v>
      </c>
      <c r="P152" s="34"/>
      <c r="Q152" s="34"/>
      <c r="R152" s="124" t="n">
        <f aca="false">Q152-P152</f>
        <v>0</v>
      </c>
    </row>
    <row collapsed="false" customFormat="false" customHeight="false" hidden="false" ht="14.25" outlineLevel="0" r="153">
      <c r="A153" s="23"/>
      <c r="B153" s="23"/>
      <c r="C153" s="122" t="str">
        <f aca="false">IFERROR(VLOOKUP($A153,Cadastro!$A$3:$F$11,2,0),"-")</f>
        <v>-</v>
      </c>
      <c r="D153" s="25" t="n">
        <f aca="false">IFERROR(VLOOKUP($A153,Cadastro!$A$3:$F$11,3,0),"-")</f>
        <v>0</v>
      </c>
      <c r="E153" s="25" t="n">
        <f aca="false">IFERROR(VLOOKUP($A153,Cadastro!$A$3:$F$11,4,0),"-")</f>
        <v>0</v>
      </c>
      <c r="F153" s="26" t="n">
        <f aca="false">IFERROR(VLOOKUP($A153,Cadastro!$A$3:$F$11,5,0),"-")</f>
        <v>0</v>
      </c>
      <c r="G153" s="27"/>
      <c r="H153" s="44"/>
      <c r="I153" s="29"/>
      <c r="J153" s="37"/>
      <c r="K153" s="35"/>
      <c r="L153" s="32"/>
      <c r="M153" s="33"/>
      <c r="N153" s="33"/>
      <c r="O153" s="123" t="n">
        <f aca="false">N153-M153</f>
        <v>0</v>
      </c>
      <c r="P153" s="34"/>
      <c r="Q153" s="34"/>
      <c r="R153" s="124" t="n">
        <f aca="false">Q153-P153</f>
        <v>0</v>
      </c>
    </row>
    <row collapsed="false" customFormat="false" customHeight="false" hidden="false" ht="14.25" outlineLevel="0" r="154">
      <c r="A154" s="23"/>
      <c r="B154" s="23"/>
      <c r="C154" s="122" t="str">
        <f aca="false">IFERROR(VLOOKUP($A154,Cadastro!$A$3:$F$11,2,0),"-")</f>
        <v>-</v>
      </c>
      <c r="D154" s="25" t="n">
        <f aca="false">IFERROR(VLOOKUP($A154,Cadastro!$A$3:$F$11,3,0),"-")</f>
        <v>0</v>
      </c>
      <c r="E154" s="25" t="n">
        <f aca="false">IFERROR(VLOOKUP($A154,Cadastro!$A$3:$F$11,4,0),"-")</f>
        <v>0</v>
      </c>
      <c r="F154" s="26" t="n">
        <f aca="false">IFERROR(VLOOKUP($A154,Cadastro!$A$3:$F$11,5,0),"-")</f>
        <v>0</v>
      </c>
      <c r="G154" s="27"/>
      <c r="H154" s="44"/>
      <c r="I154" s="29"/>
      <c r="J154" s="37"/>
      <c r="K154" s="35"/>
      <c r="L154" s="32"/>
      <c r="M154" s="33"/>
      <c r="N154" s="33"/>
      <c r="O154" s="123" t="n">
        <f aca="false">N154-M154</f>
        <v>0</v>
      </c>
      <c r="P154" s="34"/>
      <c r="Q154" s="34"/>
      <c r="R154" s="124" t="n">
        <f aca="false">Q154-P154</f>
        <v>0</v>
      </c>
    </row>
    <row collapsed="false" customFormat="false" customHeight="false" hidden="false" ht="14.25" outlineLevel="0" r="155">
      <c r="A155" s="23"/>
      <c r="B155" s="23"/>
      <c r="C155" s="122" t="str">
        <f aca="false">IFERROR(VLOOKUP($A155,Cadastro!$A$3:$F$11,2,0),"-")</f>
        <v>-</v>
      </c>
      <c r="D155" s="25" t="n">
        <f aca="false">IFERROR(VLOOKUP($A155,Cadastro!$A$3:$F$11,3,0),"-")</f>
        <v>0</v>
      </c>
      <c r="E155" s="25" t="n">
        <f aca="false">IFERROR(VLOOKUP($A155,Cadastro!$A$3:$F$11,4,0),"-")</f>
        <v>0</v>
      </c>
      <c r="F155" s="26" t="n">
        <f aca="false">IFERROR(VLOOKUP($A155,Cadastro!$A$3:$F$11,5,0),"-")</f>
        <v>0</v>
      </c>
      <c r="G155" s="27"/>
      <c r="H155" s="44"/>
      <c r="I155" s="29"/>
      <c r="J155" s="37"/>
      <c r="K155" s="35"/>
      <c r="L155" s="32"/>
      <c r="M155" s="33"/>
      <c r="N155" s="33"/>
      <c r="O155" s="123" t="n">
        <f aca="false">N155-M155</f>
        <v>0</v>
      </c>
      <c r="P155" s="34"/>
      <c r="Q155" s="34"/>
      <c r="R155" s="124" t="n">
        <f aca="false">Q155-P155</f>
        <v>0</v>
      </c>
    </row>
    <row collapsed="false" customFormat="false" customHeight="false" hidden="false" ht="14.25" outlineLevel="0" r="156">
      <c r="A156" s="23"/>
      <c r="B156" s="23"/>
      <c r="C156" s="122" t="str">
        <f aca="false">IFERROR(VLOOKUP($A156,Cadastro!$A$3:$F$11,2,0),"-")</f>
        <v>-</v>
      </c>
      <c r="D156" s="25" t="n">
        <f aca="false">IFERROR(VLOOKUP($A156,Cadastro!$A$3:$F$11,3,0),"-")</f>
        <v>0</v>
      </c>
      <c r="E156" s="25" t="n">
        <f aca="false">IFERROR(VLOOKUP($A156,Cadastro!$A$3:$F$11,4,0),"-")</f>
        <v>0</v>
      </c>
      <c r="F156" s="26" t="n">
        <f aca="false">IFERROR(VLOOKUP($A156,Cadastro!$A$3:$F$11,5,0),"-")</f>
        <v>0</v>
      </c>
      <c r="G156" s="27"/>
      <c r="H156" s="44"/>
      <c r="I156" s="29"/>
      <c r="J156" s="37"/>
      <c r="K156" s="35"/>
      <c r="L156" s="32"/>
      <c r="M156" s="33"/>
      <c r="N156" s="33"/>
      <c r="O156" s="123" t="n">
        <f aca="false">N156-M156</f>
        <v>0</v>
      </c>
      <c r="P156" s="34"/>
      <c r="Q156" s="34"/>
      <c r="R156" s="124" t="n">
        <f aca="false">Q156-P156</f>
        <v>0</v>
      </c>
    </row>
    <row collapsed="false" customFormat="false" customHeight="false" hidden="false" ht="14.25" outlineLevel="0" r="157">
      <c r="A157" s="23"/>
      <c r="B157" s="23"/>
      <c r="C157" s="122" t="str">
        <f aca="false">IFERROR(VLOOKUP($A157,Cadastro!$A$3:$F$11,2,0),"-")</f>
        <v>-</v>
      </c>
      <c r="D157" s="25" t="n">
        <f aca="false">IFERROR(VLOOKUP($A157,Cadastro!$A$3:$F$11,3,0),"-")</f>
        <v>0</v>
      </c>
      <c r="E157" s="25" t="n">
        <f aca="false">IFERROR(VLOOKUP($A157,Cadastro!$A$3:$F$11,4,0),"-")</f>
        <v>0</v>
      </c>
      <c r="F157" s="26" t="n">
        <f aca="false">IFERROR(VLOOKUP($A157,Cadastro!$A$3:$F$11,5,0),"-")</f>
        <v>0</v>
      </c>
      <c r="G157" s="27"/>
      <c r="H157" s="44"/>
      <c r="I157" s="29"/>
      <c r="J157" s="37"/>
      <c r="K157" s="35"/>
      <c r="L157" s="32"/>
      <c r="M157" s="33"/>
      <c r="N157" s="33"/>
      <c r="O157" s="123" t="n">
        <f aca="false">N157-M157</f>
        <v>0</v>
      </c>
      <c r="P157" s="34"/>
      <c r="Q157" s="34"/>
      <c r="R157" s="124" t="n">
        <f aca="false">Q157-P157</f>
        <v>0</v>
      </c>
    </row>
    <row collapsed="false" customFormat="false" customHeight="false" hidden="false" ht="14.25" outlineLevel="0" r="158">
      <c r="A158" s="23"/>
      <c r="B158" s="23"/>
      <c r="C158" s="122" t="str">
        <f aca="false">IFERROR(VLOOKUP($A158,Cadastro!$A$3:$F$11,2,0),"-")</f>
        <v>-</v>
      </c>
      <c r="D158" s="25" t="n">
        <f aca="false">IFERROR(VLOOKUP($A158,Cadastro!$A$3:$F$11,3,0),"-")</f>
        <v>0</v>
      </c>
      <c r="E158" s="25" t="n">
        <f aca="false">IFERROR(VLOOKUP($A158,Cadastro!$A$3:$F$11,4,0),"-")</f>
        <v>0</v>
      </c>
      <c r="F158" s="26" t="n">
        <f aca="false">IFERROR(VLOOKUP($A158,Cadastro!$A$3:$F$11,5,0),"-")</f>
        <v>0</v>
      </c>
      <c r="G158" s="27"/>
      <c r="H158" s="44"/>
      <c r="I158" s="29"/>
      <c r="J158" s="37"/>
      <c r="K158" s="35"/>
      <c r="L158" s="32"/>
      <c r="M158" s="33"/>
      <c r="N158" s="33"/>
      <c r="O158" s="123" t="n">
        <f aca="false">N158-M158</f>
        <v>0</v>
      </c>
      <c r="P158" s="34"/>
      <c r="Q158" s="34"/>
      <c r="R158" s="124" t="n">
        <f aca="false">Q158-P158</f>
        <v>0</v>
      </c>
    </row>
    <row collapsed="false" customFormat="false" customHeight="false" hidden="false" ht="14.25" outlineLevel="0" r="159">
      <c r="A159" s="23"/>
      <c r="B159" s="23"/>
      <c r="C159" s="122" t="str">
        <f aca="false">IFERROR(VLOOKUP($A159,Cadastro!$A$3:$F$11,2,0),"-")</f>
        <v>-</v>
      </c>
      <c r="D159" s="25" t="n">
        <f aca="false">IFERROR(VLOOKUP($A159,Cadastro!$A$3:$F$11,3,0),"-")</f>
        <v>0</v>
      </c>
      <c r="E159" s="25" t="n">
        <f aca="false">IFERROR(VLOOKUP($A159,Cadastro!$A$3:$F$11,4,0),"-")</f>
        <v>0</v>
      </c>
      <c r="F159" s="26" t="n">
        <f aca="false">IFERROR(VLOOKUP($A159,Cadastro!$A$3:$F$11,5,0),"-")</f>
        <v>0</v>
      </c>
      <c r="G159" s="27"/>
      <c r="H159" s="44"/>
      <c r="I159" s="29"/>
      <c r="J159" s="37"/>
      <c r="K159" s="35"/>
      <c r="L159" s="32"/>
      <c r="M159" s="33"/>
      <c r="N159" s="33"/>
      <c r="O159" s="123" t="n">
        <f aca="false">N159-M159</f>
        <v>0</v>
      </c>
      <c r="P159" s="34"/>
      <c r="Q159" s="34"/>
      <c r="R159" s="124" t="n">
        <f aca="false">Q159-P159</f>
        <v>0</v>
      </c>
    </row>
    <row collapsed="false" customFormat="false" customHeight="false" hidden="false" ht="14.25" outlineLevel="0" r="160">
      <c r="A160" s="23"/>
      <c r="B160" s="23"/>
      <c r="C160" s="122" t="str">
        <f aca="false">IFERROR(VLOOKUP($A160,Cadastro!$A$3:$F$11,2,0),"-")</f>
        <v>-</v>
      </c>
      <c r="D160" s="25" t="n">
        <f aca="false">IFERROR(VLOOKUP($A160,Cadastro!$A$3:$F$11,3,0),"-")</f>
        <v>0</v>
      </c>
      <c r="E160" s="25" t="n">
        <f aca="false">IFERROR(VLOOKUP($A160,Cadastro!$A$3:$F$11,4,0),"-")</f>
        <v>0</v>
      </c>
      <c r="F160" s="26" t="n">
        <f aca="false">IFERROR(VLOOKUP($A160,Cadastro!$A$3:$F$11,5,0),"-")</f>
        <v>0</v>
      </c>
      <c r="G160" s="27"/>
      <c r="H160" s="44"/>
      <c r="I160" s="29"/>
      <c r="J160" s="37"/>
      <c r="K160" s="35"/>
      <c r="L160" s="32"/>
      <c r="M160" s="33"/>
      <c r="N160" s="33"/>
      <c r="O160" s="123" t="n">
        <f aca="false">N160-M160</f>
        <v>0</v>
      </c>
      <c r="P160" s="34"/>
      <c r="Q160" s="34"/>
      <c r="R160" s="124" t="n">
        <f aca="false">Q160-P160</f>
        <v>0</v>
      </c>
    </row>
    <row collapsed="false" customFormat="false" customHeight="false" hidden="false" ht="14.25" outlineLevel="0" r="161">
      <c r="A161" s="23"/>
      <c r="B161" s="23"/>
      <c r="C161" s="122" t="str">
        <f aca="false">IFERROR(VLOOKUP($A161,Cadastro!$A$3:$F$11,2,0),"-")</f>
        <v>-</v>
      </c>
      <c r="D161" s="25" t="n">
        <f aca="false">IFERROR(VLOOKUP($A161,Cadastro!$A$3:$F$11,3,0),"-")</f>
        <v>0</v>
      </c>
      <c r="E161" s="25" t="n">
        <f aca="false">IFERROR(VLOOKUP($A161,Cadastro!$A$3:$F$11,4,0),"-")</f>
        <v>0</v>
      </c>
      <c r="F161" s="26" t="n">
        <f aca="false">IFERROR(VLOOKUP($A161,Cadastro!$A$3:$F$11,5,0),"-")</f>
        <v>0</v>
      </c>
      <c r="G161" s="27"/>
      <c r="H161" s="44"/>
      <c r="I161" s="29"/>
      <c r="J161" s="37"/>
      <c r="K161" s="35"/>
      <c r="L161" s="32"/>
      <c r="M161" s="33"/>
      <c r="N161" s="33"/>
      <c r="O161" s="123" t="n">
        <f aca="false">N161-M161</f>
        <v>0</v>
      </c>
      <c r="P161" s="34"/>
      <c r="Q161" s="34"/>
      <c r="R161" s="124" t="n">
        <f aca="false">Q161-P161</f>
        <v>0</v>
      </c>
    </row>
    <row collapsed="false" customFormat="false" customHeight="false" hidden="false" ht="14.25" outlineLevel="0" r="162">
      <c r="A162" s="23"/>
      <c r="B162" s="23"/>
      <c r="C162" s="122" t="str">
        <f aca="false">IFERROR(VLOOKUP($A162,Cadastro!$A$3:$F$11,2,0),"-")</f>
        <v>-</v>
      </c>
      <c r="D162" s="25" t="n">
        <f aca="false">IFERROR(VLOOKUP($A162,Cadastro!$A$3:$F$11,3,0),"-")</f>
        <v>0</v>
      </c>
      <c r="E162" s="25" t="n">
        <f aca="false">IFERROR(VLOOKUP($A162,Cadastro!$A$3:$F$11,4,0),"-")</f>
        <v>0</v>
      </c>
      <c r="F162" s="26" t="n">
        <f aca="false">IFERROR(VLOOKUP($A162,Cadastro!$A$3:$F$11,5,0),"-")</f>
        <v>0</v>
      </c>
      <c r="G162" s="27"/>
      <c r="H162" s="45"/>
      <c r="I162" s="46"/>
      <c r="J162" s="30"/>
      <c r="K162" s="47"/>
      <c r="L162" s="32"/>
      <c r="M162" s="33"/>
      <c r="N162" s="33"/>
      <c r="O162" s="123" t="n">
        <f aca="false">N162-M162</f>
        <v>0</v>
      </c>
      <c r="P162" s="34"/>
      <c r="Q162" s="34"/>
      <c r="R162" s="124" t="n">
        <f aca="false">Q162-P162</f>
        <v>0</v>
      </c>
    </row>
    <row collapsed="false" customFormat="false" customHeight="false" hidden="false" ht="14.25" outlineLevel="0" r="163">
      <c r="A163" s="23"/>
      <c r="B163" s="23"/>
      <c r="C163" s="122" t="str">
        <f aca="false">IFERROR(VLOOKUP($A163,Cadastro!$A$3:$F$11,2,0),"-")</f>
        <v>-</v>
      </c>
      <c r="D163" s="25" t="n">
        <f aca="false">IFERROR(VLOOKUP($A163,Cadastro!$A$3:$F$11,3,0),"-")</f>
        <v>0</v>
      </c>
      <c r="E163" s="25" t="n">
        <f aca="false">IFERROR(VLOOKUP($A163,Cadastro!$A$3:$F$11,4,0),"-")</f>
        <v>0</v>
      </c>
      <c r="F163" s="26" t="n">
        <f aca="false">IFERROR(VLOOKUP($A163,Cadastro!$A$3:$F$11,5,0),"-")</f>
        <v>0</v>
      </c>
      <c r="G163" s="27"/>
      <c r="H163" s="45"/>
      <c r="I163" s="46"/>
      <c r="J163" s="30"/>
      <c r="K163" s="23"/>
      <c r="L163" s="32"/>
      <c r="M163" s="33"/>
      <c r="N163" s="33"/>
      <c r="O163" s="123" t="n">
        <f aca="false">N163-M163</f>
        <v>0</v>
      </c>
      <c r="P163" s="34"/>
      <c r="Q163" s="34"/>
      <c r="R163" s="124" t="n">
        <f aca="false">Q163-P163</f>
        <v>0</v>
      </c>
    </row>
    <row collapsed="false" customFormat="false" customHeight="false" hidden="false" ht="14.25" outlineLevel="0" r="164">
      <c r="A164" s="23"/>
      <c r="B164" s="23"/>
      <c r="C164" s="122" t="str">
        <f aca="false">IFERROR(VLOOKUP($A164,Cadastro!$A$3:$F$11,2,0),"-")</f>
        <v>-</v>
      </c>
      <c r="D164" s="25" t="n">
        <f aca="false">IFERROR(VLOOKUP($A164,Cadastro!$A$3:$F$11,3,0),"-")</f>
        <v>0</v>
      </c>
      <c r="E164" s="25" t="n">
        <f aca="false">IFERROR(VLOOKUP($A164,Cadastro!$A$3:$F$11,4,0),"-")</f>
        <v>0</v>
      </c>
      <c r="F164" s="26" t="n">
        <f aca="false">IFERROR(VLOOKUP($A164,Cadastro!$A$3:$F$11,5,0),"-")</f>
        <v>0</v>
      </c>
      <c r="G164" s="27"/>
      <c r="H164" s="45"/>
      <c r="I164" s="48"/>
      <c r="J164" s="30"/>
      <c r="K164" s="47"/>
      <c r="L164" s="32"/>
      <c r="M164" s="33"/>
      <c r="N164" s="33"/>
      <c r="O164" s="123" t="n">
        <f aca="false">N164-M164</f>
        <v>0</v>
      </c>
      <c r="P164" s="34"/>
      <c r="Q164" s="34"/>
      <c r="R164" s="124" t="n">
        <f aca="false">Q164-P164</f>
        <v>0</v>
      </c>
    </row>
    <row collapsed="false" customFormat="false" customHeight="false" hidden="false" ht="14.25" outlineLevel="0" r="165">
      <c r="A165" s="49"/>
      <c r="B165" s="49"/>
      <c r="C165" s="122" t="str">
        <f aca="false">IFERROR(VLOOKUP($A165,Cadastro!$A$3:$F$11,2,0),"-")</f>
        <v>-</v>
      </c>
      <c r="D165" s="25" t="n">
        <f aca="false">IFERROR(VLOOKUP($A165,Cadastro!$A$3:$F$11,3,0),"-")</f>
        <v>0</v>
      </c>
      <c r="E165" s="25" t="n">
        <f aca="false">IFERROR(VLOOKUP($A165,Cadastro!$A$3:$F$11,4,0),"-")</f>
        <v>0</v>
      </c>
      <c r="F165" s="26" t="n">
        <f aca="false">IFERROR(VLOOKUP($A165,Cadastro!$A$3:$F$11,5,0),"-")</f>
        <v>0</v>
      </c>
      <c r="G165" s="27"/>
      <c r="H165" s="45"/>
      <c r="I165" s="29"/>
      <c r="J165" s="30"/>
      <c r="K165" s="47"/>
      <c r="L165" s="32"/>
      <c r="M165" s="33"/>
      <c r="N165" s="33"/>
      <c r="O165" s="123" t="n">
        <f aca="false">N165-M165</f>
        <v>0</v>
      </c>
      <c r="P165" s="34"/>
      <c r="Q165" s="34"/>
      <c r="R165" s="124" t="n">
        <f aca="false">Q165-P165</f>
        <v>0</v>
      </c>
    </row>
    <row collapsed="false" customFormat="false" customHeight="false" hidden="false" ht="14.25" outlineLevel="0" r="166">
      <c r="A166" s="50"/>
      <c r="B166" s="50"/>
      <c r="C166" s="122" t="str">
        <f aca="false">IFERROR(VLOOKUP($A166,Cadastro!$A$3:$F$11,2,0),"-")</f>
        <v>-</v>
      </c>
      <c r="D166" s="25" t="n">
        <f aca="false">IFERROR(VLOOKUP($A166,Cadastro!$A$3:$F$11,3,0),"-")</f>
        <v>0</v>
      </c>
      <c r="E166" s="25" t="n">
        <f aca="false">IFERROR(VLOOKUP($A166,Cadastro!$A$3:$F$11,4,0),"-")</f>
        <v>0</v>
      </c>
      <c r="F166" s="26" t="n">
        <f aca="false">IFERROR(VLOOKUP($A166,Cadastro!$A$3:$F$11,5,0),"-")</f>
        <v>0</v>
      </c>
      <c r="G166" s="27"/>
      <c r="H166" s="45"/>
      <c r="I166" s="29"/>
      <c r="J166" s="30"/>
      <c r="K166" s="23"/>
      <c r="L166" s="32"/>
      <c r="M166" s="33"/>
      <c r="N166" s="33"/>
      <c r="O166" s="123" t="n">
        <f aca="false">N166-M166</f>
        <v>0</v>
      </c>
      <c r="P166" s="34"/>
      <c r="Q166" s="34"/>
      <c r="R166" s="124" t="n">
        <f aca="false">Q166-P166</f>
        <v>0</v>
      </c>
    </row>
    <row collapsed="false" customFormat="false" customHeight="false" hidden="false" ht="14.25" outlineLevel="0" r="167">
      <c r="A167" s="50"/>
      <c r="B167" s="50"/>
      <c r="C167" s="122" t="str">
        <f aca="false">IFERROR(VLOOKUP($A167,Cadastro!$A$3:$F$11,2,0),"-")</f>
        <v>-</v>
      </c>
      <c r="D167" s="25" t="n">
        <f aca="false">IFERROR(VLOOKUP($A167,Cadastro!$A$3:$F$11,3,0),"-")</f>
        <v>0</v>
      </c>
      <c r="E167" s="25" t="n">
        <f aca="false">IFERROR(VLOOKUP($A167,Cadastro!$A$3:$F$11,4,0),"-")</f>
        <v>0</v>
      </c>
      <c r="F167" s="26" t="n">
        <f aca="false">IFERROR(VLOOKUP($A167,Cadastro!$A$3:$F$11,5,0),"-")</f>
        <v>0</v>
      </c>
      <c r="G167" s="27"/>
      <c r="H167" s="45"/>
      <c r="I167" s="48"/>
      <c r="J167" s="30"/>
      <c r="K167" s="47"/>
      <c r="L167" s="32"/>
      <c r="M167" s="33"/>
      <c r="N167" s="33"/>
      <c r="O167" s="123" t="n">
        <f aca="false">N167-M167</f>
        <v>0</v>
      </c>
      <c r="P167" s="34"/>
      <c r="Q167" s="34"/>
      <c r="R167" s="124" t="n">
        <f aca="false">Q167-P167</f>
        <v>0</v>
      </c>
    </row>
    <row collapsed="false" customFormat="false" customHeight="false" hidden="false" ht="14.25" outlineLevel="0" r="168">
      <c r="A168" s="50"/>
      <c r="B168" s="50"/>
      <c r="C168" s="122" t="str">
        <f aca="false">IFERROR(VLOOKUP($A168,Cadastro!$A$3:$F$11,2,0),"-")</f>
        <v>-</v>
      </c>
      <c r="D168" s="25" t="n">
        <f aca="false">IFERROR(VLOOKUP($A168,Cadastro!$A$3:$F$11,3,0),"-")</f>
        <v>0</v>
      </c>
      <c r="E168" s="25" t="n">
        <f aca="false">IFERROR(VLOOKUP($A168,Cadastro!$A$3:$F$11,4,0),"-")</f>
        <v>0</v>
      </c>
      <c r="F168" s="26" t="n">
        <f aca="false">IFERROR(VLOOKUP($A168,Cadastro!$A$3:$F$11,5,0),"-")</f>
        <v>0</v>
      </c>
      <c r="G168" s="27"/>
      <c r="H168" s="45"/>
      <c r="I168" s="29"/>
      <c r="J168" s="30"/>
      <c r="K168" s="47"/>
      <c r="L168" s="32"/>
      <c r="M168" s="33"/>
      <c r="N168" s="33"/>
      <c r="O168" s="123" t="n">
        <f aca="false">N168-M168</f>
        <v>0</v>
      </c>
      <c r="P168" s="34"/>
      <c r="Q168" s="34"/>
      <c r="R168" s="124" t="n">
        <f aca="false">Q168-P168</f>
        <v>0</v>
      </c>
    </row>
    <row collapsed="false" customFormat="false" customHeight="false" hidden="false" ht="14.25" outlineLevel="0" r="169">
      <c r="A169" s="50"/>
      <c r="B169" s="50"/>
      <c r="C169" s="122" t="str">
        <f aca="false">IFERROR(VLOOKUP($A169,Cadastro!$A$3:$F$11,2,0),"-")</f>
        <v>-</v>
      </c>
      <c r="D169" s="25" t="n">
        <f aca="false">IFERROR(VLOOKUP($A169,Cadastro!$A$3:$F$11,3,0),"-")</f>
        <v>0</v>
      </c>
      <c r="E169" s="25" t="n">
        <f aca="false">IFERROR(VLOOKUP($A169,Cadastro!$A$3:$F$11,4,0),"-")</f>
        <v>0</v>
      </c>
      <c r="F169" s="26" t="n">
        <f aca="false">IFERROR(VLOOKUP($A169,Cadastro!$A$3:$F$11,5,0),"-")</f>
        <v>0</v>
      </c>
      <c r="G169" s="27"/>
      <c r="H169" s="45"/>
      <c r="I169" s="29"/>
      <c r="J169" s="30"/>
      <c r="K169" s="50"/>
      <c r="L169" s="32"/>
      <c r="M169" s="33"/>
      <c r="N169" s="33"/>
      <c r="O169" s="123" t="n">
        <f aca="false">N169-M169</f>
        <v>0</v>
      </c>
      <c r="P169" s="34"/>
      <c r="Q169" s="34"/>
      <c r="R169" s="124" t="n">
        <f aca="false">Q169-P169</f>
        <v>0</v>
      </c>
    </row>
    <row collapsed="false" customFormat="false" customHeight="false" hidden="false" ht="14.25" outlineLevel="0" r="170">
      <c r="A170" s="50"/>
      <c r="B170" s="50"/>
      <c r="C170" s="122" t="str">
        <f aca="false">IFERROR(VLOOKUP($A170,Cadastro!$A$3:$F$11,2,0),"-")</f>
        <v>-</v>
      </c>
      <c r="D170" s="25" t="n">
        <f aca="false">IFERROR(VLOOKUP($A170,Cadastro!$A$3:$F$11,3,0),"-")</f>
        <v>0</v>
      </c>
      <c r="E170" s="25" t="n">
        <f aca="false">IFERROR(VLOOKUP($A170,Cadastro!$A$3:$F$11,4,0),"-")</f>
        <v>0</v>
      </c>
      <c r="F170" s="26" t="n">
        <f aca="false">IFERROR(VLOOKUP($A170,Cadastro!$A$3:$F$11,5,0),"-")</f>
        <v>0</v>
      </c>
      <c r="G170" s="27"/>
      <c r="H170" s="45"/>
      <c r="I170" s="48"/>
      <c r="J170" s="30"/>
      <c r="K170" s="23"/>
      <c r="L170" s="32"/>
      <c r="M170" s="33"/>
      <c r="N170" s="33"/>
      <c r="O170" s="123" t="n">
        <f aca="false">N170-M170</f>
        <v>0</v>
      </c>
      <c r="P170" s="34"/>
      <c r="Q170" s="34"/>
      <c r="R170" s="124" t="n">
        <f aca="false">Q170-P170</f>
        <v>0</v>
      </c>
    </row>
    <row collapsed="false" customFormat="false" customHeight="false" hidden="false" ht="14.25" outlineLevel="0" r="171">
      <c r="A171" s="50"/>
      <c r="B171" s="50"/>
      <c r="C171" s="122" t="str">
        <f aca="false">IFERROR(VLOOKUP($A171,Cadastro!$A$3:$F$11,2,0),"-")</f>
        <v>-</v>
      </c>
      <c r="D171" s="25" t="n">
        <f aca="false">IFERROR(VLOOKUP($A171,Cadastro!$A$3:$F$11,3,0),"-")</f>
        <v>0</v>
      </c>
      <c r="E171" s="25" t="n">
        <f aca="false">IFERROR(VLOOKUP($A171,Cadastro!$A$3:$F$11,4,0),"-")</f>
        <v>0</v>
      </c>
      <c r="F171" s="26" t="n">
        <f aca="false">IFERROR(VLOOKUP($A171,Cadastro!$A$3:$F$11,5,0),"-")</f>
        <v>0</v>
      </c>
      <c r="G171" s="27"/>
      <c r="H171" s="45"/>
      <c r="I171" s="29"/>
      <c r="J171" s="30"/>
      <c r="K171" s="47"/>
      <c r="L171" s="32"/>
      <c r="M171" s="33"/>
      <c r="N171" s="33"/>
      <c r="O171" s="123" t="n">
        <f aca="false">N171-M171</f>
        <v>0</v>
      </c>
      <c r="P171" s="34"/>
      <c r="Q171" s="34"/>
      <c r="R171" s="124" t="n">
        <f aca="false">Q171-P171</f>
        <v>0</v>
      </c>
    </row>
    <row collapsed="false" customFormat="false" customHeight="false" hidden="false" ht="14.25" outlineLevel="0" r="172">
      <c r="A172" s="50"/>
      <c r="B172" s="50"/>
      <c r="C172" s="122" t="str">
        <f aca="false">IFERROR(VLOOKUP($A172,Cadastro!$A$3:$F$11,2,0),"-")</f>
        <v>-</v>
      </c>
      <c r="D172" s="25" t="n">
        <f aca="false">IFERROR(VLOOKUP($A172,Cadastro!$A$3:$F$11,3,0),"-")</f>
        <v>0</v>
      </c>
      <c r="E172" s="25" t="n">
        <f aca="false">IFERROR(VLOOKUP($A172,Cadastro!$A$3:$F$11,4,0),"-")</f>
        <v>0</v>
      </c>
      <c r="F172" s="26" t="n">
        <f aca="false">IFERROR(VLOOKUP($A172,Cadastro!$A$3:$F$11,5,0),"-")</f>
        <v>0</v>
      </c>
      <c r="G172" s="27"/>
      <c r="H172" s="45"/>
      <c r="I172" s="29"/>
      <c r="J172" s="30"/>
      <c r="K172" s="23"/>
      <c r="L172" s="32"/>
      <c r="M172" s="33"/>
      <c r="N172" s="33"/>
      <c r="O172" s="123" t="n">
        <f aca="false">N172-M172</f>
        <v>0</v>
      </c>
      <c r="P172" s="34"/>
      <c r="Q172" s="34"/>
      <c r="R172" s="124" t="n">
        <f aca="false">Q172-P172</f>
        <v>0</v>
      </c>
    </row>
    <row collapsed="false" customFormat="false" customHeight="false" hidden="false" ht="14.25" outlineLevel="0" r="173">
      <c r="A173" s="50"/>
      <c r="B173" s="50"/>
      <c r="C173" s="122" t="str">
        <f aca="false">IFERROR(VLOOKUP($A173,Cadastro!$A$3:$F$11,2,0),"-")</f>
        <v>-</v>
      </c>
      <c r="D173" s="25" t="n">
        <f aca="false">IFERROR(VLOOKUP($A173,Cadastro!$A$3:$F$11,3,0),"-")</f>
        <v>0</v>
      </c>
      <c r="E173" s="25" t="n">
        <f aca="false">IFERROR(VLOOKUP($A173,Cadastro!$A$3:$F$11,4,0),"-")</f>
        <v>0</v>
      </c>
      <c r="F173" s="26" t="n">
        <f aca="false">IFERROR(VLOOKUP($A173,Cadastro!$A$3:$F$11,5,0),"-")</f>
        <v>0</v>
      </c>
      <c r="G173" s="27"/>
      <c r="H173" s="45"/>
      <c r="I173" s="48"/>
      <c r="J173" s="30"/>
      <c r="K173" s="23"/>
      <c r="L173" s="32"/>
      <c r="M173" s="33"/>
      <c r="N173" s="33"/>
      <c r="O173" s="123" t="n">
        <f aca="false">N173-M173</f>
        <v>0</v>
      </c>
      <c r="P173" s="34"/>
      <c r="Q173" s="34"/>
      <c r="R173" s="124" t="n">
        <f aca="false">Q173-P173</f>
        <v>0</v>
      </c>
    </row>
    <row collapsed="false" customFormat="false" customHeight="true" hidden="false" ht="4.5" outlineLevel="0" r="174">
      <c r="A174" s="125"/>
      <c r="B174" s="125"/>
      <c r="C174" s="125"/>
      <c r="D174" s="52"/>
      <c r="E174" s="52"/>
      <c r="F174" s="53"/>
      <c r="G174" s="125"/>
      <c r="H174" s="125"/>
      <c r="I174" s="125"/>
      <c r="J174" s="125"/>
      <c r="K174" s="125"/>
      <c r="L174" s="126"/>
      <c r="M174" s="125"/>
      <c r="N174" s="125"/>
      <c r="O174" s="127"/>
      <c r="P174" s="125"/>
      <c r="Q174" s="125"/>
      <c r="R174" s="127"/>
    </row>
    <row collapsed="false" customFormat="false" customHeight="false" hidden="false" ht="14.25" outlineLevel="0" r="175">
      <c r="A175" s="128" t="str">
        <f aca="false">CONCATENATE(COUNTIF(A4:A173,C175)," Equipamentos")</f>
        <v>0 Equipamentos</v>
      </c>
      <c r="B175" s="128"/>
      <c r="C175" s="128" t="s">
        <v>8</v>
      </c>
      <c r="D175" s="57" t="n">
        <f aca="false">IF(SUMIF($A$4:$A$173,$C175,D$4:D$173)=0,"Ilimitada",SUMIF($A$4:$A$173,$C175,D$4:D$173))</f>
        <v>0</v>
      </c>
      <c r="E175" s="57" t="n">
        <f aca="false">IF(SUMIF($A$4:$A$173,$C175,E$4:E$173)=0,"-",SUMIF($A$4:$A$173,$C175,E$4:E$173))</f>
        <v>0</v>
      </c>
      <c r="F175" s="58" t="n">
        <f aca="false">SUMIF($A$4:$A$173,$C175,F$4:F$173)</f>
        <v>0</v>
      </c>
      <c r="G175" s="129" t="str">
        <f aca="false">IFERROR(VLOOKUP($C175,Cadastro!$A$3:$D$11,2,1),"-")</f>
        <v>Monocromática</v>
      </c>
      <c r="H175" s="130"/>
      <c r="I175" s="130"/>
      <c r="J175" s="130"/>
      <c r="K175" s="130"/>
      <c r="L175" s="131"/>
      <c r="M175" s="130"/>
      <c r="N175" s="130"/>
      <c r="O175" s="62" t="n">
        <f aca="false">IF(SUMIF($A$4:$A$173,$C175,O$4:O$173)=0,"-",SUMIF($A$4:$A$173,$C175,O$4:O$173))</f>
        <v>0</v>
      </c>
      <c r="P175" s="130"/>
      <c r="Q175" s="130"/>
      <c r="R175" s="63" t="n">
        <f aca="false">IF(SUMIF($A$4:$A$173,$C175,R$4:R$173)=0,"-",SUMIF($A$4:$A$173,$C175,R$4:R$173))</f>
        <v>0</v>
      </c>
    </row>
    <row collapsed="false" customFormat="false" customHeight="false" hidden="false" ht="14.25" outlineLevel="0" r="176">
      <c r="A176" s="128" t="str">
        <f aca="false">CONCATENATE(COUNTIF(A5:A174,C176)," Equipamentos")</f>
        <v>0 Equipamentos</v>
      </c>
      <c r="B176" s="128"/>
      <c r="C176" s="128" t="s">
        <v>14</v>
      </c>
      <c r="D176" s="57" t="n">
        <f aca="false">IF(SUMIF($A$4:$A$173,$C176,D$4:D$173)=0,"Ilimitada",SUMIF($A$4:$A$173,$C176,D$4:D$173))</f>
        <v>0</v>
      </c>
      <c r="E176" s="57" t="n">
        <f aca="false">IF(SUMIF($A$4:$A$173,$C176,E$4:E$173)=0,"-",SUMIF($A$4:$A$173,$C176,E$4:E$173))</f>
        <v>0</v>
      </c>
      <c r="F176" s="58" t="n">
        <f aca="false">SUMIF($A$4:$A$173,$C176,F$4:F$173)</f>
        <v>0</v>
      </c>
      <c r="G176" s="129" t="str">
        <f aca="false">IFERROR(VLOOKUP($C176,Cadastro!$A$3:$D$11,2,1),"-")</f>
        <v>Monocromática</v>
      </c>
      <c r="H176" s="130"/>
      <c r="I176" s="130"/>
      <c r="J176" s="130"/>
      <c r="K176" s="130"/>
      <c r="L176" s="131"/>
      <c r="M176" s="130"/>
      <c r="N176" s="130"/>
      <c r="O176" s="62" t="n">
        <f aca="false">IF(SUMIF($A$4:$A$173,$C176,O$4:O$173)=0,"-",SUMIF($A$4:$A$173,$C176,O$4:O$173))</f>
        <v>0</v>
      </c>
      <c r="P176" s="130"/>
      <c r="Q176" s="130"/>
      <c r="R176" s="63" t="n">
        <f aca="false">IF(SUMIF($A$4:$A$173,$C176,R$4:R$173)=0,"-",SUMIF($A$4:$A$173,$C176,R$4:R$173))</f>
        <v>0</v>
      </c>
    </row>
    <row collapsed="false" customFormat="false" customHeight="false" hidden="false" ht="14.25" outlineLevel="0" r="177">
      <c r="A177" s="128" t="str">
        <f aca="false">CONCATENATE(COUNTIF(A6:A175,C177)," Equipamentos")</f>
        <v>0 Equipamentos</v>
      </c>
      <c r="B177" s="128"/>
      <c r="C177" s="128" t="s">
        <v>18</v>
      </c>
      <c r="D177" s="57" t="n">
        <f aca="false">IF(SUMIF($A$4:$A$173,$C177,D$4:D$173)=0,"Ilimitada",SUMIF($A$4:$A$173,$C177,D$4:D$173))</f>
        <v>0</v>
      </c>
      <c r="E177" s="57" t="n">
        <f aca="false">IF(SUMIF($A$4:$A$173,$C177,E$4:E$173)=0,"-",SUMIF($A$4:$A$173,$C177,E$4:E$173))</f>
        <v>0</v>
      </c>
      <c r="F177" s="58" t="n">
        <f aca="false">SUMIF($A$4:$A$173,$C177,F$4:F$173)</f>
        <v>0</v>
      </c>
      <c r="G177" s="129" t="str">
        <f aca="false">IFERROR(VLOOKUP($C177,Cadastro!$A$3:$D$11,2,1),"-")</f>
        <v>Monocromática</v>
      </c>
      <c r="H177" s="130"/>
      <c r="I177" s="130"/>
      <c r="J177" s="130"/>
      <c r="K177" s="130"/>
      <c r="L177" s="131"/>
      <c r="M177" s="130"/>
      <c r="N177" s="130"/>
      <c r="O177" s="62" t="n">
        <f aca="false">IF(SUMIF($A$4:$A$173,$C177,O$4:O$173)=0,"-",SUMIF($A$4:$A$173,$C177,O$4:O$173))</f>
        <v>0</v>
      </c>
      <c r="P177" s="130"/>
      <c r="Q177" s="130"/>
      <c r="R177" s="63" t="n">
        <f aca="false">IF(SUMIF($A$4:$A$173,$C177,R$4:R$173)=0,"-",SUMIF($A$4:$A$173,$C177,R$4:R$173))</f>
        <v>0</v>
      </c>
    </row>
    <row collapsed="false" customFormat="false" customHeight="false" hidden="false" ht="14.25" outlineLevel="0" r="178">
      <c r="A178" s="128" t="str">
        <f aca="false">CONCATENATE(COUNTIF(A7:A176,C178)," Equipamentos")</f>
        <v>0 Equipamentos</v>
      </c>
      <c r="B178" s="128"/>
      <c r="C178" s="128" t="s">
        <v>20</v>
      </c>
      <c r="D178" s="57" t="n">
        <f aca="false">IF(SUMIF($A$4:$A$173,$C178,D$4:D$173)=0,"Ilimitada",SUMIF($A$4:$A$173,$C178,D$4:D$173))</f>
        <v>0</v>
      </c>
      <c r="E178" s="57" t="n">
        <f aca="false">IF(SUMIF($A$4:$A$173,$C178,E$4:E$173)=0,"Ilimitada",SUMIF($A$4:$A$173,$C178,E$4:E$173))</f>
        <v>0</v>
      </c>
      <c r="F178" s="58" t="n">
        <f aca="false">SUMIF($A$4:$A$173,$C178,F$4:F$173)</f>
        <v>0</v>
      </c>
      <c r="G178" s="129" t="str">
        <f aca="false">IFERROR(VLOOKUP($C178,Cadastro!$A$3:$D$11,2,1),"-")</f>
        <v>Hibrida</v>
      </c>
      <c r="H178" s="130"/>
      <c r="I178" s="130"/>
      <c r="J178" s="130"/>
      <c r="K178" s="130"/>
      <c r="L178" s="131"/>
      <c r="M178" s="130"/>
      <c r="N178" s="130"/>
      <c r="O178" s="62" t="n">
        <f aca="false">IF(SUMIF($A$4:$A$173,$C178,O$4:O$173)=0,"-",SUMIF($A$4:$A$173,$C178,O$4:O$173))</f>
        <v>0</v>
      </c>
      <c r="P178" s="130"/>
      <c r="Q178" s="130"/>
      <c r="R178" s="63" t="n">
        <f aca="false">IF(SUMIF($A$4:$A$173,$C178,R$4:R$173)=0,"-",SUMIF($A$4:$A$173,$C178,R$4:R$173))</f>
        <v>0</v>
      </c>
    </row>
    <row collapsed="false" customFormat="false" customHeight="false" hidden="false" ht="14.25" outlineLevel="0" r="179">
      <c r="A179" s="128" t="str">
        <f aca="false">CONCATENATE(COUNTIF(A7:A176,C179)," Equipamentos")</f>
        <v>0 Equipamentos</v>
      </c>
      <c r="B179" s="128"/>
      <c r="C179" s="128" t="s">
        <v>23</v>
      </c>
      <c r="D179" s="57" t="n">
        <f aca="false">IF(SUMIF($A$4:$A$173,$C179,D$4:D$173)=0,"Ilimitada",SUMIF($A$4:$A$173,$C179,D$4:D$173))</f>
        <v>0</v>
      </c>
      <c r="E179" s="57" t="n">
        <f aca="false">IF(SUMIF($A$4:$A$173,$C179,E$4:E$173)=0,"Ilimitada",SUMIF($A$4:$A$173,$C179,E$4:E$173))</f>
        <v>0</v>
      </c>
      <c r="F179" s="58" t="n">
        <f aca="false">SUMIF($A$4:$A$173,$C179,F$4:F$173)</f>
        <v>0</v>
      </c>
      <c r="G179" s="129" t="str">
        <f aca="false">IFERROR(VLOOKUP($C179,Cadastro!$A$3:$D$11,2,1),"-")</f>
        <v>Scanner</v>
      </c>
      <c r="H179" s="130"/>
      <c r="I179" s="130"/>
      <c r="J179" s="130"/>
      <c r="K179" s="130"/>
      <c r="L179" s="131"/>
      <c r="M179" s="130"/>
      <c r="N179" s="130"/>
      <c r="O179" s="62" t="n">
        <f aca="false">IF(SUMIF($A$4:$A$173,$C179,O$4:O$173)=0,"-",SUMIF($A$4:$A$173,$C179,O$4:O$173))</f>
        <v>0</v>
      </c>
      <c r="P179" s="130"/>
      <c r="Q179" s="130"/>
      <c r="R179" s="63" t="n">
        <f aca="false">IF(SUMIF($A$4:$A$173,$C179,R$4:R$173)=0,"-",SUMIF($A$4:$A$173,$C179,R$4:R$173))</f>
        <v>0</v>
      </c>
    </row>
    <row collapsed="false" customFormat="false" customHeight="true" hidden="false" ht="3.75" outlineLevel="0" r="180">
      <c r="A180" s="132"/>
      <c r="B180" s="132"/>
      <c r="C180" s="132"/>
      <c r="D180" s="68"/>
      <c r="E180" s="68"/>
      <c r="F180" s="69"/>
      <c r="G180" s="133"/>
      <c r="H180" s="134"/>
      <c r="I180" s="134"/>
      <c r="J180" s="134"/>
      <c r="K180" s="134"/>
      <c r="L180" s="135"/>
      <c r="M180" s="134"/>
      <c r="N180" s="134"/>
      <c r="O180" s="132"/>
      <c r="P180" s="134"/>
      <c r="Q180" s="134"/>
      <c r="R180" s="132"/>
    </row>
    <row collapsed="false" customFormat="false" customHeight="false" hidden="false" ht="14.25" outlineLevel="0" r="181">
      <c r="A181" s="136" t="s">
        <v>53</v>
      </c>
      <c r="B181" s="136"/>
      <c r="C181" s="136"/>
      <c r="D181" s="74" t="n">
        <f aca="false">SUBTOTAL(9,D4:D173)</f>
        <v>0</v>
      </c>
      <c r="E181" s="74" t="n">
        <f aca="false">SUBTOTAL(9,E4:E173)</f>
        <v>0</v>
      </c>
      <c r="F181" s="75" t="n">
        <f aca="false">SUBTOTAL(9,F4:F173)</f>
        <v>0</v>
      </c>
      <c r="G181" s="130"/>
      <c r="H181" s="130"/>
      <c r="I181" s="130"/>
      <c r="J181" s="130"/>
      <c r="K181" s="130"/>
      <c r="L181" s="131"/>
      <c r="M181" s="130"/>
      <c r="N181" s="130"/>
      <c r="O181" s="76" t="n">
        <f aca="false">D181</f>
        <v>0</v>
      </c>
      <c r="P181" s="130"/>
      <c r="Q181" s="130"/>
      <c r="R181" s="63" t="n">
        <f aca="false">E181</f>
        <v>0</v>
      </c>
    </row>
    <row collapsed="false" customFormat="false" customHeight="false" hidden="false" ht="14.25" outlineLevel="0" r="182">
      <c r="A182" s="136" t="s">
        <v>54</v>
      </c>
      <c r="B182" s="136"/>
      <c r="C182" s="136"/>
      <c r="D182" s="130"/>
      <c r="E182" s="130"/>
      <c r="F182" s="130"/>
      <c r="G182" s="130"/>
      <c r="H182" s="130"/>
      <c r="I182" s="130"/>
      <c r="J182" s="130"/>
      <c r="K182" s="130"/>
      <c r="L182" s="131"/>
      <c r="M182" s="130"/>
      <c r="N182" s="130"/>
      <c r="O182" s="78" t="n">
        <f aca="false">Cadastro!I3</f>
        <v>0.09</v>
      </c>
      <c r="P182" s="130"/>
      <c r="Q182" s="130"/>
      <c r="R182" s="79" t="n">
        <f aca="false">Cadastro!I4</f>
        <v>0.99</v>
      </c>
    </row>
    <row collapsed="false" customFormat="false" customHeight="false" hidden="false" ht="14.25" outlineLevel="0" r="183">
      <c r="A183" s="136" t="s">
        <v>55</v>
      </c>
      <c r="B183" s="136"/>
      <c r="C183" s="136"/>
      <c r="D183" s="130"/>
      <c r="E183" s="130"/>
      <c r="F183" s="130"/>
      <c r="G183" s="130"/>
      <c r="H183" s="130"/>
      <c r="I183" s="130"/>
      <c r="J183" s="130"/>
      <c r="K183" s="130"/>
      <c r="L183" s="131"/>
      <c r="M183" s="130"/>
      <c r="N183" s="130"/>
      <c r="O183" s="80" t="n">
        <f aca="false">SUBTOTAL(9,O4:O173)</f>
        <v>0</v>
      </c>
      <c r="P183" s="81"/>
      <c r="Q183" s="81"/>
      <c r="R183" s="82" t="n">
        <f aca="false">SUBTOTAL(9,R4:R173)</f>
        <v>0</v>
      </c>
    </row>
    <row collapsed="false" customFormat="false" customHeight="false" hidden="false" ht="14.25" outlineLevel="0" r="184">
      <c r="A184" s="136" t="s">
        <v>56</v>
      </c>
      <c r="B184" s="136"/>
      <c r="C184" s="136"/>
      <c r="D184" s="130"/>
      <c r="E184" s="130"/>
      <c r="F184" s="130"/>
      <c r="G184" s="130"/>
      <c r="H184" s="130"/>
      <c r="I184" s="130"/>
      <c r="J184" s="130"/>
      <c r="K184" s="130"/>
      <c r="L184" s="131"/>
      <c r="M184" s="130"/>
      <c r="N184" s="130"/>
      <c r="O184" s="80" t="n">
        <f aca="false">O181-O183</f>
        <v>0</v>
      </c>
      <c r="P184" s="81"/>
      <c r="Q184" s="81"/>
      <c r="R184" s="82" t="n">
        <f aca="false">R181-R183</f>
        <v>0</v>
      </c>
    </row>
    <row collapsed="false" customFormat="false" customHeight="false" hidden="false" ht="14.25" outlineLevel="0" r="185">
      <c r="A185" s="137" t="s">
        <v>57</v>
      </c>
      <c r="B185" s="137"/>
      <c r="C185" s="137"/>
      <c r="D185" s="130"/>
      <c r="E185" s="130"/>
      <c r="F185" s="130"/>
      <c r="G185" s="130"/>
      <c r="H185" s="130"/>
      <c r="I185" s="130"/>
      <c r="J185" s="130"/>
      <c r="K185" s="130"/>
      <c r="L185" s="131"/>
      <c r="M185" s="130"/>
      <c r="N185" s="130"/>
      <c r="O185" s="78" t="n">
        <f aca="false">O184*O182</f>
        <v>0</v>
      </c>
      <c r="P185" s="81"/>
      <c r="Q185" s="81"/>
      <c r="R185" s="79" t="n">
        <f aca="false">R184*R182</f>
        <v>0</v>
      </c>
    </row>
    <row collapsed="false" customFormat="false" customHeight="false" hidden="false" ht="15" outlineLevel="0" r="188">
      <c r="A188" s="138"/>
      <c r="B188" s="138"/>
      <c r="C188" s="138"/>
      <c r="D188" s="85"/>
      <c r="E188" s="85"/>
      <c r="F188" s="86"/>
    </row>
    <row collapsed="false" customFormat="true" customHeight="false" hidden="false" ht="30" outlineLevel="0" r="189" s="143">
      <c r="A189" s="139" t="s">
        <v>58</v>
      </c>
      <c r="B189" s="140" t="s">
        <v>2</v>
      </c>
      <c r="C189" s="140" t="s">
        <v>59</v>
      </c>
      <c r="D189" s="141" t="s">
        <v>60</v>
      </c>
      <c r="E189" s="140" t="s">
        <v>61</v>
      </c>
      <c r="F189" s="140" t="s">
        <v>62</v>
      </c>
      <c r="G189" s="140" t="s">
        <v>3</v>
      </c>
      <c r="H189" s="140" t="s">
        <v>63</v>
      </c>
      <c r="I189" s="141" t="s">
        <v>60</v>
      </c>
      <c r="J189" s="140" t="s">
        <v>61</v>
      </c>
      <c r="K189" s="140" t="s">
        <v>64</v>
      </c>
      <c r="L189" s="142" t="s">
        <v>65</v>
      </c>
    </row>
    <row collapsed="false" customFormat="false" customHeight="false" hidden="false" ht="14.25" outlineLevel="0" r="190">
      <c r="A190" s="144" t="s">
        <v>12</v>
      </c>
      <c r="B190" s="93" t="n">
        <f aca="false">SOMASE($J$4:$J$173;$A190;$D$4:$D$173)</f>
        <v>0</v>
      </c>
      <c r="C190" s="93" t="n">
        <f aca="false">SOMASE($J$4:$J$173;$A190;$O$4:$O$173)</f>
        <v>0</v>
      </c>
      <c r="D190" s="94" t="n">
        <f aca="false">IF(C190-B190&lt;0,0,C190-B190)</f>
        <v>0</v>
      </c>
      <c r="E190" s="95" t="n">
        <f aca="false">IFERROR(D190/SUM(D$190:D$199),0)</f>
        <v>0</v>
      </c>
      <c r="F190" s="96" t="n">
        <f aca="false">E190*$O$184*$O$182*-1</f>
        <v>0</v>
      </c>
      <c r="G190" s="93" t="n">
        <f aca="false">SOMASE($J$4:$J$173;$A190;$E$4:$E$173)</f>
        <v>0</v>
      </c>
      <c r="H190" s="93" t="n">
        <f aca="false">SOMASE($J$4:$J$173;$A190;$R$4:$R$173)</f>
        <v>0</v>
      </c>
      <c r="I190" s="94" t="n">
        <f aca="false">IF(H190-G190&lt;0,0,H190-G190)</f>
        <v>0</v>
      </c>
      <c r="J190" s="95" t="n">
        <f aca="false">IFERROR(I190/SUM(I$190:I$199),0)</f>
        <v>0</v>
      </c>
      <c r="K190" s="96" t="n">
        <f aca="false">J190*$R$184*$R$182*-1</f>
        <v>0</v>
      </c>
      <c r="L190" s="145" t="n">
        <f aca="false">K190+F190</f>
        <v>0</v>
      </c>
    </row>
    <row collapsed="false" customFormat="false" customHeight="false" hidden="false" ht="14.25" outlineLevel="0" r="191">
      <c r="A191" s="144" t="s">
        <v>16</v>
      </c>
      <c r="B191" s="93" t="n">
        <f aca="false">SOMASE($J$4:$J$173;$A191;$D$4:$D$173)</f>
        <v>0</v>
      </c>
      <c r="C191" s="93" t="n">
        <f aca="false">SOMASE($J$4:$J$173;$A191;$O$4:$O$173)</f>
        <v>0</v>
      </c>
      <c r="D191" s="94" t="n">
        <f aca="false">SE(C191-B191&lt;0;0;C191-B191)</f>
        <v>0</v>
      </c>
      <c r="E191" s="95" t="n">
        <f aca="false">SEERRO(D191/SOMA(D$190:D$199);0)</f>
        <v>0</v>
      </c>
      <c r="F191" s="96" t="n">
        <f aca="false">E191*$O$184*$O$182*-1</f>
        <v>-0</v>
      </c>
      <c r="G191" s="93" t="n">
        <f aca="false">SOMASE($J$4:$J$173;$A191;$E$4:$E$173)</f>
        <v>0</v>
      </c>
      <c r="H191" s="93" t="n">
        <f aca="false">SOMASE($J$4:$J$173;$A191;$R$4:$R$173)</f>
        <v>0</v>
      </c>
      <c r="I191" s="94" t="n">
        <f aca="false">SE(H191-G191&lt;0;0;H191-G191)</f>
        <v>0</v>
      </c>
      <c r="J191" s="95" t="n">
        <f aca="false">SEERRO(I191/SOMA(I$190:I$199);0)</f>
        <v>0</v>
      </c>
      <c r="K191" s="96" t="n">
        <f aca="false">J191*$R$184*$R$182*-1</f>
        <v>-0</v>
      </c>
      <c r="L191" s="145" t="n">
        <f aca="false">K191+F191</f>
        <v>-0</v>
      </c>
    </row>
    <row collapsed="false" customFormat="false" customHeight="false" hidden="false" ht="14.25" outlineLevel="0" r="192">
      <c r="A192" s="144" t="s">
        <v>19</v>
      </c>
      <c r="B192" s="93" t="n">
        <f aca="false">SOMASE($J$4:$J$173;$A192;$D$4:$D$173)</f>
        <v>0</v>
      </c>
      <c r="C192" s="93" t="n">
        <f aca="false">SOMASE($J$4:$J$173;$A192;$O$4:$O$173)</f>
        <v>0</v>
      </c>
      <c r="D192" s="94" t="n">
        <f aca="false">SE(C192-B192&lt;0;0;C192-B192)</f>
        <v>0</v>
      </c>
      <c r="E192" s="95" t="n">
        <f aca="false">SEERRO(D192/SOMA(D$190:D$199);0)</f>
        <v>0</v>
      </c>
      <c r="F192" s="96" t="n">
        <f aca="false">E192*$O$184*$O$182*-1</f>
        <v>-0</v>
      </c>
      <c r="G192" s="93" t="n">
        <f aca="false">SOMASE($J$4:$J$173;$A192;$E$4:$E$173)</f>
        <v>0</v>
      </c>
      <c r="H192" s="93" t="n">
        <f aca="false">SOMASE($J$4:$J$173;$A192;$R$4:$R$173)</f>
        <v>0</v>
      </c>
      <c r="I192" s="94" t="n">
        <f aca="false">SE(H192-G192&lt;0;0;H192-G192)</f>
        <v>0</v>
      </c>
      <c r="J192" s="95" t="n">
        <f aca="false">SEERRO(I192/SOMA(I$190:I$199);0)</f>
        <v>0</v>
      </c>
      <c r="K192" s="96" t="n">
        <f aca="false">J192*$R$184*$R$182*-1</f>
        <v>-0</v>
      </c>
      <c r="L192" s="145" t="n">
        <f aca="false">K192+F192</f>
        <v>-0</v>
      </c>
    </row>
    <row collapsed="false" customFormat="false" customHeight="false" hidden="false" ht="14.25" outlineLevel="0" r="193">
      <c r="A193" s="144" t="s">
        <v>22</v>
      </c>
      <c r="B193" s="93" t="n">
        <f aca="false">SOMASE($J$4:$J$173;$A193;$D$4:$D$173)</f>
        <v>0</v>
      </c>
      <c r="C193" s="93" t="n">
        <f aca="false">SOMASE($J$4:$J$173;$A193;$O$4:$O$173)</f>
        <v>0</v>
      </c>
      <c r="D193" s="94" t="n">
        <f aca="false">SE(C193-B193&lt;0;0;C193-B193)</f>
        <v>0</v>
      </c>
      <c r="E193" s="95" t="n">
        <f aca="false">SEERRO(D193/SOMA(D$190:D$199);0)</f>
        <v>0</v>
      </c>
      <c r="F193" s="96" t="n">
        <f aca="false">E193*$O$184*$O$182*-1</f>
        <v>-0</v>
      </c>
      <c r="G193" s="93" t="n">
        <f aca="false">SOMASE($J$4:$J$173;$A193;$E$4:$E$173)</f>
        <v>0</v>
      </c>
      <c r="H193" s="93" t="n">
        <f aca="false">SOMASE($J$4:$J$173;$A193;$R$4:$R$173)</f>
        <v>0</v>
      </c>
      <c r="I193" s="94" t="n">
        <f aca="false">SE(H193-G193&lt;0;0;H193-G193)</f>
        <v>0</v>
      </c>
      <c r="J193" s="95" t="n">
        <f aca="false">SEERRO(I193/SOMA(I$190:I$199);0)</f>
        <v>0</v>
      </c>
      <c r="K193" s="96" t="n">
        <f aca="false">J193*$R$184*$R$182*-1</f>
        <v>-0</v>
      </c>
      <c r="L193" s="145" t="n">
        <f aca="false">K193+F193</f>
        <v>-0</v>
      </c>
    </row>
    <row collapsed="false" customFormat="false" customHeight="false" hidden="false" ht="14.25" outlineLevel="0" r="194">
      <c r="A194" s="144" t="s">
        <v>26</v>
      </c>
      <c r="B194" s="93" t="n">
        <f aca="false">SOMASE($J$4:$J$173;$A194;$D$4:$D$173)</f>
        <v>0</v>
      </c>
      <c r="C194" s="93" t="n">
        <f aca="false">SOMASE($J$4:$J$173;$A194;$O$4:$O$173)</f>
        <v>0</v>
      </c>
      <c r="D194" s="94" t="n">
        <f aca="false">SE(C194-B194&lt;0;0;C194-B194)</f>
        <v>0</v>
      </c>
      <c r="E194" s="95" t="n">
        <f aca="false">SEERRO(D194/SOMA(D$190:D$199);0)</f>
        <v>0</v>
      </c>
      <c r="F194" s="96" t="n">
        <f aca="false">E194*$O$184*$O$182*-1</f>
        <v>-0</v>
      </c>
      <c r="G194" s="93" t="n">
        <f aca="false">SOMASE($J$4:$J$173;$A194;$E$4:$E$173)</f>
        <v>0</v>
      </c>
      <c r="H194" s="93" t="n">
        <f aca="false">SOMASE($J$4:$J$173;$A194;$R$4:$R$173)</f>
        <v>0</v>
      </c>
      <c r="I194" s="94" t="n">
        <f aca="false">SE(H194-G194&lt;0;0;H194-G194)</f>
        <v>0</v>
      </c>
      <c r="J194" s="95" t="n">
        <f aca="false">SEERRO(I194/SOMA(I$190:I$199);0)</f>
        <v>0</v>
      </c>
      <c r="K194" s="96" t="n">
        <f aca="false">J194*$R$184*$R$182*-1</f>
        <v>-0</v>
      </c>
      <c r="L194" s="145" t="n">
        <f aca="false">K194+F194</f>
        <v>-0</v>
      </c>
      <c r="M194" s="146"/>
      <c r="P194" s="146"/>
    </row>
    <row collapsed="false" customFormat="false" customHeight="false" hidden="false" ht="14.25" outlineLevel="0" r="195">
      <c r="A195" s="144" t="s">
        <v>28</v>
      </c>
      <c r="B195" s="93" t="n">
        <f aca="false">SOMASE($J$4:$J$173;$A195;$D$4:$D$173)</f>
        <v>0</v>
      </c>
      <c r="C195" s="93" t="n">
        <f aca="false">SOMASE($J$4:$J$173;$A195;$O$4:$O$173)</f>
        <v>0</v>
      </c>
      <c r="D195" s="94" t="n">
        <f aca="false">SE(C195-B195&lt;0;0;C195-B195)</f>
        <v>0</v>
      </c>
      <c r="E195" s="95" t="n">
        <f aca="false">SEERRO(D195/SOMA(D$190:D$199);0)</f>
        <v>0</v>
      </c>
      <c r="F195" s="96" t="n">
        <f aca="false">E195*$O$184*$O$182*-1</f>
        <v>-0</v>
      </c>
      <c r="G195" s="93" t="n">
        <f aca="false">SOMASE($J$4:$J$173;$A195;$E$4:$E$173)</f>
        <v>0</v>
      </c>
      <c r="H195" s="93" t="n">
        <f aca="false">SOMASE($J$4:$J$173;$A195;$R$4:$R$173)</f>
        <v>0</v>
      </c>
      <c r="I195" s="94" t="n">
        <f aca="false">SE(H195-G195&lt;0;0;H195-G195)</f>
        <v>0</v>
      </c>
      <c r="J195" s="95" t="n">
        <f aca="false">SEERRO(I195/SOMA(I$190:I$199);0)</f>
        <v>0</v>
      </c>
      <c r="K195" s="96" t="n">
        <f aca="false">J195*$R$184*$R$182*-1</f>
        <v>-0</v>
      </c>
      <c r="L195" s="145" t="n">
        <f aca="false">K195+F195</f>
        <v>-0</v>
      </c>
    </row>
    <row collapsed="false" customFormat="false" customHeight="false" hidden="false" ht="14.25" outlineLevel="0" r="196">
      <c r="A196" s="144" t="s">
        <v>29</v>
      </c>
      <c r="B196" s="93" t="n">
        <f aca="false">SOMASE($J$4:$J$173;$A196;$D$4:$D$173)</f>
        <v>0</v>
      </c>
      <c r="C196" s="93" t="n">
        <f aca="false">SOMASE($J$4:$J$173;$A196;$O$4:$O$173)</f>
        <v>0</v>
      </c>
      <c r="D196" s="94" t="n">
        <f aca="false">SE(C196-B196&lt;0;0;C196-B196)</f>
        <v>0</v>
      </c>
      <c r="E196" s="95" t="n">
        <f aca="false">SEERRO(D196/SOMA(D$190:D$199);0)</f>
        <v>0</v>
      </c>
      <c r="F196" s="96" t="n">
        <f aca="false">E196*$O$184*$O$182*-1</f>
        <v>-0</v>
      </c>
      <c r="G196" s="93" t="n">
        <f aca="false">SOMASE($J$4:$J$173;$A196;$E$4:$E$173)</f>
        <v>0</v>
      </c>
      <c r="H196" s="93" t="n">
        <f aca="false">SOMASE($J$4:$J$173;$A196;$R$4:$R$173)</f>
        <v>0</v>
      </c>
      <c r="I196" s="94" t="n">
        <f aca="false">SE(H196-G196&lt;0;0;H196-G196)</f>
        <v>0</v>
      </c>
      <c r="J196" s="95" t="n">
        <f aca="false">SEERRO(I196/SOMA(I$190:I$199);0)</f>
        <v>0</v>
      </c>
      <c r="K196" s="96" t="n">
        <f aca="false">J196*$R$184*$R$182*-1</f>
        <v>-0</v>
      </c>
      <c r="L196" s="145" t="n">
        <f aca="false">K196+F196</f>
        <v>-0</v>
      </c>
    </row>
    <row collapsed="false" customFormat="false" customHeight="false" hidden="false" ht="14.25" outlineLevel="0" r="197">
      <c r="A197" s="144" t="s">
        <v>30</v>
      </c>
      <c r="B197" s="93" t="n">
        <f aca="false">SOMASE($J$4:$J$173;$A197;$D$4:$D$173)</f>
        <v>0</v>
      </c>
      <c r="C197" s="93" t="n">
        <f aca="false">SOMASE($J$4:$J$173;$A197;$O$4:$O$173)</f>
        <v>0</v>
      </c>
      <c r="D197" s="94" t="n">
        <f aca="false">SE(C197-B197&lt;0;0;C197-B197)</f>
        <v>0</v>
      </c>
      <c r="E197" s="95" t="n">
        <f aca="false">SEERRO(D197/SOMA(D$190:D$199);0)</f>
        <v>0</v>
      </c>
      <c r="F197" s="96" t="n">
        <f aca="false">E197*$O$184*$O$182*-1</f>
        <v>-0</v>
      </c>
      <c r="G197" s="93" t="n">
        <f aca="false">SOMASE($J$4:$J$173;$A197;$E$4:$E$173)</f>
        <v>0</v>
      </c>
      <c r="H197" s="93" t="n">
        <f aca="false">SOMASE($J$4:$J$173;$A197;$R$4:$R$173)</f>
        <v>0</v>
      </c>
      <c r="I197" s="94" t="n">
        <f aca="false">SE(H197-G197&lt;0;0;H197-G197)</f>
        <v>0</v>
      </c>
      <c r="J197" s="95" t="n">
        <f aca="false">SEERRO(I197/SOMA(I$190:I$199);0)</f>
        <v>0</v>
      </c>
      <c r="K197" s="96" t="n">
        <f aca="false">J197*$R$184*$R$182*-1</f>
        <v>-0</v>
      </c>
      <c r="L197" s="145" t="n">
        <f aca="false">K197+F197</f>
        <v>-0</v>
      </c>
    </row>
    <row collapsed="false" customFormat="false" customHeight="false" hidden="false" ht="14.25" outlineLevel="0" r="198">
      <c r="A198" s="144" t="s">
        <v>31</v>
      </c>
      <c r="B198" s="93" t="n">
        <f aca="false">SOMASE($J$4:$J$173;$A198;$D$4:$D$173)</f>
        <v>0</v>
      </c>
      <c r="C198" s="93" t="n">
        <f aca="false">SOMASE($J$4:$J$173;$A198;$O$4:$O$173)</f>
        <v>0</v>
      </c>
      <c r="D198" s="94" t="n">
        <f aca="false">SE(C198-B198&lt;0;0;C198-B198)</f>
        <v>0</v>
      </c>
      <c r="E198" s="95" t="n">
        <f aca="false">SEERRO(D198/SOMA(D$190:D$199);0)</f>
        <v>0</v>
      </c>
      <c r="F198" s="96" t="n">
        <f aca="false">E198*$O$184*$O$182*-1</f>
        <v>-0</v>
      </c>
      <c r="G198" s="93" t="n">
        <f aca="false">SOMASE($J$4:$J$173;$A198;$E$4:$E$173)</f>
        <v>0</v>
      </c>
      <c r="H198" s="93" t="n">
        <f aca="false">SOMASE($J$4:$J$173;$A198;$R$4:$R$173)</f>
        <v>0</v>
      </c>
      <c r="I198" s="94" t="n">
        <f aca="false">SE(H198-G198&lt;0;0;H198-G198)</f>
        <v>0</v>
      </c>
      <c r="J198" s="95" t="n">
        <f aca="false">SEERRO(I198/SOMA(I$190:I$199);0)</f>
        <v>0</v>
      </c>
      <c r="K198" s="96" t="n">
        <f aca="false">J198*$R$184*$R$182*-1</f>
        <v>-0</v>
      </c>
      <c r="L198" s="145" t="n">
        <f aca="false">K198+F198</f>
        <v>-0</v>
      </c>
    </row>
    <row collapsed="false" customFormat="false" customHeight="false" hidden="false" ht="14.25" outlineLevel="0" r="199">
      <c r="A199" s="144" t="s">
        <v>32</v>
      </c>
      <c r="B199" s="93" t="n">
        <f aca="false">SOMASE($J$4:$J$173;$A199;$D$4:$D$173)</f>
        <v>0</v>
      </c>
      <c r="C199" s="93" t="n">
        <f aca="false">SOMASE($J$4:$J$173;$A199;$O$4:$O$173)</f>
        <v>0</v>
      </c>
      <c r="D199" s="94" t="n">
        <f aca="false">SE(C199-B199&lt;0;0;C199-B199)</f>
        <v>0</v>
      </c>
      <c r="E199" s="95" t="n">
        <f aca="false">SEERRO(D199/SOMA(D$190:D$199);0)</f>
        <v>0</v>
      </c>
      <c r="F199" s="96" t="n">
        <f aca="false">E199*$O$184*$O$182*-1</f>
        <v>-0</v>
      </c>
      <c r="G199" s="93" t="n">
        <f aca="false">SOMASE($J$4:$J$173;$A199;$E$4:$E$173)</f>
        <v>0</v>
      </c>
      <c r="H199" s="93" t="n">
        <f aca="false">SOMASE($J$4:$J$173;$A199;$R$4:$R$173)</f>
        <v>0</v>
      </c>
      <c r="I199" s="94" t="n">
        <f aca="false">SE(H199-G199&lt;0;0;H199-G199)</f>
        <v>0</v>
      </c>
      <c r="J199" s="95" t="n">
        <f aca="false">SEERRO(I199/SOMA(I$190:I$199);0)</f>
        <v>0</v>
      </c>
      <c r="K199" s="96" t="n">
        <f aca="false">J199*$R$184*$R$182*-1</f>
        <v>-0</v>
      </c>
      <c r="L199" s="145" t="n">
        <f aca="false">K199+F199</f>
        <v>-0</v>
      </c>
    </row>
    <row collapsed="false" customFormat="false" customHeight="false" hidden="false" ht="14.25" outlineLevel="0" r="200">
      <c r="A200" s="147"/>
    </row>
    <row collapsed="false" customFormat="true" customHeight="true" hidden="false" ht="28.5" outlineLevel="0" r="201" s="151">
      <c r="A201" s="148" t="s">
        <v>58</v>
      </c>
      <c r="B201" s="149" t="s">
        <v>8</v>
      </c>
      <c r="C201" s="149"/>
      <c r="D201" s="149" t="s">
        <v>14</v>
      </c>
      <c r="E201" s="149"/>
      <c r="F201" s="149" t="s">
        <v>18</v>
      </c>
      <c r="G201" s="149"/>
      <c r="H201" s="149" t="s">
        <v>20</v>
      </c>
      <c r="I201" s="149"/>
      <c r="J201" s="149" t="s">
        <v>23</v>
      </c>
      <c r="K201" s="149"/>
      <c r="L201" s="149" t="s">
        <v>66</v>
      </c>
      <c r="M201" s="149"/>
      <c r="N201" s="150" t="s">
        <v>67</v>
      </c>
    </row>
    <row collapsed="false" customFormat="false" customHeight="false" hidden="false" ht="14.25" outlineLevel="0" r="202">
      <c r="A202" s="148"/>
      <c r="B202" s="104" t="s">
        <v>70</v>
      </c>
      <c r="C202" s="105" t="n">
        <f aca="false">Cadastro!E3</f>
        <v>999</v>
      </c>
      <c r="D202" s="104" t="s">
        <v>70</v>
      </c>
      <c r="E202" s="105" t="n">
        <f aca="false">Cadastro!E4</f>
        <v>999</v>
      </c>
      <c r="F202" s="104" t="s">
        <v>70</v>
      </c>
      <c r="G202" s="105" t="n">
        <f aca="false">Cadastro!E5</f>
        <v>999</v>
      </c>
      <c r="H202" s="104" t="s">
        <v>70</v>
      </c>
      <c r="I202" s="105" t="n">
        <f aca="false">Cadastro!E6</f>
        <v>999</v>
      </c>
      <c r="J202" s="104" t="s">
        <v>70</v>
      </c>
      <c r="K202" s="105" t="n">
        <f aca="false">Cadastro!E7</f>
        <v>999</v>
      </c>
      <c r="L202" s="104" t="s">
        <v>70</v>
      </c>
      <c r="M202" s="105" t="n">
        <f aca="false">Cadastro!E8</f>
        <v>999</v>
      </c>
      <c r="N202" s="150"/>
    </row>
    <row collapsed="false" customFormat="false" customHeight="false" hidden="false" ht="14.25" outlineLevel="0" r="203">
      <c r="A203" s="144" t="s">
        <v>12</v>
      </c>
      <c r="B203" s="152" t="n">
        <f aca="false">CONT.SES($A$4:$A$173;B$201;$J$4:$J$173;$A203)</f>
        <v>0</v>
      </c>
      <c r="C203" s="105" t="n">
        <f aca="false">B203*C$202</f>
        <v>0</v>
      </c>
      <c r="D203" s="152" t="n">
        <f aca="false">CONT.SES($A$4:$A$173;D$201;$J$4:$J$173;$A203)</f>
        <v>0</v>
      </c>
      <c r="E203" s="105" t="n">
        <f aca="false">D203*E$202</f>
        <v>0</v>
      </c>
      <c r="F203" s="152" t="n">
        <f aca="false">CONT.SES($A$4:$A$173;F$201;$J$4:$J$173;$A203)</f>
        <v>0</v>
      </c>
      <c r="G203" s="105" t="n">
        <f aca="false">F203*G$202</f>
        <v>0</v>
      </c>
      <c r="H203" s="152" t="n">
        <f aca="false">CONT.SES($A$4:$A$173;H$201;$J$4:$J$173;$A203)</f>
        <v>0</v>
      </c>
      <c r="I203" s="105" t="n">
        <f aca="false">H203*I$202</f>
        <v>0</v>
      </c>
      <c r="J203" s="152" t="n">
        <f aca="false">CONT.SES($A$4:$A$173;J$201;$J$4:$J$173;$A203)</f>
        <v>0</v>
      </c>
      <c r="K203" s="105" t="n">
        <f aca="false">J203*K$202</f>
        <v>0</v>
      </c>
      <c r="L203" s="152" t="n">
        <f aca="false">CONT.SES($B$4:$B$173;"Sim";$J$4:$J$173;$A203)</f>
        <v>0</v>
      </c>
      <c r="M203" s="105" t="n">
        <f aca="false">L203*M$202</f>
        <v>0</v>
      </c>
      <c r="N203" s="153" t="n">
        <f aca="false">SOMA(M203;K203;I203;G203;E203;C203)</f>
        <v>0</v>
      </c>
    </row>
    <row collapsed="false" customFormat="false" customHeight="false" hidden="false" ht="14.25" outlineLevel="0" r="204">
      <c r="A204" s="144" t="s">
        <v>16</v>
      </c>
      <c r="B204" s="152" t="n">
        <f aca="false">CONT.SES($A$4:$A$173;B$201;$J$4:$J$173;$A204)</f>
        <v>0</v>
      </c>
      <c r="C204" s="105" t="n">
        <f aca="false">B204*C$202</f>
        <v>0</v>
      </c>
      <c r="D204" s="152" t="n">
        <f aca="false">CONT.SES($A$4:$A$173;D$201;$J$4:$J$173;$A204)</f>
        <v>0</v>
      </c>
      <c r="E204" s="105" t="n">
        <f aca="false">D204*E$202</f>
        <v>0</v>
      </c>
      <c r="F204" s="152" t="n">
        <f aca="false">CONT.SES($A$4:$A$173;F$201;$J$4:$J$173;$A204)</f>
        <v>0</v>
      </c>
      <c r="G204" s="105" t="n">
        <f aca="false">F204*G$202</f>
        <v>0</v>
      </c>
      <c r="H204" s="152" t="n">
        <f aca="false">CONT.SES($A$4:$A$173;H$201;$J$4:$J$173;$A204)</f>
        <v>0</v>
      </c>
      <c r="I204" s="105" t="n">
        <f aca="false">H204*I$202</f>
        <v>0</v>
      </c>
      <c r="J204" s="152" t="n">
        <f aca="false">CONT.SES($A$4:$A$173;J$201;$J$4:$J$173;$A204)</f>
        <v>0</v>
      </c>
      <c r="K204" s="105" t="n">
        <f aca="false">J204*K$202</f>
        <v>0</v>
      </c>
      <c r="L204" s="152" t="n">
        <f aca="false">CONT.SES($B$4:$B$173;"Sim";$J$4:$J$173;$A204)</f>
        <v>0</v>
      </c>
      <c r="M204" s="105" t="n">
        <f aca="false">L204*M$202</f>
        <v>0</v>
      </c>
      <c r="N204" s="153" t="n">
        <f aca="false">SOMA(M204;K204;I204;G204;E204;C204)</f>
        <v>0</v>
      </c>
    </row>
    <row collapsed="false" customFormat="false" customHeight="false" hidden="false" ht="14.25" outlineLevel="0" r="205">
      <c r="A205" s="144" t="s">
        <v>19</v>
      </c>
      <c r="B205" s="152" t="n">
        <f aca="false">CONT.SES($A$4:$A$173;B$201;$J$4:$J$173;$A205)</f>
        <v>0</v>
      </c>
      <c r="C205" s="105" t="n">
        <f aca="false">B205*C$202</f>
        <v>0</v>
      </c>
      <c r="D205" s="152" t="n">
        <f aca="false">CONT.SES($A$4:$A$173;D$201;$J$4:$J$173;$A205)</f>
        <v>0</v>
      </c>
      <c r="E205" s="105" t="n">
        <f aca="false">D205*E$202</f>
        <v>0</v>
      </c>
      <c r="F205" s="152" t="n">
        <f aca="false">CONT.SES($A$4:$A$173;F$201;$J$4:$J$173;$A205)</f>
        <v>0</v>
      </c>
      <c r="G205" s="105" t="n">
        <f aca="false">F205*G$202</f>
        <v>0</v>
      </c>
      <c r="H205" s="152" t="n">
        <f aca="false">CONT.SES($A$4:$A$173;H$201;$J$4:$J$173;$A205)</f>
        <v>0</v>
      </c>
      <c r="I205" s="105" t="n">
        <f aca="false">H205*I$202</f>
        <v>0</v>
      </c>
      <c r="J205" s="152" t="n">
        <f aca="false">CONT.SES($A$4:$A$173;J$201;$J$4:$J$173;$A205)</f>
        <v>0</v>
      </c>
      <c r="K205" s="105" t="n">
        <f aca="false">J205*K$202</f>
        <v>0</v>
      </c>
      <c r="L205" s="152" t="n">
        <f aca="false">CONT.SES($B$4:$B$173;"Sim";$J$4:$J$173;$A205)</f>
        <v>0</v>
      </c>
      <c r="M205" s="105" t="n">
        <f aca="false">L205*M$202</f>
        <v>0</v>
      </c>
      <c r="N205" s="153" t="n">
        <f aca="false">SOMA(M205;K205;I205;G205;E205;C205)</f>
        <v>0</v>
      </c>
    </row>
    <row collapsed="false" customFormat="false" customHeight="false" hidden="false" ht="14.25" outlineLevel="0" r="206">
      <c r="A206" s="144" t="s">
        <v>22</v>
      </c>
      <c r="B206" s="152" t="n">
        <f aca="false">CONT.SES($A$4:$A$173;B$201;$J$4:$J$173;$A206)</f>
        <v>0</v>
      </c>
      <c r="C206" s="105" t="n">
        <f aca="false">B206*C$202</f>
        <v>0</v>
      </c>
      <c r="D206" s="152" t="n">
        <f aca="false">CONT.SES($A$4:$A$173;D$201;$J$4:$J$173;$A206)</f>
        <v>0</v>
      </c>
      <c r="E206" s="105" t="n">
        <f aca="false">D206*E$202</f>
        <v>0</v>
      </c>
      <c r="F206" s="152" t="n">
        <f aca="false">CONT.SES($A$4:$A$173;F$201;$J$4:$J$173;$A206)</f>
        <v>0</v>
      </c>
      <c r="G206" s="105" t="n">
        <f aca="false">F206*G$202</f>
        <v>0</v>
      </c>
      <c r="H206" s="152" t="n">
        <f aca="false">CONT.SES($A$4:$A$173;H$201;$J$4:$J$173;$A206)</f>
        <v>0</v>
      </c>
      <c r="I206" s="105" t="n">
        <f aca="false">H206*I$202</f>
        <v>0</v>
      </c>
      <c r="J206" s="152" t="n">
        <f aca="false">CONT.SES($A$4:$A$173;J$201;$J$4:$J$173;$A206)</f>
        <v>0</v>
      </c>
      <c r="K206" s="105" t="n">
        <f aca="false">J206*K$202</f>
        <v>0</v>
      </c>
      <c r="L206" s="152" t="n">
        <f aca="false">CONT.SES($B$4:$B$173;"Sim";$J$4:$J$173;$A206)</f>
        <v>0</v>
      </c>
      <c r="M206" s="105" t="n">
        <f aca="false">L206*M$202</f>
        <v>0</v>
      </c>
      <c r="N206" s="153" t="n">
        <f aca="false">SOMA(M206;K206;I206;G206;E206;C206)</f>
        <v>0</v>
      </c>
    </row>
    <row collapsed="false" customFormat="false" customHeight="false" hidden="false" ht="14.25" outlineLevel="0" r="207">
      <c r="A207" s="144" t="s">
        <v>26</v>
      </c>
      <c r="B207" s="152" t="n">
        <f aca="false">CONT.SES($A$4:$A$173;B$201;$J$4:$J$173;$A207)</f>
        <v>0</v>
      </c>
      <c r="C207" s="105" t="n">
        <f aca="false">B207*C$202</f>
        <v>0</v>
      </c>
      <c r="D207" s="152" t="n">
        <f aca="false">CONT.SES($A$4:$A$173;D$201;$J$4:$J$173;$A207)</f>
        <v>0</v>
      </c>
      <c r="E207" s="105" t="n">
        <f aca="false">D207*E$202</f>
        <v>0</v>
      </c>
      <c r="F207" s="152" t="n">
        <f aca="false">CONT.SES($A$4:$A$173;F$201;$J$4:$J$173;$A207)</f>
        <v>0</v>
      </c>
      <c r="G207" s="105" t="n">
        <f aca="false">F207*G$202</f>
        <v>0</v>
      </c>
      <c r="H207" s="152" t="n">
        <f aca="false">CONT.SES($A$4:$A$173;H$201;$J$4:$J$173;$A207)</f>
        <v>0</v>
      </c>
      <c r="I207" s="105" t="n">
        <f aca="false">H207*I$202</f>
        <v>0</v>
      </c>
      <c r="J207" s="152" t="n">
        <f aca="false">CONT.SES($A$4:$A$173;J$201;$J$4:$J$173;$A207)</f>
        <v>0</v>
      </c>
      <c r="K207" s="105" t="n">
        <f aca="false">J207*K$202</f>
        <v>0</v>
      </c>
      <c r="L207" s="152" t="n">
        <f aca="false">CONT.SES($B$4:$B$173;"Sim";$J$4:$J$173;$A207)</f>
        <v>0</v>
      </c>
      <c r="M207" s="105" t="n">
        <f aca="false">L207*M$202</f>
        <v>0</v>
      </c>
      <c r="N207" s="153" t="n">
        <f aca="false">SOMA(M207;K207;I207;G207;E207;C207)</f>
        <v>0</v>
      </c>
    </row>
    <row collapsed="false" customFormat="false" customHeight="false" hidden="false" ht="14.25" outlineLevel="0" r="208">
      <c r="A208" s="144" t="s">
        <v>28</v>
      </c>
      <c r="B208" s="152" t="n">
        <f aca="false">CONT.SES($A$4:$A$173;B$201;$J$4:$J$173;$A208)</f>
        <v>0</v>
      </c>
      <c r="C208" s="105" t="n">
        <f aca="false">B208*C$202</f>
        <v>0</v>
      </c>
      <c r="D208" s="152" t="n">
        <f aca="false">CONT.SES($A$4:$A$173;D$201;$J$4:$J$173;$A208)</f>
        <v>0</v>
      </c>
      <c r="E208" s="105" t="n">
        <f aca="false">D208*E$202</f>
        <v>0</v>
      </c>
      <c r="F208" s="152" t="n">
        <f aca="false">CONT.SES($A$4:$A$173;F$201;$J$4:$J$173;$A208)</f>
        <v>0</v>
      </c>
      <c r="G208" s="105" t="n">
        <f aca="false">F208*G$202</f>
        <v>0</v>
      </c>
      <c r="H208" s="152" t="n">
        <f aca="false">CONT.SES($A$4:$A$173;H$201;$J$4:$J$173;$A208)</f>
        <v>0</v>
      </c>
      <c r="I208" s="105" t="n">
        <f aca="false">H208*I$202</f>
        <v>0</v>
      </c>
      <c r="J208" s="152" t="n">
        <f aca="false">CONT.SES($A$4:$A$173;J$201;$J$4:$J$173;$A208)</f>
        <v>0</v>
      </c>
      <c r="K208" s="105" t="n">
        <f aca="false">J208*K$202</f>
        <v>0</v>
      </c>
      <c r="L208" s="152" t="n">
        <f aca="false">CONT.SES($B$4:$B$173;"Sim";$J$4:$J$173;$A208)</f>
        <v>0</v>
      </c>
      <c r="M208" s="105" t="n">
        <f aca="false">L208*M$202</f>
        <v>0</v>
      </c>
      <c r="N208" s="153" t="n">
        <f aca="false">SOMA(M208;K208;I208;G208;E208;C208)</f>
        <v>0</v>
      </c>
    </row>
    <row collapsed="false" customFormat="false" customHeight="false" hidden="false" ht="14.25" outlineLevel="0" r="209">
      <c r="A209" s="144" t="s">
        <v>29</v>
      </c>
      <c r="B209" s="152" t="n">
        <f aca="false">CONT.SES($A$4:$A$173;B$201;$J$4:$J$173;$A209)</f>
        <v>0</v>
      </c>
      <c r="C209" s="105" t="n">
        <f aca="false">B209*C$202</f>
        <v>0</v>
      </c>
      <c r="D209" s="152" t="n">
        <f aca="false">CONT.SES($A$4:$A$173;D$201;$J$4:$J$173;$A209)</f>
        <v>0</v>
      </c>
      <c r="E209" s="105" t="n">
        <f aca="false">D209*E$202</f>
        <v>0</v>
      </c>
      <c r="F209" s="152" t="n">
        <f aca="false">CONT.SES($A$4:$A$173;F$201;$J$4:$J$173;$A209)</f>
        <v>0</v>
      </c>
      <c r="G209" s="105" t="n">
        <f aca="false">F209*G$202</f>
        <v>0</v>
      </c>
      <c r="H209" s="152" t="n">
        <f aca="false">CONT.SES($A$4:$A$173;H$201;$J$4:$J$173;$A209)</f>
        <v>0</v>
      </c>
      <c r="I209" s="105" t="n">
        <f aca="false">H209*I$202</f>
        <v>0</v>
      </c>
      <c r="J209" s="152" t="n">
        <f aca="false">CONT.SES($A$4:$A$173;J$201;$J$4:$J$173;$A209)</f>
        <v>0</v>
      </c>
      <c r="K209" s="105" t="n">
        <f aca="false">J209*K$202</f>
        <v>0</v>
      </c>
      <c r="L209" s="152" t="n">
        <f aca="false">CONT.SES($B$4:$B$173;"Sim";$J$4:$J$173;$A209)</f>
        <v>0</v>
      </c>
      <c r="M209" s="105" t="n">
        <f aca="false">L209*M$202</f>
        <v>0</v>
      </c>
      <c r="N209" s="153" t="n">
        <f aca="false">SOMA(M209;K209;I209;G209;E209;C209)</f>
        <v>0</v>
      </c>
    </row>
    <row collapsed="false" customFormat="false" customHeight="false" hidden="false" ht="14.25" outlineLevel="0" r="210">
      <c r="A210" s="144" t="s">
        <v>30</v>
      </c>
      <c r="B210" s="152" t="n">
        <f aca="false">CONT.SES($A$4:$A$173;B$201;$J$4:$J$173;$A210)</f>
        <v>0</v>
      </c>
      <c r="C210" s="105" t="n">
        <f aca="false">B210*C$202</f>
        <v>0</v>
      </c>
      <c r="D210" s="152" t="n">
        <f aca="false">CONT.SES($A$4:$A$173;D$201;$J$4:$J$173;$A210)</f>
        <v>0</v>
      </c>
      <c r="E210" s="105" t="n">
        <f aca="false">D210*E$202</f>
        <v>0</v>
      </c>
      <c r="F210" s="152" t="n">
        <f aca="false">CONT.SES($A$4:$A$173;F$201;$J$4:$J$173;$A210)</f>
        <v>0</v>
      </c>
      <c r="G210" s="105" t="n">
        <f aca="false">F210*G$202</f>
        <v>0</v>
      </c>
      <c r="H210" s="152" t="n">
        <f aca="false">CONT.SES($A$4:$A$173;H$201;$J$4:$J$173;$A210)</f>
        <v>0</v>
      </c>
      <c r="I210" s="105" t="n">
        <f aca="false">H210*I$202</f>
        <v>0</v>
      </c>
      <c r="J210" s="152" t="n">
        <f aca="false">CONT.SES($A$4:$A$173;J$201;$J$4:$J$173;$A210)</f>
        <v>0</v>
      </c>
      <c r="K210" s="105" t="n">
        <f aca="false">J210*K$202</f>
        <v>0</v>
      </c>
      <c r="L210" s="152" t="n">
        <f aca="false">CONT.SES($B$4:$B$173;"Sim";$J$4:$J$173;$A210)</f>
        <v>0</v>
      </c>
      <c r="M210" s="105" t="n">
        <f aca="false">L210*M$202</f>
        <v>0</v>
      </c>
      <c r="N210" s="153" t="n">
        <f aca="false">SOMA(M210;K210;I210;G210;E210;C210)</f>
        <v>0</v>
      </c>
    </row>
    <row collapsed="false" customFormat="false" customHeight="false" hidden="false" ht="14.25" outlineLevel="0" r="211">
      <c r="A211" s="144" t="s">
        <v>31</v>
      </c>
      <c r="B211" s="152" t="n">
        <f aca="false">CONT.SES($A$4:$A$173;B$201;$J$4:$J$173;$A211)</f>
        <v>0</v>
      </c>
      <c r="C211" s="105" t="n">
        <f aca="false">B211*C$202</f>
        <v>0</v>
      </c>
      <c r="D211" s="152" t="n">
        <f aca="false">CONT.SES($A$4:$A$173;D$201;$J$4:$J$173;$A211)</f>
        <v>0</v>
      </c>
      <c r="E211" s="105" t="n">
        <f aca="false">D211*E$202</f>
        <v>0</v>
      </c>
      <c r="F211" s="152" t="n">
        <f aca="false">CONT.SES($A$4:$A$173;F$201;$J$4:$J$173;$A211)</f>
        <v>0</v>
      </c>
      <c r="G211" s="105" t="n">
        <f aca="false">F211*G$202</f>
        <v>0</v>
      </c>
      <c r="H211" s="152" t="n">
        <f aca="false">CONT.SES($A$4:$A$173;H$201;$J$4:$J$173;$A211)</f>
        <v>0</v>
      </c>
      <c r="I211" s="105" t="n">
        <f aca="false">H211*I$202</f>
        <v>0</v>
      </c>
      <c r="J211" s="152" t="n">
        <f aca="false">CONT.SES($A$4:$A$173;J$201;$J$4:$J$173;$A211)</f>
        <v>0</v>
      </c>
      <c r="K211" s="105" t="n">
        <f aca="false">J211*K$202</f>
        <v>0</v>
      </c>
      <c r="L211" s="152" t="n">
        <f aca="false">CONT.SES($B$4:$B$173;"Sim";$J$4:$J$173;$A211)</f>
        <v>0</v>
      </c>
      <c r="M211" s="105" t="n">
        <f aca="false">L211*M$202</f>
        <v>0</v>
      </c>
      <c r="N211" s="153" t="n">
        <f aca="false">SOMA(M211;K211;I211;G211;E211;C211)</f>
        <v>0</v>
      </c>
    </row>
    <row collapsed="false" customFormat="false" customHeight="false" hidden="false" ht="14.25" outlineLevel="0" r="212">
      <c r="A212" s="144" t="s">
        <v>32</v>
      </c>
      <c r="B212" s="152" t="n">
        <f aca="false">CONT.SES($A$4:$A$173;B$201;$J$4:$J$173;$A212)</f>
        <v>0</v>
      </c>
      <c r="C212" s="105" t="n">
        <f aca="false">B212*C$202</f>
        <v>0</v>
      </c>
      <c r="D212" s="152" t="n">
        <f aca="false">CONT.SES($A$4:$A$173;D$201;$J$4:$J$173;$A212)</f>
        <v>0</v>
      </c>
      <c r="E212" s="105" t="n">
        <f aca="false">D212*E$202</f>
        <v>0</v>
      </c>
      <c r="F212" s="152" t="n">
        <f aca="false">CONT.SES($A$4:$A$173;F$201;$J$4:$J$173;$A212)</f>
        <v>0</v>
      </c>
      <c r="G212" s="105" t="n">
        <f aca="false">F212*G$202</f>
        <v>0</v>
      </c>
      <c r="H212" s="152" t="n">
        <f aca="false">CONT.SES($A$4:$A$173;H$201;$J$4:$J$173;$A212)</f>
        <v>0</v>
      </c>
      <c r="I212" s="105" t="n">
        <f aca="false">H212*I$202</f>
        <v>0</v>
      </c>
      <c r="J212" s="152" t="n">
        <f aca="false">CONT.SES($A$4:$A$173;J$201;$J$4:$J$173;$A212)</f>
        <v>0</v>
      </c>
      <c r="K212" s="105" t="n">
        <f aca="false">J212*K$202</f>
        <v>0</v>
      </c>
      <c r="L212" s="152" t="n">
        <f aca="false">CONT.SES($B$4:$B$173;"Sim";$J$4:$J$173;$A212)</f>
        <v>0</v>
      </c>
      <c r="M212" s="105" t="n">
        <f aca="false">L212*M$202</f>
        <v>0</v>
      </c>
      <c r="N212" s="153" t="n">
        <f aca="false">SOMA(M212;K212;I212;G212;E212;C212)</f>
        <v>0</v>
      </c>
    </row>
    <row collapsed="false" customFormat="false" customHeight="false" hidden="false" ht="14.25" outlineLevel="0" r="213">
      <c r="A213" s="147"/>
    </row>
    <row collapsed="false" customFormat="false" customHeight="false" hidden="false" ht="14.25" outlineLevel="0" r="214">
      <c r="A214" s="147"/>
    </row>
    <row collapsed="false" customFormat="false" customHeight="false" hidden="false" ht="14.25" outlineLevel="0" r="215">
      <c r="A215" s="147"/>
    </row>
    <row collapsed="false" customFormat="false" customHeight="true" hidden="false" ht="27" outlineLevel="0" r="216">
      <c r="A216" s="139" t="s">
        <v>58</v>
      </c>
      <c r="B216" s="154" t="str">
        <f aca="false">L189</f>
        <v>Valor Total Extra</v>
      </c>
      <c r="C216" s="154" t="str">
        <f aca="false">N201</f>
        <v>Valor Total Franquia</v>
      </c>
      <c r="D216" s="108" t="s">
        <v>69</v>
      </c>
    </row>
    <row collapsed="false" customFormat="false" customHeight="false" hidden="false" ht="14.25" outlineLevel="0" r="217">
      <c r="A217" s="144" t="s">
        <v>12</v>
      </c>
      <c r="B217" s="105" t="n">
        <f aca="false">L190</f>
        <v>0</v>
      </c>
      <c r="C217" s="105" t="n">
        <f aca="false">N203</f>
        <v>0</v>
      </c>
      <c r="D217" s="109" t="n">
        <f aca="false">C217+B217</f>
        <v>0</v>
      </c>
    </row>
    <row collapsed="false" customFormat="false" customHeight="false" hidden="false" ht="14.25" outlineLevel="0" r="218">
      <c r="A218" s="144" t="s">
        <v>16</v>
      </c>
      <c r="B218" s="105" t="n">
        <f aca="false">L191</f>
        <v>-0</v>
      </c>
      <c r="C218" s="105" t="n">
        <f aca="false">N204</f>
        <v>0</v>
      </c>
      <c r="D218" s="109" t="n">
        <f aca="false">C218+B218</f>
        <v>0</v>
      </c>
    </row>
    <row collapsed="false" customFormat="false" customHeight="false" hidden="false" ht="14.25" outlineLevel="0" r="219">
      <c r="A219" s="144" t="s">
        <v>19</v>
      </c>
      <c r="B219" s="105" t="n">
        <f aca="false">L192</f>
        <v>-0</v>
      </c>
      <c r="C219" s="105" t="n">
        <f aca="false">N205</f>
        <v>0</v>
      </c>
      <c r="D219" s="109" t="n">
        <f aca="false">C219+B219</f>
        <v>0</v>
      </c>
    </row>
    <row collapsed="false" customFormat="false" customHeight="false" hidden="false" ht="14.25" outlineLevel="0" r="220">
      <c r="A220" s="144" t="s">
        <v>22</v>
      </c>
      <c r="B220" s="105" t="n">
        <f aca="false">L193</f>
        <v>-0</v>
      </c>
      <c r="C220" s="105" t="n">
        <f aca="false">N206</f>
        <v>0</v>
      </c>
      <c r="D220" s="109" t="n">
        <f aca="false">C220+B220</f>
        <v>0</v>
      </c>
    </row>
    <row collapsed="false" customFormat="false" customHeight="false" hidden="false" ht="14.25" outlineLevel="0" r="221">
      <c r="A221" s="144" t="s">
        <v>26</v>
      </c>
      <c r="B221" s="105" t="n">
        <f aca="false">L194</f>
        <v>-0</v>
      </c>
      <c r="C221" s="105" t="n">
        <f aca="false">N207</f>
        <v>0</v>
      </c>
      <c r="D221" s="109" t="n">
        <f aca="false">C221+B221</f>
        <v>0</v>
      </c>
    </row>
    <row collapsed="false" customFormat="false" customHeight="false" hidden="false" ht="14.25" outlineLevel="0" r="222">
      <c r="A222" s="144" t="s">
        <v>28</v>
      </c>
      <c r="B222" s="105" t="n">
        <f aca="false">L195</f>
        <v>-0</v>
      </c>
      <c r="C222" s="105" t="n">
        <f aca="false">N208</f>
        <v>0</v>
      </c>
      <c r="D222" s="109" t="n">
        <f aca="false">C222+B222</f>
        <v>0</v>
      </c>
    </row>
    <row collapsed="false" customFormat="false" customHeight="false" hidden="false" ht="14.25" outlineLevel="0" r="223">
      <c r="A223" s="144" t="s">
        <v>29</v>
      </c>
      <c r="B223" s="105" t="n">
        <f aca="false">L196</f>
        <v>-0</v>
      </c>
      <c r="C223" s="105" t="n">
        <f aca="false">N209</f>
        <v>0</v>
      </c>
      <c r="D223" s="109" t="n">
        <f aca="false">C223+B223</f>
        <v>0</v>
      </c>
    </row>
    <row collapsed="false" customFormat="false" customHeight="false" hidden="false" ht="14.25" outlineLevel="0" r="224">
      <c r="A224" s="144" t="s">
        <v>30</v>
      </c>
      <c r="B224" s="105" t="n">
        <f aca="false">L197</f>
        <v>-0</v>
      </c>
      <c r="C224" s="105" t="n">
        <f aca="false">N210</f>
        <v>0</v>
      </c>
      <c r="D224" s="109" t="n">
        <f aca="false">C224+B224</f>
        <v>0</v>
      </c>
    </row>
    <row collapsed="false" customFormat="false" customHeight="false" hidden="false" ht="14.25" outlineLevel="0" r="225">
      <c r="A225" s="144" t="s">
        <v>31</v>
      </c>
      <c r="B225" s="105" t="n">
        <f aca="false">L198</f>
        <v>-0</v>
      </c>
      <c r="C225" s="105" t="n">
        <f aca="false">N211</f>
        <v>0</v>
      </c>
      <c r="D225" s="109" t="n">
        <f aca="false">C225+B225</f>
        <v>0</v>
      </c>
    </row>
    <row collapsed="false" customFormat="false" customHeight="false" hidden="false" ht="14.25" outlineLevel="0" r="226">
      <c r="A226" s="144" t="s">
        <v>32</v>
      </c>
      <c r="B226" s="105" t="n">
        <f aca="false">L199</f>
        <v>-0</v>
      </c>
      <c r="C226" s="105" t="n">
        <f aca="false">N212</f>
        <v>0</v>
      </c>
      <c r="D226" s="109" t="n">
        <f aca="false">C226+B226</f>
        <v>0</v>
      </c>
    </row>
    <row collapsed="false" customFormat="false" customHeight="false" hidden="false" ht="14.25" outlineLevel="0" r="227">
      <c r="D227" s="110"/>
    </row>
    <row collapsed="false" customFormat="false" customHeight="false" hidden="false" ht="14.25" outlineLevel="0" r="228">
      <c r="D228" s="111" t="n">
        <f aca="false">SUM(D217:D226)</f>
        <v>0</v>
      </c>
    </row>
  </sheetData>
  <mergeCells count="16">
    <mergeCell ref="M2:O2"/>
    <mergeCell ref="P2:R2"/>
    <mergeCell ref="A180:C180"/>
    <mergeCell ref="A181:C181"/>
    <mergeCell ref="A182:C182"/>
    <mergeCell ref="A183:C183"/>
    <mergeCell ref="A184:C184"/>
    <mergeCell ref="A185:C185"/>
    <mergeCell ref="A201:A202"/>
    <mergeCell ref="B201:C201"/>
    <mergeCell ref="D201:E201"/>
    <mergeCell ref="F201:G201"/>
    <mergeCell ref="H201:I201"/>
    <mergeCell ref="J201:K201"/>
    <mergeCell ref="L201:M201"/>
    <mergeCell ref="N201:N202"/>
  </mergeCells>
  <dataValidations count="2">
    <dataValidation allowBlank="true" error="Esse equipamento não permite impressão colorida!" operator="between" showDropDown="false" showErrorMessage="true" showInputMessage="true" sqref="P4:P173" type="custom">
      <formula1>$C1="Hibrida"</formula1>
      <formula2>0</formula2>
    </dataValidation>
    <dataValidation allowBlank="true" error="Esse equipamento não permite impressão colorida!" operator="between" showDropDown="false" showErrorMessage="true" showInputMessage="true" sqref="Q4:Q173" type="custom">
      <formula1>#REF!="Hibrida"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28"/>
  <sheetViews>
    <sheetView colorId="64" defaultGridColor="true" rightToLeft="false" showFormulas="false" showGridLines="true" showOutlineSymbols="true" showRowColHeaders="true" showZeros="true" tabSelected="false" topLeftCell="A118" view="normal" windowProtection="false" workbookViewId="0" zoomScale="100" zoomScaleNormal="100" zoomScalePageLayoutView="100">
      <selection activeCell="A139" activeCellId="0" pane="topLeft" sqref="A139"/>
    </sheetView>
  </sheetViews>
  <sheetFormatPr defaultRowHeight="14.25"/>
  <cols>
    <col collapsed="false" hidden="false" max="2" min="1" style="0" width="14.9953488372093"/>
    <col collapsed="false" hidden="false" max="3" min="3" style="0" width="19.3767441860465"/>
    <col collapsed="false" hidden="false" max="4" min="4" style="0" width="17.3767441860465"/>
    <col collapsed="false" hidden="false" max="5" min="5" style="0" width="17.2511627906977"/>
    <col collapsed="false" hidden="false" max="6" min="6" style="0" width="15.2511627906977"/>
    <col collapsed="false" hidden="false" max="7" min="7" style="0" width="13.7488372093023"/>
    <col collapsed="false" hidden="false" max="8" min="8" style="0" width="10.6232558139535"/>
    <col collapsed="false" hidden="false" max="9" min="9" style="0" width="18.5023255813954"/>
    <col collapsed="false" hidden="false" max="10" min="10" style="0" width="14.7488372093023"/>
    <col collapsed="false" hidden="false" max="11" min="11" style="0" width="14.1255813953488"/>
    <col collapsed="false" hidden="false" max="12" min="12" style="0" width="14.8744186046512"/>
    <col collapsed="false" hidden="false" max="13" min="13" style="0" width="11.5023255813954"/>
    <col collapsed="false" hidden="false" max="14" min="14" style="0" width="13.7488372093023"/>
    <col collapsed="false" hidden="false" max="15" min="15" style="0" width="14.1255813953488"/>
    <col collapsed="false" hidden="false" max="16" min="16" style="0" width="11.5023255813954"/>
    <col collapsed="false" hidden="false" max="17" min="17" style="0" width="11"/>
    <col collapsed="false" hidden="false" max="18" min="18" style="0" width="14.1255813953488"/>
  </cols>
  <sheetData>
    <row collapsed="false" customFormat="false" customHeight="true" hidden="false" ht="14.25" outlineLevel="0" r="1">
      <c r="A1" s="112"/>
      <c r="B1" s="112"/>
      <c r="C1" s="112"/>
      <c r="D1" s="10"/>
      <c r="E1" s="10"/>
      <c r="F1" s="11"/>
      <c r="G1" s="112"/>
      <c r="H1" s="112"/>
      <c r="I1" s="112"/>
      <c r="J1" s="112"/>
      <c r="K1" s="112"/>
      <c r="L1" s="113"/>
      <c r="M1" s="112"/>
      <c r="N1" s="112"/>
      <c r="O1" s="112"/>
      <c r="P1" s="112"/>
      <c r="Q1" s="112"/>
      <c r="R1" s="112"/>
    </row>
    <row collapsed="false" customFormat="false" customHeight="true" hidden="false" ht="14.25" outlineLevel="0" r="2">
      <c r="A2" s="112"/>
      <c r="B2" s="112"/>
      <c r="C2" s="112"/>
      <c r="D2" s="10"/>
      <c r="E2" s="10"/>
      <c r="F2" s="11"/>
      <c r="G2" s="112"/>
      <c r="H2" s="112"/>
      <c r="I2" s="112"/>
      <c r="J2" s="112"/>
      <c r="K2" s="112"/>
      <c r="L2" s="113"/>
      <c r="M2" s="114" t="s">
        <v>34</v>
      </c>
      <c r="N2" s="114"/>
      <c r="O2" s="114"/>
      <c r="P2" s="115" t="s">
        <v>35</v>
      </c>
      <c r="Q2" s="115"/>
      <c r="R2" s="115"/>
    </row>
    <row collapsed="false" customFormat="true" customHeight="true" hidden="false" ht="19.5" outlineLevel="0" r="3" s="121">
      <c r="A3" s="116" t="s">
        <v>36</v>
      </c>
      <c r="B3" s="117" t="s">
        <v>5</v>
      </c>
      <c r="C3" s="117" t="s">
        <v>37</v>
      </c>
      <c r="D3" s="17" t="s">
        <v>38</v>
      </c>
      <c r="E3" s="17" t="s">
        <v>39</v>
      </c>
      <c r="F3" s="18" t="s">
        <v>40</v>
      </c>
      <c r="G3" s="118" t="s">
        <v>41</v>
      </c>
      <c r="H3" s="118" t="s">
        <v>42</v>
      </c>
      <c r="I3" s="118" t="s">
        <v>43</v>
      </c>
      <c r="J3" s="119" t="s">
        <v>44</v>
      </c>
      <c r="K3" s="117" t="s">
        <v>45</v>
      </c>
      <c r="L3" s="120" t="s">
        <v>46</v>
      </c>
      <c r="M3" s="118" t="s">
        <v>47</v>
      </c>
      <c r="N3" s="118" t="s">
        <v>48</v>
      </c>
      <c r="O3" s="118" t="s">
        <v>49</v>
      </c>
      <c r="P3" s="118" t="s">
        <v>47</v>
      </c>
      <c r="Q3" s="118" t="s">
        <v>48</v>
      </c>
      <c r="R3" s="118" t="s">
        <v>50</v>
      </c>
    </row>
    <row collapsed="false" customFormat="false" customHeight="false" hidden="false" ht="14.25" outlineLevel="0" r="4">
      <c r="A4" s="23"/>
      <c r="B4" s="23"/>
      <c r="C4" s="122" t="str">
        <f aca="false">IFERROR(VLOOKUP($A4,Cadastro!$A$3:$F$11,2,0),"-")</f>
        <v>-</v>
      </c>
      <c r="D4" s="25" t="n">
        <f aca="false">IFERROR(VLOOKUP($A4,Cadastro!$A$3:$F$11,3,0),"-")</f>
        <v>0</v>
      </c>
      <c r="E4" s="25" t="n">
        <f aca="false">IFERROR(VLOOKUP($A4,Cadastro!$A$3:$F$11,4,0),"-")</f>
        <v>0</v>
      </c>
      <c r="F4" s="26" t="n">
        <f aca="false">IFERROR(VLOOKUP($A4,Cadastro!$A$3:$F$11,5,0),"-")</f>
        <v>0</v>
      </c>
      <c r="G4" s="27"/>
      <c r="H4" s="28"/>
      <c r="I4" s="29"/>
      <c r="J4" s="30"/>
      <c r="K4" s="31"/>
      <c r="L4" s="32"/>
      <c r="M4" s="33"/>
      <c r="N4" s="33"/>
      <c r="O4" s="123" t="n">
        <f aca="false">N4-M4</f>
        <v>0</v>
      </c>
      <c r="P4" s="34"/>
      <c r="Q4" s="34"/>
      <c r="R4" s="124" t="n">
        <f aca="false">Q4-P4</f>
        <v>0</v>
      </c>
    </row>
    <row collapsed="false" customFormat="false" customHeight="false" hidden="false" ht="14.25" outlineLevel="0" r="5">
      <c r="A5" s="23"/>
      <c r="B5" s="23"/>
      <c r="C5" s="122" t="str">
        <f aca="false">IFERROR(VLOOKUP($A5,Cadastro!$A$3:$F$11,2,0),"-")</f>
        <v>-</v>
      </c>
      <c r="D5" s="25" t="n">
        <f aca="false">IFERROR(VLOOKUP($A5,Cadastro!$A$3:$F$11,3,0),"-")</f>
        <v>0</v>
      </c>
      <c r="E5" s="25" t="n">
        <f aca="false">IFERROR(VLOOKUP($A5,Cadastro!$A$3:$F$11,4,0),"-")</f>
        <v>0</v>
      </c>
      <c r="F5" s="26" t="n">
        <f aca="false">IFERROR(VLOOKUP($A5,Cadastro!$A$3:$F$11,5,0),"-")</f>
        <v>0</v>
      </c>
      <c r="G5" s="27"/>
      <c r="H5" s="28"/>
      <c r="I5" s="29"/>
      <c r="J5" s="30"/>
      <c r="K5" s="35"/>
      <c r="L5" s="32"/>
      <c r="M5" s="33"/>
      <c r="N5" s="33"/>
      <c r="O5" s="123" t="n">
        <f aca="false">N5-M5</f>
        <v>0</v>
      </c>
      <c r="P5" s="34"/>
      <c r="Q5" s="34"/>
      <c r="R5" s="124" t="n">
        <f aca="false">Q5-P5</f>
        <v>0</v>
      </c>
    </row>
    <row collapsed="false" customFormat="false" customHeight="false" hidden="false" ht="14.25" outlineLevel="0" r="6">
      <c r="A6" s="23"/>
      <c r="B6" s="23"/>
      <c r="C6" s="122" t="str">
        <f aca="false">IFERROR(VLOOKUP($A6,Cadastro!$A$3:$F$11,2,0),"-")</f>
        <v>-</v>
      </c>
      <c r="D6" s="25" t="n">
        <f aca="false">IFERROR(VLOOKUP($A6,Cadastro!$A$3:$F$11,3,0),"-")</f>
        <v>0</v>
      </c>
      <c r="E6" s="25" t="n">
        <f aca="false">IFERROR(VLOOKUP($A6,Cadastro!$A$3:$F$11,4,0),"-")</f>
        <v>0</v>
      </c>
      <c r="F6" s="26" t="n">
        <f aca="false">IFERROR(VLOOKUP($A6,Cadastro!$A$3:$F$11,5,0),"-")</f>
        <v>0</v>
      </c>
      <c r="G6" s="27"/>
      <c r="H6" s="28"/>
      <c r="I6" s="29"/>
      <c r="J6" s="30"/>
      <c r="K6" s="35"/>
      <c r="L6" s="32"/>
      <c r="M6" s="33"/>
      <c r="N6" s="33"/>
      <c r="O6" s="123" t="n">
        <f aca="false">N6-M6</f>
        <v>0</v>
      </c>
      <c r="P6" s="34"/>
      <c r="Q6" s="34"/>
      <c r="R6" s="124" t="n">
        <f aca="false">Q6-P6</f>
        <v>0</v>
      </c>
    </row>
    <row collapsed="false" customFormat="false" customHeight="false" hidden="false" ht="14.25" outlineLevel="0" r="7">
      <c r="A7" s="23"/>
      <c r="B7" s="23"/>
      <c r="C7" s="122" t="str">
        <f aca="false">IFERROR(VLOOKUP($A7,Cadastro!$A$3:$F$11,2,0),"-")</f>
        <v>-</v>
      </c>
      <c r="D7" s="25" t="n">
        <f aca="false">IFERROR(VLOOKUP($A7,Cadastro!$A$3:$F$11,3,0),"-")</f>
        <v>0</v>
      </c>
      <c r="E7" s="25" t="n">
        <f aca="false">IFERROR(VLOOKUP($A7,Cadastro!$A$3:$F$11,4,0),"-")</f>
        <v>0</v>
      </c>
      <c r="F7" s="26" t="n">
        <f aca="false">IFERROR(VLOOKUP($A7,Cadastro!$A$3:$F$11,5,0),"-")</f>
        <v>0</v>
      </c>
      <c r="G7" s="27"/>
      <c r="H7" s="28"/>
      <c r="I7" s="29"/>
      <c r="J7" s="30"/>
      <c r="K7" s="35"/>
      <c r="L7" s="32"/>
      <c r="M7" s="33"/>
      <c r="N7" s="33"/>
      <c r="O7" s="123" t="n">
        <f aca="false">N7-M7</f>
        <v>0</v>
      </c>
      <c r="P7" s="34"/>
      <c r="Q7" s="34"/>
      <c r="R7" s="124" t="n">
        <f aca="false">Q7-P7</f>
        <v>0</v>
      </c>
    </row>
    <row collapsed="false" customFormat="false" customHeight="false" hidden="false" ht="14.25" outlineLevel="0" r="8">
      <c r="A8" s="23"/>
      <c r="B8" s="23"/>
      <c r="C8" s="122" t="str">
        <f aca="false">IFERROR(VLOOKUP($A8,Cadastro!$A$3:$F$11,2,0),"-")</f>
        <v>-</v>
      </c>
      <c r="D8" s="25" t="n">
        <f aca="false">IFERROR(VLOOKUP($A8,Cadastro!$A$3:$F$11,3,0),"-")</f>
        <v>0</v>
      </c>
      <c r="E8" s="25" t="n">
        <f aca="false">IFERROR(VLOOKUP($A8,Cadastro!$A$3:$F$11,4,0),"-")</f>
        <v>0</v>
      </c>
      <c r="F8" s="26" t="n">
        <f aca="false">IFERROR(VLOOKUP($A8,Cadastro!$A$3:$F$11,5,0),"-")</f>
        <v>0</v>
      </c>
      <c r="G8" s="27"/>
      <c r="H8" s="28"/>
      <c r="I8" s="29"/>
      <c r="J8" s="30"/>
      <c r="K8" s="35"/>
      <c r="L8" s="32"/>
      <c r="M8" s="33"/>
      <c r="N8" s="33"/>
      <c r="O8" s="123" t="n">
        <f aca="false">N8-M8</f>
        <v>0</v>
      </c>
      <c r="P8" s="34"/>
      <c r="Q8" s="34"/>
      <c r="R8" s="124" t="n">
        <f aca="false">Q8-P8</f>
        <v>0</v>
      </c>
    </row>
    <row collapsed="false" customFormat="false" customHeight="false" hidden="false" ht="14.25" outlineLevel="0" r="9">
      <c r="A9" s="23"/>
      <c r="B9" s="23"/>
      <c r="C9" s="122" t="str">
        <f aca="false">IFERROR(VLOOKUP($A9,Cadastro!$A$3:$F$11,2,0),"-")</f>
        <v>-</v>
      </c>
      <c r="D9" s="25" t="n">
        <f aca="false">IFERROR(VLOOKUP($A9,Cadastro!$A$3:$F$11,3,0),"-")</f>
        <v>0</v>
      </c>
      <c r="E9" s="25" t="n">
        <f aca="false">IFERROR(VLOOKUP($A9,Cadastro!$A$3:$F$11,4,0),"-")</f>
        <v>0</v>
      </c>
      <c r="F9" s="26" t="n">
        <f aca="false">IFERROR(VLOOKUP($A9,Cadastro!$A$3:$F$11,5,0),"-")</f>
        <v>0</v>
      </c>
      <c r="G9" s="27"/>
      <c r="H9" s="28"/>
      <c r="I9" s="29"/>
      <c r="J9" s="30"/>
      <c r="K9" s="35"/>
      <c r="L9" s="32"/>
      <c r="M9" s="33"/>
      <c r="N9" s="33"/>
      <c r="O9" s="123" t="n">
        <f aca="false">N9-M9</f>
        <v>0</v>
      </c>
      <c r="P9" s="34"/>
      <c r="Q9" s="34"/>
      <c r="R9" s="124" t="n">
        <f aca="false">Q9-P9</f>
        <v>0</v>
      </c>
    </row>
    <row collapsed="false" customFormat="false" customHeight="false" hidden="false" ht="14.25" outlineLevel="0" r="10">
      <c r="A10" s="23"/>
      <c r="B10" s="23"/>
      <c r="C10" s="122" t="str">
        <f aca="false">IFERROR(VLOOKUP($A10,Cadastro!$A$3:$F$11,2,0),"-")</f>
        <v>-</v>
      </c>
      <c r="D10" s="25" t="n">
        <f aca="false">IFERROR(VLOOKUP($A10,Cadastro!$A$3:$F$11,3,0),"-")</f>
        <v>0</v>
      </c>
      <c r="E10" s="25" t="n">
        <f aca="false">IFERROR(VLOOKUP($A10,Cadastro!$A$3:$F$11,4,0),"-")</f>
        <v>0</v>
      </c>
      <c r="F10" s="26" t="n">
        <f aca="false">IFERROR(VLOOKUP($A10,Cadastro!$A$3:$F$11,5,0),"-")</f>
        <v>0</v>
      </c>
      <c r="G10" s="27"/>
      <c r="H10" s="28"/>
      <c r="I10" s="29"/>
      <c r="J10" s="30"/>
      <c r="K10" s="35"/>
      <c r="L10" s="32"/>
      <c r="M10" s="33"/>
      <c r="N10" s="33"/>
      <c r="O10" s="123" t="n">
        <f aca="false">N10-M10</f>
        <v>0</v>
      </c>
      <c r="P10" s="34"/>
      <c r="Q10" s="34"/>
      <c r="R10" s="124" t="n">
        <f aca="false">Q10-P10</f>
        <v>0</v>
      </c>
    </row>
    <row collapsed="false" customFormat="false" customHeight="false" hidden="false" ht="14.25" outlineLevel="0" r="11">
      <c r="A11" s="23"/>
      <c r="B11" s="23"/>
      <c r="C11" s="122" t="str">
        <f aca="false">IFERROR(VLOOKUP($A11,Cadastro!$A$3:$F$11,2,0),"-")</f>
        <v>-</v>
      </c>
      <c r="D11" s="25" t="n">
        <f aca="false">IFERROR(VLOOKUP($A11,Cadastro!$A$3:$F$11,3,0),"-")</f>
        <v>0</v>
      </c>
      <c r="E11" s="25" t="n">
        <f aca="false">IFERROR(VLOOKUP($A11,Cadastro!$A$3:$F$11,4,0),"-")</f>
        <v>0</v>
      </c>
      <c r="F11" s="26" t="n">
        <f aca="false">IFERROR(VLOOKUP($A11,Cadastro!$A$3:$F$11,5,0),"-")</f>
        <v>0</v>
      </c>
      <c r="G11" s="27"/>
      <c r="H11" s="28"/>
      <c r="I11" s="29"/>
      <c r="J11" s="30"/>
      <c r="K11" s="35"/>
      <c r="L11" s="32"/>
      <c r="M11" s="33"/>
      <c r="N11" s="33"/>
      <c r="O11" s="123" t="n">
        <f aca="false">N11-M11</f>
        <v>0</v>
      </c>
      <c r="P11" s="34"/>
      <c r="Q11" s="34"/>
      <c r="R11" s="124" t="n">
        <f aca="false">Q11-P11</f>
        <v>0</v>
      </c>
    </row>
    <row collapsed="false" customFormat="false" customHeight="false" hidden="false" ht="14.25" outlineLevel="0" r="12">
      <c r="A12" s="23"/>
      <c r="B12" s="23"/>
      <c r="C12" s="122" t="str">
        <f aca="false">IFERROR(VLOOKUP($A12,Cadastro!$A$3:$F$11,2,0),"-")</f>
        <v>-</v>
      </c>
      <c r="D12" s="25" t="n">
        <f aca="false">IFERROR(VLOOKUP($A12,Cadastro!$A$3:$F$11,3,0),"-")</f>
        <v>0</v>
      </c>
      <c r="E12" s="25" t="n">
        <f aca="false">IFERROR(VLOOKUP($A12,Cadastro!$A$3:$F$11,4,0),"-")</f>
        <v>0</v>
      </c>
      <c r="F12" s="26" t="n">
        <f aca="false">IFERROR(VLOOKUP($A12,Cadastro!$A$3:$F$11,5,0),"-")</f>
        <v>0</v>
      </c>
      <c r="G12" s="27"/>
      <c r="H12" s="28"/>
      <c r="I12" s="29"/>
      <c r="J12" s="30"/>
      <c r="K12" s="35"/>
      <c r="L12" s="32"/>
      <c r="M12" s="33"/>
      <c r="N12" s="33"/>
      <c r="O12" s="123" t="n">
        <f aca="false">N12-M12</f>
        <v>0</v>
      </c>
      <c r="P12" s="34"/>
      <c r="Q12" s="34"/>
      <c r="R12" s="124" t="n">
        <f aca="false">Q12-P12</f>
        <v>0</v>
      </c>
    </row>
    <row collapsed="false" customFormat="false" customHeight="false" hidden="false" ht="14.25" outlineLevel="0" r="13">
      <c r="A13" s="23"/>
      <c r="B13" s="23"/>
      <c r="C13" s="122" t="str">
        <f aca="false">IFERROR(VLOOKUP($A13,Cadastro!$A$3:$F$11,2,0),"-")</f>
        <v>-</v>
      </c>
      <c r="D13" s="25" t="n">
        <f aca="false">IFERROR(VLOOKUP($A13,Cadastro!$A$3:$F$11,3,0),"-")</f>
        <v>0</v>
      </c>
      <c r="E13" s="25" t="n">
        <f aca="false">IFERROR(VLOOKUP($A13,Cadastro!$A$3:$F$11,4,0),"-")</f>
        <v>0</v>
      </c>
      <c r="F13" s="26" t="n">
        <f aca="false">IFERROR(VLOOKUP($A13,Cadastro!$A$3:$F$11,5,0),"-")</f>
        <v>0</v>
      </c>
      <c r="G13" s="27"/>
      <c r="H13" s="28"/>
      <c r="I13" s="29"/>
      <c r="J13" s="30"/>
      <c r="K13" s="35"/>
      <c r="L13" s="32"/>
      <c r="M13" s="33"/>
      <c r="N13" s="33"/>
      <c r="O13" s="123" t="n">
        <f aca="false">N13-M13</f>
        <v>0</v>
      </c>
      <c r="P13" s="34"/>
      <c r="Q13" s="34"/>
      <c r="R13" s="124" t="n">
        <f aca="false">Q13-P13</f>
        <v>0</v>
      </c>
    </row>
    <row collapsed="false" customFormat="false" customHeight="false" hidden="false" ht="14.25" outlineLevel="0" r="14">
      <c r="A14" s="23"/>
      <c r="B14" s="23"/>
      <c r="C14" s="122" t="str">
        <f aca="false">IFERROR(VLOOKUP($A14,Cadastro!$A$3:$F$11,2,0),"-")</f>
        <v>-</v>
      </c>
      <c r="D14" s="25" t="n">
        <f aca="false">IFERROR(VLOOKUP($A14,Cadastro!$A$3:$F$11,3,0),"-")</f>
        <v>0</v>
      </c>
      <c r="E14" s="25" t="n">
        <f aca="false">IFERROR(VLOOKUP($A14,Cadastro!$A$3:$F$11,4,0),"-")</f>
        <v>0</v>
      </c>
      <c r="F14" s="26" t="n">
        <f aca="false">IFERROR(VLOOKUP($A14,Cadastro!$A$3:$F$11,5,0),"-")</f>
        <v>0</v>
      </c>
      <c r="G14" s="27"/>
      <c r="H14" s="28"/>
      <c r="I14" s="29"/>
      <c r="J14" s="30"/>
      <c r="K14" s="35"/>
      <c r="L14" s="32"/>
      <c r="M14" s="33"/>
      <c r="N14" s="33"/>
      <c r="O14" s="123" t="n">
        <f aca="false">N14-M14</f>
        <v>0</v>
      </c>
      <c r="P14" s="34"/>
      <c r="Q14" s="34"/>
      <c r="R14" s="124" t="n">
        <f aca="false">Q14-P14</f>
        <v>0</v>
      </c>
    </row>
    <row collapsed="false" customFormat="false" customHeight="false" hidden="false" ht="14.25" outlineLevel="0" r="15">
      <c r="A15" s="23"/>
      <c r="B15" s="23"/>
      <c r="C15" s="122" t="str">
        <f aca="false">IFERROR(VLOOKUP($A15,Cadastro!$A$3:$F$11,2,0),"-")</f>
        <v>-</v>
      </c>
      <c r="D15" s="25" t="n">
        <f aca="false">IFERROR(VLOOKUP($A15,Cadastro!$A$3:$F$11,3,0),"-")</f>
        <v>0</v>
      </c>
      <c r="E15" s="25" t="n">
        <f aca="false">IFERROR(VLOOKUP($A15,Cadastro!$A$3:$F$11,4,0),"-")</f>
        <v>0</v>
      </c>
      <c r="F15" s="26" t="n">
        <f aca="false">IFERROR(VLOOKUP($A15,Cadastro!$A$3:$F$11,5,0),"-")</f>
        <v>0</v>
      </c>
      <c r="G15" s="27"/>
      <c r="H15" s="28"/>
      <c r="I15" s="29"/>
      <c r="J15" s="30"/>
      <c r="K15" s="35"/>
      <c r="L15" s="32"/>
      <c r="M15" s="33"/>
      <c r="N15" s="33"/>
      <c r="O15" s="123" t="n">
        <f aca="false">N15-M15</f>
        <v>0</v>
      </c>
      <c r="P15" s="34"/>
      <c r="Q15" s="34"/>
      <c r="R15" s="124" t="n">
        <f aca="false">Q15-P15</f>
        <v>0</v>
      </c>
    </row>
    <row collapsed="false" customFormat="false" customHeight="false" hidden="false" ht="14.25" outlineLevel="0" r="16">
      <c r="A16" s="23"/>
      <c r="B16" s="23"/>
      <c r="C16" s="122" t="str">
        <f aca="false">IFERROR(VLOOKUP($A16,Cadastro!$A$3:$F$11,2,0),"-")</f>
        <v>-</v>
      </c>
      <c r="D16" s="25" t="n">
        <f aca="false">IFERROR(VLOOKUP($A16,Cadastro!$A$3:$F$11,3,0),"-")</f>
        <v>0</v>
      </c>
      <c r="E16" s="25" t="n">
        <f aca="false">IFERROR(VLOOKUP($A16,Cadastro!$A$3:$F$11,4,0),"-")</f>
        <v>0</v>
      </c>
      <c r="F16" s="26" t="n">
        <f aca="false">IFERROR(VLOOKUP($A16,Cadastro!$A$3:$F$11,5,0),"-")</f>
        <v>0</v>
      </c>
      <c r="G16" s="27"/>
      <c r="H16" s="28"/>
      <c r="I16" s="29"/>
      <c r="J16" s="30"/>
      <c r="K16" s="35"/>
      <c r="L16" s="32"/>
      <c r="M16" s="33"/>
      <c r="N16" s="33"/>
      <c r="O16" s="123" t="n">
        <f aca="false">N16-M16</f>
        <v>0</v>
      </c>
      <c r="P16" s="34"/>
      <c r="Q16" s="34"/>
      <c r="R16" s="124" t="n">
        <f aca="false">Q16-P16</f>
        <v>0</v>
      </c>
    </row>
    <row collapsed="false" customFormat="false" customHeight="false" hidden="false" ht="14.25" outlineLevel="0" r="17">
      <c r="A17" s="23"/>
      <c r="B17" s="23"/>
      <c r="C17" s="122" t="str">
        <f aca="false">IFERROR(VLOOKUP($A17,Cadastro!$A$3:$F$11,2,0),"-")</f>
        <v>-</v>
      </c>
      <c r="D17" s="25" t="n">
        <f aca="false">IFERROR(VLOOKUP($A17,Cadastro!$A$3:$F$11,3,0),"-")</f>
        <v>0</v>
      </c>
      <c r="E17" s="25" t="n">
        <f aca="false">IFERROR(VLOOKUP($A17,Cadastro!$A$3:$F$11,4,0),"-")</f>
        <v>0</v>
      </c>
      <c r="F17" s="26" t="n">
        <f aca="false">IFERROR(VLOOKUP($A17,Cadastro!$A$3:$F$11,5,0),"-")</f>
        <v>0</v>
      </c>
      <c r="G17" s="27"/>
      <c r="H17" s="28"/>
      <c r="I17" s="29"/>
      <c r="J17" s="30"/>
      <c r="K17" s="35"/>
      <c r="L17" s="32"/>
      <c r="M17" s="33"/>
      <c r="N17" s="33"/>
      <c r="O17" s="123" t="n">
        <f aca="false">N17-M17</f>
        <v>0</v>
      </c>
      <c r="P17" s="34"/>
      <c r="Q17" s="34"/>
      <c r="R17" s="124" t="n">
        <f aca="false">Q17-P17</f>
        <v>0</v>
      </c>
    </row>
    <row collapsed="false" customFormat="false" customHeight="false" hidden="false" ht="14.25" outlineLevel="0" r="18">
      <c r="A18" s="23"/>
      <c r="B18" s="23"/>
      <c r="C18" s="122" t="str">
        <f aca="false">IFERROR(VLOOKUP($A18,Cadastro!$A$3:$F$11,2,0),"-")</f>
        <v>-</v>
      </c>
      <c r="D18" s="25" t="n">
        <f aca="false">IFERROR(VLOOKUP($A18,Cadastro!$A$3:$F$11,3,0),"-")</f>
        <v>0</v>
      </c>
      <c r="E18" s="25" t="n">
        <f aca="false">IFERROR(VLOOKUP($A18,Cadastro!$A$3:$F$11,4,0),"-")</f>
        <v>0</v>
      </c>
      <c r="F18" s="26" t="n">
        <f aca="false">IFERROR(VLOOKUP($A18,Cadastro!$A$3:$F$11,5,0),"-")</f>
        <v>0</v>
      </c>
      <c r="G18" s="27"/>
      <c r="H18" s="28"/>
      <c r="I18" s="29"/>
      <c r="J18" s="30"/>
      <c r="K18" s="35"/>
      <c r="L18" s="32"/>
      <c r="M18" s="33"/>
      <c r="N18" s="33"/>
      <c r="O18" s="123" t="n">
        <f aca="false">N18-M18</f>
        <v>0</v>
      </c>
      <c r="P18" s="34"/>
      <c r="Q18" s="34"/>
      <c r="R18" s="124" t="n">
        <f aca="false">Q18-P18</f>
        <v>0</v>
      </c>
    </row>
    <row collapsed="false" customFormat="false" customHeight="false" hidden="false" ht="14.25" outlineLevel="0" r="19">
      <c r="A19" s="23"/>
      <c r="B19" s="23"/>
      <c r="C19" s="122" t="str">
        <f aca="false">IFERROR(VLOOKUP($A19,Cadastro!$A$3:$F$11,2,0),"-")</f>
        <v>-</v>
      </c>
      <c r="D19" s="25" t="n">
        <f aca="false">IFERROR(VLOOKUP($A19,Cadastro!$A$3:$F$11,3,0),"-")</f>
        <v>0</v>
      </c>
      <c r="E19" s="25" t="n">
        <f aca="false">IFERROR(VLOOKUP($A19,Cadastro!$A$3:$F$11,4,0),"-")</f>
        <v>0</v>
      </c>
      <c r="F19" s="26" t="n">
        <f aca="false">IFERROR(VLOOKUP($A19,Cadastro!$A$3:$F$11,5,0),"-")</f>
        <v>0</v>
      </c>
      <c r="G19" s="27"/>
      <c r="H19" s="28"/>
      <c r="I19" s="29"/>
      <c r="J19" s="30"/>
      <c r="K19" s="35"/>
      <c r="L19" s="32"/>
      <c r="M19" s="33"/>
      <c r="N19" s="33"/>
      <c r="O19" s="123" t="n">
        <f aca="false">N19-M19</f>
        <v>0</v>
      </c>
      <c r="P19" s="34"/>
      <c r="Q19" s="34"/>
      <c r="R19" s="124" t="n">
        <f aca="false">Q19-P19</f>
        <v>0</v>
      </c>
    </row>
    <row collapsed="false" customFormat="false" customHeight="false" hidden="false" ht="14.25" outlineLevel="0" r="20">
      <c r="A20" s="23"/>
      <c r="B20" s="23"/>
      <c r="C20" s="122" t="str">
        <f aca="false">IFERROR(VLOOKUP($A20,Cadastro!$A$3:$F$11,2,0),"-")</f>
        <v>-</v>
      </c>
      <c r="D20" s="25" t="n">
        <f aca="false">IFERROR(VLOOKUP($A20,Cadastro!$A$3:$F$11,3,0),"-")</f>
        <v>0</v>
      </c>
      <c r="E20" s="25" t="n">
        <f aca="false">IFERROR(VLOOKUP($A20,Cadastro!$A$3:$F$11,4,0),"-")</f>
        <v>0</v>
      </c>
      <c r="F20" s="26" t="n">
        <f aca="false">IFERROR(VLOOKUP($A20,Cadastro!$A$3:$F$11,5,0),"-")</f>
        <v>0</v>
      </c>
      <c r="G20" s="27"/>
      <c r="H20" s="28"/>
      <c r="I20" s="29"/>
      <c r="J20" s="30"/>
      <c r="K20" s="35"/>
      <c r="L20" s="32"/>
      <c r="M20" s="33"/>
      <c r="N20" s="33"/>
      <c r="O20" s="123" t="n">
        <f aca="false">N20-M20</f>
        <v>0</v>
      </c>
      <c r="P20" s="34"/>
      <c r="Q20" s="34"/>
      <c r="R20" s="124" t="n">
        <f aca="false">Q20-P20</f>
        <v>0</v>
      </c>
    </row>
    <row collapsed="false" customFormat="false" customHeight="false" hidden="false" ht="14.25" outlineLevel="0" r="21">
      <c r="A21" s="23"/>
      <c r="B21" s="23"/>
      <c r="C21" s="122" t="str">
        <f aca="false">IFERROR(VLOOKUP($A21,Cadastro!$A$3:$F$11,2,0),"-")</f>
        <v>-</v>
      </c>
      <c r="D21" s="25" t="n">
        <f aca="false">IFERROR(VLOOKUP($A21,Cadastro!$A$3:$F$11,3,0),"-")</f>
        <v>0</v>
      </c>
      <c r="E21" s="25" t="n">
        <f aca="false">IFERROR(VLOOKUP($A21,Cadastro!$A$3:$F$11,4,0),"-")</f>
        <v>0</v>
      </c>
      <c r="F21" s="26" t="n">
        <f aca="false">IFERROR(VLOOKUP($A21,Cadastro!$A$3:$F$11,5,0),"-")</f>
        <v>0</v>
      </c>
      <c r="G21" s="27"/>
      <c r="H21" s="28"/>
      <c r="I21" s="29"/>
      <c r="J21" s="30"/>
      <c r="K21" s="35"/>
      <c r="L21" s="32"/>
      <c r="M21" s="33"/>
      <c r="N21" s="33"/>
      <c r="O21" s="123" t="n">
        <f aca="false">N21-M21</f>
        <v>0</v>
      </c>
      <c r="P21" s="34"/>
      <c r="Q21" s="34"/>
      <c r="R21" s="124" t="n">
        <f aca="false">Q21-P21</f>
        <v>0</v>
      </c>
    </row>
    <row collapsed="false" customFormat="false" customHeight="false" hidden="false" ht="14.25" outlineLevel="0" r="22">
      <c r="A22" s="23"/>
      <c r="B22" s="23"/>
      <c r="C22" s="122" t="str">
        <f aca="false">IFERROR(VLOOKUP($A22,Cadastro!$A$3:$F$11,2,0),"-")</f>
        <v>-</v>
      </c>
      <c r="D22" s="25" t="n">
        <f aca="false">IFERROR(VLOOKUP($A22,Cadastro!$A$3:$F$11,3,0),"-")</f>
        <v>0</v>
      </c>
      <c r="E22" s="25" t="n">
        <f aca="false">IFERROR(VLOOKUP($A22,Cadastro!$A$3:$F$11,4,0),"-")</f>
        <v>0</v>
      </c>
      <c r="F22" s="26" t="n">
        <f aca="false">IFERROR(VLOOKUP($A22,Cadastro!$A$3:$F$11,5,0),"-")</f>
        <v>0</v>
      </c>
      <c r="G22" s="27"/>
      <c r="H22" s="28"/>
      <c r="I22" s="29"/>
      <c r="J22" s="30"/>
      <c r="K22" s="35"/>
      <c r="L22" s="32"/>
      <c r="M22" s="33"/>
      <c r="N22" s="33"/>
      <c r="O22" s="123" t="n">
        <f aca="false">N22-M22</f>
        <v>0</v>
      </c>
      <c r="P22" s="34"/>
      <c r="Q22" s="34"/>
      <c r="R22" s="124" t="n">
        <f aca="false">Q22-P22</f>
        <v>0</v>
      </c>
    </row>
    <row collapsed="false" customFormat="false" customHeight="false" hidden="false" ht="14.25" outlineLevel="0" r="23">
      <c r="A23" s="23"/>
      <c r="B23" s="23"/>
      <c r="C23" s="122" t="str">
        <f aca="false">IFERROR(VLOOKUP($A23,Cadastro!$A$3:$F$11,2,0),"-")</f>
        <v>-</v>
      </c>
      <c r="D23" s="25" t="n">
        <f aca="false">IFERROR(VLOOKUP($A23,Cadastro!$A$3:$F$11,3,0),"-")</f>
        <v>0</v>
      </c>
      <c r="E23" s="25" t="n">
        <f aca="false">IFERROR(VLOOKUP($A23,Cadastro!$A$3:$F$11,4,0),"-")</f>
        <v>0</v>
      </c>
      <c r="F23" s="26" t="n">
        <f aca="false">IFERROR(VLOOKUP($A23,Cadastro!$A$3:$F$11,5,0),"-")</f>
        <v>0</v>
      </c>
      <c r="G23" s="27"/>
      <c r="H23" s="28"/>
      <c r="I23" s="29"/>
      <c r="J23" s="30"/>
      <c r="K23" s="35"/>
      <c r="L23" s="32"/>
      <c r="M23" s="33"/>
      <c r="N23" s="33"/>
      <c r="O23" s="123" t="n">
        <f aca="false">N23-M23</f>
        <v>0</v>
      </c>
      <c r="P23" s="34"/>
      <c r="Q23" s="34"/>
      <c r="R23" s="124" t="n">
        <f aca="false">Q23-P23</f>
        <v>0</v>
      </c>
    </row>
    <row collapsed="false" customFormat="false" customHeight="false" hidden="false" ht="14.25" outlineLevel="0" r="24">
      <c r="A24" s="23"/>
      <c r="B24" s="23"/>
      <c r="C24" s="122" t="str">
        <f aca="false">IFERROR(VLOOKUP($A24,Cadastro!$A$3:$F$11,2,0),"-")</f>
        <v>-</v>
      </c>
      <c r="D24" s="25" t="n">
        <f aca="false">IFERROR(VLOOKUP($A24,Cadastro!$A$3:$F$11,3,0),"-")</f>
        <v>0</v>
      </c>
      <c r="E24" s="25" t="n">
        <f aca="false">IFERROR(VLOOKUP($A24,Cadastro!$A$3:$F$11,4,0),"-")</f>
        <v>0</v>
      </c>
      <c r="F24" s="26" t="n">
        <f aca="false">IFERROR(VLOOKUP($A24,Cadastro!$A$3:$F$11,5,0),"-")</f>
        <v>0</v>
      </c>
      <c r="G24" s="27"/>
      <c r="H24" s="28"/>
      <c r="I24" s="29"/>
      <c r="J24" s="30"/>
      <c r="K24" s="35"/>
      <c r="L24" s="32"/>
      <c r="M24" s="33"/>
      <c r="N24" s="33"/>
      <c r="O24" s="123" t="n">
        <f aca="false">N24-M24</f>
        <v>0</v>
      </c>
      <c r="P24" s="34"/>
      <c r="Q24" s="34"/>
      <c r="R24" s="124" t="n">
        <f aca="false">Q24-P24</f>
        <v>0</v>
      </c>
    </row>
    <row collapsed="false" customFormat="false" customHeight="false" hidden="false" ht="14.25" outlineLevel="0" r="25">
      <c r="A25" s="23"/>
      <c r="B25" s="23"/>
      <c r="C25" s="122" t="str">
        <f aca="false">IFERROR(VLOOKUP($A25,Cadastro!$A$3:$F$11,2,0),"-")</f>
        <v>-</v>
      </c>
      <c r="D25" s="25" t="n">
        <f aca="false">IFERROR(VLOOKUP($A25,Cadastro!$A$3:$F$11,3,0),"-")</f>
        <v>0</v>
      </c>
      <c r="E25" s="25" t="n">
        <f aca="false">IFERROR(VLOOKUP($A25,Cadastro!$A$3:$F$11,4,0),"-")</f>
        <v>0</v>
      </c>
      <c r="F25" s="26" t="n">
        <f aca="false">IFERROR(VLOOKUP($A25,Cadastro!$A$3:$F$11,5,0),"-")</f>
        <v>0</v>
      </c>
      <c r="G25" s="27"/>
      <c r="H25" s="28"/>
      <c r="I25" s="29"/>
      <c r="J25" s="30"/>
      <c r="K25" s="35"/>
      <c r="L25" s="32"/>
      <c r="M25" s="33"/>
      <c r="N25" s="33"/>
      <c r="O25" s="123" t="n">
        <f aca="false">N25-M25</f>
        <v>0</v>
      </c>
      <c r="P25" s="34"/>
      <c r="Q25" s="34"/>
      <c r="R25" s="124" t="n">
        <f aca="false">Q25-P25</f>
        <v>0</v>
      </c>
    </row>
    <row collapsed="false" customFormat="false" customHeight="false" hidden="false" ht="14.25" outlineLevel="0" r="26">
      <c r="A26" s="23"/>
      <c r="B26" s="23"/>
      <c r="C26" s="122" t="str">
        <f aca="false">IFERROR(VLOOKUP($A26,Cadastro!$A$3:$F$11,2,0),"-")</f>
        <v>-</v>
      </c>
      <c r="D26" s="25" t="n">
        <f aca="false">IFERROR(VLOOKUP($A26,Cadastro!$A$3:$F$11,3,0),"-")</f>
        <v>0</v>
      </c>
      <c r="E26" s="25" t="n">
        <f aca="false">IFERROR(VLOOKUP($A26,Cadastro!$A$3:$F$11,4,0),"-")</f>
        <v>0</v>
      </c>
      <c r="F26" s="26" t="n">
        <f aca="false">IFERROR(VLOOKUP($A26,Cadastro!$A$3:$F$11,5,0),"-")</f>
        <v>0</v>
      </c>
      <c r="G26" s="27"/>
      <c r="H26" s="28"/>
      <c r="I26" s="29"/>
      <c r="J26" s="30"/>
      <c r="K26" s="35"/>
      <c r="L26" s="32"/>
      <c r="M26" s="33"/>
      <c r="N26" s="33"/>
      <c r="O26" s="123" t="n">
        <f aca="false">N26-M26</f>
        <v>0</v>
      </c>
      <c r="P26" s="34"/>
      <c r="Q26" s="34"/>
      <c r="R26" s="124" t="n">
        <f aca="false">Q26-P26</f>
        <v>0</v>
      </c>
    </row>
    <row collapsed="false" customFormat="false" customHeight="false" hidden="false" ht="14.25" outlineLevel="0" r="27">
      <c r="A27" s="23"/>
      <c r="B27" s="23"/>
      <c r="C27" s="122" t="str">
        <f aca="false">IFERROR(VLOOKUP($A27,Cadastro!$A$3:$F$11,2,0),"-")</f>
        <v>-</v>
      </c>
      <c r="D27" s="25" t="n">
        <f aca="false">IFERROR(VLOOKUP($A27,Cadastro!$A$3:$F$11,3,0),"-")</f>
        <v>0</v>
      </c>
      <c r="E27" s="25" t="n">
        <f aca="false">IFERROR(VLOOKUP($A27,Cadastro!$A$3:$F$11,4,0),"-")</f>
        <v>0</v>
      </c>
      <c r="F27" s="26" t="n">
        <f aca="false">IFERROR(VLOOKUP($A27,Cadastro!$A$3:$F$11,5,0),"-")</f>
        <v>0</v>
      </c>
      <c r="G27" s="27"/>
      <c r="H27" s="28"/>
      <c r="I27" s="29"/>
      <c r="J27" s="30"/>
      <c r="K27" s="35"/>
      <c r="L27" s="32"/>
      <c r="M27" s="33"/>
      <c r="N27" s="33"/>
      <c r="O27" s="123" t="n">
        <f aca="false">N27-M27</f>
        <v>0</v>
      </c>
      <c r="P27" s="34"/>
      <c r="Q27" s="34"/>
      <c r="R27" s="124" t="n">
        <f aca="false">Q27-P27</f>
        <v>0</v>
      </c>
    </row>
    <row collapsed="false" customFormat="false" customHeight="false" hidden="false" ht="14.25" outlineLevel="0" r="28">
      <c r="A28" s="23"/>
      <c r="B28" s="23"/>
      <c r="C28" s="122" t="str">
        <f aca="false">IFERROR(VLOOKUP($A28,Cadastro!$A$3:$F$11,2,0),"-")</f>
        <v>-</v>
      </c>
      <c r="D28" s="25" t="n">
        <f aca="false">IFERROR(VLOOKUP($A28,Cadastro!$A$3:$F$11,3,0),"-")</f>
        <v>0</v>
      </c>
      <c r="E28" s="25" t="n">
        <f aca="false">IFERROR(VLOOKUP($A28,Cadastro!$A$3:$F$11,4,0),"-")</f>
        <v>0</v>
      </c>
      <c r="F28" s="26" t="n">
        <f aca="false">IFERROR(VLOOKUP($A28,Cadastro!$A$3:$F$11,5,0),"-")</f>
        <v>0</v>
      </c>
      <c r="G28" s="27"/>
      <c r="H28" s="28"/>
      <c r="I28" s="29"/>
      <c r="J28" s="30"/>
      <c r="K28" s="35"/>
      <c r="L28" s="32"/>
      <c r="M28" s="33"/>
      <c r="N28" s="33"/>
      <c r="O28" s="123" t="n">
        <f aca="false">N28-M28</f>
        <v>0</v>
      </c>
      <c r="P28" s="34"/>
      <c r="Q28" s="34"/>
      <c r="R28" s="124" t="n">
        <f aca="false">Q28-P28</f>
        <v>0</v>
      </c>
    </row>
    <row collapsed="false" customFormat="false" customHeight="false" hidden="false" ht="14.25" outlineLevel="0" r="29">
      <c r="A29" s="23"/>
      <c r="B29" s="23"/>
      <c r="C29" s="122" t="str">
        <f aca="false">IFERROR(VLOOKUP($A29,Cadastro!$A$3:$F$11,2,0),"-")</f>
        <v>-</v>
      </c>
      <c r="D29" s="25" t="n">
        <f aca="false">IFERROR(VLOOKUP($A29,Cadastro!$A$3:$F$11,3,0),"-")</f>
        <v>0</v>
      </c>
      <c r="E29" s="25" t="n">
        <f aca="false">IFERROR(VLOOKUP($A29,Cadastro!$A$3:$F$11,4,0),"-")</f>
        <v>0</v>
      </c>
      <c r="F29" s="26" t="n">
        <f aca="false">IFERROR(VLOOKUP($A29,Cadastro!$A$3:$F$11,5,0),"-")</f>
        <v>0</v>
      </c>
      <c r="G29" s="27"/>
      <c r="H29" s="28"/>
      <c r="I29" s="29"/>
      <c r="J29" s="30"/>
      <c r="K29" s="35"/>
      <c r="L29" s="32"/>
      <c r="M29" s="33"/>
      <c r="N29" s="33"/>
      <c r="O29" s="123" t="n">
        <f aca="false">N29-M29</f>
        <v>0</v>
      </c>
      <c r="P29" s="34"/>
      <c r="Q29" s="34"/>
      <c r="R29" s="124" t="n">
        <f aca="false">Q29-P29</f>
        <v>0</v>
      </c>
    </row>
    <row collapsed="false" customFormat="false" customHeight="false" hidden="false" ht="14.25" outlineLevel="0" r="30">
      <c r="A30" s="23"/>
      <c r="B30" s="23"/>
      <c r="C30" s="122" t="str">
        <f aca="false">IFERROR(VLOOKUP($A30,Cadastro!$A$3:$F$11,2,0),"-")</f>
        <v>-</v>
      </c>
      <c r="D30" s="25" t="n">
        <f aca="false">IFERROR(VLOOKUP($A30,Cadastro!$A$3:$F$11,3,0),"-")</f>
        <v>0</v>
      </c>
      <c r="E30" s="25" t="n">
        <f aca="false">IFERROR(VLOOKUP($A30,Cadastro!$A$3:$F$11,4,0),"-")</f>
        <v>0</v>
      </c>
      <c r="F30" s="26" t="n">
        <f aca="false">IFERROR(VLOOKUP($A30,Cadastro!$A$3:$F$11,5,0),"-")</f>
        <v>0</v>
      </c>
      <c r="G30" s="27"/>
      <c r="H30" s="28"/>
      <c r="I30" s="29"/>
      <c r="J30" s="30"/>
      <c r="K30" s="35"/>
      <c r="L30" s="32"/>
      <c r="M30" s="33"/>
      <c r="N30" s="33"/>
      <c r="O30" s="123" t="n">
        <f aca="false">N30-M30</f>
        <v>0</v>
      </c>
      <c r="P30" s="34"/>
      <c r="Q30" s="34"/>
      <c r="R30" s="124" t="n">
        <f aca="false">Q30-P30</f>
        <v>0</v>
      </c>
    </row>
    <row collapsed="false" customFormat="false" customHeight="false" hidden="false" ht="14.25" outlineLevel="0" r="31">
      <c r="A31" s="23"/>
      <c r="B31" s="23"/>
      <c r="C31" s="122" t="str">
        <f aca="false">IFERROR(VLOOKUP($A31,Cadastro!$A$3:$F$11,2,0),"-")</f>
        <v>-</v>
      </c>
      <c r="D31" s="25" t="n">
        <f aca="false">IFERROR(VLOOKUP($A31,Cadastro!$A$3:$F$11,3,0),"-")</f>
        <v>0</v>
      </c>
      <c r="E31" s="25" t="n">
        <f aca="false">IFERROR(VLOOKUP($A31,Cadastro!$A$3:$F$11,4,0),"-")</f>
        <v>0</v>
      </c>
      <c r="F31" s="26" t="n">
        <f aca="false">IFERROR(VLOOKUP($A31,Cadastro!$A$3:$F$11,5,0),"-")</f>
        <v>0</v>
      </c>
      <c r="G31" s="27"/>
      <c r="H31" s="28"/>
      <c r="I31" s="29"/>
      <c r="J31" s="30"/>
      <c r="K31" s="35"/>
      <c r="L31" s="32"/>
      <c r="M31" s="33"/>
      <c r="N31" s="33"/>
      <c r="O31" s="123" t="n">
        <f aca="false">N31-M31</f>
        <v>0</v>
      </c>
      <c r="P31" s="34"/>
      <c r="Q31" s="34"/>
      <c r="R31" s="124" t="n">
        <f aca="false">Q31-P31</f>
        <v>0</v>
      </c>
    </row>
    <row collapsed="false" customFormat="false" customHeight="false" hidden="false" ht="14.25" outlineLevel="0" r="32">
      <c r="A32" s="23"/>
      <c r="B32" s="23"/>
      <c r="C32" s="122" t="str">
        <f aca="false">IFERROR(VLOOKUP($A32,Cadastro!$A$3:$F$11,2,0),"-")</f>
        <v>-</v>
      </c>
      <c r="D32" s="25" t="n">
        <f aca="false">IFERROR(VLOOKUP($A32,Cadastro!$A$3:$F$11,3,0),"-")</f>
        <v>0</v>
      </c>
      <c r="E32" s="25" t="n">
        <f aca="false">IFERROR(VLOOKUP($A32,Cadastro!$A$3:$F$11,4,0),"-")</f>
        <v>0</v>
      </c>
      <c r="F32" s="26" t="n">
        <f aca="false">IFERROR(VLOOKUP($A32,Cadastro!$A$3:$F$11,5,0),"-")</f>
        <v>0</v>
      </c>
      <c r="G32" s="27"/>
      <c r="H32" s="28"/>
      <c r="I32" s="29"/>
      <c r="J32" s="30"/>
      <c r="K32" s="35"/>
      <c r="L32" s="32"/>
      <c r="M32" s="33"/>
      <c r="N32" s="33"/>
      <c r="O32" s="123" t="n">
        <f aca="false">N32-M32</f>
        <v>0</v>
      </c>
      <c r="P32" s="34"/>
      <c r="Q32" s="34"/>
      <c r="R32" s="124" t="n">
        <f aca="false">Q32-P32</f>
        <v>0</v>
      </c>
    </row>
    <row collapsed="false" customFormat="false" customHeight="false" hidden="false" ht="14.25" outlineLevel="0" r="33">
      <c r="A33" s="23"/>
      <c r="B33" s="23"/>
      <c r="C33" s="122" t="str">
        <f aca="false">IFERROR(VLOOKUP($A33,Cadastro!$A$3:$F$11,2,0),"-")</f>
        <v>-</v>
      </c>
      <c r="D33" s="25" t="n">
        <f aca="false">IFERROR(VLOOKUP($A33,Cadastro!$A$3:$F$11,3,0),"-")</f>
        <v>0</v>
      </c>
      <c r="E33" s="25" t="n">
        <f aca="false">IFERROR(VLOOKUP($A33,Cadastro!$A$3:$F$11,4,0),"-")</f>
        <v>0</v>
      </c>
      <c r="F33" s="26" t="n">
        <f aca="false">IFERROR(VLOOKUP($A33,Cadastro!$A$3:$F$11,5,0),"-")</f>
        <v>0</v>
      </c>
      <c r="G33" s="27"/>
      <c r="H33" s="28"/>
      <c r="I33" s="29"/>
      <c r="J33" s="30"/>
      <c r="K33" s="35"/>
      <c r="L33" s="32"/>
      <c r="M33" s="33"/>
      <c r="N33" s="33"/>
      <c r="O33" s="123" t="n">
        <f aca="false">N33-M33</f>
        <v>0</v>
      </c>
      <c r="P33" s="34"/>
      <c r="Q33" s="34"/>
      <c r="R33" s="124" t="n">
        <f aca="false">Q33-P33</f>
        <v>0</v>
      </c>
    </row>
    <row collapsed="false" customFormat="false" customHeight="false" hidden="false" ht="14.25" outlineLevel="0" r="34">
      <c r="A34" s="23"/>
      <c r="B34" s="23"/>
      <c r="C34" s="122" t="str">
        <f aca="false">IFERROR(VLOOKUP($A34,Cadastro!$A$3:$F$11,2,0),"-")</f>
        <v>-</v>
      </c>
      <c r="D34" s="25" t="n">
        <f aca="false">IFERROR(VLOOKUP($A34,Cadastro!$A$3:$F$11,3,0),"-")</f>
        <v>0</v>
      </c>
      <c r="E34" s="25" t="n">
        <f aca="false">IFERROR(VLOOKUP($A34,Cadastro!$A$3:$F$11,4,0),"-")</f>
        <v>0</v>
      </c>
      <c r="F34" s="26" t="n">
        <f aca="false">IFERROR(VLOOKUP($A34,Cadastro!$A$3:$F$11,5,0),"-")</f>
        <v>0</v>
      </c>
      <c r="G34" s="27"/>
      <c r="H34" s="28"/>
      <c r="I34" s="29"/>
      <c r="J34" s="30"/>
      <c r="K34" s="35"/>
      <c r="L34" s="32"/>
      <c r="M34" s="33"/>
      <c r="N34" s="33"/>
      <c r="O34" s="123" t="n">
        <f aca="false">N34-M34</f>
        <v>0</v>
      </c>
      <c r="P34" s="34"/>
      <c r="Q34" s="34"/>
      <c r="R34" s="124" t="n">
        <f aca="false">Q34-P34</f>
        <v>0</v>
      </c>
    </row>
    <row collapsed="false" customFormat="false" customHeight="false" hidden="false" ht="14.25" outlineLevel="0" r="35">
      <c r="A35" s="23"/>
      <c r="B35" s="23"/>
      <c r="C35" s="122" t="str">
        <f aca="false">IFERROR(VLOOKUP($A35,Cadastro!$A$3:$F$11,2,0),"-")</f>
        <v>-</v>
      </c>
      <c r="D35" s="25" t="n">
        <f aca="false">IFERROR(VLOOKUP($A35,Cadastro!$A$3:$F$11,3,0),"-")</f>
        <v>0</v>
      </c>
      <c r="E35" s="25" t="n">
        <f aca="false">IFERROR(VLOOKUP($A35,Cadastro!$A$3:$F$11,4,0),"-")</f>
        <v>0</v>
      </c>
      <c r="F35" s="26" t="n">
        <f aca="false">IFERROR(VLOOKUP($A35,Cadastro!$A$3:$F$11,5,0),"-")</f>
        <v>0</v>
      </c>
      <c r="G35" s="27"/>
      <c r="H35" s="28"/>
      <c r="I35" s="29"/>
      <c r="J35" s="30"/>
      <c r="K35" s="35"/>
      <c r="L35" s="32"/>
      <c r="M35" s="33"/>
      <c r="N35" s="33"/>
      <c r="O35" s="123" t="n">
        <f aca="false">N35-M35</f>
        <v>0</v>
      </c>
      <c r="P35" s="34"/>
      <c r="Q35" s="34"/>
      <c r="R35" s="124" t="n">
        <f aca="false">Q35-P35</f>
        <v>0</v>
      </c>
    </row>
    <row collapsed="false" customFormat="false" customHeight="false" hidden="false" ht="14.25" outlineLevel="0" r="36">
      <c r="A36" s="23"/>
      <c r="B36" s="23"/>
      <c r="C36" s="122" t="str">
        <f aca="false">IFERROR(VLOOKUP($A36,Cadastro!$A$3:$F$11,2,0),"-")</f>
        <v>-</v>
      </c>
      <c r="D36" s="25" t="n">
        <f aca="false">IFERROR(VLOOKUP($A36,Cadastro!$A$3:$F$11,3,0),"-")</f>
        <v>0</v>
      </c>
      <c r="E36" s="25" t="n">
        <f aca="false">IFERROR(VLOOKUP($A36,Cadastro!$A$3:$F$11,4,0),"-")</f>
        <v>0</v>
      </c>
      <c r="F36" s="26" t="n">
        <f aca="false">IFERROR(VLOOKUP($A36,Cadastro!$A$3:$F$11,5,0),"-")</f>
        <v>0</v>
      </c>
      <c r="G36" s="27"/>
      <c r="H36" s="28"/>
      <c r="I36" s="29"/>
      <c r="J36" s="30"/>
      <c r="K36" s="35"/>
      <c r="L36" s="32"/>
      <c r="M36" s="33"/>
      <c r="N36" s="33"/>
      <c r="O36" s="123" t="n">
        <f aca="false">N36-M36</f>
        <v>0</v>
      </c>
      <c r="P36" s="34"/>
      <c r="Q36" s="34"/>
      <c r="R36" s="124" t="n">
        <f aca="false">Q36-P36</f>
        <v>0</v>
      </c>
    </row>
    <row collapsed="false" customFormat="false" customHeight="false" hidden="false" ht="14.25" outlineLevel="0" r="37">
      <c r="A37" s="23"/>
      <c r="B37" s="23"/>
      <c r="C37" s="122" t="str">
        <f aca="false">IFERROR(VLOOKUP($A37,Cadastro!$A$3:$F$11,2,0),"-")</f>
        <v>-</v>
      </c>
      <c r="D37" s="25" t="n">
        <f aca="false">IFERROR(VLOOKUP($A37,Cadastro!$A$3:$F$11,3,0),"-")</f>
        <v>0</v>
      </c>
      <c r="E37" s="25" t="n">
        <f aca="false">IFERROR(VLOOKUP($A37,Cadastro!$A$3:$F$11,4,0),"-")</f>
        <v>0</v>
      </c>
      <c r="F37" s="26" t="n">
        <f aca="false">IFERROR(VLOOKUP($A37,Cadastro!$A$3:$F$11,5,0),"-")</f>
        <v>0</v>
      </c>
      <c r="G37" s="27"/>
      <c r="H37" s="28"/>
      <c r="I37" s="29"/>
      <c r="J37" s="30"/>
      <c r="K37" s="35"/>
      <c r="L37" s="32"/>
      <c r="M37" s="33"/>
      <c r="N37" s="33"/>
      <c r="O37" s="123" t="n">
        <f aca="false">N37-M37</f>
        <v>0</v>
      </c>
      <c r="P37" s="34"/>
      <c r="Q37" s="34"/>
      <c r="R37" s="124" t="n">
        <f aca="false">Q37-P37</f>
        <v>0</v>
      </c>
    </row>
    <row collapsed="false" customFormat="false" customHeight="false" hidden="false" ht="14.25" outlineLevel="0" r="38">
      <c r="A38" s="23"/>
      <c r="B38" s="23"/>
      <c r="C38" s="122" t="str">
        <f aca="false">IFERROR(VLOOKUP($A38,Cadastro!$A$3:$F$11,2,0),"-")</f>
        <v>-</v>
      </c>
      <c r="D38" s="25" t="n">
        <f aca="false">IFERROR(VLOOKUP($A38,Cadastro!$A$3:$F$11,3,0),"-")</f>
        <v>0</v>
      </c>
      <c r="E38" s="25" t="n">
        <f aca="false">IFERROR(VLOOKUP($A38,Cadastro!$A$3:$F$11,4,0),"-")</f>
        <v>0</v>
      </c>
      <c r="F38" s="26" t="n">
        <f aca="false">IFERROR(VLOOKUP($A38,Cadastro!$A$3:$F$11,5,0),"-")</f>
        <v>0</v>
      </c>
      <c r="G38" s="27"/>
      <c r="H38" s="28"/>
      <c r="I38" s="29"/>
      <c r="J38" s="30"/>
      <c r="K38" s="35"/>
      <c r="L38" s="32"/>
      <c r="M38" s="33"/>
      <c r="N38" s="33"/>
      <c r="O38" s="123" t="n">
        <f aca="false">N38-M38</f>
        <v>0</v>
      </c>
      <c r="P38" s="34"/>
      <c r="Q38" s="34"/>
      <c r="R38" s="124" t="n">
        <f aca="false">Q38-P38</f>
        <v>0</v>
      </c>
    </row>
    <row collapsed="false" customFormat="false" customHeight="false" hidden="false" ht="14.25" outlineLevel="0" r="39">
      <c r="A39" s="23"/>
      <c r="B39" s="23"/>
      <c r="C39" s="122" t="str">
        <f aca="false">IFERROR(VLOOKUP($A39,Cadastro!$A$3:$F$11,2,0),"-")</f>
        <v>-</v>
      </c>
      <c r="D39" s="25" t="n">
        <f aca="false">IFERROR(VLOOKUP($A39,Cadastro!$A$3:$F$11,3,0),"-")</f>
        <v>0</v>
      </c>
      <c r="E39" s="25" t="n">
        <f aca="false">IFERROR(VLOOKUP($A39,Cadastro!$A$3:$F$11,4,0),"-")</f>
        <v>0</v>
      </c>
      <c r="F39" s="26" t="n">
        <f aca="false">IFERROR(VLOOKUP($A39,Cadastro!$A$3:$F$11,5,0),"-")</f>
        <v>0</v>
      </c>
      <c r="G39" s="27"/>
      <c r="H39" s="28"/>
      <c r="I39" s="29"/>
      <c r="J39" s="30"/>
      <c r="K39" s="35"/>
      <c r="L39" s="32"/>
      <c r="M39" s="33"/>
      <c r="N39" s="33"/>
      <c r="O39" s="123" t="n">
        <f aca="false">N39-M39</f>
        <v>0</v>
      </c>
      <c r="P39" s="34"/>
      <c r="Q39" s="34"/>
      <c r="R39" s="124" t="n">
        <f aca="false">Q39-P39</f>
        <v>0</v>
      </c>
    </row>
    <row collapsed="false" customFormat="false" customHeight="false" hidden="false" ht="14.25" outlineLevel="0" r="40">
      <c r="A40" s="23"/>
      <c r="B40" s="23"/>
      <c r="C40" s="122" t="str">
        <f aca="false">IFERROR(VLOOKUP($A40,Cadastro!$A$3:$F$11,2,0),"-")</f>
        <v>-</v>
      </c>
      <c r="D40" s="25" t="n">
        <f aca="false">IFERROR(VLOOKUP($A40,Cadastro!$A$3:$F$11,3,0),"-")</f>
        <v>0</v>
      </c>
      <c r="E40" s="25" t="n">
        <f aca="false">IFERROR(VLOOKUP($A40,Cadastro!$A$3:$F$11,4,0),"-")</f>
        <v>0</v>
      </c>
      <c r="F40" s="26" t="n">
        <f aca="false">IFERROR(VLOOKUP($A40,Cadastro!$A$3:$F$11,5,0),"-")</f>
        <v>0</v>
      </c>
      <c r="G40" s="27"/>
      <c r="H40" s="28"/>
      <c r="I40" s="29"/>
      <c r="J40" s="30"/>
      <c r="K40" s="35"/>
      <c r="L40" s="32"/>
      <c r="M40" s="33"/>
      <c r="N40" s="33"/>
      <c r="O40" s="123" t="n">
        <f aca="false">N40-M40</f>
        <v>0</v>
      </c>
      <c r="P40" s="34"/>
      <c r="Q40" s="34"/>
      <c r="R40" s="124" t="n">
        <f aca="false">Q40-P40</f>
        <v>0</v>
      </c>
    </row>
    <row collapsed="false" customFormat="false" customHeight="false" hidden="false" ht="14.25" outlineLevel="0" r="41">
      <c r="A41" s="23"/>
      <c r="B41" s="23"/>
      <c r="C41" s="122" t="str">
        <f aca="false">IFERROR(VLOOKUP($A41,Cadastro!$A$3:$F$11,2,0),"-")</f>
        <v>-</v>
      </c>
      <c r="D41" s="25" t="n">
        <f aca="false">IFERROR(VLOOKUP($A41,Cadastro!$A$3:$F$11,3,0),"-")</f>
        <v>0</v>
      </c>
      <c r="E41" s="25" t="n">
        <f aca="false">IFERROR(VLOOKUP($A41,Cadastro!$A$3:$F$11,4,0),"-")</f>
        <v>0</v>
      </c>
      <c r="F41" s="26" t="n">
        <f aca="false">IFERROR(VLOOKUP($A41,Cadastro!$A$3:$F$11,5,0),"-")</f>
        <v>0</v>
      </c>
      <c r="G41" s="27"/>
      <c r="H41" s="28"/>
      <c r="I41" s="29"/>
      <c r="J41" s="30"/>
      <c r="K41" s="35"/>
      <c r="L41" s="32"/>
      <c r="M41" s="33"/>
      <c r="N41" s="33"/>
      <c r="O41" s="123" t="n">
        <f aca="false">N41-M41</f>
        <v>0</v>
      </c>
      <c r="P41" s="34"/>
      <c r="Q41" s="34"/>
      <c r="R41" s="124" t="n">
        <f aca="false">Q41-P41</f>
        <v>0</v>
      </c>
    </row>
    <row collapsed="false" customFormat="false" customHeight="false" hidden="false" ht="14.25" outlineLevel="0" r="42">
      <c r="A42" s="23"/>
      <c r="B42" s="23"/>
      <c r="C42" s="122" t="str">
        <f aca="false">IFERROR(VLOOKUP($A42,Cadastro!$A$3:$F$11,2,0),"-")</f>
        <v>-</v>
      </c>
      <c r="D42" s="25" t="n">
        <f aca="false">IFERROR(VLOOKUP($A42,Cadastro!$A$3:$F$11,3,0),"-")</f>
        <v>0</v>
      </c>
      <c r="E42" s="25" t="n">
        <f aca="false">IFERROR(VLOOKUP($A42,Cadastro!$A$3:$F$11,4,0),"-")</f>
        <v>0</v>
      </c>
      <c r="F42" s="26" t="n">
        <f aca="false">IFERROR(VLOOKUP($A42,Cadastro!$A$3:$F$11,5,0),"-")</f>
        <v>0</v>
      </c>
      <c r="G42" s="27"/>
      <c r="H42" s="28"/>
      <c r="I42" s="29"/>
      <c r="J42" s="30"/>
      <c r="K42" s="35"/>
      <c r="L42" s="32"/>
      <c r="M42" s="33"/>
      <c r="N42" s="33"/>
      <c r="O42" s="123" t="n">
        <f aca="false">N42-M42</f>
        <v>0</v>
      </c>
      <c r="P42" s="34"/>
      <c r="Q42" s="34"/>
      <c r="R42" s="124" t="n">
        <f aca="false">Q42-P42</f>
        <v>0</v>
      </c>
    </row>
    <row collapsed="false" customFormat="false" customHeight="false" hidden="false" ht="14.25" outlineLevel="0" r="43">
      <c r="A43" s="23"/>
      <c r="B43" s="23"/>
      <c r="C43" s="122" t="str">
        <f aca="false">IFERROR(VLOOKUP($A43,Cadastro!$A$3:$F$11,2,0),"-")</f>
        <v>-</v>
      </c>
      <c r="D43" s="25" t="n">
        <f aca="false">IFERROR(VLOOKUP($A43,Cadastro!$A$3:$F$11,3,0),"-")</f>
        <v>0</v>
      </c>
      <c r="E43" s="25" t="n">
        <f aca="false">IFERROR(VLOOKUP($A43,Cadastro!$A$3:$F$11,4,0),"-")</f>
        <v>0</v>
      </c>
      <c r="F43" s="26" t="n">
        <f aca="false">IFERROR(VLOOKUP($A43,Cadastro!$A$3:$F$11,5,0),"-")</f>
        <v>0</v>
      </c>
      <c r="G43" s="27"/>
      <c r="H43" s="28"/>
      <c r="I43" s="29"/>
      <c r="J43" s="30"/>
      <c r="K43" s="35"/>
      <c r="L43" s="32"/>
      <c r="M43" s="33"/>
      <c r="N43" s="33"/>
      <c r="O43" s="123" t="n">
        <f aca="false">N43-M43</f>
        <v>0</v>
      </c>
      <c r="P43" s="34"/>
      <c r="Q43" s="34"/>
      <c r="R43" s="124" t="n">
        <f aca="false">Q43-P43</f>
        <v>0</v>
      </c>
    </row>
    <row collapsed="false" customFormat="false" customHeight="false" hidden="false" ht="14.25" outlineLevel="0" r="44">
      <c r="A44" s="23"/>
      <c r="B44" s="23"/>
      <c r="C44" s="122" t="str">
        <f aca="false">IFERROR(VLOOKUP($A44,Cadastro!$A$3:$F$11,2,0),"-")</f>
        <v>-</v>
      </c>
      <c r="D44" s="25" t="n">
        <f aca="false">IFERROR(VLOOKUP($A44,Cadastro!$A$3:$F$11,3,0),"-")</f>
        <v>0</v>
      </c>
      <c r="E44" s="25" t="n">
        <f aca="false">IFERROR(VLOOKUP($A44,Cadastro!$A$3:$F$11,4,0),"-")</f>
        <v>0</v>
      </c>
      <c r="F44" s="26" t="n">
        <f aca="false">IFERROR(VLOOKUP($A44,Cadastro!$A$3:$F$11,5,0),"-")</f>
        <v>0</v>
      </c>
      <c r="G44" s="27"/>
      <c r="H44" s="28"/>
      <c r="I44" s="29"/>
      <c r="J44" s="30"/>
      <c r="K44" s="35"/>
      <c r="L44" s="32"/>
      <c r="M44" s="33"/>
      <c r="N44" s="33"/>
      <c r="O44" s="123" t="n">
        <f aca="false">N44-M44</f>
        <v>0</v>
      </c>
      <c r="P44" s="34"/>
      <c r="Q44" s="34"/>
      <c r="R44" s="124" t="n">
        <f aca="false">Q44-P44</f>
        <v>0</v>
      </c>
    </row>
    <row collapsed="false" customFormat="false" customHeight="false" hidden="false" ht="14.25" outlineLevel="0" r="45">
      <c r="A45" s="23"/>
      <c r="B45" s="23"/>
      <c r="C45" s="122" t="str">
        <f aca="false">IFERROR(VLOOKUP($A45,Cadastro!$A$3:$F$11,2,0),"-")</f>
        <v>-</v>
      </c>
      <c r="D45" s="25" t="n">
        <f aca="false">IFERROR(VLOOKUP($A45,Cadastro!$A$3:$F$11,3,0),"-")</f>
        <v>0</v>
      </c>
      <c r="E45" s="25" t="n">
        <f aca="false">IFERROR(VLOOKUP($A45,Cadastro!$A$3:$F$11,4,0),"-")</f>
        <v>0</v>
      </c>
      <c r="F45" s="26" t="n">
        <f aca="false">IFERROR(VLOOKUP($A45,Cadastro!$A$3:$F$11,5,0),"-")</f>
        <v>0</v>
      </c>
      <c r="G45" s="27"/>
      <c r="H45" s="28"/>
      <c r="I45" s="29"/>
      <c r="J45" s="30"/>
      <c r="K45" s="35"/>
      <c r="L45" s="32"/>
      <c r="M45" s="33"/>
      <c r="N45" s="33"/>
      <c r="O45" s="123" t="n">
        <f aca="false">N45-M45</f>
        <v>0</v>
      </c>
      <c r="P45" s="34"/>
      <c r="Q45" s="34"/>
      <c r="R45" s="124" t="n">
        <f aca="false">Q45-P45</f>
        <v>0</v>
      </c>
    </row>
    <row collapsed="false" customFormat="false" customHeight="false" hidden="false" ht="14.25" outlineLevel="0" r="46">
      <c r="A46" s="23"/>
      <c r="B46" s="23"/>
      <c r="C46" s="122" t="str">
        <f aca="false">IFERROR(VLOOKUP($A46,Cadastro!$A$3:$F$11,2,0),"-")</f>
        <v>-</v>
      </c>
      <c r="D46" s="25" t="n">
        <f aca="false">IFERROR(VLOOKUP($A46,Cadastro!$A$3:$F$11,3,0),"-")</f>
        <v>0</v>
      </c>
      <c r="E46" s="25" t="n">
        <f aca="false">IFERROR(VLOOKUP($A46,Cadastro!$A$3:$F$11,4,0),"-")</f>
        <v>0</v>
      </c>
      <c r="F46" s="26" t="n">
        <f aca="false">IFERROR(VLOOKUP($A46,Cadastro!$A$3:$F$11,5,0),"-")</f>
        <v>0</v>
      </c>
      <c r="G46" s="27"/>
      <c r="H46" s="28"/>
      <c r="I46" s="29"/>
      <c r="J46" s="30"/>
      <c r="K46" s="35"/>
      <c r="L46" s="32"/>
      <c r="M46" s="33"/>
      <c r="N46" s="33"/>
      <c r="O46" s="123" t="n">
        <f aca="false">N46-M46</f>
        <v>0</v>
      </c>
      <c r="P46" s="34"/>
      <c r="Q46" s="34"/>
      <c r="R46" s="124" t="n">
        <f aca="false">Q46-P46</f>
        <v>0</v>
      </c>
    </row>
    <row collapsed="false" customFormat="false" customHeight="false" hidden="false" ht="14.25" outlineLevel="0" r="47">
      <c r="A47" s="23"/>
      <c r="B47" s="23"/>
      <c r="C47" s="122" t="str">
        <f aca="false">IFERROR(VLOOKUP($A47,Cadastro!$A$3:$F$11,2,0),"-")</f>
        <v>-</v>
      </c>
      <c r="D47" s="25" t="n">
        <f aca="false">IFERROR(VLOOKUP($A47,Cadastro!$A$3:$F$11,3,0),"-")</f>
        <v>0</v>
      </c>
      <c r="E47" s="25" t="n">
        <f aca="false">IFERROR(VLOOKUP($A47,Cadastro!$A$3:$F$11,4,0),"-")</f>
        <v>0</v>
      </c>
      <c r="F47" s="26" t="n">
        <f aca="false">IFERROR(VLOOKUP($A47,Cadastro!$A$3:$F$11,5,0),"-")</f>
        <v>0</v>
      </c>
      <c r="G47" s="27"/>
      <c r="H47" s="28"/>
      <c r="I47" s="29"/>
      <c r="J47" s="30"/>
      <c r="K47" s="36"/>
      <c r="L47" s="32"/>
      <c r="M47" s="33"/>
      <c r="N47" s="33"/>
      <c r="O47" s="123" t="n">
        <f aca="false">N47-M47</f>
        <v>0</v>
      </c>
      <c r="P47" s="34"/>
      <c r="Q47" s="34"/>
      <c r="R47" s="124" t="n">
        <f aca="false">Q47-P47</f>
        <v>0</v>
      </c>
    </row>
    <row collapsed="false" customFormat="false" customHeight="false" hidden="false" ht="14.25" outlineLevel="0" r="48">
      <c r="A48" s="23"/>
      <c r="B48" s="23"/>
      <c r="C48" s="122" t="str">
        <f aca="false">IFERROR(VLOOKUP($A48,Cadastro!$A$3:$F$11,2,0),"-")</f>
        <v>-</v>
      </c>
      <c r="D48" s="25" t="n">
        <f aca="false">IFERROR(VLOOKUP($A48,Cadastro!$A$3:$F$11,3,0),"-")</f>
        <v>0</v>
      </c>
      <c r="E48" s="25" t="n">
        <f aca="false">IFERROR(VLOOKUP($A48,Cadastro!$A$3:$F$11,4,0),"-")</f>
        <v>0</v>
      </c>
      <c r="F48" s="26" t="n">
        <f aca="false">IFERROR(VLOOKUP($A48,Cadastro!$A$3:$F$11,5,0),"-")</f>
        <v>0</v>
      </c>
      <c r="G48" s="27"/>
      <c r="H48" s="28"/>
      <c r="I48" s="29"/>
      <c r="J48" s="35"/>
      <c r="K48" s="35"/>
      <c r="L48" s="32"/>
      <c r="M48" s="33"/>
      <c r="N48" s="33"/>
      <c r="O48" s="123" t="n">
        <f aca="false">N48-M48</f>
        <v>0</v>
      </c>
      <c r="P48" s="34"/>
      <c r="Q48" s="34"/>
      <c r="R48" s="124" t="n">
        <f aca="false">Q48-P48</f>
        <v>0</v>
      </c>
    </row>
    <row collapsed="false" customFormat="false" customHeight="false" hidden="false" ht="14.25" outlineLevel="0" r="49">
      <c r="A49" s="23"/>
      <c r="B49" s="23"/>
      <c r="C49" s="122" t="str">
        <f aca="false">IFERROR(VLOOKUP($A49,Cadastro!$A$3:$F$11,2,0),"-")</f>
        <v>-</v>
      </c>
      <c r="D49" s="25" t="n">
        <f aca="false">IFERROR(VLOOKUP($A49,Cadastro!$A$3:$F$11,3,0),"-")</f>
        <v>0</v>
      </c>
      <c r="E49" s="25" t="n">
        <f aca="false">IFERROR(VLOOKUP($A49,Cadastro!$A$3:$F$11,4,0),"-")</f>
        <v>0</v>
      </c>
      <c r="F49" s="26" t="n">
        <f aca="false">IFERROR(VLOOKUP($A49,Cadastro!$A$3:$F$11,5,0),"-")</f>
        <v>0</v>
      </c>
      <c r="G49" s="27"/>
      <c r="H49" s="28"/>
      <c r="I49" s="29"/>
      <c r="J49" s="37"/>
      <c r="K49" s="35"/>
      <c r="L49" s="32"/>
      <c r="M49" s="33"/>
      <c r="N49" s="33"/>
      <c r="O49" s="123" t="n">
        <f aca="false">N49-M49</f>
        <v>0</v>
      </c>
      <c r="P49" s="34"/>
      <c r="Q49" s="34"/>
      <c r="R49" s="124" t="n">
        <f aca="false">Q49-P49</f>
        <v>0</v>
      </c>
    </row>
    <row collapsed="false" customFormat="false" customHeight="false" hidden="false" ht="14.25" outlineLevel="0" r="50">
      <c r="A50" s="23"/>
      <c r="B50" s="23"/>
      <c r="C50" s="122" t="str">
        <f aca="false">IFERROR(VLOOKUP($A50,Cadastro!$A$3:$F$11,2,0),"-")</f>
        <v>-</v>
      </c>
      <c r="D50" s="25" t="n">
        <f aca="false">IFERROR(VLOOKUP($A50,Cadastro!$A$3:$F$11,3,0),"-")</f>
        <v>0</v>
      </c>
      <c r="E50" s="25" t="n">
        <f aca="false">IFERROR(VLOOKUP($A50,Cadastro!$A$3:$F$11,4,0),"-")</f>
        <v>0</v>
      </c>
      <c r="F50" s="26" t="n">
        <f aca="false">IFERROR(VLOOKUP($A50,Cadastro!$A$3:$F$11,5,0),"-")</f>
        <v>0</v>
      </c>
      <c r="G50" s="27"/>
      <c r="H50" s="28"/>
      <c r="I50" s="29"/>
      <c r="J50" s="37"/>
      <c r="K50" s="35"/>
      <c r="L50" s="32"/>
      <c r="M50" s="33"/>
      <c r="N50" s="33"/>
      <c r="O50" s="123" t="n">
        <f aca="false">N50-M50</f>
        <v>0</v>
      </c>
      <c r="P50" s="34"/>
      <c r="Q50" s="34"/>
      <c r="R50" s="124" t="n">
        <f aca="false">Q50-P50</f>
        <v>0</v>
      </c>
    </row>
    <row collapsed="false" customFormat="false" customHeight="false" hidden="false" ht="14.25" outlineLevel="0" r="51">
      <c r="A51" s="23"/>
      <c r="B51" s="23"/>
      <c r="C51" s="122" t="str">
        <f aca="false">IFERROR(VLOOKUP($A51,Cadastro!$A$3:$F$11,2,0),"-")</f>
        <v>-</v>
      </c>
      <c r="D51" s="25" t="n">
        <f aca="false">IFERROR(VLOOKUP($A51,Cadastro!$A$3:$F$11,3,0),"-")</f>
        <v>0</v>
      </c>
      <c r="E51" s="25" t="n">
        <f aca="false">IFERROR(VLOOKUP($A51,Cadastro!$A$3:$F$11,4,0),"-")</f>
        <v>0</v>
      </c>
      <c r="F51" s="26" t="n">
        <f aca="false">IFERROR(VLOOKUP($A51,Cadastro!$A$3:$F$11,5,0),"-")</f>
        <v>0</v>
      </c>
      <c r="G51" s="27"/>
      <c r="H51" s="28"/>
      <c r="I51" s="29"/>
      <c r="J51" s="37"/>
      <c r="K51" s="35"/>
      <c r="L51" s="32"/>
      <c r="M51" s="33"/>
      <c r="N51" s="33"/>
      <c r="O51" s="123" t="n">
        <f aca="false">N51-M51</f>
        <v>0</v>
      </c>
      <c r="P51" s="34"/>
      <c r="Q51" s="34"/>
      <c r="R51" s="124" t="n">
        <f aca="false">Q51-P51</f>
        <v>0</v>
      </c>
    </row>
    <row collapsed="false" customFormat="false" customHeight="false" hidden="false" ht="14.25" outlineLevel="0" r="52">
      <c r="A52" s="23"/>
      <c r="B52" s="23"/>
      <c r="C52" s="122" t="str">
        <f aca="false">IFERROR(VLOOKUP($A52,Cadastro!$A$3:$F$11,2,0),"-")</f>
        <v>-</v>
      </c>
      <c r="D52" s="25" t="n">
        <f aca="false">IFERROR(VLOOKUP($A52,Cadastro!$A$3:$F$11,3,0),"-")</f>
        <v>0</v>
      </c>
      <c r="E52" s="25" t="n">
        <f aca="false">IFERROR(VLOOKUP($A52,Cadastro!$A$3:$F$11,4,0),"-")</f>
        <v>0</v>
      </c>
      <c r="F52" s="26" t="n">
        <f aca="false">IFERROR(VLOOKUP($A52,Cadastro!$A$3:$F$11,5,0),"-")</f>
        <v>0</v>
      </c>
      <c r="G52" s="27"/>
      <c r="H52" s="28"/>
      <c r="I52" s="29"/>
      <c r="J52" s="37"/>
      <c r="K52" s="35"/>
      <c r="L52" s="32"/>
      <c r="M52" s="33"/>
      <c r="N52" s="33"/>
      <c r="O52" s="123" t="n">
        <f aca="false">N52-M52</f>
        <v>0</v>
      </c>
      <c r="P52" s="34"/>
      <c r="Q52" s="34"/>
      <c r="R52" s="124" t="n">
        <f aca="false">Q52-P52</f>
        <v>0</v>
      </c>
    </row>
    <row collapsed="false" customFormat="false" customHeight="false" hidden="false" ht="14.25" outlineLevel="0" r="53">
      <c r="A53" s="23"/>
      <c r="B53" s="23"/>
      <c r="C53" s="122" t="str">
        <f aca="false">IFERROR(VLOOKUP($A53,Cadastro!$A$3:$F$11,2,0),"-")</f>
        <v>-</v>
      </c>
      <c r="D53" s="25" t="n">
        <f aca="false">IFERROR(VLOOKUP($A53,Cadastro!$A$3:$F$11,3,0),"-")</f>
        <v>0</v>
      </c>
      <c r="E53" s="25" t="n">
        <f aca="false">IFERROR(VLOOKUP($A53,Cadastro!$A$3:$F$11,4,0),"-")</f>
        <v>0</v>
      </c>
      <c r="F53" s="26" t="n">
        <f aca="false">IFERROR(VLOOKUP($A53,Cadastro!$A$3:$F$11,5,0),"-")</f>
        <v>0</v>
      </c>
      <c r="G53" s="27"/>
      <c r="H53" s="28"/>
      <c r="I53" s="29"/>
      <c r="J53" s="37"/>
      <c r="K53" s="35"/>
      <c r="L53" s="32"/>
      <c r="M53" s="33"/>
      <c r="N53" s="33"/>
      <c r="O53" s="123" t="n">
        <f aca="false">N53-M53</f>
        <v>0</v>
      </c>
      <c r="P53" s="34"/>
      <c r="Q53" s="34"/>
      <c r="R53" s="124" t="n">
        <f aca="false">Q53-P53</f>
        <v>0</v>
      </c>
    </row>
    <row collapsed="false" customFormat="false" customHeight="false" hidden="false" ht="14.25" outlineLevel="0" r="54">
      <c r="A54" s="23"/>
      <c r="B54" s="23"/>
      <c r="C54" s="122" t="str">
        <f aca="false">IFERROR(VLOOKUP($A54,Cadastro!$A$3:$F$11,2,0),"-")</f>
        <v>-</v>
      </c>
      <c r="D54" s="25" t="n">
        <f aca="false">IFERROR(VLOOKUP($A54,Cadastro!$A$3:$F$11,3,0),"-")</f>
        <v>0</v>
      </c>
      <c r="E54" s="25" t="n">
        <f aca="false">IFERROR(VLOOKUP($A54,Cadastro!$A$3:$F$11,4,0),"-")</f>
        <v>0</v>
      </c>
      <c r="F54" s="26" t="n">
        <f aca="false">IFERROR(VLOOKUP($A54,Cadastro!$A$3:$F$11,5,0),"-")</f>
        <v>0</v>
      </c>
      <c r="G54" s="27"/>
      <c r="H54" s="28"/>
      <c r="I54" s="29"/>
      <c r="J54" s="37"/>
      <c r="K54" s="35"/>
      <c r="L54" s="32"/>
      <c r="M54" s="33"/>
      <c r="N54" s="33"/>
      <c r="O54" s="123" t="n">
        <f aca="false">N54-M54</f>
        <v>0</v>
      </c>
      <c r="P54" s="34"/>
      <c r="Q54" s="34"/>
      <c r="R54" s="124" t="n">
        <f aca="false">Q54-P54</f>
        <v>0</v>
      </c>
    </row>
    <row collapsed="false" customFormat="false" customHeight="false" hidden="false" ht="14.25" outlineLevel="0" r="55">
      <c r="A55" s="23"/>
      <c r="B55" s="23"/>
      <c r="C55" s="122" t="str">
        <f aca="false">IFERROR(VLOOKUP($A55,Cadastro!$A$3:$F$11,2,0),"-")</f>
        <v>-</v>
      </c>
      <c r="D55" s="25" t="n">
        <f aca="false">IFERROR(VLOOKUP($A55,Cadastro!$A$3:$F$11,3,0),"-")</f>
        <v>0</v>
      </c>
      <c r="E55" s="25" t="n">
        <f aca="false">IFERROR(VLOOKUP($A55,Cadastro!$A$3:$F$11,4,0),"-")</f>
        <v>0</v>
      </c>
      <c r="F55" s="26" t="n">
        <f aca="false">IFERROR(VLOOKUP($A55,Cadastro!$A$3:$F$11,5,0),"-")</f>
        <v>0</v>
      </c>
      <c r="G55" s="27"/>
      <c r="H55" s="28"/>
      <c r="I55" s="29"/>
      <c r="J55" s="37"/>
      <c r="K55" s="42"/>
      <c r="L55" s="32"/>
      <c r="M55" s="33"/>
      <c r="N55" s="33"/>
      <c r="O55" s="123" t="n">
        <f aca="false">N55-M55</f>
        <v>0</v>
      </c>
      <c r="P55" s="34"/>
      <c r="Q55" s="34"/>
      <c r="R55" s="124" t="n">
        <f aca="false">Q55-P55</f>
        <v>0</v>
      </c>
    </row>
    <row collapsed="false" customFormat="false" customHeight="false" hidden="false" ht="14.25" outlineLevel="0" r="56">
      <c r="A56" s="23"/>
      <c r="B56" s="23"/>
      <c r="C56" s="122" t="str">
        <f aca="false">IFERROR(VLOOKUP($A56,Cadastro!$A$3:$F$11,2,0),"-")</f>
        <v>-</v>
      </c>
      <c r="D56" s="25" t="n">
        <f aca="false">IFERROR(VLOOKUP($A56,Cadastro!$A$3:$F$11,3,0),"-")</f>
        <v>0</v>
      </c>
      <c r="E56" s="25" t="n">
        <f aca="false">IFERROR(VLOOKUP($A56,Cadastro!$A$3:$F$11,4,0),"-")</f>
        <v>0</v>
      </c>
      <c r="F56" s="26" t="n">
        <f aca="false">IFERROR(VLOOKUP($A56,Cadastro!$A$3:$F$11,5,0),"-")</f>
        <v>0</v>
      </c>
      <c r="G56" s="27"/>
      <c r="H56" s="28"/>
      <c r="I56" s="29"/>
      <c r="J56" s="37"/>
      <c r="K56" s="35"/>
      <c r="L56" s="32"/>
      <c r="M56" s="33"/>
      <c r="N56" s="33"/>
      <c r="O56" s="123" t="n">
        <f aca="false">N56-M56</f>
        <v>0</v>
      </c>
      <c r="P56" s="34"/>
      <c r="Q56" s="34"/>
      <c r="R56" s="124" t="n">
        <f aca="false">Q56-P56</f>
        <v>0</v>
      </c>
    </row>
    <row collapsed="false" customFormat="false" customHeight="false" hidden="false" ht="14.25" outlineLevel="0" r="57">
      <c r="A57" s="23"/>
      <c r="B57" s="23"/>
      <c r="C57" s="122" t="str">
        <f aca="false">IFERROR(VLOOKUP($A57,Cadastro!$A$3:$F$11,2,0),"-")</f>
        <v>-</v>
      </c>
      <c r="D57" s="25" t="n">
        <f aca="false">IFERROR(VLOOKUP($A57,Cadastro!$A$3:$F$11,3,0),"-")</f>
        <v>0</v>
      </c>
      <c r="E57" s="25" t="n">
        <f aca="false">IFERROR(VLOOKUP($A57,Cadastro!$A$3:$F$11,4,0),"-")</f>
        <v>0</v>
      </c>
      <c r="F57" s="26" t="n">
        <f aca="false">IFERROR(VLOOKUP($A57,Cadastro!$A$3:$F$11,5,0),"-")</f>
        <v>0</v>
      </c>
      <c r="G57" s="27"/>
      <c r="H57" s="28"/>
      <c r="I57" s="29"/>
      <c r="J57" s="37"/>
      <c r="K57" s="35"/>
      <c r="L57" s="32"/>
      <c r="M57" s="33"/>
      <c r="N57" s="33"/>
      <c r="O57" s="123" t="n">
        <f aca="false">N57-M57</f>
        <v>0</v>
      </c>
      <c r="P57" s="34"/>
      <c r="Q57" s="34"/>
      <c r="R57" s="124" t="n">
        <f aca="false">Q57-P57</f>
        <v>0</v>
      </c>
    </row>
    <row collapsed="false" customFormat="false" customHeight="false" hidden="false" ht="14.25" outlineLevel="0" r="58">
      <c r="A58" s="23"/>
      <c r="B58" s="23"/>
      <c r="C58" s="122" t="str">
        <f aca="false">IFERROR(VLOOKUP($A58,Cadastro!$A$3:$F$11,2,0),"-")</f>
        <v>-</v>
      </c>
      <c r="D58" s="25" t="n">
        <f aca="false">IFERROR(VLOOKUP($A58,Cadastro!$A$3:$F$11,3,0),"-")</f>
        <v>0</v>
      </c>
      <c r="E58" s="25" t="n">
        <f aca="false">IFERROR(VLOOKUP($A58,Cadastro!$A$3:$F$11,4,0),"-")</f>
        <v>0</v>
      </c>
      <c r="F58" s="26" t="n">
        <f aca="false">IFERROR(VLOOKUP($A58,Cadastro!$A$3:$F$11,5,0),"-")</f>
        <v>0</v>
      </c>
      <c r="G58" s="27"/>
      <c r="H58" s="43"/>
      <c r="I58" s="29"/>
      <c r="J58" s="37"/>
      <c r="K58" s="35"/>
      <c r="L58" s="32"/>
      <c r="M58" s="33"/>
      <c r="N58" s="33"/>
      <c r="O58" s="123" t="n">
        <f aca="false">N58-M58</f>
        <v>0</v>
      </c>
      <c r="P58" s="34"/>
      <c r="Q58" s="34"/>
      <c r="R58" s="124" t="n">
        <f aca="false">Q58-P58</f>
        <v>0</v>
      </c>
    </row>
    <row collapsed="false" customFormat="false" customHeight="false" hidden="false" ht="14.25" outlineLevel="0" r="59">
      <c r="A59" s="23"/>
      <c r="B59" s="23"/>
      <c r="C59" s="122" t="str">
        <f aca="false">IFERROR(VLOOKUP($A59,Cadastro!$A$3:$F$11,2,0),"-")</f>
        <v>-</v>
      </c>
      <c r="D59" s="25" t="n">
        <f aca="false">IFERROR(VLOOKUP($A59,Cadastro!$A$3:$F$11,3,0),"-")</f>
        <v>0</v>
      </c>
      <c r="E59" s="25" t="n">
        <f aca="false">IFERROR(VLOOKUP($A59,Cadastro!$A$3:$F$11,4,0),"-")</f>
        <v>0</v>
      </c>
      <c r="F59" s="26" t="n">
        <f aca="false">IFERROR(VLOOKUP($A59,Cadastro!$A$3:$F$11,5,0),"-")</f>
        <v>0</v>
      </c>
      <c r="G59" s="27"/>
      <c r="H59" s="44"/>
      <c r="I59" s="29"/>
      <c r="J59" s="37"/>
      <c r="K59" s="35"/>
      <c r="L59" s="32"/>
      <c r="M59" s="33"/>
      <c r="N59" s="33"/>
      <c r="O59" s="123" t="n">
        <f aca="false">N59-M59</f>
        <v>0</v>
      </c>
      <c r="P59" s="34"/>
      <c r="Q59" s="34"/>
      <c r="R59" s="124" t="n">
        <f aca="false">Q59-P59</f>
        <v>0</v>
      </c>
    </row>
    <row collapsed="false" customFormat="false" customHeight="false" hidden="false" ht="14.25" outlineLevel="0" r="60">
      <c r="A60" s="23"/>
      <c r="B60" s="23"/>
      <c r="C60" s="122" t="str">
        <f aca="false">IFERROR(VLOOKUP($A60,Cadastro!$A$3:$F$11,2,0),"-")</f>
        <v>-</v>
      </c>
      <c r="D60" s="25" t="n">
        <f aca="false">IFERROR(VLOOKUP($A60,Cadastro!$A$3:$F$11,3,0),"-")</f>
        <v>0</v>
      </c>
      <c r="E60" s="25" t="n">
        <f aca="false">IFERROR(VLOOKUP($A60,Cadastro!$A$3:$F$11,4,0),"-")</f>
        <v>0</v>
      </c>
      <c r="F60" s="26" t="n">
        <f aca="false">IFERROR(VLOOKUP($A60,Cadastro!$A$3:$F$11,5,0),"-")</f>
        <v>0</v>
      </c>
      <c r="G60" s="27"/>
      <c r="H60" s="44"/>
      <c r="I60" s="29"/>
      <c r="J60" s="37"/>
      <c r="K60" s="35"/>
      <c r="L60" s="32"/>
      <c r="M60" s="33"/>
      <c r="N60" s="33"/>
      <c r="O60" s="123" t="n">
        <f aca="false">N60-M60</f>
        <v>0</v>
      </c>
      <c r="P60" s="34"/>
      <c r="Q60" s="34"/>
      <c r="R60" s="124" t="n">
        <f aca="false">Q60-P60</f>
        <v>0</v>
      </c>
    </row>
    <row collapsed="false" customFormat="false" customHeight="false" hidden="false" ht="14.25" outlineLevel="0" r="61">
      <c r="A61" s="23"/>
      <c r="B61" s="23"/>
      <c r="C61" s="122" t="str">
        <f aca="false">IFERROR(VLOOKUP($A61,Cadastro!$A$3:$F$11,2,0),"-")</f>
        <v>-</v>
      </c>
      <c r="D61" s="25" t="n">
        <f aca="false">IFERROR(VLOOKUP($A61,Cadastro!$A$3:$F$11,3,0),"-")</f>
        <v>0</v>
      </c>
      <c r="E61" s="25" t="n">
        <f aca="false">IFERROR(VLOOKUP($A61,Cadastro!$A$3:$F$11,4,0),"-")</f>
        <v>0</v>
      </c>
      <c r="F61" s="26" t="n">
        <f aca="false">IFERROR(VLOOKUP($A61,Cadastro!$A$3:$F$11,5,0),"-")</f>
        <v>0</v>
      </c>
      <c r="G61" s="27"/>
      <c r="H61" s="44"/>
      <c r="I61" s="29"/>
      <c r="J61" s="37"/>
      <c r="K61" s="35"/>
      <c r="L61" s="32"/>
      <c r="M61" s="33"/>
      <c r="N61" s="33"/>
      <c r="O61" s="123" t="n">
        <f aca="false">N61-M61</f>
        <v>0</v>
      </c>
      <c r="P61" s="34"/>
      <c r="Q61" s="34"/>
      <c r="R61" s="124" t="n">
        <f aca="false">Q61-P61</f>
        <v>0</v>
      </c>
    </row>
    <row collapsed="false" customFormat="false" customHeight="false" hidden="false" ht="14.25" outlineLevel="0" r="62">
      <c r="A62" s="23"/>
      <c r="B62" s="23"/>
      <c r="C62" s="122" t="str">
        <f aca="false">IFERROR(VLOOKUP($A62,Cadastro!$A$3:$F$11,2,0),"-")</f>
        <v>-</v>
      </c>
      <c r="D62" s="25" t="n">
        <f aca="false">IFERROR(VLOOKUP($A62,Cadastro!$A$3:$F$11,3,0),"-")</f>
        <v>0</v>
      </c>
      <c r="E62" s="25" t="n">
        <f aca="false">IFERROR(VLOOKUP($A62,Cadastro!$A$3:$F$11,4,0),"-")</f>
        <v>0</v>
      </c>
      <c r="F62" s="26" t="n">
        <f aca="false">IFERROR(VLOOKUP($A62,Cadastro!$A$3:$F$11,5,0),"-")</f>
        <v>0</v>
      </c>
      <c r="G62" s="27"/>
      <c r="H62" s="44"/>
      <c r="I62" s="29"/>
      <c r="J62" s="37"/>
      <c r="K62" s="35"/>
      <c r="L62" s="32"/>
      <c r="M62" s="33"/>
      <c r="N62" s="33"/>
      <c r="O62" s="123" t="n">
        <f aca="false">N62-M62</f>
        <v>0</v>
      </c>
      <c r="P62" s="34"/>
      <c r="Q62" s="34"/>
      <c r="R62" s="124" t="n">
        <f aca="false">Q62-P62</f>
        <v>0</v>
      </c>
    </row>
    <row collapsed="false" customFormat="false" customHeight="false" hidden="false" ht="14.25" outlineLevel="0" r="63">
      <c r="A63" s="23"/>
      <c r="B63" s="23"/>
      <c r="C63" s="122" t="str">
        <f aca="false">IFERROR(VLOOKUP($A63,Cadastro!$A$3:$F$11,2,0),"-")</f>
        <v>-</v>
      </c>
      <c r="D63" s="25" t="n">
        <f aca="false">IFERROR(VLOOKUP($A63,Cadastro!$A$3:$F$11,3,0),"-")</f>
        <v>0</v>
      </c>
      <c r="E63" s="25" t="n">
        <f aca="false">IFERROR(VLOOKUP($A63,Cadastro!$A$3:$F$11,4,0),"-")</f>
        <v>0</v>
      </c>
      <c r="F63" s="26" t="n">
        <f aca="false">IFERROR(VLOOKUP($A63,Cadastro!$A$3:$F$11,5,0),"-")</f>
        <v>0</v>
      </c>
      <c r="G63" s="27"/>
      <c r="H63" s="44"/>
      <c r="I63" s="29"/>
      <c r="J63" s="37"/>
      <c r="K63" s="35"/>
      <c r="L63" s="32"/>
      <c r="M63" s="33"/>
      <c r="N63" s="33"/>
      <c r="O63" s="123" t="n">
        <f aca="false">N63-M63</f>
        <v>0</v>
      </c>
      <c r="P63" s="34"/>
      <c r="Q63" s="34"/>
      <c r="R63" s="124" t="n">
        <f aca="false">Q63-P63</f>
        <v>0</v>
      </c>
    </row>
    <row collapsed="false" customFormat="false" customHeight="false" hidden="false" ht="14.25" outlineLevel="0" r="64">
      <c r="A64" s="23"/>
      <c r="B64" s="23"/>
      <c r="C64" s="122" t="str">
        <f aca="false">IFERROR(VLOOKUP($A64,Cadastro!$A$3:$F$11,2,0),"-")</f>
        <v>-</v>
      </c>
      <c r="D64" s="25" t="n">
        <f aca="false">IFERROR(VLOOKUP($A64,Cadastro!$A$3:$F$11,3,0),"-")</f>
        <v>0</v>
      </c>
      <c r="E64" s="25" t="n">
        <f aca="false">IFERROR(VLOOKUP($A64,Cadastro!$A$3:$F$11,4,0),"-")</f>
        <v>0</v>
      </c>
      <c r="F64" s="26" t="n">
        <f aca="false">IFERROR(VLOOKUP($A64,Cadastro!$A$3:$F$11,5,0),"-")</f>
        <v>0</v>
      </c>
      <c r="G64" s="27"/>
      <c r="H64" s="44"/>
      <c r="I64" s="29"/>
      <c r="J64" s="37"/>
      <c r="K64" s="35"/>
      <c r="L64" s="32"/>
      <c r="M64" s="33"/>
      <c r="N64" s="33"/>
      <c r="O64" s="123" t="n">
        <f aca="false">N64-M64</f>
        <v>0</v>
      </c>
      <c r="P64" s="34"/>
      <c r="Q64" s="34"/>
      <c r="R64" s="124" t="n">
        <f aca="false">Q64-P64</f>
        <v>0</v>
      </c>
    </row>
    <row collapsed="false" customFormat="false" customHeight="false" hidden="false" ht="14.25" outlineLevel="0" r="65">
      <c r="A65" s="23"/>
      <c r="B65" s="23"/>
      <c r="C65" s="122" t="str">
        <f aca="false">IFERROR(VLOOKUP($A65,Cadastro!$A$3:$F$11,2,0),"-")</f>
        <v>-</v>
      </c>
      <c r="D65" s="25" t="n">
        <f aca="false">IFERROR(VLOOKUP($A65,Cadastro!$A$3:$F$11,3,0),"-")</f>
        <v>0</v>
      </c>
      <c r="E65" s="25" t="n">
        <f aca="false">IFERROR(VLOOKUP($A65,Cadastro!$A$3:$F$11,4,0),"-")</f>
        <v>0</v>
      </c>
      <c r="F65" s="26" t="n">
        <f aca="false">IFERROR(VLOOKUP($A65,Cadastro!$A$3:$F$11,5,0),"-")</f>
        <v>0</v>
      </c>
      <c r="G65" s="27"/>
      <c r="H65" s="44"/>
      <c r="I65" s="29"/>
      <c r="J65" s="37"/>
      <c r="K65" s="35"/>
      <c r="L65" s="32"/>
      <c r="M65" s="33"/>
      <c r="N65" s="33"/>
      <c r="O65" s="123" t="n">
        <f aca="false">N65-M65</f>
        <v>0</v>
      </c>
      <c r="P65" s="34"/>
      <c r="Q65" s="34"/>
      <c r="R65" s="124" t="n">
        <f aca="false">Q65-P65</f>
        <v>0</v>
      </c>
    </row>
    <row collapsed="false" customFormat="false" customHeight="false" hidden="false" ht="14.25" outlineLevel="0" r="66">
      <c r="A66" s="23"/>
      <c r="B66" s="23"/>
      <c r="C66" s="122" t="str">
        <f aca="false">IFERROR(VLOOKUP($A66,Cadastro!$A$3:$F$11,2,0),"-")</f>
        <v>-</v>
      </c>
      <c r="D66" s="25" t="n">
        <f aca="false">IFERROR(VLOOKUP($A66,Cadastro!$A$3:$F$11,3,0),"-")</f>
        <v>0</v>
      </c>
      <c r="E66" s="25" t="n">
        <f aca="false">IFERROR(VLOOKUP($A66,Cadastro!$A$3:$F$11,4,0),"-")</f>
        <v>0</v>
      </c>
      <c r="F66" s="26" t="n">
        <f aca="false">IFERROR(VLOOKUP($A66,Cadastro!$A$3:$F$11,5,0),"-")</f>
        <v>0</v>
      </c>
      <c r="G66" s="27"/>
      <c r="H66" s="44"/>
      <c r="I66" s="29"/>
      <c r="J66" s="37"/>
      <c r="K66" s="35"/>
      <c r="L66" s="32"/>
      <c r="M66" s="33"/>
      <c r="N66" s="33"/>
      <c r="O66" s="123" t="n">
        <f aca="false">N66-M66</f>
        <v>0</v>
      </c>
      <c r="P66" s="34"/>
      <c r="Q66" s="34"/>
      <c r="R66" s="124" t="n">
        <f aca="false">Q66-P66</f>
        <v>0</v>
      </c>
    </row>
    <row collapsed="false" customFormat="false" customHeight="false" hidden="false" ht="14.25" outlineLevel="0" r="67">
      <c r="A67" s="23"/>
      <c r="B67" s="23"/>
      <c r="C67" s="122" t="str">
        <f aca="false">IFERROR(VLOOKUP($A67,Cadastro!$A$3:$F$11,2,0),"-")</f>
        <v>-</v>
      </c>
      <c r="D67" s="25" t="n">
        <f aca="false">IFERROR(VLOOKUP($A67,Cadastro!$A$3:$F$11,3,0),"-")</f>
        <v>0</v>
      </c>
      <c r="E67" s="25" t="n">
        <f aca="false">IFERROR(VLOOKUP($A67,Cadastro!$A$3:$F$11,4,0),"-")</f>
        <v>0</v>
      </c>
      <c r="F67" s="26" t="n">
        <f aca="false">IFERROR(VLOOKUP($A67,Cadastro!$A$3:$F$11,5,0),"-")</f>
        <v>0</v>
      </c>
      <c r="G67" s="27"/>
      <c r="H67" s="44"/>
      <c r="I67" s="29"/>
      <c r="J67" s="37"/>
      <c r="K67" s="35"/>
      <c r="L67" s="32"/>
      <c r="M67" s="33"/>
      <c r="N67" s="33"/>
      <c r="O67" s="123" t="n">
        <f aca="false">N67-M67</f>
        <v>0</v>
      </c>
      <c r="P67" s="34"/>
      <c r="Q67" s="34"/>
      <c r="R67" s="124" t="n">
        <f aca="false">Q67-P67</f>
        <v>0</v>
      </c>
    </row>
    <row collapsed="false" customFormat="false" customHeight="false" hidden="false" ht="14.25" outlineLevel="0" r="68">
      <c r="A68" s="23"/>
      <c r="B68" s="23"/>
      <c r="C68" s="122" t="str">
        <f aca="false">IFERROR(VLOOKUP($A68,Cadastro!$A$3:$F$11,2,0),"-")</f>
        <v>-</v>
      </c>
      <c r="D68" s="25" t="n">
        <f aca="false">IFERROR(VLOOKUP($A68,Cadastro!$A$3:$F$11,3,0),"-")</f>
        <v>0</v>
      </c>
      <c r="E68" s="25" t="n">
        <f aca="false">IFERROR(VLOOKUP($A68,Cadastro!$A$3:$F$11,4,0),"-")</f>
        <v>0</v>
      </c>
      <c r="F68" s="26" t="n">
        <f aca="false">IFERROR(VLOOKUP($A68,Cadastro!$A$3:$F$11,5,0),"-")</f>
        <v>0</v>
      </c>
      <c r="G68" s="27"/>
      <c r="H68" s="45"/>
      <c r="I68" s="46"/>
      <c r="J68" s="30"/>
      <c r="K68" s="47"/>
      <c r="L68" s="32"/>
      <c r="M68" s="33"/>
      <c r="N68" s="33"/>
      <c r="O68" s="123" t="n">
        <f aca="false">N68-M68</f>
        <v>0</v>
      </c>
      <c r="P68" s="34"/>
      <c r="Q68" s="34"/>
      <c r="R68" s="124" t="n">
        <f aca="false">Q68-P68</f>
        <v>0</v>
      </c>
    </row>
    <row collapsed="false" customFormat="false" customHeight="false" hidden="false" ht="14.25" outlineLevel="0" r="69">
      <c r="A69" s="23"/>
      <c r="B69" s="23"/>
      <c r="C69" s="122" t="str">
        <f aca="false">IFERROR(VLOOKUP($A69,Cadastro!$A$3:$F$11,2,0),"-")</f>
        <v>-</v>
      </c>
      <c r="D69" s="25" t="n">
        <f aca="false">IFERROR(VLOOKUP($A69,Cadastro!$A$3:$F$11,3,0),"-")</f>
        <v>0</v>
      </c>
      <c r="E69" s="25" t="n">
        <f aca="false">IFERROR(VLOOKUP($A69,Cadastro!$A$3:$F$11,4,0),"-")</f>
        <v>0</v>
      </c>
      <c r="F69" s="26" t="n">
        <f aca="false">IFERROR(VLOOKUP($A69,Cadastro!$A$3:$F$11,5,0),"-")</f>
        <v>0</v>
      </c>
      <c r="G69" s="27"/>
      <c r="H69" s="45"/>
      <c r="I69" s="46"/>
      <c r="J69" s="30"/>
      <c r="K69" s="23"/>
      <c r="L69" s="32"/>
      <c r="M69" s="33"/>
      <c r="N69" s="33"/>
      <c r="O69" s="123" t="n">
        <f aca="false">N69-M69</f>
        <v>0</v>
      </c>
      <c r="P69" s="34"/>
      <c r="Q69" s="34"/>
      <c r="R69" s="124" t="n">
        <f aca="false">Q69-P69</f>
        <v>0</v>
      </c>
    </row>
    <row collapsed="false" customFormat="false" customHeight="false" hidden="false" ht="14.25" outlineLevel="0" r="70">
      <c r="A70" s="23"/>
      <c r="B70" s="23"/>
      <c r="C70" s="122" t="str">
        <f aca="false">IFERROR(VLOOKUP($A70,Cadastro!$A$3:$F$11,2,0),"-")</f>
        <v>-</v>
      </c>
      <c r="D70" s="25" t="n">
        <f aca="false">IFERROR(VLOOKUP($A70,Cadastro!$A$3:$F$11,3,0),"-")</f>
        <v>0</v>
      </c>
      <c r="E70" s="25" t="n">
        <f aca="false">IFERROR(VLOOKUP($A70,Cadastro!$A$3:$F$11,4,0),"-")</f>
        <v>0</v>
      </c>
      <c r="F70" s="26" t="n">
        <f aca="false">IFERROR(VLOOKUP($A70,Cadastro!$A$3:$F$11,5,0),"-")</f>
        <v>0</v>
      </c>
      <c r="G70" s="27"/>
      <c r="H70" s="45"/>
      <c r="I70" s="48"/>
      <c r="J70" s="30"/>
      <c r="K70" s="47"/>
      <c r="L70" s="32"/>
      <c r="M70" s="33"/>
      <c r="N70" s="33"/>
      <c r="O70" s="123" t="n">
        <f aca="false">N70-M70</f>
        <v>0</v>
      </c>
      <c r="P70" s="34"/>
      <c r="Q70" s="34"/>
      <c r="R70" s="124" t="n">
        <f aca="false">Q70-P70</f>
        <v>0</v>
      </c>
    </row>
    <row collapsed="false" customFormat="false" customHeight="false" hidden="false" ht="14.25" outlineLevel="0" r="71">
      <c r="A71" s="49"/>
      <c r="B71" s="49"/>
      <c r="C71" s="122" t="str">
        <f aca="false">IFERROR(VLOOKUP($A71,Cadastro!$A$3:$F$11,2,0),"-")</f>
        <v>-</v>
      </c>
      <c r="D71" s="25" t="n">
        <f aca="false">IFERROR(VLOOKUP($A71,Cadastro!$A$3:$F$11,3,0),"-")</f>
        <v>0</v>
      </c>
      <c r="E71" s="25" t="n">
        <f aca="false">IFERROR(VLOOKUP($A71,Cadastro!$A$3:$F$11,4,0),"-")</f>
        <v>0</v>
      </c>
      <c r="F71" s="26" t="n">
        <f aca="false">IFERROR(VLOOKUP($A71,Cadastro!$A$3:$F$11,5,0),"-")</f>
        <v>0</v>
      </c>
      <c r="G71" s="27"/>
      <c r="H71" s="45"/>
      <c r="I71" s="29"/>
      <c r="J71" s="30"/>
      <c r="K71" s="47"/>
      <c r="L71" s="32"/>
      <c r="M71" s="33"/>
      <c r="N71" s="33"/>
      <c r="O71" s="123" t="n">
        <f aca="false">N71-M71</f>
        <v>0</v>
      </c>
      <c r="P71" s="34"/>
      <c r="Q71" s="34"/>
      <c r="R71" s="124" t="n">
        <f aca="false">Q71-P71</f>
        <v>0</v>
      </c>
    </row>
    <row collapsed="false" customFormat="false" customHeight="false" hidden="false" ht="14.25" outlineLevel="0" r="72">
      <c r="A72" s="50"/>
      <c r="B72" s="50"/>
      <c r="C72" s="122" t="str">
        <f aca="false">IFERROR(VLOOKUP($A72,Cadastro!$A$3:$F$11,2,0),"-")</f>
        <v>-</v>
      </c>
      <c r="D72" s="25" t="n">
        <f aca="false">IFERROR(VLOOKUP($A72,Cadastro!$A$3:$F$11,3,0),"-")</f>
        <v>0</v>
      </c>
      <c r="E72" s="25" t="n">
        <f aca="false">IFERROR(VLOOKUP($A72,Cadastro!$A$3:$F$11,4,0),"-")</f>
        <v>0</v>
      </c>
      <c r="F72" s="26" t="n">
        <f aca="false">IFERROR(VLOOKUP($A72,Cadastro!$A$3:$F$11,5,0),"-")</f>
        <v>0</v>
      </c>
      <c r="G72" s="27"/>
      <c r="H72" s="45"/>
      <c r="I72" s="29"/>
      <c r="J72" s="30"/>
      <c r="K72" s="23"/>
      <c r="L72" s="32"/>
      <c r="M72" s="33"/>
      <c r="N72" s="33"/>
      <c r="O72" s="123" t="n">
        <f aca="false">N72-M72</f>
        <v>0</v>
      </c>
      <c r="P72" s="34"/>
      <c r="Q72" s="34"/>
      <c r="R72" s="124" t="n">
        <f aca="false">Q72-P72</f>
        <v>0</v>
      </c>
    </row>
    <row collapsed="false" customFormat="false" customHeight="false" hidden="false" ht="14.25" outlineLevel="0" r="73">
      <c r="A73" s="50"/>
      <c r="B73" s="50"/>
      <c r="C73" s="122" t="str">
        <f aca="false">IFERROR(VLOOKUP($A73,Cadastro!$A$3:$F$11,2,0),"-")</f>
        <v>-</v>
      </c>
      <c r="D73" s="25" t="n">
        <f aca="false">IFERROR(VLOOKUP($A73,Cadastro!$A$3:$F$11,3,0),"-")</f>
        <v>0</v>
      </c>
      <c r="E73" s="25" t="n">
        <f aca="false">IFERROR(VLOOKUP($A73,Cadastro!$A$3:$F$11,4,0),"-")</f>
        <v>0</v>
      </c>
      <c r="F73" s="26" t="n">
        <f aca="false">IFERROR(VLOOKUP($A73,Cadastro!$A$3:$F$11,5,0),"-")</f>
        <v>0</v>
      </c>
      <c r="G73" s="27"/>
      <c r="H73" s="45"/>
      <c r="I73" s="48"/>
      <c r="J73" s="30"/>
      <c r="K73" s="47"/>
      <c r="L73" s="32"/>
      <c r="M73" s="33"/>
      <c r="N73" s="33"/>
      <c r="O73" s="123" t="n">
        <f aca="false">N73-M73</f>
        <v>0</v>
      </c>
      <c r="P73" s="34"/>
      <c r="Q73" s="34"/>
      <c r="R73" s="124" t="n">
        <f aca="false">Q73-P73</f>
        <v>0</v>
      </c>
    </row>
    <row collapsed="false" customFormat="false" customHeight="false" hidden="false" ht="14.25" outlineLevel="0" r="74">
      <c r="A74" s="50"/>
      <c r="B74" s="50"/>
      <c r="C74" s="122" t="str">
        <f aca="false">IFERROR(VLOOKUP($A74,Cadastro!$A$3:$F$11,2,0),"-")</f>
        <v>-</v>
      </c>
      <c r="D74" s="25" t="n">
        <f aca="false">IFERROR(VLOOKUP($A74,Cadastro!$A$3:$F$11,3,0),"-")</f>
        <v>0</v>
      </c>
      <c r="E74" s="25" t="n">
        <f aca="false">IFERROR(VLOOKUP($A74,Cadastro!$A$3:$F$11,4,0),"-")</f>
        <v>0</v>
      </c>
      <c r="F74" s="26" t="n">
        <f aca="false">IFERROR(VLOOKUP($A74,Cadastro!$A$3:$F$11,5,0),"-")</f>
        <v>0</v>
      </c>
      <c r="G74" s="27"/>
      <c r="H74" s="45"/>
      <c r="I74" s="29"/>
      <c r="J74" s="30"/>
      <c r="K74" s="47"/>
      <c r="L74" s="32"/>
      <c r="M74" s="33"/>
      <c r="N74" s="33"/>
      <c r="O74" s="123" t="n">
        <f aca="false">N74-M74</f>
        <v>0</v>
      </c>
      <c r="P74" s="34"/>
      <c r="Q74" s="34"/>
      <c r="R74" s="124" t="n">
        <f aca="false">Q74-P74</f>
        <v>0</v>
      </c>
    </row>
    <row collapsed="false" customFormat="false" customHeight="false" hidden="false" ht="14.25" outlineLevel="0" r="75">
      <c r="A75" s="23"/>
      <c r="B75" s="23"/>
      <c r="C75" s="122" t="str">
        <f aca="false">IFERROR(VLOOKUP($A75,Cadastro!$A$3:$F$11,2,0),"-")</f>
        <v>-</v>
      </c>
      <c r="D75" s="25" t="n">
        <f aca="false">IFERROR(VLOOKUP($A75,Cadastro!$A$3:$F$11,3,0),"-")</f>
        <v>0</v>
      </c>
      <c r="E75" s="25" t="n">
        <f aca="false">IFERROR(VLOOKUP($A75,Cadastro!$A$3:$F$11,4,0),"-")</f>
        <v>0</v>
      </c>
      <c r="F75" s="26" t="n">
        <f aca="false">IFERROR(VLOOKUP($A75,Cadastro!$A$3:$F$11,5,0),"-")</f>
        <v>0</v>
      </c>
      <c r="G75" s="27"/>
      <c r="H75" s="28"/>
      <c r="I75" s="29"/>
      <c r="J75" s="30"/>
      <c r="K75" s="35"/>
      <c r="L75" s="32"/>
      <c r="M75" s="33"/>
      <c r="N75" s="33"/>
      <c r="O75" s="123" t="n">
        <f aca="false">N75-M75</f>
        <v>0</v>
      </c>
      <c r="P75" s="34"/>
      <c r="Q75" s="34"/>
      <c r="R75" s="124" t="n">
        <f aca="false">Q75-P75</f>
        <v>0</v>
      </c>
    </row>
    <row collapsed="false" customFormat="false" customHeight="false" hidden="false" ht="14.25" outlineLevel="0" r="76">
      <c r="A76" s="23"/>
      <c r="B76" s="23"/>
      <c r="C76" s="122" t="str">
        <f aca="false">IFERROR(VLOOKUP($A76,Cadastro!$A$3:$F$11,2,0),"-")</f>
        <v>-</v>
      </c>
      <c r="D76" s="25" t="n">
        <f aca="false">IFERROR(VLOOKUP($A76,Cadastro!$A$3:$F$11,3,0),"-")</f>
        <v>0</v>
      </c>
      <c r="E76" s="25" t="n">
        <f aca="false">IFERROR(VLOOKUP($A76,Cadastro!$A$3:$F$11,4,0),"-")</f>
        <v>0</v>
      </c>
      <c r="F76" s="26" t="n">
        <f aca="false">IFERROR(VLOOKUP($A76,Cadastro!$A$3:$F$11,5,0),"-")</f>
        <v>0</v>
      </c>
      <c r="G76" s="27"/>
      <c r="H76" s="28"/>
      <c r="I76" s="29"/>
      <c r="J76" s="30"/>
      <c r="K76" s="35"/>
      <c r="L76" s="32"/>
      <c r="M76" s="33"/>
      <c r="N76" s="33"/>
      <c r="O76" s="123" t="n">
        <f aca="false">N76-M76</f>
        <v>0</v>
      </c>
      <c r="P76" s="34"/>
      <c r="Q76" s="34"/>
      <c r="R76" s="124" t="n">
        <f aca="false">Q76-P76</f>
        <v>0</v>
      </c>
    </row>
    <row collapsed="false" customFormat="false" customHeight="false" hidden="false" ht="14.25" outlineLevel="0" r="77">
      <c r="A77" s="23"/>
      <c r="B77" s="23"/>
      <c r="C77" s="122" t="str">
        <f aca="false">IFERROR(VLOOKUP($A77,Cadastro!$A$3:$F$11,2,0),"-")</f>
        <v>-</v>
      </c>
      <c r="D77" s="25" t="n">
        <f aca="false">IFERROR(VLOOKUP($A77,Cadastro!$A$3:$F$11,3,0),"-")</f>
        <v>0</v>
      </c>
      <c r="E77" s="25" t="n">
        <f aca="false">IFERROR(VLOOKUP($A77,Cadastro!$A$3:$F$11,4,0),"-")</f>
        <v>0</v>
      </c>
      <c r="F77" s="26" t="n">
        <f aca="false">IFERROR(VLOOKUP($A77,Cadastro!$A$3:$F$11,5,0),"-")</f>
        <v>0</v>
      </c>
      <c r="G77" s="27"/>
      <c r="H77" s="28"/>
      <c r="I77" s="29"/>
      <c r="J77" s="30"/>
      <c r="K77" s="35"/>
      <c r="L77" s="32"/>
      <c r="M77" s="33"/>
      <c r="N77" s="33"/>
      <c r="O77" s="123" t="n">
        <f aca="false">N77-M77</f>
        <v>0</v>
      </c>
      <c r="P77" s="34"/>
      <c r="Q77" s="34"/>
      <c r="R77" s="124" t="n">
        <f aca="false">Q77-P77</f>
        <v>0</v>
      </c>
    </row>
    <row collapsed="false" customFormat="false" customHeight="false" hidden="false" ht="14.25" outlineLevel="0" r="78">
      <c r="A78" s="23"/>
      <c r="B78" s="23"/>
      <c r="C78" s="122" t="str">
        <f aca="false">IFERROR(VLOOKUP($A78,Cadastro!$A$3:$F$11,2,0),"-")</f>
        <v>-</v>
      </c>
      <c r="D78" s="25" t="n">
        <f aca="false">IFERROR(VLOOKUP($A78,Cadastro!$A$3:$F$11,3,0),"-")</f>
        <v>0</v>
      </c>
      <c r="E78" s="25" t="n">
        <f aca="false">IFERROR(VLOOKUP($A78,Cadastro!$A$3:$F$11,4,0),"-")</f>
        <v>0</v>
      </c>
      <c r="F78" s="26" t="n">
        <f aca="false">IFERROR(VLOOKUP($A78,Cadastro!$A$3:$F$11,5,0),"-")</f>
        <v>0</v>
      </c>
      <c r="G78" s="27"/>
      <c r="H78" s="28"/>
      <c r="I78" s="29"/>
      <c r="J78" s="30"/>
      <c r="K78" s="35"/>
      <c r="L78" s="32"/>
      <c r="M78" s="33"/>
      <c r="N78" s="33"/>
      <c r="O78" s="123" t="n">
        <f aca="false">N78-M78</f>
        <v>0</v>
      </c>
      <c r="P78" s="34"/>
      <c r="Q78" s="34"/>
      <c r="R78" s="124" t="n">
        <f aca="false">Q78-P78</f>
        <v>0</v>
      </c>
    </row>
    <row collapsed="false" customFormat="false" customHeight="false" hidden="false" ht="14.25" outlineLevel="0" r="79">
      <c r="A79" s="23"/>
      <c r="B79" s="23"/>
      <c r="C79" s="122" t="str">
        <f aca="false">IFERROR(VLOOKUP($A79,Cadastro!$A$3:$F$11,2,0),"-")</f>
        <v>-</v>
      </c>
      <c r="D79" s="25" t="n">
        <f aca="false">IFERROR(VLOOKUP($A79,Cadastro!$A$3:$F$11,3,0),"-")</f>
        <v>0</v>
      </c>
      <c r="E79" s="25" t="n">
        <f aca="false">IFERROR(VLOOKUP($A79,Cadastro!$A$3:$F$11,4,0),"-")</f>
        <v>0</v>
      </c>
      <c r="F79" s="26" t="n">
        <f aca="false">IFERROR(VLOOKUP($A79,Cadastro!$A$3:$F$11,5,0),"-")</f>
        <v>0</v>
      </c>
      <c r="G79" s="27"/>
      <c r="H79" s="28"/>
      <c r="I79" s="29"/>
      <c r="J79" s="30"/>
      <c r="K79" s="35"/>
      <c r="L79" s="32"/>
      <c r="M79" s="33"/>
      <c r="N79" s="33"/>
      <c r="O79" s="123" t="n">
        <f aca="false">N79-M79</f>
        <v>0</v>
      </c>
      <c r="P79" s="34"/>
      <c r="Q79" s="34"/>
      <c r="R79" s="124" t="n">
        <f aca="false">Q79-P79</f>
        <v>0</v>
      </c>
    </row>
    <row collapsed="false" customFormat="false" customHeight="false" hidden="false" ht="14.25" outlineLevel="0" r="80">
      <c r="A80" s="23"/>
      <c r="B80" s="23"/>
      <c r="C80" s="122" t="str">
        <f aca="false">IFERROR(VLOOKUP($A80,Cadastro!$A$3:$F$11,2,0),"-")</f>
        <v>-</v>
      </c>
      <c r="D80" s="25" t="n">
        <f aca="false">IFERROR(VLOOKUP($A80,Cadastro!$A$3:$F$11,3,0),"-")</f>
        <v>0</v>
      </c>
      <c r="E80" s="25" t="n">
        <f aca="false">IFERROR(VLOOKUP($A80,Cadastro!$A$3:$F$11,4,0),"-")</f>
        <v>0</v>
      </c>
      <c r="F80" s="26" t="n">
        <f aca="false">IFERROR(VLOOKUP($A80,Cadastro!$A$3:$F$11,5,0),"-")</f>
        <v>0</v>
      </c>
      <c r="G80" s="27"/>
      <c r="H80" s="28"/>
      <c r="I80" s="29"/>
      <c r="J80" s="30"/>
      <c r="K80" s="35"/>
      <c r="L80" s="32"/>
      <c r="M80" s="33"/>
      <c r="N80" s="33"/>
      <c r="O80" s="123" t="n">
        <f aca="false">N80-M80</f>
        <v>0</v>
      </c>
      <c r="P80" s="34"/>
      <c r="Q80" s="34"/>
      <c r="R80" s="124" t="n">
        <f aca="false">Q80-P80</f>
        <v>0</v>
      </c>
    </row>
    <row collapsed="false" customFormat="false" customHeight="false" hidden="false" ht="14.25" outlineLevel="0" r="81">
      <c r="A81" s="23"/>
      <c r="B81" s="23"/>
      <c r="C81" s="122" t="str">
        <f aca="false">IFERROR(VLOOKUP($A81,Cadastro!$A$3:$F$11,2,0),"-")</f>
        <v>-</v>
      </c>
      <c r="D81" s="25" t="n">
        <f aca="false">IFERROR(VLOOKUP($A81,Cadastro!$A$3:$F$11,3,0),"-")</f>
        <v>0</v>
      </c>
      <c r="E81" s="25" t="n">
        <f aca="false">IFERROR(VLOOKUP($A81,Cadastro!$A$3:$F$11,4,0),"-")</f>
        <v>0</v>
      </c>
      <c r="F81" s="26" t="n">
        <f aca="false">IFERROR(VLOOKUP($A81,Cadastro!$A$3:$F$11,5,0),"-")</f>
        <v>0</v>
      </c>
      <c r="G81" s="27"/>
      <c r="H81" s="28"/>
      <c r="I81" s="29"/>
      <c r="J81" s="30"/>
      <c r="K81" s="35"/>
      <c r="L81" s="32"/>
      <c r="M81" s="33"/>
      <c r="N81" s="33"/>
      <c r="O81" s="123" t="n">
        <f aca="false">N81-M81</f>
        <v>0</v>
      </c>
      <c r="P81" s="34"/>
      <c r="Q81" s="34"/>
      <c r="R81" s="124" t="n">
        <f aca="false">Q81-P81</f>
        <v>0</v>
      </c>
    </row>
    <row collapsed="false" customFormat="false" customHeight="false" hidden="false" ht="14.25" outlineLevel="0" r="82">
      <c r="A82" s="23"/>
      <c r="B82" s="23"/>
      <c r="C82" s="122" t="str">
        <f aca="false">IFERROR(VLOOKUP($A82,Cadastro!$A$3:$F$11,2,0),"-")</f>
        <v>-</v>
      </c>
      <c r="D82" s="25" t="n">
        <f aca="false">IFERROR(VLOOKUP($A82,Cadastro!$A$3:$F$11,3,0),"-")</f>
        <v>0</v>
      </c>
      <c r="E82" s="25" t="n">
        <f aca="false">IFERROR(VLOOKUP($A82,Cadastro!$A$3:$F$11,4,0),"-")</f>
        <v>0</v>
      </c>
      <c r="F82" s="26" t="n">
        <f aca="false">IFERROR(VLOOKUP($A82,Cadastro!$A$3:$F$11,5,0),"-")</f>
        <v>0</v>
      </c>
      <c r="G82" s="27"/>
      <c r="H82" s="28"/>
      <c r="I82" s="29"/>
      <c r="J82" s="30"/>
      <c r="K82" s="35"/>
      <c r="L82" s="32"/>
      <c r="M82" s="33"/>
      <c r="N82" s="33"/>
      <c r="O82" s="123" t="n">
        <f aca="false">N82-M82</f>
        <v>0</v>
      </c>
      <c r="P82" s="34"/>
      <c r="Q82" s="34"/>
      <c r="R82" s="124" t="n">
        <f aca="false">Q82-P82</f>
        <v>0</v>
      </c>
    </row>
    <row collapsed="false" customFormat="false" customHeight="false" hidden="false" ht="14.25" outlineLevel="0" r="83">
      <c r="A83" s="23"/>
      <c r="B83" s="23"/>
      <c r="C83" s="122" t="str">
        <f aca="false">IFERROR(VLOOKUP($A83,Cadastro!$A$3:$F$11,2,0),"-")</f>
        <v>-</v>
      </c>
      <c r="D83" s="25" t="n">
        <f aca="false">IFERROR(VLOOKUP($A83,Cadastro!$A$3:$F$11,3,0),"-")</f>
        <v>0</v>
      </c>
      <c r="E83" s="25" t="n">
        <f aca="false">IFERROR(VLOOKUP($A83,Cadastro!$A$3:$F$11,4,0),"-")</f>
        <v>0</v>
      </c>
      <c r="F83" s="26" t="n">
        <f aca="false">IFERROR(VLOOKUP($A83,Cadastro!$A$3:$F$11,5,0),"-")</f>
        <v>0</v>
      </c>
      <c r="G83" s="27"/>
      <c r="H83" s="28"/>
      <c r="I83" s="29"/>
      <c r="J83" s="30"/>
      <c r="K83" s="35"/>
      <c r="L83" s="32"/>
      <c r="M83" s="33"/>
      <c r="N83" s="33"/>
      <c r="O83" s="123" t="n">
        <f aca="false">N83-M83</f>
        <v>0</v>
      </c>
      <c r="P83" s="34"/>
      <c r="Q83" s="34"/>
      <c r="R83" s="124" t="n">
        <f aca="false">Q83-P83</f>
        <v>0</v>
      </c>
    </row>
    <row collapsed="false" customFormat="false" customHeight="false" hidden="false" ht="14.25" outlineLevel="0" r="84">
      <c r="A84" s="23"/>
      <c r="B84" s="23"/>
      <c r="C84" s="122" t="str">
        <f aca="false">IFERROR(VLOOKUP($A84,Cadastro!$A$3:$F$11,2,0),"-")</f>
        <v>-</v>
      </c>
      <c r="D84" s="25" t="n">
        <f aca="false">IFERROR(VLOOKUP($A84,Cadastro!$A$3:$F$11,3,0),"-")</f>
        <v>0</v>
      </c>
      <c r="E84" s="25" t="n">
        <f aca="false">IFERROR(VLOOKUP($A84,Cadastro!$A$3:$F$11,4,0),"-")</f>
        <v>0</v>
      </c>
      <c r="F84" s="26" t="n">
        <f aca="false">IFERROR(VLOOKUP($A84,Cadastro!$A$3:$F$11,5,0),"-")</f>
        <v>0</v>
      </c>
      <c r="G84" s="27"/>
      <c r="H84" s="28"/>
      <c r="I84" s="29"/>
      <c r="J84" s="30"/>
      <c r="K84" s="35"/>
      <c r="L84" s="32"/>
      <c r="M84" s="33"/>
      <c r="N84" s="33"/>
      <c r="O84" s="123" t="n">
        <f aca="false">N84-M84</f>
        <v>0</v>
      </c>
      <c r="P84" s="34"/>
      <c r="Q84" s="34"/>
      <c r="R84" s="124" t="n">
        <f aca="false">Q84-P84</f>
        <v>0</v>
      </c>
    </row>
    <row collapsed="false" customFormat="false" customHeight="false" hidden="false" ht="14.25" outlineLevel="0" r="85">
      <c r="A85" s="23"/>
      <c r="B85" s="23"/>
      <c r="C85" s="122" t="str">
        <f aca="false">IFERROR(VLOOKUP($A85,Cadastro!$A$3:$F$11,2,0),"-")</f>
        <v>-</v>
      </c>
      <c r="D85" s="25" t="n">
        <f aca="false">IFERROR(VLOOKUP($A85,Cadastro!$A$3:$F$11,3,0),"-")</f>
        <v>0</v>
      </c>
      <c r="E85" s="25" t="n">
        <f aca="false">IFERROR(VLOOKUP($A85,Cadastro!$A$3:$F$11,4,0),"-")</f>
        <v>0</v>
      </c>
      <c r="F85" s="26" t="n">
        <f aca="false">IFERROR(VLOOKUP($A85,Cadastro!$A$3:$F$11,5,0),"-")</f>
        <v>0</v>
      </c>
      <c r="G85" s="27"/>
      <c r="H85" s="28"/>
      <c r="I85" s="29"/>
      <c r="J85" s="30"/>
      <c r="K85" s="35"/>
      <c r="L85" s="32"/>
      <c r="M85" s="33"/>
      <c r="N85" s="33"/>
      <c r="O85" s="123" t="n">
        <f aca="false">N85-M85</f>
        <v>0</v>
      </c>
      <c r="P85" s="34"/>
      <c r="Q85" s="34"/>
      <c r="R85" s="124" t="n">
        <f aca="false">Q85-P85</f>
        <v>0</v>
      </c>
    </row>
    <row collapsed="false" customFormat="false" customHeight="false" hidden="false" ht="14.25" outlineLevel="0" r="86">
      <c r="A86" s="23"/>
      <c r="B86" s="23"/>
      <c r="C86" s="122" t="str">
        <f aca="false">IFERROR(VLOOKUP($A86,Cadastro!$A$3:$F$11,2,0),"-")</f>
        <v>-</v>
      </c>
      <c r="D86" s="25" t="n">
        <f aca="false">IFERROR(VLOOKUP($A86,Cadastro!$A$3:$F$11,3,0),"-")</f>
        <v>0</v>
      </c>
      <c r="E86" s="25" t="n">
        <f aca="false">IFERROR(VLOOKUP($A86,Cadastro!$A$3:$F$11,4,0),"-")</f>
        <v>0</v>
      </c>
      <c r="F86" s="26" t="n">
        <f aca="false">IFERROR(VLOOKUP($A86,Cadastro!$A$3:$F$11,5,0),"-")</f>
        <v>0</v>
      </c>
      <c r="G86" s="27"/>
      <c r="H86" s="28"/>
      <c r="I86" s="29"/>
      <c r="J86" s="30"/>
      <c r="K86" s="35"/>
      <c r="L86" s="32"/>
      <c r="M86" s="33"/>
      <c r="N86" s="33"/>
      <c r="O86" s="123" t="n">
        <f aca="false">N86-M86</f>
        <v>0</v>
      </c>
      <c r="P86" s="34"/>
      <c r="Q86" s="34"/>
      <c r="R86" s="124" t="n">
        <f aca="false">Q86-P86</f>
        <v>0</v>
      </c>
    </row>
    <row collapsed="false" customFormat="false" customHeight="false" hidden="false" ht="14.25" outlineLevel="0" r="87">
      <c r="A87" s="23"/>
      <c r="B87" s="23"/>
      <c r="C87" s="122" t="str">
        <f aca="false">IFERROR(VLOOKUP($A87,Cadastro!$A$3:$F$11,2,0),"-")</f>
        <v>-</v>
      </c>
      <c r="D87" s="25" t="n">
        <f aca="false">IFERROR(VLOOKUP($A87,Cadastro!$A$3:$F$11,3,0),"-")</f>
        <v>0</v>
      </c>
      <c r="E87" s="25" t="n">
        <f aca="false">IFERROR(VLOOKUP($A87,Cadastro!$A$3:$F$11,4,0),"-")</f>
        <v>0</v>
      </c>
      <c r="F87" s="26" t="n">
        <f aca="false">IFERROR(VLOOKUP($A87,Cadastro!$A$3:$F$11,5,0),"-")</f>
        <v>0</v>
      </c>
      <c r="G87" s="27"/>
      <c r="H87" s="28"/>
      <c r="I87" s="29"/>
      <c r="J87" s="30"/>
      <c r="K87" s="35"/>
      <c r="L87" s="32"/>
      <c r="M87" s="33"/>
      <c r="N87" s="33"/>
      <c r="O87" s="123" t="n">
        <f aca="false">N87-M87</f>
        <v>0</v>
      </c>
      <c r="P87" s="34"/>
      <c r="Q87" s="34"/>
      <c r="R87" s="124" t="n">
        <f aca="false">Q87-P87</f>
        <v>0</v>
      </c>
    </row>
    <row collapsed="false" customFormat="false" customHeight="false" hidden="false" ht="14.25" outlineLevel="0" r="88">
      <c r="A88" s="23"/>
      <c r="B88" s="23"/>
      <c r="C88" s="122" t="str">
        <f aca="false">IFERROR(VLOOKUP($A88,Cadastro!$A$3:$F$11,2,0),"-")</f>
        <v>-</v>
      </c>
      <c r="D88" s="25" t="n">
        <f aca="false">IFERROR(VLOOKUP($A88,Cadastro!$A$3:$F$11,3,0),"-")</f>
        <v>0</v>
      </c>
      <c r="E88" s="25" t="n">
        <f aca="false">IFERROR(VLOOKUP($A88,Cadastro!$A$3:$F$11,4,0),"-")</f>
        <v>0</v>
      </c>
      <c r="F88" s="26" t="n">
        <f aca="false">IFERROR(VLOOKUP($A88,Cadastro!$A$3:$F$11,5,0),"-")</f>
        <v>0</v>
      </c>
      <c r="G88" s="27"/>
      <c r="H88" s="28"/>
      <c r="I88" s="29"/>
      <c r="J88" s="30"/>
      <c r="K88" s="35"/>
      <c r="L88" s="32"/>
      <c r="M88" s="33"/>
      <c r="N88" s="33"/>
      <c r="O88" s="123" t="n">
        <f aca="false">N88-M88</f>
        <v>0</v>
      </c>
      <c r="P88" s="34"/>
      <c r="Q88" s="34"/>
      <c r="R88" s="124" t="n">
        <f aca="false">Q88-P88</f>
        <v>0</v>
      </c>
    </row>
    <row collapsed="false" customFormat="false" customHeight="false" hidden="false" ht="14.25" outlineLevel="0" r="89">
      <c r="A89" s="23"/>
      <c r="B89" s="23"/>
      <c r="C89" s="122" t="str">
        <f aca="false">IFERROR(VLOOKUP($A89,Cadastro!$A$3:$F$11,2,0),"-")</f>
        <v>-</v>
      </c>
      <c r="D89" s="25" t="n">
        <f aca="false">IFERROR(VLOOKUP($A89,Cadastro!$A$3:$F$11,3,0),"-")</f>
        <v>0</v>
      </c>
      <c r="E89" s="25" t="n">
        <f aca="false">IFERROR(VLOOKUP($A89,Cadastro!$A$3:$F$11,4,0),"-")</f>
        <v>0</v>
      </c>
      <c r="F89" s="26" t="n">
        <f aca="false">IFERROR(VLOOKUP($A89,Cadastro!$A$3:$F$11,5,0),"-")</f>
        <v>0</v>
      </c>
      <c r="G89" s="27"/>
      <c r="H89" s="28"/>
      <c r="I89" s="29"/>
      <c r="J89" s="30"/>
      <c r="K89" s="35"/>
      <c r="L89" s="32"/>
      <c r="M89" s="33"/>
      <c r="N89" s="33"/>
      <c r="O89" s="123" t="n">
        <f aca="false">N89-M89</f>
        <v>0</v>
      </c>
      <c r="P89" s="34"/>
      <c r="Q89" s="34"/>
      <c r="R89" s="124" t="n">
        <f aca="false">Q89-P89</f>
        <v>0</v>
      </c>
    </row>
    <row collapsed="false" customFormat="false" customHeight="false" hidden="false" ht="14.25" outlineLevel="0" r="90">
      <c r="A90" s="23"/>
      <c r="B90" s="23"/>
      <c r="C90" s="122" t="str">
        <f aca="false">IFERROR(VLOOKUP($A90,Cadastro!$A$3:$F$11,2,0),"-")</f>
        <v>-</v>
      </c>
      <c r="D90" s="25" t="n">
        <f aca="false">IFERROR(VLOOKUP($A90,Cadastro!$A$3:$F$11,3,0),"-")</f>
        <v>0</v>
      </c>
      <c r="E90" s="25" t="n">
        <f aca="false">IFERROR(VLOOKUP($A90,Cadastro!$A$3:$F$11,4,0),"-")</f>
        <v>0</v>
      </c>
      <c r="F90" s="26" t="n">
        <f aca="false">IFERROR(VLOOKUP($A90,Cadastro!$A$3:$F$11,5,0),"-")</f>
        <v>0</v>
      </c>
      <c r="G90" s="27"/>
      <c r="H90" s="28"/>
      <c r="I90" s="29"/>
      <c r="J90" s="30"/>
      <c r="K90" s="35"/>
      <c r="L90" s="32"/>
      <c r="M90" s="33"/>
      <c r="N90" s="33"/>
      <c r="O90" s="123" t="n">
        <f aca="false">N90-M90</f>
        <v>0</v>
      </c>
      <c r="P90" s="34"/>
      <c r="Q90" s="34"/>
      <c r="R90" s="124" t="n">
        <f aca="false">Q90-P90</f>
        <v>0</v>
      </c>
    </row>
    <row collapsed="false" customFormat="false" customHeight="false" hidden="false" ht="14.25" outlineLevel="0" r="91">
      <c r="A91" s="23"/>
      <c r="B91" s="23"/>
      <c r="C91" s="122" t="str">
        <f aca="false">IFERROR(VLOOKUP($A91,Cadastro!$A$3:$F$11,2,0),"-")</f>
        <v>-</v>
      </c>
      <c r="D91" s="25" t="n">
        <f aca="false">IFERROR(VLOOKUP($A91,Cadastro!$A$3:$F$11,3,0),"-")</f>
        <v>0</v>
      </c>
      <c r="E91" s="25" t="n">
        <f aca="false">IFERROR(VLOOKUP($A91,Cadastro!$A$3:$F$11,4,0),"-")</f>
        <v>0</v>
      </c>
      <c r="F91" s="26" t="n">
        <f aca="false">IFERROR(VLOOKUP($A91,Cadastro!$A$3:$F$11,5,0),"-")</f>
        <v>0</v>
      </c>
      <c r="G91" s="27"/>
      <c r="H91" s="28"/>
      <c r="I91" s="29"/>
      <c r="J91" s="30"/>
      <c r="K91" s="35"/>
      <c r="L91" s="32"/>
      <c r="M91" s="33"/>
      <c r="N91" s="33"/>
      <c r="O91" s="123" t="n">
        <f aca="false">N91-M91</f>
        <v>0</v>
      </c>
      <c r="P91" s="34"/>
      <c r="Q91" s="34"/>
      <c r="R91" s="124" t="n">
        <f aca="false">Q91-P91</f>
        <v>0</v>
      </c>
    </row>
    <row collapsed="false" customFormat="false" customHeight="false" hidden="false" ht="14.25" outlineLevel="0" r="92">
      <c r="A92" s="23"/>
      <c r="B92" s="23"/>
      <c r="C92" s="122" t="str">
        <f aca="false">IFERROR(VLOOKUP($A92,Cadastro!$A$3:$F$11,2,0),"-")</f>
        <v>-</v>
      </c>
      <c r="D92" s="25" t="n">
        <f aca="false">IFERROR(VLOOKUP($A92,Cadastro!$A$3:$F$11,3,0),"-")</f>
        <v>0</v>
      </c>
      <c r="E92" s="25" t="n">
        <f aca="false">IFERROR(VLOOKUP($A92,Cadastro!$A$3:$F$11,4,0),"-")</f>
        <v>0</v>
      </c>
      <c r="F92" s="26" t="n">
        <f aca="false">IFERROR(VLOOKUP($A92,Cadastro!$A$3:$F$11,5,0),"-")</f>
        <v>0</v>
      </c>
      <c r="G92" s="27"/>
      <c r="H92" s="28"/>
      <c r="I92" s="29"/>
      <c r="J92" s="30"/>
      <c r="K92" s="35"/>
      <c r="L92" s="32"/>
      <c r="M92" s="33"/>
      <c r="N92" s="33"/>
      <c r="O92" s="123" t="n">
        <f aca="false">N92-M92</f>
        <v>0</v>
      </c>
      <c r="P92" s="34"/>
      <c r="Q92" s="34"/>
      <c r="R92" s="124" t="n">
        <f aca="false">Q92-P92</f>
        <v>0</v>
      </c>
    </row>
    <row collapsed="false" customFormat="false" customHeight="false" hidden="false" ht="14.25" outlineLevel="0" r="93">
      <c r="A93" s="23"/>
      <c r="B93" s="23"/>
      <c r="C93" s="122" t="str">
        <f aca="false">IFERROR(VLOOKUP($A93,Cadastro!$A$3:$F$11,2,0),"-")</f>
        <v>-</v>
      </c>
      <c r="D93" s="25" t="n">
        <f aca="false">IFERROR(VLOOKUP($A93,Cadastro!$A$3:$F$11,3,0),"-")</f>
        <v>0</v>
      </c>
      <c r="E93" s="25" t="n">
        <f aca="false">IFERROR(VLOOKUP($A93,Cadastro!$A$3:$F$11,4,0),"-")</f>
        <v>0</v>
      </c>
      <c r="F93" s="26" t="n">
        <f aca="false">IFERROR(VLOOKUP($A93,Cadastro!$A$3:$F$11,5,0),"-")</f>
        <v>0</v>
      </c>
      <c r="G93" s="27"/>
      <c r="H93" s="28"/>
      <c r="I93" s="29"/>
      <c r="J93" s="30"/>
      <c r="K93" s="35"/>
      <c r="L93" s="32"/>
      <c r="M93" s="33"/>
      <c r="N93" s="33"/>
      <c r="O93" s="123" t="n">
        <f aca="false">N93-M93</f>
        <v>0</v>
      </c>
      <c r="P93" s="34"/>
      <c r="Q93" s="34"/>
      <c r="R93" s="124" t="n">
        <f aca="false">Q93-P93</f>
        <v>0</v>
      </c>
    </row>
    <row collapsed="false" customFormat="false" customHeight="false" hidden="false" ht="14.25" outlineLevel="0" r="94">
      <c r="A94" s="23"/>
      <c r="B94" s="23"/>
      <c r="C94" s="122" t="str">
        <f aca="false">IFERROR(VLOOKUP($A94,Cadastro!$A$3:$F$11,2,0),"-")</f>
        <v>-</v>
      </c>
      <c r="D94" s="25" t="n">
        <f aca="false">IFERROR(VLOOKUP($A94,Cadastro!$A$3:$F$11,3,0),"-")</f>
        <v>0</v>
      </c>
      <c r="E94" s="25" t="n">
        <f aca="false">IFERROR(VLOOKUP($A94,Cadastro!$A$3:$F$11,4,0),"-")</f>
        <v>0</v>
      </c>
      <c r="F94" s="26" t="n">
        <f aca="false">IFERROR(VLOOKUP($A94,Cadastro!$A$3:$F$11,5,0),"-")</f>
        <v>0</v>
      </c>
      <c r="G94" s="27"/>
      <c r="H94" s="28"/>
      <c r="I94" s="29"/>
      <c r="J94" s="30"/>
      <c r="K94" s="35"/>
      <c r="L94" s="32"/>
      <c r="M94" s="33"/>
      <c r="N94" s="33"/>
      <c r="O94" s="123" t="n">
        <f aca="false">N94-M94</f>
        <v>0</v>
      </c>
      <c r="P94" s="34"/>
      <c r="Q94" s="34"/>
      <c r="R94" s="124" t="n">
        <f aca="false">Q94-P94</f>
        <v>0</v>
      </c>
    </row>
    <row collapsed="false" customFormat="false" customHeight="false" hidden="false" ht="14.25" outlineLevel="0" r="95">
      <c r="A95" s="23"/>
      <c r="B95" s="23"/>
      <c r="C95" s="122" t="str">
        <f aca="false">IFERROR(VLOOKUP($A95,Cadastro!$A$3:$F$11,2,0),"-")</f>
        <v>-</v>
      </c>
      <c r="D95" s="25" t="n">
        <f aca="false">IFERROR(VLOOKUP($A95,Cadastro!$A$3:$F$11,3,0),"-")</f>
        <v>0</v>
      </c>
      <c r="E95" s="25" t="n">
        <f aca="false">IFERROR(VLOOKUP($A95,Cadastro!$A$3:$F$11,4,0),"-")</f>
        <v>0</v>
      </c>
      <c r="F95" s="26" t="n">
        <f aca="false">IFERROR(VLOOKUP($A95,Cadastro!$A$3:$F$11,5,0),"-")</f>
        <v>0</v>
      </c>
      <c r="G95" s="27"/>
      <c r="H95" s="28"/>
      <c r="I95" s="29"/>
      <c r="J95" s="30"/>
      <c r="K95" s="35"/>
      <c r="L95" s="32"/>
      <c r="M95" s="33"/>
      <c r="N95" s="33"/>
      <c r="O95" s="123" t="n">
        <f aca="false">N95-M95</f>
        <v>0</v>
      </c>
      <c r="P95" s="34"/>
      <c r="Q95" s="34"/>
      <c r="R95" s="124" t="n">
        <f aca="false">Q95-P95</f>
        <v>0</v>
      </c>
    </row>
    <row collapsed="false" customFormat="false" customHeight="false" hidden="false" ht="14.25" outlineLevel="0" r="96">
      <c r="A96" s="23"/>
      <c r="B96" s="23"/>
      <c r="C96" s="122" t="str">
        <f aca="false">IFERROR(VLOOKUP($A96,Cadastro!$A$3:$F$11,2,0),"-")</f>
        <v>-</v>
      </c>
      <c r="D96" s="25" t="n">
        <f aca="false">IFERROR(VLOOKUP($A96,Cadastro!$A$3:$F$11,3,0),"-")</f>
        <v>0</v>
      </c>
      <c r="E96" s="25" t="n">
        <f aca="false">IFERROR(VLOOKUP($A96,Cadastro!$A$3:$F$11,4,0),"-")</f>
        <v>0</v>
      </c>
      <c r="F96" s="26" t="n">
        <f aca="false">IFERROR(VLOOKUP($A96,Cadastro!$A$3:$F$11,5,0),"-")</f>
        <v>0</v>
      </c>
      <c r="G96" s="27"/>
      <c r="H96" s="28"/>
      <c r="I96" s="29"/>
      <c r="J96" s="30"/>
      <c r="K96" s="35"/>
      <c r="L96" s="32"/>
      <c r="M96" s="33"/>
      <c r="N96" s="33"/>
      <c r="O96" s="123" t="n">
        <f aca="false">N96-M96</f>
        <v>0</v>
      </c>
      <c r="P96" s="34"/>
      <c r="Q96" s="34"/>
      <c r="R96" s="124" t="n">
        <f aca="false">Q96-P96</f>
        <v>0</v>
      </c>
    </row>
    <row collapsed="false" customFormat="false" customHeight="false" hidden="false" ht="14.25" outlineLevel="0" r="97">
      <c r="A97" s="23"/>
      <c r="B97" s="23"/>
      <c r="C97" s="122" t="str">
        <f aca="false">IFERROR(VLOOKUP($A97,Cadastro!$A$3:$F$11,2,0),"-")</f>
        <v>-</v>
      </c>
      <c r="D97" s="25" t="n">
        <f aca="false">IFERROR(VLOOKUP($A97,Cadastro!$A$3:$F$11,3,0),"-")</f>
        <v>0</v>
      </c>
      <c r="E97" s="25" t="n">
        <f aca="false">IFERROR(VLOOKUP($A97,Cadastro!$A$3:$F$11,4,0),"-")</f>
        <v>0</v>
      </c>
      <c r="F97" s="26" t="n">
        <f aca="false">IFERROR(VLOOKUP($A97,Cadastro!$A$3:$F$11,5,0),"-")</f>
        <v>0</v>
      </c>
      <c r="G97" s="27"/>
      <c r="H97" s="28"/>
      <c r="I97" s="29"/>
      <c r="J97" s="30"/>
      <c r="K97" s="35"/>
      <c r="L97" s="32"/>
      <c r="M97" s="33"/>
      <c r="N97" s="33"/>
      <c r="O97" s="123" t="n">
        <f aca="false">N97-M97</f>
        <v>0</v>
      </c>
      <c r="P97" s="34"/>
      <c r="Q97" s="34"/>
      <c r="R97" s="124" t="n">
        <f aca="false">Q97-P97</f>
        <v>0</v>
      </c>
    </row>
    <row collapsed="false" customFormat="false" customHeight="false" hidden="false" ht="14.25" outlineLevel="0" r="98">
      <c r="A98" s="23"/>
      <c r="B98" s="23"/>
      <c r="C98" s="122" t="str">
        <f aca="false">IFERROR(VLOOKUP($A98,Cadastro!$A$3:$F$11,2,0),"-")</f>
        <v>-</v>
      </c>
      <c r="D98" s="25" t="n">
        <f aca="false">IFERROR(VLOOKUP($A98,Cadastro!$A$3:$F$11,3,0),"-")</f>
        <v>0</v>
      </c>
      <c r="E98" s="25" t="n">
        <f aca="false">IFERROR(VLOOKUP($A98,Cadastro!$A$3:$F$11,4,0),"-")</f>
        <v>0</v>
      </c>
      <c r="F98" s="26" t="n">
        <f aca="false">IFERROR(VLOOKUP($A98,Cadastro!$A$3:$F$11,5,0),"-")</f>
        <v>0</v>
      </c>
      <c r="G98" s="27"/>
      <c r="H98" s="28"/>
      <c r="I98" s="29"/>
      <c r="J98" s="30"/>
      <c r="K98" s="35"/>
      <c r="L98" s="32"/>
      <c r="M98" s="33"/>
      <c r="N98" s="33"/>
      <c r="O98" s="123" t="n">
        <f aca="false">N98-M98</f>
        <v>0</v>
      </c>
      <c r="P98" s="34"/>
      <c r="Q98" s="34"/>
      <c r="R98" s="124" t="n">
        <f aca="false">Q98-P98</f>
        <v>0</v>
      </c>
    </row>
    <row collapsed="false" customFormat="false" customHeight="false" hidden="false" ht="14.25" outlineLevel="0" r="99">
      <c r="A99" s="23"/>
      <c r="B99" s="23"/>
      <c r="C99" s="122" t="str">
        <f aca="false">IFERROR(VLOOKUP($A99,Cadastro!$A$3:$F$11,2,0),"-")</f>
        <v>-</v>
      </c>
      <c r="D99" s="25" t="n">
        <f aca="false">IFERROR(VLOOKUP($A99,Cadastro!$A$3:$F$11,3,0),"-")</f>
        <v>0</v>
      </c>
      <c r="E99" s="25" t="n">
        <f aca="false">IFERROR(VLOOKUP($A99,Cadastro!$A$3:$F$11,4,0),"-")</f>
        <v>0</v>
      </c>
      <c r="F99" s="26" t="n">
        <f aca="false">IFERROR(VLOOKUP($A99,Cadastro!$A$3:$F$11,5,0),"-")</f>
        <v>0</v>
      </c>
      <c r="G99" s="27"/>
      <c r="H99" s="28"/>
      <c r="I99" s="29"/>
      <c r="J99" s="30"/>
      <c r="K99" s="35"/>
      <c r="L99" s="32"/>
      <c r="M99" s="33"/>
      <c r="N99" s="33"/>
      <c r="O99" s="123" t="n">
        <f aca="false">N99-M99</f>
        <v>0</v>
      </c>
      <c r="P99" s="34"/>
      <c r="Q99" s="34"/>
      <c r="R99" s="124" t="n">
        <f aca="false">Q99-P99</f>
        <v>0</v>
      </c>
    </row>
    <row collapsed="false" customFormat="false" customHeight="false" hidden="false" ht="14.25" outlineLevel="0" r="100">
      <c r="A100" s="23"/>
      <c r="B100" s="23"/>
      <c r="C100" s="122" t="str">
        <f aca="false">IFERROR(VLOOKUP($A100,Cadastro!$A$3:$F$11,2,0),"-")</f>
        <v>-</v>
      </c>
      <c r="D100" s="25" t="n">
        <f aca="false">IFERROR(VLOOKUP($A100,Cadastro!$A$3:$F$11,3,0),"-")</f>
        <v>0</v>
      </c>
      <c r="E100" s="25" t="n">
        <f aca="false">IFERROR(VLOOKUP($A100,Cadastro!$A$3:$F$11,4,0),"-")</f>
        <v>0</v>
      </c>
      <c r="F100" s="26" t="n">
        <f aca="false">IFERROR(VLOOKUP($A100,Cadastro!$A$3:$F$11,5,0),"-")</f>
        <v>0</v>
      </c>
      <c r="G100" s="27"/>
      <c r="H100" s="28"/>
      <c r="I100" s="29"/>
      <c r="J100" s="30"/>
      <c r="K100" s="35"/>
      <c r="L100" s="32"/>
      <c r="M100" s="33"/>
      <c r="N100" s="33"/>
      <c r="O100" s="123" t="n">
        <f aca="false">N100-M100</f>
        <v>0</v>
      </c>
      <c r="P100" s="34"/>
      <c r="Q100" s="34"/>
      <c r="R100" s="124" t="n">
        <f aca="false">Q100-P100</f>
        <v>0</v>
      </c>
    </row>
    <row collapsed="false" customFormat="false" customHeight="false" hidden="false" ht="14.25" outlineLevel="0" r="101">
      <c r="A101" s="23"/>
      <c r="B101" s="23"/>
      <c r="C101" s="122" t="str">
        <f aca="false">IFERROR(VLOOKUP($A101,Cadastro!$A$3:$F$11,2,0),"-")</f>
        <v>-</v>
      </c>
      <c r="D101" s="25" t="n">
        <f aca="false">IFERROR(VLOOKUP($A101,Cadastro!$A$3:$F$11,3,0),"-")</f>
        <v>0</v>
      </c>
      <c r="E101" s="25" t="n">
        <f aca="false">IFERROR(VLOOKUP($A101,Cadastro!$A$3:$F$11,4,0),"-")</f>
        <v>0</v>
      </c>
      <c r="F101" s="26" t="n">
        <f aca="false">IFERROR(VLOOKUP($A101,Cadastro!$A$3:$F$11,5,0),"-")</f>
        <v>0</v>
      </c>
      <c r="G101" s="27"/>
      <c r="H101" s="28"/>
      <c r="I101" s="29"/>
      <c r="J101" s="30"/>
      <c r="K101" s="35"/>
      <c r="L101" s="32"/>
      <c r="M101" s="33"/>
      <c r="N101" s="33"/>
      <c r="O101" s="123" t="n">
        <f aca="false">N101-M101</f>
        <v>0</v>
      </c>
      <c r="P101" s="34"/>
      <c r="Q101" s="34"/>
      <c r="R101" s="124" t="n">
        <f aca="false">Q101-P101</f>
        <v>0</v>
      </c>
    </row>
    <row collapsed="false" customFormat="false" customHeight="false" hidden="false" ht="14.25" outlineLevel="0" r="102">
      <c r="A102" s="23"/>
      <c r="B102" s="23"/>
      <c r="C102" s="122" t="str">
        <f aca="false">IFERROR(VLOOKUP($A102,Cadastro!$A$3:$F$11,2,0),"-")</f>
        <v>-</v>
      </c>
      <c r="D102" s="25" t="n">
        <f aca="false">IFERROR(VLOOKUP($A102,Cadastro!$A$3:$F$11,3,0),"-")</f>
        <v>0</v>
      </c>
      <c r="E102" s="25" t="n">
        <f aca="false">IFERROR(VLOOKUP($A102,Cadastro!$A$3:$F$11,4,0),"-")</f>
        <v>0</v>
      </c>
      <c r="F102" s="26" t="n">
        <f aca="false">IFERROR(VLOOKUP($A102,Cadastro!$A$3:$F$11,5,0),"-")</f>
        <v>0</v>
      </c>
      <c r="G102" s="27"/>
      <c r="H102" s="28"/>
      <c r="I102" s="29"/>
      <c r="J102" s="30"/>
      <c r="K102" s="35"/>
      <c r="L102" s="32"/>
      <c r="M102" s="33"/>
      <c r="N102" s="33"/>
      <c r="O102" s="123" t="n">
        <f aca="false">N102-M102</f>
        <v>0</v>
      </c>
      <c r="P102" s="34"/>
      <c r="Q102" s="34"/>
      <c r="R102" s="124" t="n">
        <f aca="false">Q102-P102</f>
        <v>0</v>
      </c>
    </row>
    <row collapsed="false" customFormat="false" customHeight="false" hidden="false" ht="14.25" outlineLevel="0" r="103">
      <c r="A103" s="23"/>
      <c r="B103" s="23"/>
      <c r="C103" s="122" t="str">
        <f aca="false">IFERROR(VLOOKUP($A103,Cadastro!$A$3:$F$11,2,0),"-")</f>
        <v>-</v>
      </c>
      <c r="D103" s="25" t="n">
        <f aca="false">IFERROR(VLOOKUP($A103,Cadastro!$A$3:$F$11,3,0),"-")</f>
        <v>0</v>
      </c>
      <c r="E103" s="25" t="n">
        <f aca="false">IFERROR(VLOOKUP($A103,Cadastro!$A$3:$F$11,4,0),"-")</f>
        <v>0</v>
      </c>
      <c r="F103" s="26" t="n">
        <f aca="false">IFERROR(VLOOKUP($A103,Cadastro!$A$3:$F$11,5,0),"-")</f>
        <v>0</v>
      </c>
      <c r="G103" s="27"/>
      <c r="H103" s="28"/>
      <c r="I103" s="29"/>
      <c r="J103" s="30"/>
      <c r="K103" s="35"/>
      <c r="L103" s="32"/>
      <c r="M103" s="33"/>
      <c r="N103" s="33"/>
      <c r="O103" s="123" t="n">
        <f aca="false">N103-M103</f>
        <v>0</v>
      </c>
      <c r="P103" s="34"/>
      <c r="Q103" s="34"/>
      <c r="R103" s="124" t="n">
        <f aca="false">Q103-P103</f>
        <v>0</v>
      </c>
    </row>
    <row collapsed="false" customFormat="false" customHeight="false" hidden="false" ht="14.25" outlineLevel="0" r="104">
      <c r="A104" s="23"/>
      <c r="B104" s="23"/>
      <c r="C104" s="122" t="str">
        <f aca="false">IFERROR(VLOOKUP($A104,Cadastro!$A$3:$F$11,2,0),"-")</f>
        <v>-</v>
      </c>
      <c r="D104" s="25" t="n">
        <f aca="false">IFERROR(VLOOKUP($A104,Cadastro!$A$3:$F$11,3,0),"-")</f>
        <v>0</v>
      </c>
      <c r="E104" s="25" t="n">
        <f aca="false">IFERROR(VLOOKUP($A104,Cadastro!$A$3:$F$11,4,0),"-")</f>
        <v>0</v>
      </c>
      <c r="F104" s="26" t="n">
        <f aca="false">IFERROR(VLOOKUP($A104,Cadastro!$A$3:$F$11,5,0),"-")</f>
        <v>0</v>
      </c>
      <c r="G104" s="27"/>
      <c r="H104" s="28"/>
      <c r="I104" s="29"/>
      <c r="J104" s="30"/>
      <c r="K104" s="35"/>
      <c r="L104" s="32"/>
      <c r="M104" s="33"/>
      <c r="N104" s="33"/>
      <c r="O104" s="123" t="n">
        <f aca="false">N104-M104</f>
        <v>0</v>
      </c>
      <c r="P104" s="34"/>
      <c r="Q104" s="34"/>
      <c r="R104" s="124" t="n">
        <f aca="false">Q104-P104</f>
        <v>0</v>
      </c>
    </row>
    <row collapsed="false" customFormat="false" customHeight="false" hidden="false" ht="14.25" outlineLevel="0" r="105">
      <c r="A105" s="23"/>
      <c r="B105" s="23"/>
      <c r="C105" s="122" t="str">
        <f aca="false">IFERROR(VLOOKUP($A105,Cadastro!$A$3:$F$11,2,0),"-")</f>
        <v>-</v>
      </c>
      <c r="D105" s="25" t="n">
        <f aca="false">IFERROR(VLOOKUP($A105,Cadastro!$A$3:$F$11,3,0),"-")</f>
        <v>0</v>
      </c>
      <c r="E105" s="25" t="n">
        <f aca="false">IFERROR(VLOOKUP($A105,Cadastro!$A$3:$F$11,4,0),"-")</f>
        <v>0</v>
      </c>
      <c r="F105" s="26" t="n">
        <f aca="false">IFERROR(VLOOKUP($A105,Cadastro!$A$3:$F$11,5,0),"-")</f>
        <v>0</v>
      </c>
      <c r="G105" s="27"/>
      <c r="H105" s="28"/>
      <c r="I105" s="29"/>
      <c r="J105" s="30"/>
      <c r="K105" s="35"/>
      <c r="L105" s="32"/>
      <c r="M105" s="33"/>
      <c r="N105" s="33"/>
      <c r="O105" s="123" t="n">
        <f aca="false">N105-M105</f>
        <v>0</v>
      </c>
      <c r="P105" s="34"/>
      <c r="Q105" s="34"/>
      <c r="R105" s="124" t="n">
        <f aca="false">Q105-P105</f>
        <v>0</v>
      </c>
    </row>
    <row collapsed="false" customFormat="false" customHeight="false" hidden="false" ht="14.25" outlineLevel="0" r="106">
      <c r="A106" s="23"/>
      <c r="B106" s="23"/>
      <c r="C106" s="122" t="str">
        <f aca="false">IFERROR(VLOOKUP($A106,Cadastro!$A$3:$F$11,2,0),"-")</f>
        <v>-</v>
      </c>
      <c r="D106" s="25" t="n">
        <f aca="false">IFERROR(VLOOKUP($A106,Cadastro!$A$3:$F$11,3,0),"-")</f>
        <v>0</v>
      </c>
      <c r="E106" s="25" t="n">
        <f aca="false">IFERROR(VLOOKUP($A106,Cadastro!$A$3:$F$11,4,0),"-")</f>
        <v>0</v>
      </c>
      <c r="F106" s="26" t="n">
        <f aca="false">IFERROR(VLOOKUP($A106,Cadastro!$A$3:$F$11,5,0),"-")</f>
        <v>0</v>
      </c>
      <c r="G106" s="27"/>
      <c r="H106" s="28"/>
      <c r="I106" s="29"/>
      <c r="J106" s="30"/>
      <c r="K106" s="35"/>
      <c r="L106" s="32"/>
      <c r="M106" s="33"/>
      <c r="N106" s="33"/>
      <c r="O106" s="123" t="n">
        <f aca="false">N106-M106</f>
        <v>0</v>
      </c>
      <c r="P106" s="34"/>
      <c r="Q106" s="34"/>
      <c r="R106" s="124" t="n">
        <f aca="false">Q106-P106</f>
        <v>0</v>
      </c>
    </row>
    <row collapsed="false" customFormat="false" customHeight="false" hidden="false" ht="14.25" outlineLevel="0" r="107">
      <c r="A107" s="23"/>
      <c r="B107" s="23"/>
      <c r="C107" s="122" t="str">
        <f aca="false">IFERROR(VLOOKUP($A107,Cadastro!$A$3:$F$11,2,0),"-")</f>
        <v>-</v>
      </c>
      <c r="D107" s="25" t="n">
        <f aca="false">IFERROR(VLOOKUP($A107,Cadastro!$A$3:$F$11,3,0),"-")</f>
        <v>0</v>
      </c>
      <c r="E107" s="25" t="n">
        <f aca="false">IFERROR(VLOOKUP($A107,Cadastro!$A$3:$F$11,4,0),"-")</f>
        <v>0</v>
      </c>
      <c r="F107" s="26" t="n">
        <f aca="false">IFERROR(VLOOKUP($A107,Cadastro!$A$3:$F$11,5,0),"-")</f>
        <v>0</v>
      </c>
      <c r="G107" s="27"/>
      <c r="H107" s="28"/>
      <c r="I107" s="29"/>
      <c r="J107" s="30"/>
      <c r="K107" s="35"/>
      <c r="L107" s="32"/>
      <c r="M107" s="33"/>
      <c r="N107" s="33"/>
      <c r="O107" s="123" t="n">
        <f aca="false">N107-M107</f>
        <v>0</v>
      </c>
      <c r="P107" s="34"/>
      <c r="Q107" s="34"/>
      <c r="R107" s="124" t="n">
        <f aca="false">Q107-P107</f>
        <v>0</v>
      </c>
    </row>
    <row collapsed="false" customFormat="false" customHeight="false" hidden="false" ht="14.25" outlineLevel="0" r="108">
      <c r="A108" s="23"/>
      <c r="B108" s="23"/>
      <c r="C108" s="122" t="str">
        <f aca="false">IFERROR(VLOOKUP($A108,Cadastro!$A$3:$F$11,2,0),"-")</f>
        <v>-</v>
      </c>
      <c r="D108" s="25" t="n">
        <f aca="false">IFERROR(VLOOKUP($A108,Cadastro!$A$3:$F$11,3,0),"-")</f>
        <v>0</v>
      </c>
      <c r="E108" s="25" t="n">
        <f aca="false">IFERROR(VLOOKUP($A108,Cadastro!$A$3:$F$11,4,0),"-")</f>
        <v>0</v>
      </c>
      <c r="F108" s="26" t="n">
        <f aca="false">IFERROR(VLOOKUP($A108,Cadastro!$A$3:$F$11,5,0),"-")</f>
        <v>0</v>
      </c>
      <c r="G108" s="27"/>
      <c r="H108" s="28"/>
      <c r="I108" s="29"/>
      <c r="J108" s="30"/>
      <c r="K108" s="36"/>
      <c r="L108" s="32"/>
      <c r="M108" s="33"/>
      <c r="N108" s="33"/>
      <c r="O108" s="123" t="n">
        <f aca="false">N108-M108</f>
        <v>0</v>
      </c>
      <c r="P108" s="34"/>
      <c r="Q108" s="34"/>
      <c r="R108" s="124" t="n">
        <f aca="false">Q108-P108</f>
        <v>0</v>
      </c>
    </row>
    <row collapsed="false" customFormat="false" customHeight="false" hidden="false" ht="14.25" outlineLevel="0" r="109">
      <c r="A109" s="23"/>
      <c r="B109" s="23"/>
      <c r="C109" s="122" t="str">
        <f aca="false">IFERROR(VLOOKUP($A109,Cadastro!$A$3:$F$11,2,0),"-")</f>
        <v>-</v>
      </c>
      <c r="D109" s="25" t="n">
        <f aca="false">IFERROR(VLOOKUP($A109,Cadastro!$A$3:$F$11,3,0),"-")</f>
        <v>0</v>
      </c>
      <c r="E109" s="25" t="n">
        <f aca="false">IFERROR(VLOOKUP($A109,Cadastro!$A$3:$F$11,4,0),"-")</f>
        <v>0</v>
      </c>
      <c r="F109" s="26" t="n">
        <f aca="false">IFERROR(VLOOKUP($A109,Cadastro!$A$3:$F$11,5,0),"-")</f>
        <v>0</v>
      </c>
      <c r="G109" s="27"/>
      <c r="H109" s="28"/>
      <c r="I109" s="29"/>
      <c r="J109" s="35"/>
      <c r="K109" s="35"/>
      <c r="L109" s="32"/>
      <c r="M109" s="33"/>
      <c r="N109" s="33"/>
      <c r="O109" s="123" t="n">
        <f aca="false">N109-M109</f>
        <v>0</v>
      </c>
      <c r="P109" s="34"/>
      <c r="Q109" s="34"/>
      <c r="R109" s="124" t="n">
        <f aca="false">Q109-P109</f>
        <v>0</v>
      </c>
    </row>
    <row collapsed="false" customFormat="false" customHeight="false" hidden="false" ht="14.25" outlineLevel="0" r="110">
      <c r="A110" s="23"/>
      <c r="B110" s="23"/>
      <c r="C110" s="122" t="str">
        <f aca="false">IFERROR(VLOOKUP($A110,Cadastro!$A$3:$F$11,2,0),"-")</f>
        <v>-</v>
      </c>
      <c r="D110" s="25" t="n">
        <f aca="false">IFERROR(VLOOKUP($A110,Cadastro!$A$3:$F$11,3,0),"-")</f>
        <v>0</v>
      </c>
      <c r="E110" s="25" t="n">
        <f aca="false">IFERROR(VLOOKUP($A110,Cadastro!$A$3:$F$11,4,0),"-")</f>
        <v>0</v>
      </c>
      <c r="F110" s="26" t="n">
        <f aca="false">IFERROR(VLOOKUP($A110,Cadastro!$A$3:$F$11,5,0),"-")</f>
        <v>0</v>
      </c>
      <c r="G110" s="27"/>
      <c r="H110" s="28"/>
      <c r="I110" s="29"/>
      <c r="J110" s="37"/>
      <c r="K110" s="35"/>
      <c r="L110" s="32"/>
      <c r="M110" s="33"/>
      <c r="N110" s="33"/>
      <c r="O110" s="123" t="n">
        <f aca="false">N110-M110</f>
        <v>0</v>
      </c>
      <c r="P110" s="34"/>
      <c r="Q110" s="34"/>
      <c r="R110" s="124" t="n">
        <f aca="false">Q110-P110</f>
        <v>0</v>
      </c>
    </row>
    <row collapsed="false" customFormat="false" customHeight="false" hidden="false" ht="14.25" outlineLevel="0" r="111">
      <c r="A111" s="23"/>
      <c r="B111" s="23"/>
      <c r="C111" s="122" t="str">
        <f aca="false">IFERROR(VLOOKUP($A111,Cadastro!$A$3:$F$11,2,0),"-")</f>
        <v>-</v>
      </c>
      <c r="D111" s="25" t="n">
        <f aca="false">IFERROR(VLOOKUP($A111,Cadastro!$A$3:$F$11,3,0),"-")</f>
        <v>0</v>
      </c>
      <c r="E111" s="25" t="n">
        <f aca="false">IFERROR(VLOOKUP($A111,Cadastro!$A$3:$F$11,4,0),"-")</f>
        <v>0</v>
      </c>
      <c r="F111" s="26" t="n">
        <f aca="false">IFERROR(VLOOKUP($A111,Cadastro!$A$3:$F$11,5,0),"-")</f>
        <v>0</v>
      </c>
      <c r="G111" s="27"/>
      <c r="H111" s="28"/>
      <c r="I111" s="29"/>
      <c r="J111" s="37"/>
      <c r="K111" s="35"/>
      <c r="L111" s="32"/>
      <c r="M111" s="33"/>
      <c r="N111" s="33"/>
      <c r="O111" s="123" t="n">
        <f aca="false">N111-M111</f>
        <v>0</v>
      </c>
      <c r="P111" s="34"/>
      <c r="Q111" s="34"/>
      <c r="R111" s="124" t="n">
        <f aca="false">Q111-P111</f>
        <v>0</v>
      </c>
    </row>
    <row collapsed="false" customFormat="false" customHeight="false" hidden="false" ht="14.25" outlineLevel="0" r="112">
      <c r="A112" s="23"/>
      <c r="B112" s="23"/>
      <c r="C112" s="122" t="str">
        <f aca="false">IFERROR(VLOOKUP($A112,Cadastro!$A$3:$F$11,2,0),"-")</f>
        <v>-</v>
      </c>
      <c r="D112" s="25" t="n">
        <f aca="false">IFERROR(VLOOKUP($A112,Cadastro!$A$3:$F$11,3,0),"-")</f>
        <v>0</v>
      </c>
      <c r="E112" s="25" t="n">
        <f aca="false">IFERROR(VLOOKUP($A112,Cadastro!$A$3:$F$11,4,0),"-")</f>
        <v>0</v>
      </c>
      <c r="F112" s="26" t="n">
        <f aca="false">IFERROR(VLOOKUP($A112,Cadastro!$A$3:$F$11,5,0),"-")</f>
        <v>0</v>
      </c>
      <c r="G112" s="27"/>
      <c r="H112" s="28"/>
      <c r="I112" s="29"/>
      <c r="J112" s="37"/>
      <c r="K112" s="35"/>
      <c r="L112" s="32"/>
      <c r="M112" s="33"/>
      <c r="N112" s="33"/>
      <c r="O112" s="123" t="n">
        <f aca="false">N112-M112</f>
        <v>0</v>
      </c>
      <c r="P112" s="34"/>
      <c r="Q112" s="34"/>
      <c r="R112" s="124" t="n">
        <f aca="false">Q112-P112</f>
        <v>0</v>
      </c>
    </row>
    <row collapsed="false" customFormat="false" customHeight="false" hidden="false" ht="14.25" outlineLevel="0" r="113">
      <c r="A113" s="23"/>
      <c r="B113" s="23"/>
      <c r="C113" s="122" t="str">
        <f aca="false">IFERROR(VLOOKUP($A113,Cadastro!$A$3:$F$11,2,0),"-")</f>
        <v>-</v>
      </c>
      <c r="D113" s="25" t="n">
        <f aca="false">IFERROR(VLOOKUP($A113,Cadastro!$A$3:$F$11,3,0),"-")</f>
        <v>0</v>
      </c>
      <c r="E113" s="25" t="n">
        <f aca="false">IFERROR(VLOOKUP($A113,Cadastro!$A$3:$F$11,4,0),"-")</f>
        <v>0</v>
      </c>
      <c r="F113" s="26" t="n">
        <f aca="false">IFERROR(VLOOKUP($A113,Cadastro!$A$3:$F$11,5,0),"-")</f>
        <v>0</v>
      </c>
      <c r="G113" s="27"/>
      <c r="H113" s="28"/>
      <c r="I113" s="29"/>
      <c r="J113" s="37"/>
      <c r="K113" s="35"/>
      <c r="L113" s="32"/>
      <c r="M113" s="33"/>
      <c r="N113" s="33"/>
      <c r="O113" s="123" t="n">
        <f aca="false">N113-M113</f>
        <v>0</v>
      </c>
      <c r="P113" s="34"/>
      <c r="Q113" s="34"/>
      <c r="R113" s="124" t="n">
        <f aca="false">Q113-P113</f>
        <v>0</v>
      </c>
    </row>
    <row collapsed="false" customFormat="false" customHeight="false" hidden="false" ht="14.25" outlineLevel="0" r="114">
      <c r="A114" s="23"/>
      <c r="B114" s="23"/>
      <c r="C114" s="122" t="str">
        <f aca="false">IFERROR(VLOOKUP($A114,Cadastro!$A$3:$F$11,2,0),"-")</f>
        <v>-</v>
      </c>
      <c r="D114" s="25" t="n">
        <f aca="false">IFERROR(VLOOKUP($A114,Cadastro!$A$3:$F$11,3,0),"-")</f>
        <v>0</v>
      </c>
      <c r="E114" s="25" t="n">
        <f aca="false">IFERROR(VLOOKUP($A114,Cadastro!$A$3:$F$11,4,0),"-")</f>
        <v>0</v>
      </c>
      <c r="F114" s="26" t="n">
        <f aca="false">IFERROR(VLOOKUP($A114,Cadastro!$A$3:$F$11,5,0),"-")</f>
        <v>0</v>
      </c>
      <c r="G114" s="27"/>
      <c r="H114" s="28"/>
      <c r="I114" s="29"/>
      <c r="J114" s="37"/>
      <c r="K114" s="35"/>
      <c r="L114" s="32"/>
      <c r="M114" s="33"/>
      <c r="N114" s="33"/>
      <c r="O114" s="123" t="n">
        <f aca="false">N114-M114</f>
        <v>0</v>
      </c>
      <c r="P114" s="34"/>
      <c r="Q114" s="34"/>
      <c r="R114" s="124" t="n">
        <f aca="false">Q114-P114</f>
        <v>0</v>
      </c>
    </row>
    <row collapsed="false" customFormat="false" customHeight="false" hidden="false" ht="14.25" outlineLevel="0" r="115">
      <c r="A115" s="23"/>
      <c r="B115" s="23"/>
      <c r="C115" s="122" t="str">
        <f aca="false">IFERROR(VLOOKUP($A115,Cadastro!$A$3:$F$11,2,0),"-")</f>
        <v>-</v>
      </c>
      <c r="D115" s="25" t="n">
        <f aca="false">IFERROR(VLOOKUP($A115,Cadastro!$A$3:$F$11,3,0),"-")</f>
        <v>0</v>
      </c>
      <c r="E115" s="25" t="n">
        <f aca="false">IFERROR(VLOOKUP($A115,Cadastro!$A$3:$F$11,4,0),"-")</f>
        <v>0</v>
      </c>
      <c r="F115" s="26" t="n">
        <f aca="false">IFERROR(VLOOKUP($A115,Cadastro!$A$3:$F$11,5,0),"-")</f>
        <v>0</v>
      </c>
      <c r="G115" s="27"/>
      <c r="H115" s="28"/>
      <c r="I115" s="29"/>
      <c r="J115" s="37"/>
      <c r="K115" s="35"/>
      <c r="L115" s="32"/>
      <c r="M115" s="33"/>
      <c r="N115" s="33"/>
      <c r="O115" s="123" t="n">
        <f aca="false">N115-M115</f>
        <v>0</v>
      </c>
      <c r="P115" s="34"/>
      <c r="Q115" s="34"/>
      <c r="R115" s="124" t="n">
        <f aca="false">Q115-P115</f>
        <v>0</v>
      </c>
    </row>
    <row collapsed="false" customFormat="false" customHeight="false" hidden="false" ht="14.25" outlineLevel="0" r="116">
      <c r="A116" s="23"/>
      <c r="B116" s="23"/>
      <c r="C116" s="122" t="str">
        <f aca="false">IFERROR(VLOOKUP($A116,Cadastro!$A$3:$F$11,2,0),"-")</f>
        <v>-</v>
      </c>
      <c r="D116" s="25" t="n">
        <f aca="false">IFERROR(VLOOKUP($A116,Cadastro!$A$3:$F$11,3,0),"-")</f>
        <v>0</v>
      </c>
      <c r="E116" s="25" t="n">
        <f aca="false">IFERROR(VLOOKUP($A116,Cadastro!$A$3:$F$11,4,0),"-")</f>
        <v>0</v>
      </c>
      <c r="F116" s="26" t="n">
        <f aca="false">IFERROR(VLOOKUP($A116,Cadastro!$A$3:$F$11,5,0),"-")</f>
        <v>0</v>
      </c>
      <c r="G116" s="27"/>
      <c r="H116" s="28"/>
      <c r="I116" s="29"/>
      <c r="J116" s="37"/>
      <c r="K116" s="42"/>
      <c r="L116" s="32"/>
      <c r="M116" s="33"/>
      <c r="N116" s="33"/>
      <c r="O116" s="123" t="n">
        <f aca="false">N116-M116</f>
        <v>0</v>
      </c>
      <c r="P116" s="34"/>
      <c r="Q116" s="34"/>
      <c r="R116" s="124" t="n">
        <f aca="false">Q116-P116</f>
        <v>0</v>
      </c>
    </row>
    <row collapsed="false" customFormat="false" customHeight="false" hidden="false" ht="14.25" outlineLevel="0" r="117">
      <c r="A117" s="23"/>
      <c r="B117" s="23"/>
      <c r="C117" s="122" t="str">
        <f aca="false">IFERROR(VLOOKUP($A117,Cadastro!$A$3:$F$11,2,0),"-")</f>
        <v>-</v>
      </c>
      <c r="D117" s="25" t="n">
        <f aca="false">IFERROR(VLOOKUP($A117,Cadastro!$A$3:$F$11,3,0),"-")</f>
        <v>0</v>
      </c>
      <c r="E117" s="25" t="n">
        <f aca="false">IFERROR(VLOOKUP($A117,Cadastro!$A$3:$F$11,4,0),"-")</f>
        <v>0</v>
      </c>
      <c r="F117" s="26" t="n">
        <f aca="false">IFERROR(VLOOKUP($A117,Cadastro!$A$3:$F$11,5,0),"-")</f>
        <v>0</v>
      </c>
      <c r="G117" s="27"/>
      <c r="H117" s="28"/>
      <c r="I117" s="29"/>
      <c r="J117" s="37"/>
      <c r="K117" s="35"/>
      <c r="L117" s="32"/>
      <c r="M117" s="33"/>
      <c r="N117" s="33"/>
      <c r="O117" s="123" t="n">
        <f aca="false">N117-M117</f>
        <v>0</v>
      </c>
      <c r="P117" s="34"/>
      <c r="Q117" s="34"/>
      <c r="R117" s="124" t="n">
        <f aca="false">Q117-P117</f>
        <v>0</v>
      </c>
    </row>
    <row collapsed="false" customFormat="false" customHeight="false" hidden="false" ht="14.25" outlineLevel="0" r="118">
      <c r="A118" s="23"/>
      <c r="B118" s="23"/>
      <c r="C118" s="122" t="str">
        <f aca="false">IFERROR(VLOOKUP($A118,Cadastro!$A$3:$F$11,2,0),"-")</f>
        <v>-</v>
      </c>
      <c r="D118" s="25" t="n">
        <f aca="false">IFERROR(VLOOKUP($A118,Cadastro!$A$3:$F$11,3,0),"-")</f>
        <v>0</v>
      </c>
      <c r="E118" s="25" t="n">
        <f aca="false">IFERROR(VLOOKUP($A118,Cadastro!$A$3:$F$11,4,0),"-")</f>
        <v>0</v>
      </c>
      <c r="F118" s="26" t="n">
        <f aca="false">IFERROR(VLOOKUP($A118,Cadastro!$A$3:$F$11,5,0),"-")</f>
        <v>0</v>
      </c>
      <c r="G118" s="27"/>
      <c r="H118" s="28"/>
      <c r="I118" s="29"/>
      <c r="J118" s="37"/>
      <c r="K118" s="35"/>
      <c r="L118" s="32"/>
      <c r="M118" s="33"/>
      <c r="N118" s="33"/>
      <c r="O118" s="123" t="n">
        <f aca="false">N118-M118</f>
        <v>0</v>
      </c>
      <c r="P118" s="34"/>
      <c r="Q118" s="34"/>
      <c r="R118" s="124" t="n">
        <f aca="false">Q118-P118</f>
        <v>0</v>
      </c>
    </row>
    <row collapsed="false" customFormat="false" customHeight="false" hidden="false" ht="14.25" outlineLevel="0" r="119">
      <c r="A119" s="23"/>
      <c r="B119" s="23"/>
      <c r="C119" s="122" t="str">
        <f aca="false">IFERROR(VLOOKUP($A119,Cadastro!$A$3:$F$11,2,0),"-")</f>
        <v>-</v>
      </c>
      <c r="D119" s="25" t="n">
        <f aca="false">IFERROR(VLOOKUP($A119,Cadastro!$A$3:$F$11,3,0),"-")</f>
        <v>0</v>
      </c>
      <c r="E119" s="25" t="n">
        <f aca="false">IFERROR(VLOOKUP($A119,Cadastro!$A$3:$F$11,4,0),"-")</f>
        <v>0</v>
      </c>
      <c r="F119" s="26" t="n">
        <f aca="false">IFERROR(VLOOKUP($A119,Cadastro!$A$3:$F$11,5,0),"-")</f>
        <v>0</v>
      </c>
      <c r="G119" s="27"/>
      <c r="H119" s="43"/>
      <c r="I119" s="29"/>
      <c r="J119" s="37"/>
      <c r="K119" s="35"/>
      <c r="L119" s="32"/>
      <c r="M119" s="33"/>
      <c r="N119" s="33"/>
      <c r="O119" s="123" t="n">
        <f aca="false">N119-M119</f>
        <v>0</v>
      </c>
      <c r="P119" s="34"/>
      <c r="Q119" s="34"/>
      <c r="R119" s="124" t="n">
        <f aca="false">Q119-P119</f>
        <v>0</v>
      </c>
    </row>
    <row collapsed="false" customFormat="false" customHeight="false" hidden="false" ht="14.25" outlineLevel="0" r="120">
      <c r="A120" s="23"/>
      <c r="B120" s="23"/>
      <c r="C120" s="122" t="str">
        <f aca="false">IFERROR(VLOOKUP($A120,Cadastro!$A$3:$F$11,2,0),"-")</f>
        <v>-</v>
      </c>
      <c r="D120" s="25" t="n">
        <f aca="false">IFERROR(VLOOKUP($A120,Cadastro!$A$3:$F$11,3,0),"-")</f>
        <v>0</v>
      </c>
      <c r="E120" s="25" t="n">
        <f aca="false">IFERROR(VLOOKUP($A120,Cadastro!$A$3:$F$11,4,0),"-")</f>
        <v>0</v>
      </c>
      <c r="F120" s="26" t="n">
        <f aca="false">IFERROR(VLOOKUP($A120,Cadastro!$A$3:$F$11,5,0),"-")</f>
        <v>0</v>
      </c>
      <c r="G120" s="27"/>
      <c r="H120" s="44"/>
      <c r="I120" s="29"/>
      <c r="J120" s="37"/>
      <c r="K120" s="35"/>
      <c r="L120" s="32"/>
      <c r="M120" s="33"/>
      <c r="N120" s="33"/>
      <c r="O120" s="123" t="n">
        <f aca="false">N120-M120</f>
        <v>0</v>
      </c>
      <c r="P120" s="34"/>
      <c r="Q120" s="34"/>
      <c r="R120" s="124" t="n">
        <f aca="false">Q120-P120</f>
        <v>0</v>
      </c>
    </row>
    <row collapsed="false" customFormat="false" customHeight="false" hidden="false" ht="14.25" outlineLevel="0" r="121">
      <c r="A121" s="23"/>
      <c r="B121" s="23"/>
      <c r="C121" s="122" t="str">
        <f aca="false">IFERROR(VLOOKUP($A121,Cadastro!$A$3:$F$11,2,0),"-")</f>
        <v>-</v>
      </c>
      <c r="D121" s="25" t="n">
        <f aca="false">IFERROR(VLOOKUP($A121,Cadastro!$A$3:$F$11,3,0),"-")</f>
        <v>0</v>
      </c>
      <c r="E121" s="25" t="n">
        <f aca="false">IFERROR(VLOOKUP($A121,Cadastro!$A$3:$F$11,4,0),"-")</f>
        <v>0</v>
      </c>
      <c r="F121" s="26" t="n">
        <f aca="false">IFERROR(VLOOKUP($A121,Cadastro!$A$3:$F$11,5,0),"-")</f>
        <v>0</v>
      </c>
      <c r="G121" s="27"/>
      <c r="H121" s="44"/>
      <c r="I121" s="29"/>
      <c r="J121" s="37"/>
      <c r="K121" s="35"/>
      <c r="L121" s="32"/>
      <c r="M121" s="33"/>
      <c r="N121" s="33"/>
      <c r="O121" s="123" t="n">
        <f aca="false">N121-M121</f>
        <v>0</v>
      </c>
      <c r="P121" s="34"/>
      <c r="Q121" s="34"/>
      <c r="R121" s="124" t="n">
        <f aca="false">Q121-P121</f>
        <v>0</v>
      </c>
    </row>
    <row collapsed="false" customFormat="false" customHeight="false" hidden="false" ht="14.25" outlineLevel="0" r="122">
      <c r="A122" s="23"/>
      <c r="B122" s="23"/>
      <c r="C122" s="122" t="str">
        <f aca="false">IFERROR(VLOOKUP($A122,Cadastro!$A$3:$F$11,2,0),"-")</f>
        <v>-</v>
      </c>
      <c r="D122" s="25" t="n">
        <f aca="false">IFERROR(VLOOKUP($A122,Cadastro!$A$3:$F$11,3,0),"-")</f>
        <v>0</v>
      </c>
      <c r="E122" s="25" t="n">
        <f aca="false">IFERROR(VLOOKUP($A122,Cadastro!$A$3:$F$11,4,0),"-")</f>
        <v>0</v>
      </c>
      <c r="F122" s="26" t="n">
        <f aca="false">IFERROR(VLOOKUP($A122,Cadastro!$A$3:$F$11,5,0),"-")</f>
        <v>0</v>
      </c>
      <c r="G122" s="27"/>
      <c r="H122" s="44"/>
      <c r="I122" s="29"/>
      <c r="J122" s="37"/>
      <c r="K122" s="35"/>
      <c r="L122" s="32"/>
      <c r="M122" s="33"/>
      <c r="N122" s="33"/>
      <c r="O122" s="123" t="n">
        <f aca="false">N122-M122</f>
        <v>0</v>
      </c>
      <c r="P122" s="34"/>
      <c r="Q122" s="34"/>
      <c r="R122" s="124" t="n">
        <f aca="false">Q122-P122</f>
        <v>0</v>
      </c>
    </row>
    <row collapsed="false" customFormat="false" customHeight="false" hidden="false" ht="14.25" outlineLevel="0" r="123">
      <c r="A123" s="23"/>
      <c r="B123" s="23"/>
      <c r="C123" s="122" t="str">
        <f aca="false">IFERROR(VLOOKUP($A123,Cadastro!$A$3:$F$11,2,0),"-")</f>
        <v>-</v>
      </c>
      <c r="D123" s="25" t="n">
        <f aca="false">IFERROR(VLOOKUP($A123,Cadastro!$A$3:$F$11,3,0),"-")</f>
        <v>0</v>
      </c>
      <c r="E123" s="25" t="n">
        <f aca="false">IFERROR(VLOOKUP($A123,Cadastro!$A$3:$F$11,4,0),"-")</f>
        <v>0</v>
      </c>
      <c r="F123" s="26" t="n">
        <f aca="false">IFERROR(VLOOKUP($A123,Cadastro!$A$3:$F$11,5,0),"-")</f>
        <v>0</v>
      </c>
      <c r="G123" s="27"/>
      <c r="H123" s="28"/>
      <c r="I123" s="29"/>
      <c r="J123" s="30"/>
      <c r="K123" s="35"/>
      <c r="L123" s="32"/>
      <c r="M123" s="33"/>
      <c r="N123" s="33"/>
      <c r="O123" s="123" t="n">
        <f aca="false">N123-M123</f>
        <v>0</v>
      </c>
      <c r="P123" s="34"/>
      <c r="Q123" s="34"/>
      <c r="R123" s="124" t="n">
        <f aca="false">Q123-P123</f>
        <v>0</v>
      </c>
    </row>
    <row collapsed="false" customFormat="false" customHeight="false" hidden="false" ht="14.25" outlineLevel="0" r="124">
      <c r="A124" s="23"/>
      <c r="B124" s="23"/>
      <c r="C124" s="122" t="str">
        <f aca="false">IFERROR(VLOOKUP($A124,Cadastro!$A$3:$F$11,2,0),"-")</f>
        <v>-</v>
      </c>
      <c r="D124" s="25" t="n">
        <f aca="false">IFERROR(VLOOKUP($A124,Cadastro!$A$3:$F$11,3,0),"-")</f>
        <v>0</v>
      </c>
      <c r="E124" s="25" t="n">
        <f aca="false">IFERROR(VLOOKUP($A124,Cadastro!$A$3:$F$11,4,0),"-")</f>
        <v>0</v>
      </c>
      <c r="F124" s="26" t="n">
        <f aca="false">IFERROR(VLOOKUP($A124,Cadastro!$A$3:$F$11,5,0),"-")</f>
        <v>0</v>
      </c>
      <c r="G124" s="27"/>
      <c r="H124" s="28"/>
      <c r="I124" s="29"/>
      <c r="J124" s="30"/>
      <c r="K124" s="35"/>
      <c r="L124" s="32"/>
      <c r="M124" s="33"/>
      <c r="N124" s="33"/>
      <c r="O124" s="123" t="n">
        <f aca="false">N124-M124</f>
        <v>0</v>
      </c>
      <c r="P124" s="34"/>
      <c r="Q124" s="34"/>
      <c r="R124" s="124" t="n">
        <f aca="false">Q124-P124</f>
        <v>0</v>
      </c>
    </row>
    <row collapsed="false" customFormat="false" customHeight="false" hidden="false" ht="14.25" outlineLevel="0" r="125">
      <c r="A125" s="23"/>
      <c r="B125" s="23"/>
      <c r="C125" s="122" t="str">
        <f aca="false">IFERROR(VLOOKUP($A125,Cadastro!$A$3:$F$11,2,0),"-")</f>
        <v>-</v>
      </c>
      <c r="D125" s="25" t="n">
        <f aca="false">IFERROR(VLOOKUP($A125,Cadastro!$A$3:$F$11,3,0),"-")</f>
        <v>0</v>
      </c>
      <c r="E125" s="25" t="n">
        <f aca="false">IFERROR(VLOOKUP($A125,Cadastro!$A$3:$F$11,4,0),"-")</f>
        <v>0</v>
      </c>
      <c r="F125" s="26" t="n">
        <f aca="false">IFERROR(VLOOKUP($A125,Cadastro!$A$3:$F$11,5,0),"-")</f>
        <v>0</v>
      </c>
      <c r="G125" s="27"/>
      <c r="H125" s="28"/>
      <c r="I125" s="29"/>
      <c r="J125" s="30"/>
      <c r="K125" s="35"/>
      <c r="L125" s="32"/>
      <c r="M125" s="33"/>
      <c r="N125" s="33"/>
      <c r="O125" s="123" t="n">
        <f aca="false">N125-M125</f>
        <v>0</v>
      </c>
      <c r="P125" s="34"/>
      <c r="Q125" s="34"/>
      <c r="R125" s="124" t="n">
        <f aca="false">Q125-P125</f>
        <v>0</v>
      </c>
    </row>
    <row collapsed="false" customFormat="false" customHeight="false" hidden="false" ht="14.25" outlineLevel="0" r="126">
      <c r="A126" s="23"/>
      <c r="B126" s="23"/>
      <c r="C126" s="122" t="str">
        <f aca="false">IFERROR(VLOOKUP($A126,Cadastro!$A$3:$F$11,2,0),"-")</f>
        <v>-</v>
      </c>
      <c r="D126" s="25" t="n">
        <f aca="false">IFERROR(VLOOKUP($A126,Cadastro!$A$3:$F$11,3,0),"-")</f>
        <v>0</v>
      </c>
      <c r="E126" s="25" t="n">
        <f aca="false">IFERROR(VLOOKUP($A126,Cadastro!$A$3:$F$11,4,0),"-")</f>
        <v>0</v>
      </c>
      <c r="F126" s="26" t="n">
        <f aca="false">IFERROR(VLOOKUP($A126,Cadastro!$A$3:$F$11,5,0),"-")</f>
        <v>0</v>
      </c>
      <c r="G126" s="27"/>
      <c r="H126" s="28"/>
      <c r="I126" s="29"/>
      <c r="J126" s="30"/>
      <c r="K126" s="35"/>
      <c r="L126" s="32"/>
      <c r="M126" s="33"/>
      <c r="N126" s="33"/>
      <c r="O126" s="123" t="n">
        <f aca="false">N126-M126</f>
        <v>0</v>
      </c>
      <c r="P126" s="34"/>
      <c r="Q126" s="34"/>
      <c r="R126" s="124" t="n">
        <f aca="false">Q126-P126</f>
        <v>0</v>
      </c>
    </row>
    <row collapsed="false" customFormat="false" customHeight="false" hidden="false" ht="14.25" outlineLevel="0" r="127">
      <c r="A127" s="23"/>
      <c r="B127" s="23"/>
      <c r="C127" s="122" t="str">
        <f aca="false">IFERROR(VLOOKUP($A127,Cadastro!$A$3:$F$11,2,0),"-")</f>
        <v>-</v>
      </c>
      <c r="D127" s="25" t="n">
        <f aca="false">IFERROR(VLOOKUP($A127,Cadastro!$A$3:$F$11,3,0),"-")</f>
        <v>0</v>
      </c>
      <c r="E127" s="25" t="n">
        <f aca="false">IFERROR(VLOOKUP($A127,Cadastro!$A$3:$F$11,4,0),"-")</f>
        <v>0</v>
      </c>
      <c r="F127" s="26" t="n">
        <f aca="false">IFERROR(VLOOKUP($A127,Cadastro!$A$3:$F$11,5,0),"-")</f>
        <v>0</v>
      </c>
      <c r="G127" s="27"/>
      <c r="H127" s="28"/>
      <c r="I127" s="29"/>
      <c r="J127" s="30"/>
      <c r="K127" s="35"/>
      <c r="L127" s="32"/>
      <c r="M127" s="33"/>
      <c r="N127" s="33"/>
      <c r="O127" s="123" t="n">
        <f aca="false">N127-M127</f>
        <v>0</v>
      </c>
      <c r="P127" s="34"/>
      <c r="Q127" s="34"/>
      <c r="R127" s="124" t="n">
        <f aca="false">Q127-P127</f>
        <v>0</v>
      </c>
    </row>
    <row collapsed="false" customFormat="false" customHeight="false" hidden="false" ht="14.25" outlineLevel="0" r="128">
      <c r="A128" s="23"/>
      <c r="B128" s="23"/>
      <c r="C128" s="122" t="str">
        <f aca="false">IFERROR(VLOOKUP($A128,Cadastro!$A$3:$F$11,2,0),"-")</f>
        <v>-</v>
      </c>
      <c r="D128" s="25" t="n">
        <f aca="false">IFERROR(VLOOKUP($A128,Cadastro!$A$3:$F$11,3,0),"-")</f>
        <v>0</v>
      </c>
      <c r="E128" s="25" t="n">
        <f aca="false">IFERROR(VLOOKUP($A128,Cadastro!$A$3:$F$11,4,0),"-")</f>
        <v>0</v>
      </c>
      <c r="F128" s="26" t="n">
        <f aca="false">IFERROR(VLOOKUP($A128,Cadastro!$A$3:$F$11,5,0),"-")</f>
        <v>0</v>
      </c>
      <c r="G128" s="27"/>
      <c r="H128" s="28"/>
      <c r="I128" s="29"/>
      <c r="J128" s="30"/>
      <c r="K128" s="35"/>
      <c r="L128" s="32"/>
      <c r="M128" s="33"/>
      <c r="N128" s="33"/>
      <c r="O128" s="123" t="n">
        <f aca="false">N128-M128</f>
        <v>0</v>
      </c>
      <c r="P128" s="34"/>
      <c r="Q128" s="34"/>
      <c r="R128" s="124" t="n">
        <f aca="false">Q128-P128</f>
        <v>0</v>
      </c>
    </row>
    <row collapsed="false" customFormat="false" customHeight="false" hidden="false" ht="14.25" outlineLevel="0" r="129">
      <c r="A129" s="23"/>
      <c r="B129" s="23"/>
      <c r="C129" s="122" t="str">
        <f aca="false">IFERROR(VLOOKUP($A129,Cadastro!$A$3:$F$11,2,0),"-")</f>
        <v>-</v>
      </c>
      <c r="D129" s="25" t="n">
        <f aca="false">IFERROR(VLOOKUP($A129,Cadastro!$A$3:$F$11,3,0),"-")</f>
        <v>0</v>
      </c>
      <c r="E129" s="25" t="n">
        <f aca="false">IFERROR(VLOOKUP($A129,Cadastro!$A$3:$F$11,4,0),"-")</f>
        <v>0</v>
      </c>
      <c r="F129" s="26" t="n">
        <f aca="false">IFERROR(VLOOKUP($A129,Cadastro!$A$3:$F$11,5,0),"-")</f>
        <v>0</v>
      </c>
      <c r="G129" s="27"/>
      <c r="H129" s="28"/>
      <c r="I129" s="29"/>
      <c r="J129" s="30"/>
      <c r="K129" s="35"/>
      <c r="L129" s="32"/>
      <c r="M129" s="33"/>
      <c r="N129" s="33"/>
      <c r="O129" s="123" t="n">
        <f aca="false">N129-M129</f>
        <v>0</v>
      </c>
      <c r="P129" s="34"/>
      <c r="Q129" s="34"/>
      <c r="R129" s="124" t="n">
        <f aca="false">Q129-P129</f>
        <v>0</v>
      </c>
    </row>
    <row collapsed="false" customFormat="false" customHeight="false" hidden="false" ht="14.25" outlineLevel="0" r="130">
      <c r="A130" s="23"/>
      <c r="B130" s="23"/>
      <c r="C130" s="122" t="str">
        <f aca="false">IFERROR(VLOOKUP($A130,Cadastro!$A$3:$F$11,2,0),"-")</f>
        <v>-</v>
      </c>
      <c r="D130" s="25" t="n">
        <f aca="false">IFERROR(VLOOKUP($A130,Cadastro!$A$3:$F$11,3,0),"-")</f>
        <v>0</v>
      </c>
      <c r="E130" s="25" t="n">
        <f aca="false">IFERROR(VLOOKUP($A130,Cadastro!$A$3:$F$11,4,0),"-")</f>
        <v>0</v>
      </c>
      <c r="F130" s="26" t="n">
        <f aca="false">IFERROR(VLOOKUP($A130,Cadastro!$A$3:$F$11,5,0),"-")</f>
        <v>0</v>
      </c>
      <c r="G130" s="27"/>
      <c r="H130" s="28"/>
      <c r="I130" s="29"/>
      <c r="J130" s="30"/>
      <c r="K130" s="35"/>
      <c r="L130" s="32"/>
      <c r="M130" s="33"/>
      <c r="N130" s="33"/>
      <c r="O130" s="123" t="n">
        <f aca="false">N130-M130</f>
        <v>0</v>
      </c>
      <c r="P130" s="34"/>
      <c r="Q130" s="34"/>
      <c r="R130" s="124" t="n">
        <f aca="false">Q130-P130</f>
        <v>0</v>
      </c>
    </row>
    <row collapsed="false" customFormat="false" customHeight="false" hidden="false" ht="14.25" outlineLevel="0" r="131">
      <c r="A131" s="23"/>
      <c r="B131" s="23"/>
      <c r="C131" s="122" t="str">
        <f aca="false">IFERROR(VLOOKUP($A131,Cadastro!$A$3:$F$11,2,0),"-")</f>
        <v>-</v>
      </c>
      <c r="D131" s="25" t="n">
        <f aca="false">IFERROR(VLOOKUP($A131,Cadastro!$A$3:$F$11,3,0),"-")</f>
        <v>0</v>
      </c>
      <c r="E131" s="25" t="n">
        <f aca="false">IFERROR(VLOOKUP($A131,Cadastro!$A$3:$F$11,4,0),"-")</f>
        <v>0</v>
      </c>
      <c r="F131" s="26" t="n">
        <f aca="false">IFERROR(VLOOKUP($A131,Cadastro!$A$3:$F$11,5,0),"-")</f>
        <v>0</v>
      </c>
      <c r="G131" s="27"/>
      <c r="H131" s="28"/>
      <c r="I131" s="29"/>
      <c r="J131" s="30"/>
      <c r="K131" s="35"/>
      <c r="L131" s="32"/>
      <c r="M131" s="33"/>
      <c r="N131" s="33"/>
      <c r="O131" s="123" t="n">
        <f aca="false">N131-M131</f>
        <v>0</v>
      </c>
      <c r="P131" s="34"/>
      <c r="Q131" s="34"/>
      <c r="R131" s="124" t="n">
        <f aca="false">Q131-P131</f>
        <v>0</v>
      </c>
    </row>
    <row collapsed="false" customFormat="false" customHeight="false" hidden="false" ht="14.25" outlineLevel="0" r="132">
      <c r="A132" s="23"/>
      <c r="B132" s="23"/>
      <c r="C132" s="122" t="str">
        <f aca="false">IFERROR(VLOOKUP($A132,Cadastro!$A$3:$F$11,2,0),"-")</f>
        <v>-</v>
      </c>
      <c r="D132" s="25" t="n">
        <f aca="false">IFERROR(VLOOKUP($A132,Cadastro!$A$3:$F$11,3,0),"-")</f>
        <v>0</v>
      </c>
      <c r="E132" s="25" t="n">
        <f aca="false">IFERROR(VLOOKUP($A132,Cadastro!$A$3:$F$11,4,0),"-")</f>
        <v>0</v>
      </c>
      <c r="F132" s="26" t="n">
        <f aca="false">IFERROR(VLOOKUP($A132,Cadastro!$A$3:$F$11,5,0),"-")</f>
        <v>0</v>
      </c>
      <c r="G132" s="27"/>
      <c r="H132" s="28"/>
      <c r="I132" s="29"/>
      <c r="J132" s="30"/>
      <c r="K132" s="35"/>
      <c r="L132" s="32"/>
      <c r="M132" s="33"/>
      <c r="N132" s="33"/>
      <c r="O132" s="123" t="n">
        <f aca="false">N132-M132</f>
        <v>0</v>
      </c>
      <c r="P132" s="34"/>
      <c r="Q132" s="34"/>
      <c r="R132" s="124" t="n">
        <f aca="false">Q132-P132</f>
        <v>0</v>
      </c>
    </row>
    <row collapsed="false" customFormat="false" customHeight="false" hidden="false" ht="14.25" outlineLevel="0" r="133">
      <c r="A133" s="23"/>
      <c r="B133" s="23"/>
      <c r="C133" s="122" t="str">
        <f aca="false">IFERROR(VLOOKUP($A133,Cadastro!$A$3:$F$11,2,0),"-")</f>
        <v>-</v>
      </c>
      <c r="D133" s="25" t="n">
        <f aca="false">IFERROR(VLOOKUP($A133,Cadastro!$A$3:$F$11,3,0),"-")</f>
        <v>0</v>
      </c>
      <c r="E133" s="25" t="n">
        <f aca="false">IFERROR(VLOOKUP($A133,Cadastro!$A$3:$F$11,4,0),"-")</f>
        <v>0</v>
      </c>
      <c r="F133" s="26" t="n">
        <f aca="false">IFERROR(VLOOKUP($A133,Cadastro!$A$3:$F$11,5,0),"-")</f>
        <v>0</v>
      </c>
      <c r="G133" s="27"/>
      <c r="H133" s="28"/>
      <c r="I133" s="29"/>
      <c r="J133" s="30"/>
      <c r="K133" s="35"/>
      <c r="L133" s="32"/>
      <c r="M133" s="33"/>
      <c r="N133" s="33"/>
      <c r="O133" s="123" t="n">
        <f aca="false">N133-M133</f>
        <v>0</v>
      </c>
      <c r="P133" s="34"/>
      <c r="Q133" s="34"/>
      <c r="R133" s="124" t="n">
        <f aca="false">Q133-P133</f>
        <v>0</v>
      </c>
    </row>
    <row collapsed="false" customFormat="false" customHeight="false" hidden="false" ht="14.25" outlineLevel="0" r="134">
      <c r="A134" s="23"/>
      <c r="B134" s="23"/>
      <c r="C134" s="122" t="str">
        <f aca="false">IFERROR(VLOOKUP($A134,Cadastro!$A$3:$F$11,2,0),"-")</f>
        <v>-</v>
      </c>
      <c r="D134" s="25" t="n">
        <f aca="false">IFERROR(VLOOKUP($A134,Cadastro!$A$3:$F$11,3,0),"-")</f>
        <v>0</v>
      </c>
      <c r="E134" s="25" t="n">
        <f aca="false">IFERROR(VLOOKUP($A134,Cadastro!$A$3:$F$11,4,0),"-")</f>
        <v>0</v>
      </c>
      <c r="F134" s="26" t="n">
        <f aca="false">IFERROR(VLOOKUP($A134,Cadastro!$A$3:$F$11,5,0),"-")</f>
        <v>0</v>
      </c>
      <c r="G134" s="27"/>
      <c r="H134" s="28"/>
      <c r="I134" s="29"/>
      <c r="J134" s="30"/>
      <c r="K134" s="35"/>
      <c r="L134" s="32"/>
      <c r="M134" s="33"/>
      <c r="N134" s="33"/>
      <c r="O134" s="123" t="n">
        <f aca="false">N134-M134</f>
        <v>0</v>
      </c>
      <c r="P134" s="34"/>
      <c r="Q134" s="34"/>
      <c r="R134" s="124" t="n">
        <f aca="false">Q134-P134</f>
        <v>0</v>
      </c>
    </row>
    <row collapsed="false" customFormat="false" customHeight="false" hidden="false" ht="14.25" outlineLevel="0" r="135">
      <c r="A135" s="23"/>
      <c r="B135" s="23"/>
      <c r="C135" s="122" t="str">
        <f aca="false">IFERROR(VLOOKUP($A135,Cadastro!$A$3:$F$11,2,0),"-")</f>
        <v>-</v>
      </c>
      <c r="D135" s="25" t="n">
        <f aca="false">IFERROR(VLOOKUP($A135,Cadastro!$A$3:$F$11,3,0),"-")</f>
        <v>0</v>
      </c>
      <c r="E135" s="25" t="n">
        <f aca="false">IFERROR(VLOOKUP($A135,Cadastro!$A$3:$F$11,4,0),"-")</f>
        <v>0</v>
      </c>
      <c r="F135" s="26" t="n">
        <f aca="false">IFERROR(VLOOKUP($A135,Cadastro!$A$3:$F$11,5,0),"-")</f>
        <v>0</v>
      </c>
      <c r="G135" s="27"/>
      <c r="H135" s="28"/>
      <c r="I135" s="29"/>
      <c r="J135" s="30"/>
      <c r="K135" s="35"/>
      <c r="L135" s="32"/>
      <c r="M135" s="33"/>
      <c r="N135" s="33"/>
      <c r="O135" s="123" t="n">
        <f aca="false">N135-M135</f>
        <v>0</v>
      </c>
      <c r="P135" s="34"/>
      <c r="Q135" s="34"/>
      <c r="R135" s="124" t="n">
        <f aca="false">Q135-P135</f>
        <v>0</v>
      </c>
    </row>
    <row collapsed="false" customFormat="false" customHeight="false" hidden="false" ht="14.25" outlineLevel="0" r="136">
      <c r="A136" s="23"/>
      <c r="B136" s="23"/>
      <c r="C136" s="122" t="str">
        <f aca="false">IFERROR(VLOOKUP($A136,Cadastro!$A$3:$F$11,2,0),"-")</f>
        <v>-</v>
      </c>
      <c r="D136" s="25" t="n">
        <f aca="false">IFERROR(VLOOKUP($A136,Cadastro!$A$3:$F$11,3,0),"-")</f>
        <v>0</v>
      </c>
      <c r="E136" s="25" t="n">
        <f aca="false">IFERROR(VLOOKUP($A136,Cadastro!$A$3:$F$11,4,0),"-")</f>
        <v>0</v>
      </c>
      <c r="F136" s="26" t="n">
        <f aca="false">IFERROR(VLOOKUP($A136,Cadastro!$A$3:$F$11,5,0),"-")</f>
        <v>0</v>
      </c>
      <c r="G136" s="27"/>
      <c r="H136" s="28"/>
      <c r="I136" s="29"/>
      <c r="J136" s="30"/>
      <c r="K136" s="35"/>
      <c r="L136" s="32"/>
      <c r="M136" s="33"/>
      <c r="N136" s="33"/>
      <c r="O136" s="123" t="n">
        <f aca="false">N136-M136</f>
        <v>0</v>
      </c>
      <c r="P136" s="34"/>
      <c r="Q136" s="34"/>
      <c r="R136" s="124" t="n">
        <f aca="false">Q136-P136</f>
        <v>0</v>
      </c>
    </row>
    <row collapsed="false" customFormat="false" customHeight="false" hidden="false" ht="14.25" outlineLevel="0" r="137">
      <c r="A137" s="23"/>
      <c r="B137" s="23"/>
      <c r="C137" s="122" t="str">
        <f aca="false">IFERROR(VLOOKUP($A137,Cadastro!$A$3:$F$11,2,0),"-")</f>
        <v>-</v>
      </c>
      <c r="D137" s="25" t="n">
        <f aca="false">IFERROR(VLOOKUP($A137,Cadastro!$A$3:$F$11,3,0),"-")</f>
        <v>0</v>
      </c>
      <c r="E137" s="25" t="n">
        <f aca="false">IFERROR(VLOOKUP($A137,Cadastro!$A$3:$F$11,4,0),"-")</f>
        <v>0</v>
      </c>
      <c r="F137" s="26" t="n">
        <f aca="false">IFERROR(VLOOKUP($A137,Cadastro!$A$3:$F$11,5,0),"-")</f>
        <v>0</v>
      </c>
      <c r="G137" s="27"/>
      <c r="H137" s="28"/>
      <c r="I137" s="29"/>
      <c r="J137" s="30"/>
      <c r="K137" s="35"/>
      <c r="L137" s="32"/>
      <c r="M137" s="33"/>
      <c r="N137" s="33"/>
      <c r="O137" s="123" t="n">
        <f aca="false">N137-M137</f>
        <v>0</v>
      </c>
      <c r="P137" s="34"/>
      <c r="Q137" s="34"/>
      <c r="R137" s="124" t="n">
        <f aca="false">Q137-P137</f>
        <v>0</v>
      </c>
    </row>
    <row collapsed="false" customFormat="false" customHeight="false" hidden="false" ht="14.25" outlineLevel="0" r="138">
      <c r="A138" s="23"/>
      <c r="B138" s="23"/>
      <c r="C138" s="122" t="str">
        <f aca="false">IFERROR(VLOOKUP($A138,Cadastro!$A$3:$F$11,2,0),"-")</f>
        <v>-</v>
      </c>
      <c r="D138" s="25" t="n">
        <f aca="false">IFERROR(VLOOKUP($A138,Cadastro!$A$3:$F$11,3,0),"-")</f>
        <v>0</v>
      </c>
      <c r="E138" s="25" t="n">
        <f aca="false">IFERROR(VLOOKUP($A138,Cadastro!$A$3:$F$11,4,0),"-")</f>
        <v>0</v>
      </c>
      <c r="F138" s="26" t="n">
        <f aca="false">IFERROR(VLOOKUP($A138,Cadastro!$A$3:$F$11,5,0),"-")</f>
        <v>0</v>
      </c>
      <c r="G138" s="27"/>
      <c r="H138" s="28"/>
      <c r="I138" s="29"/>
      <c r="J138" s="30"/>
      <c r="K138" s="35"/>
      <c r="L138" s="32"/>
      <c r="M138" s="33"/>
      <c r="N138" s="33"/>
      <c r="O138" s="123" t="n">
        <f aca="false">N138-M138</f>
        <v>0</v>
      </c>
      <c r="P138" s="34"/>
      <c r="Q138" s="34"/>
      <c r="R138" s="124" t="n">
        <f aca="false">Q138-P138</f>
        <v>0</v>
      </c>
    </row>
    <row collapsed="false" customFormat="false" customHeight="false" hidden="false" ht="14.25" outlineLevel="0" r="139">
      <c r="A139" s="23"/>
      <c r="B139" s="23"/>
      <c r="C139" s="122" t="str">
        <f aca="false">IFERROR(VLOOKUP($A139,Cadastro!$A$3:$F$11,2,0),"-")</f>
        <v>-</v>
      </c>
      <c r="D139" s="25" t="n">
        <f aca="false">IFERROR(VLOOKUP($A139,Cadastro!$A$3:$F$11,3,0),"-")</f>
        <v>0</v>
      </c>
      <c r="E139" s="25" t="n">
        <f aca="false">IFERROR(VLOOKUP($A139,Cadastro!$A$3:$F$11,4,0),"-")</f>
        <v>0</v>
      </c>
      <c r="F139" s="26" t="n">
        <f aca="false">IFERROR(VLOOKUP($A139,Cadastro!$A$3:$F$11,5,0),"-")</f>
        <v>0</v>
      </c>
      <c r="G139" s="27"/>
      <c r="H139" s="28"/>
      <c r="I139" s="29"/>
      <c r="J139" s="30"/>
      <c r="K139" s="35"/>
      <c r="L139" s="32"/>
      <c r="M139" s="33"/>
      <c r="N139" s="33"/>
      <c r="O139" s="123" t="n">
        <f aca="false">N139-M139</f>
        <v>0</v>
      </c>
      <c r="P139" s="34"/>
      <c r="Q139" s="34"/>
      <c r="R139" s="124" t="n">
        <f aca="false">Q139-P139</f>
        <v>0</v>
      </c>
    </row>
    <row collapsed="false" customFormat="false" customHeight="false" hidden="false" ht="14.25" outlineLevel="0" r="140">
      <c r="A140" s="23"/>
      <c r="B140" s="23"/>
      <c r="C140" s="122" t="str">
        <f aca="false">IFERROR(VLOOKUP($A140,Cadastro!$A$3:$F$11,2,0),"-")</f>
        <v>-</v>
      </c>
      <c r="D140" s="25" t="n">
        <f aca="false">IFERROR(VLOOKUP($A140,Cadastro!$A$3:$F$11,3,0),"-")</f>
        <v>0</v>
      </c>
      <c r="E140" s="25" t="n">
        <f aca="false">IFERROR(VLOOKUP($A140,Cadastro!$A$3:$F$11,4,0),"-")</f>
        <v>0</v>
      </c>
      <c r="F140" s="26" t="n">
        <f aca="false">IFERROR(VLOOKUP($A140,Cadastro!$A$3:$F$11,5,0),"-")</f>
        <v>0</v>
      </c>
      <c r="G140" s="27"/>
      <c r="H140" s="28"/>
      <c r="I140" s="29"/>
      <c r="J140" s="30"/>
      <c r="K140" s="35"/>
      <c r="L140" s="32"/>
      <c r="M140" s="33"/>
      <c r="N140" s="33"/>
      <c r="O140" s="123" t="n">
        <f aca="false">N140-M140</f>
        <v>0</v>
      </c>
      <c r="P140" s="34"/>
      <c r="Q140" s="34"/>
      <c r="R140" s="124" t="n">
        <f aca="false">Q140-P140</f>
        <v>0</v>
      </c>
    </row>
    <row collapsed="false" customFormat="false" customHeight="false" hidden="false" ht="14.25" outlineLevel="0" r="141">
      <c r="A141" s="23"/>
      <c r="B141" s="23"/>
      <c r="C141" s="122" t="str">
        <f aca="false">IFERROR(VLOOKUP($A141,Cadastro!$A$3:$F$11,2,0),"-")</f>
        <v>-</v>
      </c>
      <c r="D141" s="25" t="n">
        <f aca="false">IFERROR(VLOOKUP($A141,Cadastro!$A$3:$F$11,3,0),"-")</f>
        <v>0</v>
      </c>
      <c r="E141" s="25" t="n">
        <f aca="false">IFERROR(VLOOKUP($A141,Cadastro!$A$3:$F$11,4,0),"-")</f>
        <v>0</v>
      </c>
      <c r="F141" s="26" t="n">
        <f aca="false">IFERROR(VLOOKUP($A141,Cadastro!$A$3:$F$11,5,0),"-")</f>
        <v>0</v>
      </c>
      <c r="G141" s="27"/>
      <c r="H141" s="28"/>
      <c r="I141" s="29"/>
      <c r="J141" s="30"/>
      <c r="K141" s="36"/>
      <c r="L141" s="32"/>
      <c r="M141" s="33"/>
      <c r="N141" s="33"/>
      <c r="O141" s="123" t="n">
        <f aca="false">N141-M141</f>
        <v>0</v>
      </c>
      <c r="P141" s="34"/>
      <c r="Q141" s="34"/>
      <c r="R141" s="124" t="n">
        <f aca="false">Q141-P141</f>
        <v>0</v>
      </c>
    </row>
    <row collapsed="false" customFormat="false" customHeight="false" hidden="false" ht="14.25" outlineLevel="0" r="142">
      <c r="A142" s="23"/>
      <c r="B142" s="23"/>
      <c r="C142" s="122" t="str">
        <f aca="false">IFERROR(VLOOKUP($A142,Cadastro!$A$3:$F$11,2,0),"-")</f>
        <v>-</v>
      </c>
      <c r="D142" s="25" t="n">
        <f aca="false">IFERROR(VLOOKUP($A142,Cadastro!$A$3:$F$11,3,0),"-")</f>
        <v>0</v>
      </c>
      <c r="E142" s="25" t="n">
        <f aca="false">IFERROR(VLOOKUP($A142,Cadastro!$A$3:$F$11,4,0),"-")</f>
        <v>0</v>
      </c>
      <c r="F142" s="26" t="n">
        <f aca="false">IFERROR(VLOOKUP($A142,Cadastro!$A$3:$F$11,5,0),"-")</f>
        <v>0</v>
      </c>
      <c r="G142" s="27"/>
      <c r="H142" s="28"/>
      <c r="I142" s="29"/>
      <c r="J142" s="35"/>
      <c r="K142" s="35"/>
      <c r="L142" s="32"/>
      <c r="M142" s="33"/>
      <c r="N142" s="33"/>
      <c r="O142" s="123" t="n">
        <f aca="false">N142-M142</f>
        <v>0</v>
      </c>
      <c r="P142" s="34"/>
      <c r="Q142" s="34"/>
      <c r="R142" s="124" t="n">
        <f aca="false">Q142-P142</f>
        <v>0</v>
      </c>
    </row>
    <row collapsed="false" customFormat="false" customHeight="false" hidden="false" ht="14.25" outlineLevel="0" r="143">
      <c r="A143" s="23"/>
      <c r="B143" s="23"/>
      <c r="C143" s="122" t="str">
        <f aca="false">IFERROR(VLOOKUP($A143,Cadastro!$A$3:$F$11,2,0),"-")</f>
        <v>-</v>
      </c>
      <c r="D143" s="25" t="n">
        <f aca="false">IFERROR(VLOOKUP($A143,Cadastro!$A$3:$F$11,3,0),"-")</f>
        <v>0</v>
      </c>
      <c r="E143" s="25" t="n">
        <f aca="false">IFERROR(VLOOKUP($A143,Cadastro!$A$3:$F$11,4,0),"-")</f>
        <v>0</v>
      </c>
      <c r="F143" s="26" t="n">
        <f aca="false">IFERROR(VLOOKUP($A143,Cadastro!$A$3:$F$11,5,0),"-")</f>
        <v>0</v>
      </c>
      <c r="G143" s="27"/>
      <c r="H143" s="28"/>
      <c r="I143" s="29"/>
      <c r="J143" s="37"/>
      <c r="K143" s="35"/>
      <c r="L143" s="32"/>
      <c r="M143" s="33"/>
      <c r="N143" s="33"/>
      <c r="O143" s="123" t="n">
        <f aca="false">N143-M143</f>
        <v>0</v>
      </c>
      <c r="P143" s="34"/>
      <c r="Q143" s="34"/>
      <c r="R143" s="124" t="n">
        <f aca="false">Q143-P143</f>
        <v>0</v>
      </c>
    </row>
    <row collapsed="false" customFormat="false" customHeight="false" hidden="false" ht="14.25" outlineLevel="0" r="144">
      <c r="A144" s="23"/>
      <c r="B144" s="23"/>
      <c r="C144" s="122" t="str">
        <f aca="false">IFERROR(VLOOKUP($A144,Cadastro!$A$3:$F$11,2,0),"-")</f>
        <v>-</v>
      </c>
      <c r="D144" s="25" t="n">
        <f aca="false">IFERROR(VLOOKUP($A144,Cadastro!$A$3:$F$11,3,0),"-")</f>
        <v>0</v>
      </c>
      <c r="E144" s="25" t="n">
        <f aca="false">IFERROR(VLOOKUP($A144,Cadastro!$A$3:$F$11,4,0),"-")</f>
        <v>0</v>
      </c>
      <c r="F144" s="26" t="n">
        <f aca="false">IFERROR(VLOOKUP($A144,Cadastro!$A$3:$F$11,5,0),"-")</f>
        <v>0</v>
      </c>
      <c r="G144" s="27"/>
      <c r="H144" s="28"/>
      <c r="I144" s="29"/>
      <c r="J144" s="37"/>
      <c r="K144" s="35"/>
      <c r="L144" s="32"/>
      <c r="M144" s="33"/>
      <c r="N144" s="33"/>
      <c r="O144" s="123" t="n">
        <f aca="false">N144-M144</f>
        <v>0</v>
      </c>
      <c r="P144" s="34"/>
      <c r="Q144" s="34"/>
      <c r="R144" s="124" t="n">
        <f aca="false">Q144-P144</f>
        <v>0</v>
      </c>
    </row>
    <row collapsed="false" customFormat="false" customHeight="false" hidden="false" ht="14.25" outlineLevel="0" r="145">
      <c r="A145" s="23"/>
      <c r="B145" s="23"/>
      <c r="C145" s="122" t="str">
        <f aca="false">IFERROR(VLOOKUP($A145,Cadastro!$A$3:$F$11,2,0),"-")</f>
        <v>-</v>
      </c>
      <c r="D145" s="25" t="n">
        <f aca="false">IFERROR(VLOOKUP($A145,Cadastro!$A$3:$F$11,3,0),"-")</f>
        <v>0</v>
      </c>
      <c r="E145" s="25" t="n">
        <f aca="false">IFERROR(VLOOKUP($A145,Cadastro!$A$3:$F$11,4,0),"-")</f>
        <v>0</v>
      </c>
      <c r="F145" s="26" t="n">
        <f aca="false">IFERROR(VLOOKUP($A145,Cadastro!$A$3:$F$11,5,0),"-")</f>
        <v>0</v>
      </c>
      <c r="G145" s="27"/>
      <c r="H145" s="28"/>
      <c r="I145" s="29"/>
      <c r="J145" s="37"/>
      <c r="K145" s="35"/>
      <c r="L145" s="32"/>
      <c r="M145" s="33"/>
      <c r="N145" s="33"/>
      <c r="O145" s="123" t="n">
        <f aca="false">N145-M145</f>
        <v>0</v>
      </c>
      <c r="P145" s="34"/>
      <c r="Q145" s="34"/>
      <c r="R145" s="124" t="n">
        <f aca="false">Q145-P145</f>
        <v>0</v>
      </c>
    </row>
    <row collapsed="false" customFormat="false" customHeight="false" hidden="false" ht="14.25" outlineLevel="0" r="146">
      <c r="A146" s="23"/>
      <c r="B146" s="23"/>
      <c r="C146" s="122" t="str">
        <f aca="false">IFERROR(VLOOKUP($A146,Cadastro!$A$3:$F$11,2,0),"-")</f>
        <v>-</v>
      </c>
      <c r="D146" s="25" t="n">
        <f aca="false">IFERROR(VLOOKUP($A146,Cadastro!$A$3:$F$11,3,0),"-")</f>
        <v>0</v>
      </c>
      <c r="E146" s="25" t="n">
        <f aca="false">IFERROR(VLOOKUP($A146,Cadastro!$A$3:$F$11,4,0),"-")</f>
        <v>0</v>
      </c>
      <c r="F146" s="26" t="n">
        <f aca="false">IFERROR(VLOOKUP($A146,Cadastro!$A$3:$F$11,5,0),"-")</f>
        <v>0</v>
      </c>
      <c r="G146" s="27"/>
      <c r="H146" s="28"/>
      <c r="I146" s="29"/>
      <c r="J146" s="37"/>
      <c r="K146" s="35"/>
      <c r="L146" s="32"/>
      <c r="M146" s="33"/>
      <c r="N146" s="33"/>
      <c r="O146" s="123" t="n">
        <f aca="false">N146-M146</f>
        <v>0</v>
      </c>
      <c r="P146" s="34"/>
      <c r="Q146" s="34"/>
      <c r="R146" s="124" t="n">
        <f aca="false">Q146-P146</f>
        <v>0</v>
      </c>
    </row>
    <row collapsed="false" customFormat="false" customHeight="false" hidden="false" ht="14.25" outlineLevel="0" r="147">
      <c r="A147" s="23"/>
      <c r="B147" s="23"/>
      <c r="C147" s="122" t="str">
        <f aca="false">IFERROR(VLOOKUP($A147,Cadastro!$A$3:$F$11,2,0),"-")</f>
        <v>-</v>
      </c>
      <c r="D147" s="25" t="n">
        <f aca="false">IFERROR(VLOOKUP($A147,Cadastro!$A$3:$F$11,3,0),"-")</f>
        <v>0</v>
      </c>
      <c r="E147" s="25" t="n">
        <f aca="false">IFERROR(VLOOKUP($A147,Cadastro!$A$3:$F$11,4,0),"-")</f>
        <v>0</v>
      </c>
      <c r="F147" s="26" t="n">
        <f aca="false">IFERROR(VLOOKUP($A147,Cadastro!$A$3:$F$11,5,0),"-")</f>
        <v>0</v>
      </c>
      <c r="G147" s="27"/>
      <c r="H147" s="28"/>
      <c r="I147" s="29"/>
      <c r="J147" s="37"/>
      <c r="K147" s="35"/>
      <c r="L147" s="32"/>
      <c r="M147" s="33"/>
      <c r="N147" s="33"/>
      <c r="O147" s="123" t="n">
        <f aca="false">N147-M147</f>
        <v>0</v>
      </c>
      <c r="P147" s="34"/>
      <c r="Q147" s="34"/>
      <c r="R147" s="124" t="n">
        <f aca="false">Q147-P147</f>
        <v>0</v>
      </c>
    </row>
    <row collapsed="false" customFormat="false" customHeight="false" hidden="false" ht="14.25" outlineLevel="0" r="148">
      <c r="A148" s="23"/>
      <c r="B148" s="23"/>
      <c r="C148" s="122" t="str">
        <f aca="false">IFERROR(VLOOKUP($A148,Cadastro!$A$3:$F$11,2,0),"-")</f>
        <v>-</v>
      </c>
      <c r="D148" s="25" t="n">
        <f aca="false">IFERROR(VLOOKUP($A148,Cadastro!$A$3:$F$11,3,0),"-")</f>
        <v>0</v>
      </c>
      <c r="E148" s="25" t="n">
        <f aca="false">IFERROR(VLOOKUP($A148,Cadastro!$A$3:$F$11,4,0),"-")</f>
        <v>0</v>
      </c>
      <c r="F148" s="26" t="n">
        <f aca="false">IFERROR(VLOOKUP($A148,Cadastro!$A$3:$F$11,5,0),"-")</f>
        <v>0</v>
      </c>
      <c r="G148" s="27"/>
      <c r="H148" s="28"/>
      <c r="I148" s="29"/>
      <c r="J148" s="37"/>
      <c r="K148" s="35"/>
      <c r="L148" s="32"/>
      <c r="M148" s="33"/>
      <c r="N148" s="33"/>
      <c r="O148" s="123" t="n">
        <f aca="false">N148-M148</f>
        <v>0</v>
      </c>
      <c r="P148" s="34"/>
      <c r="Q148" s="34"/>
      <c r="R148" s="124" t="n">
        <f aca="false">Q148-P148</f>
        <v>0</v>
      </c>
    </row>
    <row collapsed="false" customFormat="false" customHeight="false" hidden="false" ht="14.25" outlineLevel="0" r="149">
      <c r="A149" s="23"/>
      <c r="B149" s="23"/>
      <c r="C149" s="122" t="str">
        <f aca="false">IFERROR(VLOOKUP($A149,Cadastro!$A$3:$F$11,2,0),"-")</f>
        <v>-</v>
      </c>
      <c r="D149" s="25" t="n">
        <f aca="false">IFERROR(VLOOKUP($A149,Cadastro!$A$3:$F$11,3,0),"-")</f>
        <v>0</v>
      </c>
      <c r="E149" s="25" t="n">
        <f aca="false">IFERROR(VLOOKUP($A149,Cadastro!$A$3:$F$11,4,0),"-")</f>
        <v>0</v>
      </c>
      <c r="F149" s="26" t="n">
        <f aca="false">IFERROR(VLOOKUP($A149,Cadastro!$A$3:$F$11,5,0),"-")</f>
        <v>0</v>
      </c>
      <c r="G149" s="27"/>
      <c r="H149" s="28"/>
      <c r="I149" s="29"/>
      <c r="J149" s="37"/>
      <c r="K149" s="42"/>
      <c r="L149" s="32"/>
      <c r="M149" s="33"/>
      <c r="N149" s="33"/>
      <c r="O149" s="123" t="n">
        <f aca="false">N149-M149</f>
        <v>0</v>
      </c>
      <c r="P149" s="34"/>
      <c r="Q149" s="34"/>
      <c r="R149" s="124" t="n">
        <f aca="false">Q149-P149</f>
        <v>0</v>
      </c>
    </row>
    <row collapsed="false" customFormat="false" customHeight="false" hidden="false" ht="14.25" outlineLevel="0" r="150">
      <c r="A150" s="23"/>
      <c r="B150" s="23"/>
      <c r="C150" s="122" t="str">
        <f aca="false">IFERROR(VLOOKUP($A150,Cadastro!$A$3:$F$11,2,0),"-")</f>
        <v>-</v>
      </c>
      <c r="D150" s="25" t="n">
        <f aca="false">IFERROR(VLOOKUP($A150,Cadastro!$A$3:$F$11,3,0),"-")</f>
        <v>0</v>
      </c>
      <c r="E150" s="25" t="n">
        <f aca="false">IFERROR(VLOOKUP($A150,Cadastro!$A$3:$F$11,4,0),"-")</f>
        <v>0</v>
      </c>
      <c r="F150" s="26" t="n">
        <f aca="false">IFERROR(VLOOKUP($A150,Cadastro!$A$3:$F$11,5,0),"-")</f>
        <v>0</v>
      </c>
      <c r="G150" s="27"/>
      <c r="H150" s="28"/>
      <c r="I150" s="29"/>
      <c r="J150" s="37"/>
      <c r="K150" s="35"/>
      <c r="L150" s="32"/>
      <c r="M150" s="33"/>
      <c r="N150" s="33"/>
      <c r="O150" s="123" t="n">
        <f aca="false">N150-M150</f>
        <v>0</v>
      </c>
      <c r="P150" s="34"/>
      <c r="Q150" s="34"/>
      <c r="R150" s="124" t="n">
        <f aca="false">Q150-P150</f>
        <v>0</v>
      </c>
    </row>
    <row collapsed="false" customFormat="false" customHeight="false" hidden="false" ht="14.25" outlineLevel="0" r="151">
      <c r="A151" s="23"/>
      <c r="B151" s="23"/>
      <c r="C151" s="122" t="str">
        <f aca="false">IFERROR(VLOOKUP($A151,Cadastro!$A$3:$F$11,2,0),"-")</f>
        <v>-</v>
      </c>
      <c r="D151" s="25" t="n">
        <f aca="false">IFERROR(VLOOKUP($A151,Cadastro!$A$3:$F$11,3,0),"-")</f>
        <v>0</v>
      </c>
      <c r="E151" s="25" t="n">
        <f aca="false">IFERROR(VLOOKUP($A151,Cadastro!$A$3:$F$11,4,0),"-")</f>
        <v>0</v>
      </c>
      <c r="F151" s="26" t="n">
        <f aca="false">IFERROR(VLOOKUP($A151,Cadastro!$A$3:$F$11,5,0),"-")</f>
        <v>0</v>
      </c>
      <c r="G151" s="27"/>
      <c r="H151" s="28"/>
      <c r="I151" s="29"/>
      <c r="J151" s="37"/>
      <c r="K151" s="35"/>
      <c r="L151" s="32"/>
      <c r="M151" s="33"/>
      <c r="N151" s="33"/>
      <c r="O151" s="123" t="n">
        <f aca="false">N151-M151</f>
        <v>0</v>
      </c>
      <c r="P151" s="34"/>
      <c r="Q151" s="34"/>
      <c r="R151" s="124" t="n">
        <f aca="false">Q151-P151</f>
        <v>0</v>
      </c>
    </row>
    <row collapsed="false" customFormat="false" customHeight="false" hidden="false" ht="14.25" outlineLevel="0" r="152">
      <c r="A152" s="23"/>
      <c r="B152" s="23"/>
      <c r="C152" s="122" t="str">
        <f aca="false">IFERROR(VLOOKUP($A152,Cadastro!$A$3:$F$11,2,0),"-")</f>
        <v>-</v>
      </c>
      <c r="D152" s="25" t="n">
        <f aca="false">IFERROR(VLOOKUP($A152,Cadastro!$A$3:$F$11,3,0),"-")</f>
        <v>0</v>
      </c>
      <c r="E152" s="25" t="n">
        <f aca="false">IFERROR(VLOOKUP($A152,Cadastro!$A$3:$F$11,4,0),"-")</f>
        <v>0</v>
      </c>
      <c r="F152" s="26" t="n">
        <f aca="false">IFERROR(VLOOKUP($A152,Cadastro!$A$3:$F$11,5,0),"-")</f>
        <v>0</v>
      </c>
      <c r="G152" s="27"/>
      <c r="H152" s="43"/>
      <c r="I152" s="29"/>
      <c r="J152" s="37"/>
      <c r="K152" s="35"/>
      <c r="L152" s="32"/>
      <c r="M152" s="33"/>
      <c r="N152" s="33"/>
      <c r="O152" s="123" t="n">
        <f aca="false">N152-M152</f>
        <v>0</v>
      </c>
      <c r="P152" s="34"/>
      <c r="Q152" s="34"/>
      <c r="R152" s="124" t="n">
        <f aca="false">Q152-P152</f>
        <v>0</v>
      </c>
    </row>
    <row collapsed="false" customFormat="false" customHeight="false" hidden="false" ht="14.25" outlineLevel="0" r="153">
      <c r="A153" s="23"/>
      <c r="B153" s="23"/>
      <c r="C153" s="122" t="str">
        <f aca="false">IFERROR(VLOOKUP($A153,Cadastro!$A$3:$F$11,2,0),"-")</f>
        <v>-</v>
      </c>
      <c r="D153" s="25" t="n">
        <f aca="false">IFERROR(VLOOKUP($A153,Cadastro!$A$3:$F$11,3,0),"-")</f>
        <v>0</v>
      </c>
      <c r="E153" s="25" t="n">
        <f aca="false">IFERROR(VLOOKUP($A153,Cadastro!$A$3:$F$11,4,0),"-")</f>
        <v>0</v>
      </c>
      <c r="F153" s="26" t="n">
        <f aca="false">IFERROR(VLOOKUP($A153,Cadastro!$A$3:$F$11,5,0),"-")</f>
        <v>0</v>
      </c>
      <c r="G153" s="27"/>
      <c r="H153" s="44"/>
      <c r="I153" s="29"/>
      <c r="J153" s="37"/>
      <c r="K153" s="35"/>
      <c r="L153" s="32"/>
      <c r="M153" s="33"/>
      <c r="N153" s="33"/>
      <c r="O153" s="123" t="n">
        <f aca="false">N153-M153</f>
        <v>0</v>
      </c>
      <c r="P153" s="34"/>
      <c r="Q153" s="34"/>
      <c r="R153" s="124" t="n">
        <f aca="false">Q153-P153</f>
        <v>0</v>
      </c>
    </row>
    <row collapsed="false" customFormat="false" customHeight="false" hidden="false" ht="14.25" outlineLevel="0" r="154">
      <c r="A154" s="23"/>
      <c r="B154" s="23"/>
      <c r="C154" s="122" t="str">
        <f aca="false">IFERROR(VLOOKUP($A154,Cadastro!$A$3:$F$11,2,0),"-")</f>
        <v>-</v>
      </c>
      <c r="D154" s="25" t="n">
        <f aca="false">IFERROR(VLOOKUP($A154,Cadastro!$A$3:$F$11,3,0),"-")</f>
        <v>0</v>
      </c>
      <c r="E154" s="25" t="n">
        <f aca="false">IFERROR(VLOOKUP($A154,Cadastro!$A$3:$F$11,4,0),"-")</f>
        <v>0</v>
      </c>
      <c r="F154" s="26" t="n">
        <f aca="false">IFERROR(VLOOKUP($A154,Cadastro!$A$3:$F$11,5,0),"-")</f>
        <v>0</v>
      </c>
      <c r="G154" s="27"/>
      <c r="H154" s="44"/>
      <c r="I154" s="29"/>
      <c r="J154" s="37"/>
      <c r="K154" s="35"/>
      <c r="L154" s="32"/>
      <c r="M154" s="33"/>
      <c r="N154" s="33"/>
      <c r="O154" s="123" t="n">
        <f aca="false">N154-M154</f>
        <v>0</v>
      </c>
      <c r="P154" s="34"/>
      <c r="Q154" s="34"/>
      <c r="R154" s="124" t="n">
        <f aca="false">Q154-P154</f>
        <v>0</v>
      </c>
    </row>
    <row collapsed="false" customFormat="false" customHeight="false" hidden="false" ht="14.25" outlineLevel="0" r="155">
      <c r="A155" s="23"/>
      <c r="B155" s="23"/>
      <c r="C155" s="122" t="str">
        <f aca="false">IFERROR(VLOOKUP($A155,Cadastro!$A$3:$F$11,2,0),"-")</f>
        <v>-</v>
      </c>
      <c r="D155" s="25" t="n">
        <f aca="false">IFERROR(VLOOKUP($A155,Cadastro!$A$3:$F$11,3,0),"-")</f>
        <v>0</v>
      </c>
      <c r="E155" s="25" t="n">
        <f aca="false">IFERROR(VLOOKUP($A155,Cadastro!$A$3:$F$11,4,0),"-")</f>
        <v>0</v>
      </c>
      <c r="F155" s="26" t="n">
        <f aca="false">IFERROR(VLOOKUP($A155,Cadastro!$A$3:$F$11,5,0),"-")</f>
        <v>0</v>
      </c>
      <c r="G155" s="27"/>
      <c r="H155" s="44"/>
      <c r="I155" s="29"/>
      <c r="J155" s="37"/>
      <c r="K155" s="35"/>
      <c r="L155" s="32"/>
      <c r="M155" s="33"/>
      <c r="N155" s="33"/>
      <c r="O155" s="123" t="n">
        <f aca="false">N155-M155</f>
        <v>0</v>
      </c>
      <c r="P155" s="34"/>
      <c r="Q155" s="34"/>
      <c r="R155" s="124" t="n">
        <f aca="false">Q155-P155</f>
        <v>0</v>
      </c>
    </row>
    <row collapsed="false" customFormat="false" customHeight="false" hidden="false" ht="14.25" outlineLevel="0" r="156">
      <c r="A156" s="23"/>
      <c r="B156" s="23"/>
      <c r="C156" s="122" t="str">
        <f aca="false">IFERROR(VLOOKUP($A156,Cadastro!$A$3:$F$11,2,0),"-")</f>
        <v>-</v>
      </c>
      <c r="D156" s="25" t="n">
        <f aca="false">IFERROR(VLOOKUP($A156,Cadastro!$A$3:$F$11,3,0),"-")</f>
        <v>0</v>
      </c>
      <c r="E156" s="25" t="n">
        <f aca="false">IFERROR(VLOOKUP($A156,Cadastro!$A$3:$F$11,4,0),"-")</f>
        <v>0</v>
      </c>
      <c r="F156" s="26" t="n">
        <f aca="false">IFERROR(VLOOKUP($A156,Cadastro!$A$3:$F$11,5,0),"-")</f>
        <v>0</v>
      </c>
      <c r="G156" s="27"/>
      <c r="H156" s="44"/>
      <c r="I156" s="29"/>
      <c r="J156" s="37"/>
      <c r="K156" s="35"/>
      <c r="L156" s="32"/>
      <c r="M156" s="33"/>
      <c r="N156" s="33"/>
      <c r="O156" s="123" t="n">
        <f aca="false">N156-M156</f>
        <v>0</v>
      </c>
      <c r="P156" s="34"/>
      <c r="Q156" s="34"/>
      <c r="R156" s="124" t="n">
        <f aca="false">Q156-P156</f>
        <v>0</v>
      </c>
    </row>
    <row collapsed="false" customFormat="false" customHeight="false" hidden="false" ht="14.25" outlineLevel="0" r="157">
      <c r="A157" s="23"/>
      <c r="B157" s="23"/>
      <c r="C157" s="122" t="str">
        <f aca="false">IFERROR(VLOOKUP($A157,Cadastro!$A$3:$F$11,2,0),"-")</f>
        <v>-</v>
      </c>
      <c r="D157" s="25" t="n">
        <f aca="false">IFERROR(VLOOKUP($A157,Cadastro!$A$3:$F$11,3,0),"-")</f>
        <v>0</v>
      </c>
      <c r="E157" s="25" t="n">
        <f aca="false">IFERROR(VLOOKUP($A157,Cadastro!$A$3:$F$11,4,0),"-")</f>
        <v>0</v>
      </c>
      <c r="F157" s="26" t="n">
        <f aca="false">IFERROR(VLOOKUP($A157,Cadastro!$A$3:$F$11,5,0),"-")</f>
        <v>0</v>
      </c>
      <c r="G157" s="27"/>
      <c r="H157" s="44"/>
      <c r="I157" s="29"/>
      <c r="J157" s="37"/>
      <c r="K157" s="35"/>
      <c r="L157" s="32"/>
      <c r="M157" s="33"/>
      <c r="N157" s="33"/>
      <c r="O157" s="123" t="n">
        <f aca="false">N157-M157</f>
        <v>0</v>
      </c>
      <c r="P157" s="34"/>
      <c r="Q157" s="34"/>
      <c r="R157" s="124" t="n">
        <f aca="false">Q157-P157</f>
        <v>0</v>
      </c>
    </row>
    <row collapsed="false" customFormat="false" customHeight="false" hidden="false" ht="14.25" outlineLevel="0" r="158">
      <c r="A158" s="23"/>
      <c r="B158" s="23"/>
      <c r="C158" s="122" t="str">
        <f aca="false">IFERROR(VLOOKUP($A158,Cadastro!$A$3:$F$11,2,0),"-")</f>
        <v>-</v>
      </c>
      <c r="D158" s="25" t="n">
        <f aca="false">IFERROR(VLOOKUP($A158,Cadastro!$A$3:$F$11,3,0),"-")</f>
        <v>0</v>
      </c>
      <c r="E158" s="25" t="n">
        <f aca="false">IFERROR(VLOOKUP($A158,Cadastro!$A$3:$F$11,4,0),"-")</f>
        <v>0</v>
      </c>
      <c r="F158" s="26" t="n">
        <f aca="false">IFERROR(VLOOKUP($A158,Cadastro!$A$3:$F$11,5,0),"-")</f>
        <v>0</v>
      </c>
      <c r="G158" s="27"/>
      <c r="H158" s="44"/>
      <c r="I158" s="29"/>
      <c r="J158" s="37"/>
      <c r="K158" s="35"/>
      <c r="L158" s="32"/>
      <c r="M158" s="33"/>
      <c r="N158" s="33"/>
      <c r="O158" s="123" t="n">
        <f aca="false">N158-M158</f>
        <v>0</v>
      </c>
      <c r="P158" s="34"/>
      <c r="Q158" s="34"/>
      <c r="R158" s="124" t="n">
        <f aca="false">Q158-P158</f>
        <v>0</v>
      </c>
    </row>
    <row collapsed="false" customFormat="false" customHeight="false" hidden="false" ht="14.25" outlineLevel="0" r="159">
      <c r="A159" s="23"/>
      <c r="B159" s="23"/>
      <c r="C159" s="122" t="str">
        <f aca="false">IFERROR(VLOOKUP($A159,Cadastro!$A$3:$F$11,2,0),"-")</f>
        <v>-</v>
      </c>
      <c r="D159" s="25" t="n">
        <f aca="false">IFERROR(VLOOKUP($A159,Cadastro!$A$3:$F$11,3,0),"-")</f>
        <v>0</v>
      </c>
      <c r="E159" s="25" t="n">
        <f aca="false">IFERROR(VLOOKUP($A159,Cadastro!$A$3:$F$11,4,0),"-")</f>
        <v>0</v>
      </c>
      <c r="F159" s="26" t="n">
        <f aca="false">IFERROR(VLOOKUP($A159,Cadastro!$A$3:$F$11,5,0),"-")</f>
        <v>0</v>
      </c>
      <c r="G159" s="27"/>
      <c r="H159" s="44"/>
      <c r="I159" s="29"/>
      <c r="J159" s="37"/>
      <c r="K159" s="35"/>
      <c r="L159" s="32"/>
      <c r="M159" s="33"/>
      <c r="N159" s="33"/>
      <c r="O159" s="123" t="n">
        <f aca="false">N159-M159</f>
        <v>0</v>
      </c>
      <c r="P159" s="34"/>
      <c r="Q159" s="34"/>
      <c r="R159" s="124" t="n">
        <f aca="false">Q159-P159</f>
        <v>0</v>
      </c>
    </row>
    <row collapsed="false" customFormat="false" customHeight="false" hidden="false" ht="14.25" outlineLevel="0" r="160">
      <c r="A160" s="23"/>
      <c r="B160" s="23"/>
      <c r="C160" s="122" t="str">
        <f aca="false">IFERROR(VLOOKUP($A160,Cadastro!$A$3:$F$11,2,0),"-")</f>
        <v>-</v>
      </c>
      <c r="D160" s="25" t="n">
        <f aca="false">IFERROR(VLOOKUP($A160,Cadastro!$A$3:$F$11,3,0),"-")</f>
        <v>0</v>
      </c>
      <c r="E160" s="25" t="n">
        <f aca="false">IFERROR(VLOOKUP($A160,Cadastro!$A$3:$F$11,4,0),"-")</f>
        <v>0</v>
      </c>
      <c r="F160" s="26" t="n">
        <f aca="false">IFERROR(VLOOKUP($A160,Cadastro!$A$3:$F$11,5,0),"-")</f>
        <v>0</v>
      </c>
      <c r="G160" s="27"/>
      <c r="H160" s="44"/>
      <c r="I160" s="29"/>
      <c r="J160" s="37"/>
      <c r="K160" s="35"/>
      <c r="L160" s="32"/>
      <c r="M160" s="33"/>
      <c r="N160" s="33"/>
      <c r="O160" s="123" t="n">
        <f aca="false">N160-M160</f>
        <v>0</v>
      </c>
      <c r="P160" s="34"/>
      <c r="Q160" s="34"/>
      <c r="R160" s="124" t="n">
        <f aca="false">Q160-P160</f>
        <v>0</v>
      </c>
    </row>
    <row collapsed="false" customFormat="false" customHeight="false" hidden="false" ht="14.25" outlineLevel="0" r="161">
      <c r="A161" s="23"/>
      <c r="B161" s="23"/>
      <c r="C161" s="122" t="str">
        <f aca="false">IFERROR(VLOOKUP($A161,Cadastro!$A$3:$F$11,2,0),"-")</f>
        <v>-</v>
      </c>
      <c r="D161" s="25" t="n">
        <f aca="false">IFERROR(VLOOKUP($A161,Cadastro!$A$3:$F$11,3,0),"-")</f>
        <v>0</v>
      </c>
      <c r="E161" s="25" t="n">
        <f aca="false">IFERROR(VLOOKUP($A161,Cadastro!$A$3:$F$11,4,0),"-")</f>
        <v>0</v>
      </c>
      <c r="F161" s="26" t="n">
        <f aca="false">IFERROR(VLOOKUP($A161,Cadastro!$A$3:$F$11,5,0),"-")</f>
        <v>0</v>
      </c>
      <c r="G161" s="27"/>
      <c r="H161" s="44"/>
      <c r="I161" s="29"/>
      <c r="J161" s="37"/>
      <c r="K161" s="35"/>
      <c r="L161" s="32"/>
      <c r="M161" s="33"/>
      <c r="N161" s="33"/>
      <c r="O161" s="123" t="n">
        <f aca="false">N161-M161</f>
        <v>0</v>
      </c>
      <c r="P161" s="34"/>
      <c r="Q161" s="34"/>
      <c r="R161" s="124" t="n">
        <f aca="false">Q161-P161</f>
        <v>0</v>
      </c>
    </row>
    <row collapsed="false" customFormat="false" customHeight="false" hidden="false" ht="14.25" outlineLevel="0" r="162">
      <c r="A162" s="23"/>
      <c r="B162" s="23"/>
      <c r="C162" s="122" t="str">
        <f aca="false">IFERROR(VLOOKUP($A162,Cadastro!$A$3:$F$11,2,0),"-")</f>
        <v>-</v>
      </c>
      <c r="D162" s="25" t="n">
        <f aca="false">IFERROR(VLOOKUP($A162,Cadastro!$A$3:$F$11,3,0),"-")</f>
        <v>0</v>
      </c>
      <c r="E162" s="25" t="n">
        <f aca="false">IFERROR(VLOOKUP($A162,Cadastro!$A$3:$F$11,4,0),"-")</f>
        <v>0</v>
      </c>
      <c r="F162" s="26" t="n">
        <f aca="false">IFERROR(VLOOKUP($A162,Cadastro!$A$3:$F$11,5,0),"-")</f>
        <v>0</v>
      </c>
      <c r="G162" s="27"/>
      <c r="H162" s="45"/>
      <c r="I162" s="46"/>
      <c r="J162" s="30"/>
      <c r="K162" s="47"/>
      <c r="L162" s="32"/>
      <c r="M162" s="33"/>
      <c r="N162" s="33"/>
      <c r="O162" s="123" t="n">
        <f aca="false">N162-M162</f>
        <v>0</v>
      </c>
      <c r="P162" s="34"/>
      <c r="Q162" s="34"/>
      <c r="R162" s="124" t="n">
        <f aca="false">Q162-P162</f>
        <v>0</v>
      </c>
    </row>
    <row collapsed="false" customFormat="false" customHeight="false" hidden="false" ht="14.25" outlineLevel="0" r="163">
      <c r="A163" s="23"/>
      <c r="B163" s="23"/>
      <c r="C163" s="122" t="str">
        <f aca="false">IFERROR(VLOOKUP($A163,Cadastro!$A$3:$F$11,2,0),"-")</f>
        <v>-</v>
      </c>
      <c r="D163" s="25" t="n">
        <f aca="false">IFERROR(VLOOKUP($A163,Cadastro!$A$3:$F$11,3,0),"-")</f>
        <v>0</v>
      </c>
      <c r="E163" s="25" t="n">
        <f aca="false">IFERROR(VLOOKUP($A163,Cadastro!$A$3:$F$11,4,0),"-")</f>
        <v>0</v>
      </c>
      <c r="F163" s="26" t="n">
        <f aca="false">IFERROR(VLOOKUP($A163,Cadastro!$A$3:$F$11,5,0),"-")</f>
        <v>0</v>
      </c>
      <c r="G163" s="27"/>
      <c r="H163" s="45"/>
      <c r="I163" s="46"/>
      <c r="J163" s="30"/>
      <c r="K163" s="23"/>
      <c r="L163" s="32"/>
      <c r="M163" s="33"/>
      <c r="N163" s="33"/>
      <c r="O163" s="123" t="n">
        <f aca="false">N163-M163</f>
        <v>0</v>
      </c>
      <c r="P163" s="34"/>
      <c r="Q163" s="34"/>
      <c r="R163" s="124" t="n">
        <f aca="false">Q163-P163</f>
        <v>0</v>
      </c>
    </row>
    <row collapsed="false" customFormat="false" customHeight="false" hidden="false" ht="14.25" outlineLevel="0" r="164">
      <c r="A164" s="23"/>
      <c r="B164" s="23"/>
      <c r="C164" s="122" t="str">
        <f aca="false">IFERROR(VLOOKUP($A164,Cadastro!$A$3:$F$11,2,0),"-")</f>
        <v>-</v>
      </c>
      <c r="D164" s="25" t="n">
        <f aca="false">IFERROR(VLOOKUP($A164,Cadastro!$A$3:$F$11,3,0),"-")</f>
        <v>0</v>
      </c>
      <c r="E164" s="25" t="n">
        <f aca="false">IFERROR(VLOOKUP($A164,Cadastro!$A$3:$F$11,4,0),"-")</f>
        <v>0</v>
      </c>
      <c r="F164" s="26" t="n">
        <f aca="false">IFERROR(VLOOKUP($A164,Cadastro!$A$3:$F$11,5,0),"-")</f>
        <v>0</v>
      </c>
      <c r="G164" s="27"/>
      <c r="H164" s="45"/>
      <c r="I164" s="48"/>
      <c r="J164" s="30"/>
      <c r="K164" s="47"/>
      <c r="L164" s="32"/>
      <c r="M164" s="33"/>
      <c r="N164" s="33"/>
      <c r="O164" s="123" t="n">
        <f aca="false">N164-M164</f>
        <v>0</v>
      </c>
      <c r="P164" s="34"/>
      <c r="Q164" s="34"/>
      <c r="R164" s="124" t="n">
        <f aca="false">Q164-P164</f>
        <v>0</v>
      </c>
    </row>
    <row collapsed="false" customFormat="false" customHeight="false" hidden="false" ht="14.25" outlineLevel="0" r="165">
      <c r="A165" s="49"/>
      <c r="B165" s="49"/>
      <c r="C165" s="122" t="str">
        <f aca="false">IFERROR(VLOOKUP($A165,Cadastro!$A$3:$F$11,2,0),"-")</f>
        <v>-</v>
      </c>
      <c r="D165" s="25" t="n">
        <f aca="false">IFERROR(VLOOKUP($A165,Cadastro!$A$3:$F$11,3,0),"-")</f>
        <v>0</v>
      </c>
      <c r="E165" s="25" t="n">
        <f aca="false">IFERROR(VLOOKUP($A165,Cadastro!$A$3:$F$11,4,0),"-")</f>
        <v>0</v>
      </c>
      <c r="F165" s="26" t="n">
        <f aca="false">IFERROR(VLOOKUP($A165,Cadastro!$A$3:$F$11,5,0),"-")</f>
        <v>0</v>
      </c>
      <c r="G165" s="27"/>
      <c r="H165" s="45"/>
      <c r="I165" s="29"/>
      <c r="J165" s="30"/>
      <c r="K165" s="47"/>
      <c r="L165" s="32"/>
      <c r="M165" s="33"/>
      <c r="N165" s="33"/>
      <c r="O165" s="123" t="n">
        <f aca="false">N165-M165</f>
        <v>0</v>
      </c>
      <c r="P165" s="34"/>
      <c r="Q165" s="34"/>
      <c r="R165" s="124" t="n">
        <f aca="false">Q165-P165</f>
        <v>0</v>
      </c>
    </row>
    <row collapsed="false" customFormat="false" customHeight="false" hidden="false" ht="14.25" outlineLevel="0" r="166">
      <c r="A166" s="50"/>
      <c r="B166" s="50"/>
      <c r="C166" s="122" t="str">
        <f aca="false">IFERROR(VLOOKUP($A166,Cadastro!$A$3:$F$11,2,0),"-")</f>
        <v>-</v>
      </c>
      <c r="D166" s="25" t="n">
        <f aca="false">IFERROR(VLOOKUP($A166,Cadastro!$A$3:$F$11,3,0),"-")</f>
        <v>0</v>
      </c>
      <c r="E166" s="25" t="n">
        <f aca="false">IFERROR(VLOOKUP($A166,Cadastro!$A$3:$F$11,4,0),"-")</f>
        <v>0</v>
      </c>
      <c r="F166" s="26" t="n">
        <f aca="false">IFERROR(VLOOKUP($A166,Cadastro!$A$3:$F$11,5,0),"-")</f>
        <v>0</v>
      </c>
      <c r="G166" s="27"/>
      <c r="H166" s="45"/>
      <c r="I166" s="29"/>
      <c r="J166" s="30"/>
      <c r="K166" s="23"/>
      <c r="L166" s="32"/>
      <c r="M166" s="33"/>
      <c r="N166" s="33"/>
      <c r="O166" s="123" t="n">
        <f aca="false">N166-M166</f>
        <v>0</v>
      </c>
      <c r="P166" s="34"/>
      <c r="Q166" s="34"/>
      <c r="R166" s="124" t="n">
        <f aca="false">Q166-P166</f>
        <v>0</v>
      </c>
    </row>
    <row collapsed="false" customFormat="false" customHeight="false" hidden="false" ht="14.25" outlineLevel="0" r="167">
      <c r="A167" s="50"/>
      <c r="B167" s="50"/>
      <c r="C167" s="122" t="str">
        <f aca="false">IFERROR(VLOOKUP($A167,Cadastro!$A$3:$F$11,2,0),"-")</f>
        <v>-</v>
      </c>
      <c r="D167" s="25" t="n">
        <f aca="false">IFERROR(VLOOKUP($A167,Cadastro!$A$3:$F$11,3,0),"-")</f>
        <v>0</v>
      </c>
      <c r="E167" s="25" t="n">
        <f aca="false">IFERROR(VLOOKUP($A167,Cadastro!$A$3:$F$11,4,0),"-")</f>
        <v>0</v>
      </c>
      <c r="F167" s="26" t="n">
        <f aca="false">IFERROR(VLOOKUP($A167,Cadastro!$A$3:$F$11,5,0),"-")</f>
        <v>0</v>
      </c>
      <c r="G167" s="27"/>
      <c r="H167" s="45"/>
      <c r="I167" s="48"/>
      <c r="J167" s="30"/>
      <c r="K167" s="47"/>
      <c r="L167" s="32"/>
      <c r="M167" s="33"/>
      <c r="N167" s="33"/>
      <c r="O167" s="123" t="n">
        <f aca="false">N167-M167</f>
        <v>0</v>
      </c>
      <c r="P167" s="34"/>
      <c r="Q167" s="34"/>
      <c r="R167" s="124" t="n">
        <f aca="false">Q167-P167</f>
        <v>0</v>
      </c>
    </row>
    <row collapsed="false" customFormat="false" customHeight="false" hidden="false" ht="14.25" outlineLevel="0" r="168">
      <c r="A168" s="50"/>
      <c r="B168" s="50"/>
      <c r="C168" s="122" t="str">
        <f aca="false">IFERROR(VLOOKUP($A168,Cadastro!$A$3:$F$11,2,0),"-")</f>
        <v>-</v>
      </c>
      <c r="D168" s="25" t="n">
        <f aca="false">IFERROR(VLOOKUP($A168,Cadastro!$A$3:$F$11,3,0),"-")</f>
        <v>0</v>
      </c>
      <c r="E168" s="25" t="n">
        <f aca="false">IFERROR(VLOOKUP($A168,Cadastro!$A$3:$F$11,4,0),"-")</f>
        <v>0</v>
      </c>
      <c r="F168" s="26" t="n">
        <f aca="false">IFERROR(VLOOKUP($A168,Cadastro!$A$3:$F$11,5,0),"-")</f>
        <v>0</v>
      </c>
      <c r="G168" s="27"/>
      <c r="H168" s="45"/>
      <c r="I168" s="29"/>
      <c r="J168" s="30"/>
      <c r="K168" s="47"/>
      <c r="L168" s="32"/>
      <c r="M168" s="33"/>
      <c r="N168" s="33"/>
      <c r="O168" s="123" t="n">
        <f aca="false">N168-M168</f>
        <v>0</v>
      </c>
      <c r="P168" s="34"/>
      <c r="Q168" s="34"/>
      <c r="R168" s="124" t="n">
        <f aca="false">Q168-P168</f>
        <v>0</v>
      </c>
    </row>
    <row collapsed="false" customFormat="false" customHeight="false" hidden="false" ht="14.25" outlineLevel="0" r="169">
      <c r="A169" s="50"/>
      <c r="B169" s="50"/>
      <c r="C169" s="122" t="str">
        <f aca="false">IFERROR(VLOOKUP($A169,Cadastro!$A$3:$F$11,2,0),"-")</f>
        <v>-</v>
      </c>
      <c r="D169" s="25" t="n">
        <f aca="false">IFERROR(VLOOKUP($A169,Cadastro!$A$3:$F$11,3,0),"-")</f>
        <v>0</v>
      </c>
      <c r="E169" s="25" t="n">
        <f aca="false">IFERROR(VLOOKUP($A169,Cadastro!$A$3:$F$11,4,0),"-")</f>
        <v>0</v>
      </c>
      <c r="F169" s="26" t="n">
        <f aca="false">IFERROR(VLOOKUP($A169,Cadastro!$A$3:$F$11,5,0),"-")</f>
        <v>0</v>
      </c>
      <c r="G169" s="27"/>
      <c r="H169" s="45"/>
      <c r="I169" s="29"/>
      <c r="J169" s="30"/>
      <c r="K169" s="50"/>
      <c r="L169" s="32"/>
      <c r="M169" s="33"/>
      <c r="N169" s="33"/>
      <c r="O169" s="123" t="n">
        <f aca="false">N169-M169</f>
        <v>0</v>
      </c>
      <c r="P169" s="34"/>
      <c r="Q169" s="34"/>
      <c r="R169" s="124" t="n">
        <f aca="false">Q169-P169</f>
        <v>0</v>
      </c>
    </row>
    <row collapsed="false" customFormat="false" customHeight="false" hidden="false" ht="14.25" outlineLevel="0" r="170">
      <c r="A170" s="50"/>
      <c r="B170" s="50"/>
      <c r="C170" s="122" t="str">
        <f aca="false">IFERROR(VLOOKUP($A170,Cadastro!$A$3:$F$11,2,0),"-")</f>
        <v>-</v>
      </c>
      <c r="D170" s="25" t="n">
        <f aca="false">IFERROR(VLOOKUP($A170,Cadastro!$A$3:$F$11,3,0),"-")</f>
        <v>0</v>
      </c>
      <c r="E170" s="25" t="n">
        <f aca="false">IFERROR(VLOOKUP($A170,Cadastro!$A$3:$F$11,4,0),"-")</f>
        <v>0</v>
      </c>
      <c r="F170" s="26" t="n">
        <f aca="false">IFERROR(VLOOKUP($A170,Cadastro!$A$3:$F$11,5,0),"-")</f>
        <v>0</v>
      </c>
      <c r="G170" s="27"/>
      <c r="H170" s="45"/>
      <c r="I170" s="48"/>
      <c r="J170" s="30"/>
      <c r="K170" s="23"/>
      <c r="L170" s="32"/>
      <c r="M170" s="33"/>
      <c r="N170" s="33"/>
      <c r="O170" s="123" t="n">
        <f aca="false">N170-M170</f>
        <v>0</v>
      </c>
      <c r="P170" s="34"/>
      <c r="Q170" s="34"/>
      <c r="R170" s="124" t="n">
        <f aca="false">Q170-P170</f>
        <v>0</v>
      </c>
    </row>
    <row collapsed="false" customFormat="false" customHeight="false" hidden="false" ht="14.25" outlineLevel="0" r="171">
      <c r="A171" s="50"/>
      <c r="B171" s="50"/>
      <c r="C171" s="122" t="str">
        <f aca="false">IFERROR(VLOOKUP($A171,Cadastro!$A$3:$F$11,2,0),"-")</f>
        <v>-</v>
      </c>
      <c r="D171" s="25" t="n">
        <f aca="false">IFERROR(VLOOKUP($A171,Cadastro!$A$3:$F$11,3,0),"-")</f>
        <v>0</v>
      </c>
      <c r="E171" s="25" t="n">
        <f aca="false">IFERROR(VLOOKUP($A171,Cadastro!$A$3:$F$11,4,0),"-")</f>
        <v>0</v>
      </c>
      <c r="F171" s="26" t="n">
        <f aca="false">IFERROR(VLOOKUP($A171,Cadastro!$A$3:$F$11,5,0),"-")</f>
        <v>0</v>
      </c>
      <c r="G171" s="27"/>
      <c r="H171" s="45"/>
      <c r="I171" s="29"/>
      <c r="J171" s="30"/>
      <c r="K171" s="47"/>
      <c r="L171" s="32"/>
      <c r="M171" s="33"/>
      <c r="N171" s="33"/>
      <c r="O171" s="123" t="n">
        <f aca="false">N171-M171</f>
        <v>0</v>
      </c>
      <c r="P171" s="34"/>
      <c r="Q171" s="34"/>
      <c r="R171" s="124" t="n">
        <f aca="false">Q171-P171</f>
        <v>0</v>
      </c>
    </row>
    <row collapsed="false" customFormat="false" customHeight="false" hidden="false" ht="14.25" outlineLevel="0" r="172">
      <c r="A172" s="50"/>
      <c r="B172" s="50"/>
      <c r="C172" s="122" t="str">
        <f aca="false">IFERROR(VLOOKUP($A172,Cadastro!$A$3:$F$11,2,0),"-")</f>
        <v>-</v>
      </c>
      <c r="D172" s="25" t="n">
        <f aca="false">IFERROR(VLOOKUP($A172,Cadastro!$A$3:$F$11,3,0),"-")</f>
        <v>0</v>
      </c>
      <c r="E172" s="25" t="n">
        <f aca="false">IFERROR(VLOOKUP($A172,Cadastro!$A$3:$F$11,4,0),"-")</f>
        <v>0</v>
      </c>
      <c r="F172" s="26" t="n">
        <f aca="false">IFERROR(VLOOKUP($A172,Cadastro!$A$3:$F$11,5,0),"-")</f>
        <v>0</v>
      </c>
      <c r="G172" s="27"/>
      <c r="H172" s="45"/>
      <c r="I172" s="29"/>
      <c r="J172" s="30"/>
      <c r="K172" s="23"/>
      <c r="L172" s="32"/>
      <c r="M172" s="33"/>
      <c r="N172" s="33"/>
      <c r="O172" s="123" t="n">
        <f aca="false">N172-M172</f>
        <v>0</v>
      </c>
      <c r="P172" s="34"/>
      <c r="Q172" s="34"/>
      <c r="R172" s="124" t="n">
        <f aca="false">Q172-P172</f>
        <v>0</v>
      </c>
    </row>
    <row collapsed="false" customFormat="false" customHeight="false" hidden="false" ht="14.25" outlineLevel="0" r="173">
      <c r="A173" s="50"/>
      <c r="B173" s="50"/>
      <c r="C173" s="122" t="str">
        <f aca="false">IFERROR(VLOOKUP($A173,Cadastro!$A$3:$F$11,2,0),"-")</f>
        <v>-</v>
      </c>
      <c r="D173" s="25" t="n">
        <f aca="false">IFERROR(VLOOKUP($A173,Cadastro!$A$3:$F$11,3,0),"-")</f>
        <v>0</v>
      </c>
      <c r="E173" s="25" t="n">
        <f aca="false">IFERROR(VLOOKUP($A173,Cadastro!$A$3:$F$11,4,0),"-")</f>
        <v>0</v>
      </c>
      <c r="F173" s="26" t="n">
        <f aca="false">IFERROR(VLOOKUP($A173,Cadastro!$A$3:$F$11,5,0),"-")</f>
        <v>0</v>
      </c>
      <c r="G173" s="27"/>
      <c r="H173" s="45"/>
      <c r="I173" s="48"/>
      <c r="J173" s="30"/>
      <c r="K173" s="23"/>
      <c r="L173" s="32"/>
      <c r="M173" s="33"/>
      <c r="N173" s="33"/>
      <c r="O173" s="123" t="n">
        <f aca="false">N173-M173</f>
        <v>0</v>
      </c>
      <c r="P173" s="34"/>
      <c r="Q173" s="34"/>
      <c r="R173" s="124" t="n">
        <f aca="false">Q173-P173</f>
        <v>0</v>
      </c>
    </row>
    <row collapsed="false" customFormat="false" customHeight="true" hidden="false" ht="4.5" outlineLevel="0" r="174">
      <c r="A174" s="125"/>
      <c r="B174" s="125"/>
      <c r="C174" s="125"/>
      <c r="D174" s="52"/>
      <c r="E174" s="52"/>
      <c r="F174" s="53"/>
      <c r="G174" s="125"/>
      <c r="H174" s="125"/>
      <c r="I174" s="125"/>
      <c r="J174" s="125"/>
      <c r="K174" s="125"/>
      <c r="L174" s="126"/>
      <c r="M174" s="125"/>
      <c r="N174" s="125"/>
      <c r="O174" s="127"/>
      <c r="P174" s="125"/>
      <c r="Q174" s="125"/>
      <c r="R174" s="127"/>
    </row>
    <row collapsed="false" customFormat="false" customHeight="false" hidden="false" ht="14.25" outlineLevel="0" r="175">
      <c r="A175" s="128" t="str">
        <f aca="false">CONCATENATE(COUNTIF(A4:A173,C175)," Equipamentos")</f>
        <v>0 Equipamentos</v>
      </c>
      <c r="B175" s="128"/>
      <c r="C175" s="128" t="s">
        <v>8</v>
      </c>
      <c r="D175" s="57" t="n">
        <f aca="false">IF(SUMIF($A$4:$A$173,$C175,D$4:D$173)=0,"Ilimitada",SUMIF($A$4:$A$173,$C175,D$4:D$173))</f>
        <v>0</v>
      </c>
      <c r="E175" s="57" t="n">
        <f aca="false">IF(SUMIF($A$4:$A$173,$C175,E$4:E$173)=0,"-",SUMIF($A$4:$A$173,$C175,E$4:E$173))</f>
        <v>0</v>
      </c>
      <c r="F175" s="58" t="n">
        <f aca="false">SUMIF($A$4:$A$173,$C175,F$4:F$173)</f>
        <v>0</v>
      </c>
      <c r="G175" s="129" t="str">
        <f aca="false">IFERROR(VLOOKUP($C175,Cadastro!$A$3:$D$11,2,1),"-")</f>
        <v>Monocromática</v>
      </c>
      <c r="H175" s="130"/>
      <c r="I175" s="130"/>
      <c r="J175" s="130"/>
      <c r="K175" s="130"/>
      <c r="L175" s="131"/>
      <c r="M175" s="130"/>
      <c r="N175" s="130"/>
      <c r="O175" s="62" t="n">
        <f aca="false">IF(SUMIF($A$4:$A$173,$C175,O$4:O$173)=0,"-",SUMIF($A$4:$A$173,$C175,O$4:O$173))</f>
        <v>0</v>
      </c>
      <c r="P175" s="130"/>
      <c r="Q175" s="130"/>
      <c r="R175" s="63" t="n">
        <f aca="false">IF(SUMIF($A$4:$A$173,$C175,R$4:R$173)=0,"-",SUMIF($A$4:$A$173,$C175,R$4:R$173))</f>
        <v>0</v>
      </c>
    </row>
    <row collapsed="false" customFormat="false" customHeight="false" hidden="false" ht="14.25" outlineLevel="0" r="176">
      <c r="A176" s="128" t="str">
        <f aca="false">CONCATENATE(COUNTIF(A5:A174,C176)," Equipamentos")</f>
        <v>0 Equipamentos</v>
      </c>
      <c r="B176" s="128"/>
      <c r="C176" s="128" t="s">
        <v>14</v>
      </c>
      <c r="D176" s="57" t="n">
        <f aca="false">IF(SUMIF($A$4:$A$173,$C176,D$4:D$173)=0,"Ilimitada",SUMIF($A$4:$A$173,$C176,D$4:D$173))</f>
        <v>0</v>
      </c>
      <c r="E176" s="57" t="n">
        <f aca="false">IF(SUMIF($A$4:$A$173,$C176,E$4:E$173)=0,"-",SUMIF($A$4:$A$173,$C176,E$4:E$173))</f>
        <v>0</v>
      </c>
      <c r="F176" s="58" t="n">
        <f aca="false">SUMIF($A$4:$A$173,$C176,F$4:F$173)</f>
        <v>0</v>
      </c>
      <c r="G176" s="129" t="str">
        <f aca="false">IFERROR(VLOOKUP($C176,Cadastro!$A$3:$D$11,2,1),"-")</f>
        <v>Monocromática</v>
      </c>
      <c r="H176" s="130"/>
      <c r="I176" s="130"/>
      <c r="J176" s="130"/>
      <c r="K176" s="130"/>
      <c r="L176" s="131"/>
      <c r="M176" s="130"/>
      <c r="N176" s="130"/>
      <c r="O176" s="62" t="n">
        <f aca="false">IF(SUMIF($A$4:$A$173,$C176,O$4:O$173)=0,"-",SUMIF($A$4:$A$173,$C176,O$4:O$173))</f>
        <v>0</v>
      </c>
      <c r="P176" s="130"/>
      <c r="Q176" s="130"/>
      <c r="R176" s="63" t="n">
        <f aca="false">IF(SUMIF($A$4:$A$173,$C176,R$4:R$173)=0,"-",SUMIF($A$4:$A$173,$C176,R$4:R$173))</f>
        <v>0</v>
      </c>
    </row>
    <row collapsed="false" customFormat="false" customHeight="false" hidden="false" ht="14.25" outlineLevel="0" r="177">
      <c r="A177" s="128" t="str">
        <f aca="false">CONCATENATE(COUNTIF(A6:A175,C177)," Equipamentos")</f>
        <v>0 Equipamentos</v>
      </c>
      <c r="B177" s="128"/>
      <c r="C177" s="128" t="s">
        <v>18</v>
      </c>
      <c r="D177" s="57" t="n">
        <f aca="false">IF(SUMIF($A$4:$A$173,$C177,D$4:D$173)=0,"Ilimitada",SUMIF($A$4:$A$173,$C177,D$4:D$173))</f>
        <v>0</v>
      </c>
      <c r="E177" s="57" t="n">
        <f aca="false">IF(SUMIF($A$4:$A$173,$C177,E$4:E$173)=0,"-",SUMIF($A$4:$A$173,$C177,E$4:E$173))</f>
        <v>0</v>
      </c>
      <c r="F177" s="58" t="n">
        <f aca="false">SUMIF($A$4:$A$173,$C177,F$4:F$173)</f>
        <v>0</v>
      </c>
      <c r="G177" s="129" t="str">
        <f aca="false">IFERROR(VLOOKUP($C177,Cadastro!$A$3:$D$11,2,1),"-")</f>
        <v>Monocromática</v>
      </c>
      <c r="H177" s="130"/>
      <c r="I177" s="130"/>
      <c r="J177" s="130"/>
      <c r="K177" s="130"/>
      <c r="L177" s="131"/>
      <c r="M177" s="130"/>
      <c r="N177" s="130"/>
      <c r="O177" s="62" t="n">
        <f aca="false">IF(SUMIF($A$4:$A$173,$C177,O$4:O$173)=0,"-",SUMIF($A$4:$A$173,$C177,O$4:O$173))</f>
        <v>0</v>
      </c>
      <c r="P177" s="130"/>
      <c r="Q177" s="130"/>
      <c r="R177" s="63" t="n">
        <f aca="false">IF(SUMIF($A$4:$A$173,$C177,R$4:R$173)=0,"-",SUMIF($A$4:$A$173,$C177,R$4:R$173))</f>
        <v>0</v>
      </c>
    </row>
    <row collapsed="false" customFormat="false" customHeight="false" hidden="false" ht="14.25" outlineLevel="0" r="178">
      <c r="A178" s="128" t="str">
        <f aca="false">CONCATENATE(COUNTIF(A7:A176,C178)," Equipamentos")</f>
        <v>0 Equipamentos</v>
      </c>
      <c r="B178" s="128"/>
      <c r="C178" s="128" t="s">
        <v>20</v>
      </c>
      <c r="D178" s="57" t="n">
        <f aca="false">IF(SUMIF($A$4:$A$173,$C178,D$4:D$173)=0,"Ilimitada",SUMIF($A$4:$A$173,$C178,D$4:D$173))</f>
        <v>0</v>
      </c>
      <c r="E178" s="57" t="n">
        <f aca="false">IF(SUMIF($A$4:$A$173,$C178,E$4:E$173)=0,"Ilimitada",SUMIF($A$4:$A$173,$C178,E$4:E$173))</f>
        <v>0</v>
      </c>
      <c r="F178" s="58" t="n">
        <f aca="false">SUMIF($A$4:$A$173,$C178,F$4:F$173)</f>
        <v>0</v>
      </c>
      <c r="G178" s="129" t="str">
        <f aca="false">IFERROR(VLOOKUP($C178,Cadastro!$A$3:$D$11,2,1),"-")</f>
        <v>Hibrida</v>
      </c>
      <c r="H178" s="130"/>
      <c r="I178" s="130"/>
      <c r="J178" s="130"/>
      <c r="K178" s="130"/>
      <c r="L178" s="131"/>
      <c r="M178" s="130"/>
      <c r="N178" s="130"/>
      <c r="O178" s="62" t="n">
        <f aca="false">IF(SUMIF($A$4:$A$173,$C178,O$4:O$173)=0,"-",SUMIF($A$4:$A$173,$C178,O$4:O$173))</f>
        <v>0</v>
      </c>
      <c r="P178" s="130"/>
      <c r="Q178" s="130"/>
      <c r="R178" s="63" t="n">
        <f aca="false">IF(SUMIF($A$4:$A$173,$C178,R$4:R$173)=0,"-",SUMIF($A$4:$A$173,$C178,R$4:R$173))</f>
        <v>0</v>
      </c>
    </row>
    <row collapsed="false" customFormat="false" customHeight="false" hidden="false" ht="14.25" outlineLevel="0" r="179">
      <c r="A179" s="128" t="str">
        <f aca="false">CONCATENATE(COUNTIF(A7:A176,C179)," Equipamentos")</f>
        <v>0 Equipamentos</v>
      </c>
      <c r="B179" s="128"/>
      <c r="C179" s="128" t="s">
        <v>23</v>
      </c>
      <c r="D179" s="57" t="n">
        <f aca="false">IF(SUMIF($A$4:$A$173,$C179,D$4:D$173)=0,"Ilimitada",SUMIF($A$4:$A$173,$C179,D$4:D$173))</f>
        <v>0</v>
      </c>
      <c r="E179" s="57" t="n">
        <f aca="false">IF(SUMIF($A$4:$A$173,$C179,E$4:E$173)=0,"Ilimitada",SUMIF($A$4:$A$173,$C179,E$4:E$173))</f>
        <v>0</v>
      </c>
      <c r="F179" s="58" t="n">
        <f aca="false">SUMIF($A$4:$A$173,$C179,F$4:F$173)</f>
        <v>0</v>
      </c>
      <c r="G179" s="129" t="str">
        <f aca="false">IFERROR(VLOOKUP($C179,Cadastro!$A$3:$D$11,2,1),"-")</f>
        <v>Scanner</v>
      </c>
      <c r="H179" s="130"/>
      <c r="I179" s="130"/>
      <c r="J179" s="130"/>
      <c r="K179" s="130"/>
      <c r="L179" s="131"/>
      <c r="M179" s="130"/>
      <c r="N179" s="130"/>
      <c r="O179" s="62" t="n">
        <f aca="false">IF(SUMIF($A$4:$A$173,$C179,O$4:O$173)=0,"-",SUMIF($A$4:$A$173,$C179,O$4:O$173))</f>
        <v>0</v>
      </c>
      <c r="P179" s="130"/>
      <c r="Q179" s="130"/>
      <c r="R179" s="63" t="n">
        <f aca="false">IF(SUMIF($A$4:$A$173,$C179,R$4:R$173)=0,"-",SUMIF($A$4:$A$173,$C179,R$4:R$173))</f>
        <v>0</v>
      </c>
    </row>
    <row collapsed="false" customFormat="false" customHeight="true" hidden="false" ht="3.75" outlineLevel="0" r="180">
      <c r="A180" s="132"/>
      <c r="B180" s="132"/>
      <c r="C180" s="132"/>
      <c r="D180" s="68"/>
      <c r="E180" s="68"/>
      <c r="F180" s="69"/>
      <c r="G180" s="133"/>
      <c r="H180" s="134"/>
      <c r="I180" s="134"/>
      <c r="J180" s="134"/>
      <c r="K180" s="134"/>
      <c r="L180" s="135"/>
      <c r="M180" s="134"/>
      <c r="N180" s="134"/>
      <c r="O180" s="132"/>
      <c r="P180" s="134"/>
      <c r="Q180" s="134"/>
      <c r="R180" s="132"/>
    </row>
    <row collapsed="false" customFormat="false" customHeight="false" hidden="false" ht="14.25" outlineLevel="0" r="181">
      <c r="A181" s="136" t="s">
        <v>53</v>
      </c>
      <c r="B181" s="136"/>
      <c r="C181" s="136"/>
      <c r="D181" s="74" t="n">
        <f aca="false">SUBTOTAL(9,D4:D173)</f>
        <v>0</v>
      </c>
      <c r="E181" s="74" t="n">
        <f aca="false">SUBTOTAL(9,E4:E173)</f>
        <v>0</v>
      </c>
      <c r="F181" s="75" t="n">
        <f aca="false">SUBTOTAL(9,F4:F173)</f>
        <v>0</v>
      </c>
      <c r="G181" s="130"/>
      <c r="H181" s="130"/>
      <c r="I181" s="130"/>
      <c r="J181" s="130"/>
      <c r="K181" s="130"/>
      <c r="L181" s="131"/>
      <c r="M181" s="130"/>
      <c r="N181" s="130"/>
      <c r="O181" s="76" t="n">
        <f aca="false">D181</f>
        <v>0</v>
      </c>
      <c r="P181" s="130"/>
      <c r="Q181" s="130"/>
      <c r="R181" s="63" t="n">
        <f aca="false">E181</f>
        <v>0</v>
      </c>
    </row>
    <row collapsed="false" customFormat="false" customHeight="false" hidden="false" ht="14.25" outlineLevel="0" r="182">
      <c r="A182" s="136" t="s">
        <v>54</v>
      </c>
      <c r="B182" s="136"/>
      <c r="C182" s="136"/>
      <c r="D182" s="130"/>
      <c r="E182" s="130"/>
      <c r="F182" s="130"/>
      <c r="G182" s="130"/>
      <c r="H182" s="130"/>
      <c r="I182" s="130"/>
      <c r="J182" s="130"/>
      <c r="K182" s="130"/>
      <c r="L182" s="131"/>
      <c r="M182" s="130"/>
      <c r="N182" s="130"/>
      <c r="O182" s="78" t="n">
        <f aca="false">Cadastro!I3</f>
        <v>0.09</v>
      </c>
      <c r="P182" s="130"/>
      <c r="Q182" s="130"/>
      <c r="R182" s="79" t="n">
        <f aca="false">Cadastro!I4</f>
        <v>0.99</v>
      </c>
    </row>
    <row collapsed="false" customFormat="false" customHeight="false" hidden="false" ht="14.25" outlineLevel="0" r="183">
      <c r="A183" s="136" t="s">
        <v>55</v>
      </c>
      <c r="B183" s="136"/>
      <c r="C183" s="136"/>
      <c r="D183" s="130"/>
      <c r="E183" s="130"/>
      <c r="F183" s="130"/>
      <c r="G183" s="130"/>
      <c r="H183" s="130"/>
      <c r="I183" s="130"/>
      <c r="J183" s="130"/>
      <c r="K183" s="130"/>
      <c r="L183" s="131"/>
      <c r="M183" s="130"/>
      <c r="N183" s="130"/>
      <c r="O183" s="80" t="n">
        <f aca="false">SUBTOTAL(9,O4:O173)</f>
        <v>0</v>
      </c>
      <c r="P183" s="81"/>
      <c r="Q183" s="81"/>
      <c r="R183" s="82" t="n">
        <f aca="false">SUBTOTAL(9,R4:R173)</f>
        <v>0</v>
      </c>
    </row>
    <row collapsed="false" customFormat="false" customHeight="false" hidden="false" ht="14.25" outlineLevel="0" r="184">
      <c r="A184" s="136" t="s">
        <v>56</v>
      </c>
      <c r="B184" s="136"/>
      <c r="C184" s="136"/>
      <c r="D184" s="130"/>
      <c r="E184" s="130"/>
      <c r="F184" s="130"/>
      <c r="G184" s="130"/>
      <c r="H184" s="130"/>
      <c r="I184" s="130"/>
      <c r="J184" s="130"/>
      <c r="K184" s="130"/>
      <c r="L184" s="131"/>
      <c r="M184" s="130"/>
      <c r="N184" s="130"/>
      <c r="O184" s="80" t="n">
        <f aca="false">O181-O183</f>
        <v>0</v>
      </c>
      <c r="P184" s="81"/>
      <c r="Q184" s="81"/>
      <c r="R184" s="82" t="n">
        <f aca="false">R181-R183</f>
        <v>0</v>
      </c>
    </row>
    <row collapsed="false" customFormat="false" customHeight="false" hidden="false" ht="14.25" outlineLevel="0" r="185">
      <c r="A185" s="137" t="s">
        <v>57</v>
      </c>
      <c r="B185" s="137"/>
      <c r="C185" s="137"/>
      <c r="D185" s="130"/>
      <c r="E185" s="130"/>
      <c r="F185" s="130"/>
      <c r="G185" s="130"/>
      <c r="H185" s="130"/>
      <c r="I185" s="130"/>
      <c r="J185" s="130"/>
      <c r="K185" s="130"/>
      <c r="L185" s="131"/>
      <c r="M185" s="130"/>
      <c r="N185" s="130"/>
      <c r="O185" s="78" t="n">
        <f aca="false">O184*O182</f>
        <v>0</v>
      </c>
      <c r="P185" s="81"/>
      <c r="Q185" s="81"/>
      <c r="R185" s="79" t="n">
        <f aca="false">R184*R182</f>
        <v>0</v>
      </c>
    </row>
    <row collapsed="false" customFormat="false" customHeight="false" hidden="false" ht="15" outlineLevel="0" r="188">
      <c r="A188" s="138"/>
      <c r="B188" s="138"/>
      <c r="C188" s="138"/>
      <c r="D188" s="85"/>
      <c r="E188" s="85"/>
      <c r="F188" s="86"/>
    </row>
    <row collapsed="false" customFormat="true" customHeight="false" hidden="false" ht="30" outlineLevel="0" r="189" s="143">
      <c r="A189" s="139" t="s">
        <v>58</v>
      </c>
      <c r="B189" s="140" t="s">
        <v>2</v>
      </c>
      <c r="C189" s="140" t="s">
        <v>59</v>
      </c>
      <c r="D189" s="141" t="s">
        <v>60</v>
      </c>
      <c r="E189" s="140" t="s">
        <v>61</v>
      </c>
      <c r="F189" s="140" t="s">
        <v>62</v>
      </c>
      <c r="G189" s="140" t="s">
        <v>3</v>
      </c>
      <c r="H189" s="140" t="s">
        <v>63</v>
      </c>
      <c r="I189" s="141" t="s">
        <v>60</v>
      </c>
      <c r="J189" s="140" t="s">
        <v>61</v>
      </c>
      <c r="K189" s="140" t="s">
        <v>64</v>
      </c>
      <c r="L189" s="142" t="s">
        <v>65</v>
      </c>
    </row>
    <row collapsed="false" customFormat="false" customHeight="false" hidden="false" ht="14.25" outlineLevel="0" r="190">
      <c r="A190" s="144" t="s">
        <v>12</v>
      </c>
      <c r="B190" s="155" t="n">
        <f aca="false">SOMASE($J$4:$J$173;$A190;$D$4:$D$173)</f>
        <v>0</v>
      </c>
      <c r="C190" s="155" t="n">
        <f aca="false">SOMASE($J$4:$J$173;$A190;$O$4:$O$173)</f>
        <v>0</v>
      </c>
      <c r="D190" s="104" t="n">
        <f aca="false">IF(C190-B190&lt;0,0,C190-B190)</f>
        <v>0</v>
      </c>
      <c r="E190" s="95" t="n">
        <f aca="false">IFERROR(D190/SUM(D$190:D$199),0)</f>
        <v>0</v>
      </c>
      <c r="F190" s="96" t="n">
        <f aca="false">E190*$O$184*$O$182*-1</f>
        <v>0</v>
      </c>
      <c r="G190" s="155" t="n">
        <f aca="false">SOMASE($J$4:$J$173;$A190;$E$4:$E$173)</f>
        <v>0</v>
      </c>
      <c r="H190" s="155" t="n">
        <f aca="false">SOMASE($J$4:$J$173;$A190;$R$4:$R$173)</f>
        <v>0</v>
      </c>
      <c r="I190" s="104" t="n">
        <f aca="false">IF(H190-G190&lt;0,0,H190-G190)</f>
        <v>0</v>
      </c>
      <c r="J190" s="95" t="n">
        <f aca="false">IFERROR(I190/SUM(I$190:I$199),0)</f>
        <v>0</v>
      </c>
      <c r="K190" s="96" t="n">
        <f aca="false">J190*$R$184*$R$182*-1</f>
        <v>0</v>
      </c>
      <c r="L190" s="145" t="n">
        <f aca="false">K190+F190</f>
        <v>0</v>
      </c>
    </row>
    <row collapsed="false" customFormat="false" customHeight="false" hidden="false" ht="14.25" outlineLevel="0" r="191">
      <c r="A191" s="144" t="s">
        <v>16</v>
      </c>
      <c r="B191" s="155" t="n">
        <f aca="false">SOMASE($J$4:$J$173;$A191;$D$4:$D$173)</f>
        <v>0</v>
      </c>
      <c r="C191" s="155" t="n">
        <f aca="false">SOMASE($J$4:$J$173;$A191;$O$4:$O$173)</f>
        <v>0</v>
      </c>
      <c r="D191" s="104" t="n">
        <f aca="false">SE(C191-B191&lt;0;0;C191-B191)</f>
        <v>0</v>
      </c>
      <c r="E191" s="95" t="n">
        <f aca="false">SEERRO(D191/SOMA(D$190:D$199);0)</f>
        <v>0</v>
      </c>
      <c r="F191" s="96" t="n">
        <f aca="false">E191*$O$184*$O$182*-1</f>
        <v>-0</v>
      </c>
      <c r="G191" s="155" t="n">
        <f aca="false">SOMASE($J$4:$J$173;$A191;$E$4:$E$173)</f>
        <v>0</v>
      </c>
      <c r="H191" s="155" t="n">
        <f aca="false">SOMASE($J$4:$J$173;$A191;$R$4:$R$173)</f>
        <v>0</v>
      </c>
      <c r="I191" s="104" t="n">
        <f aca="false">SE(H191-G191&lt;0;0;H191-G191)</f>
        <v>0</v>
      </c>
      <c r="J191" s="95" t="n">
        <f aca="false">SEERRO(I191/SOMA(I$190:I$199);0)</f>
        <v>0</v>
      </c>
      <c r="K191" s="96" t="n">
        <f aca="false">J191*$R$184*$R$182*-1</f>
        <v>-0</v>
      </c>
      <c r="L191" s="145" t="n">
        <f aca="false">K191+F191</f>
        <v>-0</v>
      </c>
    </row>
    <row collapsed="false" customFormat="false" customHeight="false" hidden="false" ht="14.25" outlineLevel="0" r="192">
      <c r="A192" s="144" t="s">
        <v>19</v>
      </c>
      <c r="B192" s="155" t="n">
        <f aca="false">SOMASE($J$4:$J$173;$A192;$D$4:$D$173)</f>
        <v>0</v>
      </c>
      <c r="C192" s="155" t="n">
        <f aca="false">SOMASE($J$4:$J$173;$A192;$O$4:$O$173)</f>
        <v>0</v>
      </c>
      <c r="D192" s="104" t="n">
        <f aca="false">SE(C192-B192&lt;0;0;C192-B192)</f>
        <v>0</v>
      </c>
      <c r="E192" s="95" t="n">
        <f aca="false">SEERRO(D192/SOMA(D$190:D$199);0)</f>
        <v>0</v>
      </c>
      <c r="F192" s="96" t="n">
        <f aca="false">E192*$O$184*$O$182*-1</f>
        <v>-0</v>
      </c>
      <c r="G192" s="155" t="n">
        <f aca="false">SOMASE($J$4:$J$173;$A192;$E$4:$E$173)</f>
        <v>0</v>
      </c>
      <c r="H192" s="155" t="n">
        <f aca="false">SOMASE($J$4:$J$173;$A192;$R$4:$R$173)</f>
        <v>0</v>
      </c>
      <c r="I192" s="104" t="n">
        <f aca="false">SE(H192-G192&lt;0;0;H192-G192)</f>
        <v>0</v>
      </c>
      <c r="J192" s="95" t="n">
        <f aca="false">SEERRO(I192/SOMA(I$190:I$199);0)</f>
        <v>0</v>
      </c>
      <c r="K192" s="96" t="n">
        <f aca="false">J192*$R$184*$R$182*-1</f>
        <v>-0</v>
      </c>
      <c r="L192" s="145" t="n">
        <f aca="false">K192+F192</f>
        <v>-0</v>
      </c>
    </row>
    <row collapsed="false" customFormat="false" customHeight="false" hidden="false" ht="14.25" outlineLevel="0" r="193">
      <c r="A193" s="144" t="s">
        <v>22</v>
      </c>
      <c r="B193" s="155" t="n">
        <f aca="false">SOMASE($J$4:$J$173;$A193;$D$4:$D$173)</f>
        <v>0</v>
      </c>
      <c r="C193" s="155" t="n">
        <f aca="false">SOMASE($J$4:$J$173;$A193;$O$4:$O$173)</f>
        <v>0</v>
      </c>
      <c r="D193" s="104" t="n">
        <f aca="false">SE(C193-B193&lt;0;0;C193-B193)</f>
        <v>0</v>
      </c>
      <c r="E193" s="95" t="n">
        <f aca="false">SEERRO(D193/SOMA(D$190:D$199);0)</f>
        <v>0</v>
      </c>
      <c r="F193" s="96" t="n">
        <f aca="false">E193*$O$184*$O$182*-1</f>
        <v>-0</v>
      </c>
      <c r="G193" s="155" t="n">
        <f aca="false">SOMASE($J$4:$J$173;$A193;$E$4:$E$173)</f>
        <v>0</v>
      </c>
      <c r="H193" s="155" t="n">
        <f aca="false">SOMASE($J$4:$J$173;$A193;$R$4:$R$173)</f>
        <v>0</v>
      </c>
      <c r="I193" s="104" t="n">
        <f aca="false">SE(H193-G193&lt;0;0;H193-G193)</f>
        <v>0</v>
      </c>
      <c r="J193" s="95" t="n">
        <f aca="false">SEERRO(I193/SOMA(I$190:I$199);0)</f>
        <v>0</v>
      </c>
      <c r="K193" s="96" t="n">
        <f aca="false">J193*$R$184*$R$182*-1</f>
        <v>-0</v>
      </c>
      <c r="L193" s="145" t="n">
        <f aca="false">K193+F193</f>
        <v>-0</v>
      </c>
    </row>
    <row collapsed="false" customFormat="false" customHeight="false" hidden="false" ht="14.25" outlineLevel="0" r="194">
      <c r="A194" s="144" t="s">
        <v>26</v>
      </c>
      <c r="B194" s="155" t="n">
        <f aca="false">SOMASE($J$4:$J$173;$A194;$D$4:$D$173)</f>
        <v>0</v>
      </c>
      <c r="C194" s="155" t="n">
        <f aca="false">SOMASE($J$4:$J$173;$A194;$O$4:$O$173)</f>
        <v>0</v>
      </c>
      <c r="D194" s="104" t="n">
        <f aca="false">SE(C194-B194&lt;0;0;C194-B194)</f>
        <v>0</v>
      </c>
      <c r="E194" s="95" t="n">
        <f aca="false">SEERRO(D194/SOMA(D$190:D$199);0)</f>
        <v>0</v>
      </c>
      <c r="F194" s="96" t="n">
        <f aca="false">E194*$O$184*$O$182*-1</f>
        <v>-0</v>
      </c>
      <c r="G194" s="155" t="n">
        <f aca="false">SOMASE($J$4:$J$173;$A194;$E$4:$E$173)</f>
        <v>0</v>
      </c>
      <c r="H194" s="155" t="n">
        <f aca="false">SOMASE($J$4:$J$173;$A194;$R$4:$R$173)</f>
        <v>0</v>
      </c>
      <c r="I194" s="104" t="n">
        <f aca="false">SE(H194-G194&lt;0;0;H194-G194)</f>
        <v>0</v>
      </c>
      <c r="J194" s="95" t="n">
        <f aca="false">SEERRO(I194/SOMA(I$190:I$199);0)</f>
        <v>0</v>
      </c>
      <c r="K194" s="96" t="n">
        <f aca="false">J194*$R$184*$R$182*-1</f>
        <v>-0</v>
      </c>
      <c r="L194" s="145" t="n">
        <f aca="false">K194+F194</f>
        <v>-0</v>
      </c>
      <c r="M194" s="146"/>
      <c r="P194" s="146"/>
    </row>
    <row collapsed="false" customFormat="false" customHeight="false" hidden="false" ht="14.25" outlineLevel="0" r="195">
      <c r="A195" s="144" t="s">
        <v>28</v>
      </c>
      <c r="B195" s="155" t="n">
        <f aca="false">SOMASE($J$4:$J$173;$A195;$D$4:$D$173)</f>
        <v>0</v>
      </c>
      <c r="C195" s="155" t="n">
        <f aca="false">SOMASE($J$4:$J$173;$A195;$O$4:$O$173)</f>
        <v>0</v>
      </c>
      <c r="D195" s="104" t="n">
        <f aca="false">SE(C195-B195&lt;0;0;C195-B195)</f>
        <v>0</v>
      </c>
      <c r="E195" s="95" t="n">
        <f aca="false">SEERRO(D195/SOMA(D$190:D$199);0)</f>
        <v>0</v>
      </c>
      <c r="F195" s="96" t="n">
        <f aca="false">E195*$O$184*$O$182*-1</f>
        <v>-0</v>
      </c>
      <c r="G195" s="155" t="n">
        <f aca="false">SOMASE($J$4:$J$173;$A195;$E$4:$E$173)</f>
        <v>0</v>
      </c>
      <c r="H195" s="155" t="n">
        <f aca="false">SOMASE($J$4:$J$173;$A195;$R$4:$R$173)</f>
        <v>0</v>
      </c>
      <c r="I195" s="104" t="n">
        <f aca="false">SE(H195-G195&lt;0;0;H195-G195)</f>
        <v>0</v>
      </c>
      <c r="J195" s="95" t="n">
        <f aca="false">SEERRO(I195/SOMA(I$190:I$199);0)</f>
        <v>0</v>
      </c>
      <c r="K195" s="96" t="n">
        <f aca="false">J195*$R$184*$R$182*-1</f>
        <v>-0</v>
      </c>
      <c r="L195" s="145" t="n">
        <f aca="false">K195+F195</f>
        <v>-0</v>
      </c>
    </row>
    <row collapsed="false" customFormat="false" customHeight="false" hidden="false" ht="14.25" outlineLevel="0" r="196">
      <c r="A196" s="144" t="s">
        <v>29</v>
      </c>
      <c r="B196" s="155" t="n">
        <f aca="false">SOMASE($J$4:$J$173;$A196;$D$4:$D$173)</f>
        <v>0</v>
      </c>
      <c r="C196" s="155" t="n">
        <f aca="false">SOMASE($J$4:$J$173;$A196;$O$4:$O$173)</f>
        <v>0</v>
      </c>
      <c r="D196" s="104" t="n">
        <f aca="false">SE(C196-B196&lt;0;0;C196-B196)</f>
        <v>0</v>
      </c>
      <c r="E196" s="95" t="n">
        <f aca="false">SEERRO(D196/SOMA(D$190:D$199);0)</f>
        <v>0</v>
      </c>
      <c r="F196" s="96" t="n">
        <f aca="false">E196*$O$184*$O$182*-1</f>
        <v>-0</v>
      </c>
      <c r="G196" s="155" t="n">
        <f aca="false">SOMASE($J$4:$J$173;$A196;$E$4:$E$173)</f>
        <v>0</v>
      </c>
      <c r="H196" s="155" t="n">
        <f aca="false">SOMASE($J$4:$J$173;$A196;$R$4:$R$173)</f>
        <v>0</v>
      </c>
      <c r="I196" s="104" t="n">
        <f aca="false">SE(H196-G196&lt;0;0;H196-G196)</f>
        <v>0</v>
      </c>
      <c r="J196" s="95" t="n">
        <f aca="false">SEERRO(I196/SOMA(I$190:I$199);0)</f>
        <v>0</v>
      </c>
      <c r="K196" s="96" t="n">
        <f aca="false">J196*$R$184*$R$182*-1</f>
        <v>-0</v>
      </c>
      <c r="L196" s="145" t="n">
        <f aca="false">K196+F196</f>
        <v>-0</v>
      </c>
    </row>
    <row collapsed="false" customFormat="false" customHeight="false" hidden="false" ht="14.25" outlineLevel="0" r="197">
      <c r="A197" s="144" t="s">
        <v>30</v>
      </c>
      <c r="B197" s="155" t="n">
        <f aca="false">SOMASE($J$4:$J$173;$A197;$D$4:$D$173)</f>
        <v>0</v>
      </c>
      <c r="C197" s="155" t="n">
        <f aca="false">SOMASE($J$4:$J$173;$A197;$O$4:$O$173)</f>
        <v>0</v>
      </c>
      <c r="D197" s="104" t="n">
        <f aca="false">SE(C197-B197&lt;0;0;C197-B197)</f>
        <v>0</v>
      </c>
      <c r="E197" s="95" t="n">
        <f aca="false">SEERRO(D197/SOMA(D$190:D$199);0)</f>
        <v>0</v>
      </c>
      <c r="F197" s="96" t="n">
        <f aca="false">E197*$O$184*$O$182*-1</f>
        <v>-0</v>
      </c>
      <c r="G197" s="155" t="n">
        <f aca="false">SOMASE($J$4:$J$173;$A197;$E$4:$E$173)</f>
        <v>0</v>
      </c>
      <c r="H197" s="155" t="n">
        <f aca="false">SOMASE($J$4:$J$173;$A197;$R$4:$R$173)</f>
        <v>0</v>
      </c>
      <c r="I197" s="104" t="n">
        <f aca="false">SE(H197-G197&lt;0;0;H197-G197)</f>
        <v>0</v>
      </c>
      <c r="J197" s="95" t="n">
        <f aca="false">SEERRO(I197/SOMA(I$190:I$199);0)</f>
        <v>0</v>
      </c>
      <c r="K197" s="96" t="n">
        <f aca="false">J197*$R$184*$R$182*-1</f>
        <v>-0</v>
      </c>
      <c r="L197" s="145" t="n">
        <f aca="false">K197+F197</f>
        <v>-0</v>
      </c>
    </row>
    <row collapsed="false" customFormat="false" customHeight="false" hidden="false" ht="14.25" outlineLevel="0" r="198">
      <c r="A198" s="144" t="s">
        <v>31</v>
      </c>
      <c r="B198" s="155" t="n">
        <f aca="false">SOMASE($J$4:$J$173;$A198;$D$4:$D$173)</f>
        <v>0</v>
      </c>
      <c r="C198" s="155" t="n">
        <f aca="false">SOMASE($J$4:$J$173;$A198;$O$4:$O$173)</f>
        <v>0</v>
      </c>
      <c r="D198" s="104" t="n">
        <f aca="false">SE(C198-B198&lt;0;0;C198-B198)</f>
        <v>0</v>
      </c>
      <c r="E198" s="95" t="n">
        <f aca="false">SEERRO(D198/SOMA(D$190:D$199);0)</f>
        <v>0</v>
      </c>
      <c r="F198" s="96" t="n">
        <f aca="false">E198*$O$184*$O$182*-1</f>
        <v>-0</v>
      </c>
      <c r="G198" s="155" t="n">
        <f aca="false">SOMASE($J$4:$J$173;$A198;$E$4:$E$173)</f>
        <v>0</v>
      </c>
      <c r="H198" s="155" t="n">
        <f aca="false">SOMASE($J$4:$J$173;$A198;$R$4:$R$173)</f>
        <v>0</v>
      </c>
      <c r="I198" s="104" t="n">
        <f aca="false">SE(H198-G198&lt;0;0;H198-G198)</f>
        <v>0</v>
      </c>
      <c r="J198" s="95" t="n">
        <f aca="false">SEERRO(I198/SOMA(I$190:I$199);0)</f>
        <v>0</v>
      </c>
      <c r="K198" s="96" t="n">
        <f aca="false">J198*$R$184*$R$182*-1</f>
        <v>-0</v>
      </c>
      <c r="L198" s="145" t="n">
        <f aca="false">K198+F198</f>
        <v>-0</v>
      </c>
    </row>
    <row collapsed="false" customFormat="false" customHeight="false" hidden="false" ht="14.25" outlineLevel="0" r="199">
      <c r="A199" s="144" t="s">
        <v>32</v>
      </c>
      <c r="B199" s="155" t="n">
        <f aca="false">SOMASE($J$4:$J$173;$A199;$D$4:$D$173)</f>
        <v>0</v>
      </c>
      <c r="C199" s="155" t="n">
        <f aca="false">SOMASE($J$4:$J$173;$A199;$O$4:$O$173)</f>
        <v>0</v>
      </c>
      <c r="D199" s="104" t="n">
        <f aca="false">SE(C199-B199&lt;0;0;C199-B199)</f>
        <v>0</v>
      </c>
      <c r="E199" s="95" t="n">
        <f aca="false">SEERRO(D199/SOMA(D$190:D$199);0)</f>
        <v>0</v>
      </c>
      <c r="F199" s="96" t="n">
        <f aca="false">E199*$O$184*$O$182*-1</f>
        <v>-0</v>
      </c>
      <c r="G199" s="155" t="n">
        <f aca="false">SOMASE($J$4:$J$173;$A199;$E$4:$E$173)</f>
        <v>0</v>
      </c>
      <c r="H199" s="155" t="n">
        <f aca="false">SOMASE($J$4:$J$173;$A199;$R$4:$R$173)</f>
        <v>0</v>
      </c>
      <c r="I199" s="104" t="n">
        <f aca="false">SE(H199-G199&lt;0;0;H199-G199)</f>
        <v>0</v>
      </c>
      <c r="J199" s="95" t="n">
        <f aca="false">SEERRO(I199/SOMA(I$190:I$199);0)</f>
        <v>0</v>
      </c>
      <c r="K199" s="96" t="n">
        <f aca="false">J199*$R$184*$R$182*-1</f>
        <v>-0</v>
      </c>
      <c r="L199" s="145" t="n">
        <f aca="false">K199+F199</f>
        <v>-0</v>
      </c>
    </row>
    <row collapsed="false" customFormat="false" customHeight="false" hidden="false" ht="14.25" outlineLevel="0" r="200">
      <c r="A200" s="147"/>
    </row>
    <row collapsed="false" customFormat="true" customHeight="true" hidden="false" ht="28.5" outlineLevel="0" r="201" s="151">
      <c r="A201" s="148" t="s">
        <v>58</v>
      </c>
      <c r="B201" s="149" t="s">
        <v>8</v>
      </c>
      <c r="C201" s="149"/>
      <c r="D201" s="149" t="s">
        <v>14</v>
      </c>
      <c r="E201" s="149"/>
      <c r="F201" s="149" t="s">
        <v>18</v>
      </c>
      <c r="G201" s="149"/>
      <c r="H201" s="149" t="s">
        <v>20</v>
      </c>
      <c r="I201" s="149"/>
      <c r="J201" s="149" t="s">
        <v>23</v>
      </c>
      <c r="K201" s="149"/>
      <c r="L201" s="149" t="s">
        <v>66</v>
      </c>
      <c r="M201" s="149"/>
      <c r="N201" s="156" t="s">
        <v>67</v>
      </c>
    </row>
    <row collapsed="false" customFormat="false" customHeight="false" hidden="false" ht="14.25" outlineLevel="0" r="202">
      <c r="A202" s="148"/>
      <c r="B202" s="104" t="s">
        <v>70</v>
      </c>
      <c r="C202" s="105" t="n">
        <f aca="false">Cadastro!E3</f>
        <v>999</v>
      </c>
      <c r="D202" s="104" t="s">
        <v>70</v>
      </c>
      <c r="E202" s="105" t="n">
        <f aca="false">Cadastro!E4</f>
        <v>999</v>
      </c>
      <c r="F202" s="104" t="s">
        <v>70</v>
      </c>
      <c r="G202" s="105" t="n">
        <f aca="false">Cadastro!E5</f>
        <v>999</v>
      </c>
      <c r="H202" s="104" t="s">
        <v>70</v>
      </c>
      <c r="I202" s="105" t="n">
        <f aca="false">Cadastro!E6</f>
        <v>999</v>
      </c>
      <c r="J202" s="104" t="s">
        <v>70</v>
      </c>
      <c r="K202" s="105" t="n">
        <f aca="false">Cadastro!E7</f>
        <v>999</v>
      </c>
      <c r="L202" s="104" t="s">
        <v>70</v>
      </c>
      <c r="M202" s="105" t="n">
        <f aca="false">Cadastro!E8</f>
        <v>999</v>
      </c>
      <c r="N202" s="153"/>
    </row>
    <row collapsed="false" customFormat="false" customHeight="false" hidden="false" ht="14.25" outlineLevel="0" r="203">
      <c r="A203" s="144" t="s">
        <v>12</v>
      </c>
      <c r="B203" s="152" t="n">
        <f aca="false">CONT.SES($A$4:$A$173;B$201;$J$4:$J$173;$A203)</f>
        <v>0</v>
      </c>
      <c r="C203" s="105" t="n">
        <f aca="false">B203*C$202</f>
        <v>0</v>
      </c>
      <c r="D203" s="152" t="n">
        <f aca="false">CONT.SES($A$4:$A$173;D$201;$J$4:$J$173;$A203)</f>
        <v>0</v>
      </c>
      <c r="E203" s="105" t="n">
        <f aca="false">D203*E$202</f>
        <v>0</v>
      </c>
      <c r="F203" s="152" t="n">
        <f aca="false">CONT.SES($A$4:$A$173;F$201;$J$4:$J$173;$A203)</f>
        <v>0</v>
      </c>
      <c r="G203" s="105" t="n">
        <f aca="false">F203*G$202</f>
        <v>0</v>
      </c>
      <c r="H203" s="152" t="n">
        <f aca="false">CONT.SES($A$4:$A$173;H$201;$J$4:$J$173;$A203)</f>
        <v>0</v>
      </c>
      <c r="I203" s="105" t="n">
        <f aca="false">H203*I$202</f>
        <v>0</v>
      </c>
      <c r="J203" s="152" t="n">
        <f aca="false">CONT.SES($A$4:$A$173;J$201;$J$4:$J$173;$A203)</f>
        <v>0</v>
      </c>
      <c r="K203" s="105" t="n">
        <f aca="false">J203*K$202</f>
        <v>0</v>
      </c>
      <c r="L203" s="152" t="n">
        <f aca="false">CONT.SES($B$4:$B$173;"Sim";$J$4:$J$173;$A203)</f>
        <v>0</v>
      </c>
      <c r="M203" s="105" t="n">
        <f aca="false">L203*M$202</f>
        <v>0</v>
      </c>
      <c r="N203" s="153" t="n">
        <f aca="false">SOMA(M203;K203;I203;G203;E203;C203)</f>
        <v>0</v>
      </c>
    </row>
    <row collapsed="false" customFormat="false" customHeight="false" hidden="false" ht="14.25" outlineLevel="0" r="204">
      <c r="A204" s="144" t="s">
        <v>16</v>
      </c>
      <c r="B204" s="152" t="n">
        <f aca="false">CONT.SES($A$4:$A$173;B$201;$J$4:$J$173;$A204)</f>
        <v>0</v>
      </c>
      <c r="C204" s="105" t="n">
        <f aca="false">B204*C$202</f>
        <v>0</v>
      </c>
      <c r="D204" s="152" t="n">
        <f aca="false">CONT.SES($A$4:$A$173;D$201;$J$4:$J$173;$A204)</f>
        <v>0</v>
      </c>
      <c r="E204" s="105" t="n">
        <f aca="false">D204*E$202</f>
        <v>0</v>
      </c>
      <c r="F204" s="152" t="n">
        <f aca="false">CONT.SES($A$4:$A$173;F$201;$J$4:$J$173;$A204)</f>
        <v>0</v>
      </c>
      <c r="G204" s="105" t="n">
        <f aca="false">F204*G$202</f>
        <v>0</v>
      </c>
      <c r="H204" s="152" t="n">
        <f aca="false">CONT.SES($A$4:$A$173;H$201;$J$4:$J$173;$A204)</f>
        <v>0</v>
      </c>
      <c r="I204" s="105" t="n">
        <f aca="false">H204*I$202</f>
        <v>0</v>
      </c>
      <c r="J204" s="152" t="n">
        <f aca="false">CONT.SES($A$4:$A$173;J$201;$J$4:$J$173;$A204)</f>
        <v>0</v>
      </c>
      <c r="K204" s="105" t="n">
        <f aca="false">J204*K$202</f>
        <v>0</v>
      </c>
      <c r="L204" s="152" t="n">
        <f aca="false">CONT.SES($B$4:$B$173;"Sim";$J$4:$J$173;$A204)</f>
        <v>0</v>
      </c>
      <c r="M204" s="105" t="n">
        <f aca="false">L204*M$202</f>
        <v>0</v>
      </c>
      <c r="N204" s="153" t="n">
        <f aca="false">SOMA(M204;K204;I204;G204;E204;C204)</f>
        <v>0</v>
      </c>
    </row>
    <row collapsed="false" customFormat="false" customHeight="false" hidden="false" ht="14.25" outlineLevel="0" r="205">
      <c r="A205" s="144" t="s">
        <v>19</v>
      </c>
      <c r="B205" s="152" t="n">
        <f aca="false">CONT.SES($A$4:$A$173;B$201;$J$4:$J$173;$A205)</f>
        <v>0</v>
      </c>
      <c r="C205" s="105" t="n">
        <f aca="false">B205*C$202</f>
        <v>0</v>
      </c>
      <c r="D205" s="152" t="n">
        <f aca="false">CONT.SES($A$4:$A$173;D$201;$J$4:$J$173;$A205)</f>
        <v>0</v>
      </c>
      <c r="E205" s="105" t="n">
        <f aca="false">D205*E$202</f>
        <v>0</v>
      </c>
      <c r="F205" s="152" t="n">
        <f aca="false">CONT.SES($A$4:$A$173;F$201;$J$4:$J$173;$A205)</f>
        <v>0</v>
      </c>
      <c r="G205" s="105" t="n">
        <f aca="false">F205*G$202</f>
        <v>0</v>
      </c>
      <c r="H205" s="152" t="n">
        <f aca="false">CONT.SES($A$4:$A$173;H$201;$J$4:$J$173;$A205)</f>
        <v>0</v>
      </c>
      <c r="I205" s="105" t="n">
        <f aca="false">H205*I$202</f>
        <v>0</v>
      </c>
      <c r="J205" s="152" t="n">
        <f aca="false">CONT.SES($A$4:$A$173;J$201;$J$4:$J$173;$A205)</f>
        <v>0</v>
      </c>
      <c r="K205" s="105" t="n">
        <f aca="false">J205*K$202</f>
        <v>0</v>
      </c>
      <c r="L205" s="152" t="n">
        <f aca="false">CONT.SES($B$4:$B$173;"Sim";$J$4:$J$173;$A205)</f>
        <v>0</v>
      </c>
      <c r="M205" s="105" t="n">
        <f aca="false">L205*M$202</f>
        <v>0</v>
      </c>
      <c r="N205" s="153" t="n">
        <f aca="false">SOMA(M205;K205;I205;G205;E205;C205)</f>
        <v>0</v>
      </c>
    </row>
    <row collapsed="false" customFormat="false" customHeight="false" hidden="false" ht="14.25" outlineLevel="0" r="206">
      <c r="A206" s="144" t="s">
        <v>22</v>
      </c>
      <c r="B206" s="152" t="n">
        <f aca="false">CONT.SES($A$4:$A$173;B$201;$J$4:$J$173;$A206)</f>
        <v>0</v>
      </c>
      <c r="C206" s="105" t="n">
        <f aca="false">B206*C$202</f>
        <v>0</v>
      </c>
      <c r="D206" s="152" t="n">
        <f aca="false">CONT.SES($A$4:$A$173;D$201;$J$4:$J$173;$A206)</f>
        <v>0</v>
      </c>
      <c r="E206" s="105" t="n">
        <f aca="false">D206*E$202</f>
        <v>0</v>
      </c>
      <c r="F206" s="152" t="n">
        <f aca="false">CONT.SES($A$4:$A$173;F$201;$J$4:$J$173;$A206)</f>
        <v>0</v>
      </c>
      <c r="G206" s="105" t="n">
        <f aca="false">F206*G$202</f>
        <v>0</v>
      </c>
      <c r="H206" s="152" t="n">
        <f aca="false">CONT.SES($A$4:$A$173;H$201;$J$4:$J$173;$A206)</f>
        <v>0</v>
      </c>
      <c r="I206" s="105" t="n">
        <f aca="false">H206*I$202</f>
        <v>0</v>
      </c>
      <c r="J206" s="152" t="n">
        <f aca="false">CONT.SES($A$4:$A$173;J$201;$J$4:$J$173;$A206)</f>
        <v>0</v>
      </c>
      <c r="K206" s="105" t="n">
        <f aca="false">J206*K$202</f>
        <v>0</v>
      </c>
      <c r="L206" s="152" t="n">
        <f aca="false">CONT.SES($B$4:$B$173;"Sim";$J$4:$J$173;$A206)</f>
        <v>0</v>
      </c>
      <c r="M206" s="105" t="n">
        <f aca="false">L206*M$202</f>
        <v>0</v>
      </c>
      <c r="N206" s="153" t="n">
        <f aca="false">SOMA(M206;K206;I206;G206;E206;C206)</f>
        <v>0</v>
      </c>
    </row>
    <row collapsed="false" customFormat="false" customHeight="false" hidden="false" ht="14.25" outlineLevel="0" r="207">
      <c r="A207" s="144" t="s">
        <v>26</v>
      </c>
      <c r="B207" s="152" t="n">
        <f aca="false">CONT.SES($A$4:$A$173;B$201;$J$4:$J$173;$A207)</f>
        <v>0</v>
      </c>
      <c r="C207" s="105" t="n">
        <f aca="false">B207*C$202</f>
        <v>0</v>
      </c>
      <c r="D207" s="152" t="n">
        <f aca="false">CONT.SES($A$4:$A$173;D$201;$J$4:$J$173;$A207)</f>
        <v>0</v>
      </c>
      <c r="E207" s="105" t="n">
        <f aca="false">D207*E$202</f>
        <v>0</v>
      </c>
      <c r="F207" s="152" t="n">
        <f aca="false">CONT.SES($A$4:$A$173;F$201;$J$4:$J$173;$A207)</f>
        <v>0</v>
      </c>
      <c r="G207" s="105" t="n">
        <f aca="false">F207*G$202</f>
        <v>0</v>
      </c>
      <c r="H207" s="152" t="n">
        <f aca="false">CONT.SES($A$4:$A$173;H$201;$J$4:$J$173;$A207)</f>
        <v>0</v>
      </c>
      <c r="I207" s="105" t="n">
        <f aca="false">H207*I$202</f>
        <v>0</v>
      </c>
      <c r="J207" s="152" t="n">
        <f aca="false">CONT.SES($A$4:$A$173;J$201;$J$4:$J$173;$A207)</f>
        <v>0</v>
      </c>
      <c r="K207" s="105" t="n">
        <f aca="false">J207*K$202</f>
        <v>0</v>
      </c>
      <c r="L207" s="152" t="n">
        <f aca="false">CONT.SES($B$4:$B$173;"Sim";$J$4:$J$173;$A207)</f>
        <v>0</v>
      </c>
      <c r="M207" s="105" t="n">
        <f aca="false">L207*M$202</f>
        <v>0</v>
      </c>
      <c r="N207" s="153" t="n">
        <f aca="false">SOMA(M207;K207;I207;G207;E207;C207)</f>
        <v>0</v>
      </c>
    </row>
    <row collapsed="false" customFormat="false" customHeight="false" hidden="false" ht="14.25" outlineLevel="0" r="208">
      <c r="A208" s="144" t="s">
        <v>28</v>
      </c>
      <c r="B208" s="152" t="n">
        <f aca="false">CONT.SES($A$4:$A$173;B$201;$J$4:$J$173;$A208)</f>
        <v>0</v>
      </c>
      <c r="C208" s="105" t="n">
        <f aca="false">B208*C$202</f>
        <v>0</v>
      </c>
      <c r="D208" s="152" t="n">
        <f aca="false">CONT.SES($A$4:$A$173;D$201;$J$4:$J$173;$A208)</f>
        <v>0</v>
      </c>
      <c r="E208" s="105" t="n">
        <f aca="false">D208*E$202</f>
        <v>0</v>
      </c>
      <c r="F208" s="152" t="n">
        <f aca="false">CONT.SES($A$4:$A$173;F$201;$J$4:$J$173;$A208)</f>
        <v>0</v>
      </c>
      <c r="G208" s="105" t="n">
        <f aca="false">F208*G$202</f>
        <v>0</v>
      </c>
      <c r="H208" s="152" t="n">
        <f aca="false">CONT.SES($A$4:$A$173;H$201;$J$4:$J$173;$A208)</f>
        <v>0</v>
      </c>
      <c r="I208" s="105" t="n">
        <f aca="false">H208*I$202</f>
        <v>0</v>
      </c>
      <c r="J208" s="152" t="n">
        <f aca="false">CONT.SES($A$4:$A$173;J$201;$J$4:$J$173;$A208)</f>
        <v>0</v>
      </c>
      <c r="K208" s="105" t="n">
        <f aca="false">J208*K$202</f>
        <v>0</v>
      </c>
      <c r="L208" s="152" t="n">
        <f aca="false">CONT.SES($B$4:$B$173;"Sim";$J$4:$J$173;$A208)</f>
        <v>0</v>
      </c>
      <c r="M208" s="105" t="n">
        <f aca="false">L208*M$202</f>
        <v>0</v>
      </c>
      <c r="N208" s="153" t="n">
        <f aca="false">SOMA(M208;K208;I208;G208;E208;C208)</f>
        <v>0</v>
      </c>
    </row>
    <row collapsed="false" customFormat="false" customHeight="false" hidden="false" ht="14.25" outlineLevel="0" r="209">
      <c r="A209" s="144" t="s">
        <v>29</v>
      </c>
      <c r="B209" s="152" t="n">
        <f aca="false">CONT.SES($A$4:$A$173;B$201;$J$4:$J$173;$A209)</f>
        <v>0</v>
      </c>
      <c r="C209" s="105" t="n">
        <f aca="false">B209*C$202</f>
        <v>0</v>
      </c>
      <c r="D209" s="152" t="n">
        <f aca="false">CONT.SES($A$4:$A$173;D$201;$J$4:$J$173;$A209)</f>
        <v>0</v>
      </c>
      <c r="E209" s="105" t="n">
        <f aca="false">D209*E$202</f>
        <v>0</v>
      </c>
      <c r="F209" s="152" t="n">
        <f aca="false">CONT.SES($A$4:$A$173;F$201;$J$4:$J$173;$A209)</f>
        <v>0</v>
      </c>
      <c r="G209" s="105" t="n">
        <f aca="false">F209*G$202</f>
        <v>0</v>
      </c>
      <c r="H209" s="152" t="n">
        <f aca="false">CONT.SES($A$4:$A$173;H$201;$J$4:$J$173;$A209)</f>
        <v>0</v>
      </c>
      <c r="I209" s="105" t="n">
        <f aca="false">H209*I$202</f>
        <v>0</v>
      </c>
      <c r="J209" s="152" t="n">
        <f aca="false">CONT.SES($A$4:$A$173;J$201;$J$4:$J$173;$A209)</f>
        <v>0</v>
      </c>
      <c r="K209" s="105" t="n">
        <f aca="false">J209*K$202</f>
        <v>0</v>
      </c>
      <c r="L209" s="152" t="n">
        <f aca="false">CONT.SES($B$4:$B$173;"Sim";$J$4:$J$173;$A209)</f>
        <v>0</v>
      </c>
      <c r="M209" s="105" t="n">
        <f aca="false">L209*M$202</f>
        <v>0</v>
      </c>
      <c r="N209" s="153" t="n">
        <f aca="false">SOMA(M209;K209;I209;G209;E209;C209)</f>
        <v>0</v>
      </c>
    </row>
    <row collapsed="false" customFormat="false" customHeight="false" hidden="false" ht="14.25" outlineLevel="0" r="210">
      <c r="A210" s="144" t="s">
        <v>30</v>
      </c>
      <c r="B210" s="152" t="n">
        <f aca="false">CONT.SES($A$4:$A$173;B$201;$J$4:$J$173;$A210)</f>
        <v>0</v>
      </c>
      <c r="C210" s="105" t="n">
        <f aca="false">B210*C$202</f>
        <v>0</v>
      </c>
      <c r="D210" s="152" t="n">
        <f aca="false">CONT.SES($A$4:$A$173;D$201;$J$4:$J$173;$A210)</f>
        <v>0</v>
      </c>
      <c r="E210" s="105" t="n">
        <f aca="false">D210*E$202</f>
        <v>0</v>
      </c>
      <c r="F210" s="152" t="n">
        <f aca="false">CONT.SES($A$4:$A$173;F$201;$J$4:$J$173;$A210)</f>
        <v>0</v>
      </c>
      <c r="G210" s="105" t="n">
        <f aca="false">F210*G$202</f>
        <v>0</v>
      </c>
      <c r="H210" s="152" t="n">
        <f aca="false">CONT.SES($A$4:$A$173;H$201;$J$4:$J$173;$A210)</f>
        <v>0</v>
      </c>
      <c r="I210" s="105" t="n">
        <f aca="false">H210*I$202</f>
        <v>0</v>
      </c>
      <c r="J210" s="152" t="n">
        <f aca="false">CONT.SES($A$4:$A$173;J$201;$J$4:$J$173;$A210)</f>
        <v>0</v>
      </c>
      <c r="K210" s="105" t="n">
        <f aca="false">J210*K$202</f>
        <v>0</v>
      </c>
      <c r="L210" s="152" t="n">
        <f aca="false">CONT.SES($B$4:$B$173;"Sim";$J$4:$J$173;$A210)</f>
        <v>0</v>
      </c>
      <c r="M210" s="105" t="n">
        <f aca="false">L210*M$202</f>
        <v>0</v>
      </c>
      <c r="N210" s="153" t="n">
        <f aca="false">SOMA(M210;K210;I210;G210;E210;C210)</f>
        <v>0</v>
      </c>
    </row>
    <row collapsed="false" customFormat="false" customHeight="false" hidden="false" ht="14.25" outlineLevel="0" r="211">
      <c r="A211" s="144" t="s">
        <v>31</v>
      </c>
      <c r="B211" s="152" t="n">
        <f aca="false">CONT.SES($A$4:$A$173;B$201;$J$4:$J$173;$A211)</f>
        <v>0</v>
      </c>
      <c r="C211" s="105" t="n">
        <f aca="false">B211*C$202</f>
        <v>0</v>
      </c>
      <c r="D211" s="152" t="n">
        <f aca="false">CONT.SES($A$4:$A$173;D$201;$J$4:$J$173;$A211)</f>
        <v>0</v>
      </c>
      <c r="E211" s="105" t="n">
        <f aca="false">D211*E$202</f>
        <v>0</v>
      </c>
      <c r="F211" s="152" t="n">
        <f aca="false">CONT.SES($A$4:$A$173;F$201;$J$4:$J$173;$A211)</f>
        <v>0</v>
      </c>
      <c r="G211" s="105" t="n">
        <f aca="false">F211*G$202</f>
        <v>0</v>
      </c>
      <c r="H211" s="152" t="n">
        <f aca="false">CONT.SES($A$4:$A$173;H$201;$J$4:$J$173;$A211)</f>
        <v>0</v>
      </c>
      <c r="I211" s="105" t="n">
        <f aca="false">H211*I$202</f>
        <v>0</v>
      </c>
      <c r="J211" s="152" t="n">
        <f aca="false">CONT.SES($A$4:$A$173;J$201;$J$4:$J$173;$A211)</f>
        <v>0</v>
      </c>
      <c r="K211" s="105" t="n">
        <f aca="false">J211*K$202</f>
        <v>0</v>
      </c>
      <c r="L211" s="152" t="n">
        <f aca="false">CONT.SES($B$4:$B$173;"Sim";$J$4:$J$173;$A211)</f>
        <v>0</v>
      </c>
      <c r="M211" s="105" t="n">
        <f aca="false">L211*M$202</f>
        <v>0</v>
      </c>
      <c r="N211" s="153" t="n">
        <f aca="false">SOMA(M211;K211;I211;G211;E211;C211)</f>
        <v>0</v>
      </c>
    </row>
    <row collapsed="false" customFormat="false" customHeight="false" hidden="false" ht="14.25" outlineLevel="0" r="212">
      <c r="A212" s="144" t="s">
        <v>32</v>
      </c>
      <c r="B212" s="152" t="n">
        <f aca="false">CONT.SES($A$4:$A$173;B$201;$J$4:$J$173;$A212)</f>
        <v>0</v>
      </c>
      <c r="C212" s="105" t="n">
        <f aca="false">B212*C$202</f>
        <v>0</v>
      </c>
      <c r="D212" s="152" t="n">
        <f aca="false">CONT.SES($A$4:$A$173;D$201;$J$4:$J$173;$A212)</f>
        <v>0</v>
      </c>
      <c r="E212" s="105" t="n">
        <f aca="false">D212*E$202</f>
        <v>0</v>
      </c>
      <c r="F212" s="152" t="n">
        <f aca="false">CONT.SES($A$4:$A$173;F$201;$J$4:$J$173;$A212)</f>
        <v>0</v>
      </c>
      <c r="G212" s="105" t="n">
        <f aca="false">F212*G$202</f>
        <v>0</v>
      </c>
      <c r="H212" s="152" t="n">
        <f aca="false">CONT.SES($A$4:$A$173;H$201;$J$4:$J$173;$A212)</f>
        <v>0</v>
      </c>
      <c r="I212" s="105" t="n">
        <f aca="false">H212*I$202</f>
        <v>0</v>
      </c>
      <c r="J212" s="152" t="n">
        <f aca="false">CONT.SES($A$4:$A$173;J$201;$J$4:$J$173;$A212)</f>
        <v>0</v>
      </c>
      <c r="K212" s="105" t="n">
        <f aca="false">J212*K$202</f>
        <v>0</v>
      </c>
      <c r="L212" s="152" t="n">
        <f aca="false">CONT.SES($B$4:$B$173;"Sim";$J$4:$J$173;$A212)</f>
        <v>0</v>
      </c>
      <c r="M212" s="105" t="n">
        <f aca="false">L212*M$202</f>
        <v>0</v>
      </c>
      <c r="N212" s="153" t="n">
        <f aca="false">SOMA(M212;K212;I212;G212;E212;C212)</f>
        <v>0</v>
      </c>
    </row>
    <row collapsed="false" customFormat="false" customHeight="false" hidden="false" ht="14.25" outlineLevel="0" r="213">
      <c r="A213" s="147"/>
    </row>
    <row collapsed="false" customFormat="false" customHeight="false" hidden="false" ht="14.25" outlineLevel="0" r="214">
      <c r="A214" s="147"/>
    </row>
    <row collapsed="false" customFormat="false" customHeight="false" hidden="false" ht="14.25" outlineLevel="0" r="215">
      <c r="A215" s="147"/>
    </row>
    <row collapsed="false" customFormat="false" customHeight="true" hidden="false" ht="27" outlineLevel="0" r="216">
      <c r="A216" s="139" t="s">
        <v>58</v>
      </c>
      <c r="B216" s="154" t="str">
        <f aca="false">L189</f>
        <v>Valor Total Extra</v>
      </c>
      <c r="C216" s="154" t="str">
        <f aca="false">N201</f>
        <v>Valor Total Franquia</v>
      </c>
      <c r="D216" s="108" t="s">
        <v>69</v>
      </c>
    </row>
    <row collapsed="false" customFormat="false" customHeight="false" hidden="false" ht="14.25" outlineLevel="0" r="217">
      <c r="A217" s="144" t="s">
        <v>12</v>
      </c>
      <c r="B217" s="105" t="n">
        <f aca="false">L190</f>
        <v>0</v>
      </c>
      <c r="C217" s="105" t="n">
        <f aca="false">N202</f>
        <v>0</v>
      </c>
      <c r="D217" s="109" t="n">
        <f aca="false">C217+B217</f>
        <v>0</v>
      </c>
    </row>
    <row collapsed="false" customFormat="false" customHeight="false" hidden="false" ht="14.25" outlineLevel="0" r="218">
      <c r="A218" s="144" t="s">
        <v>16</v>
      </c>
      <c r="B218" s="105" t="n">
        <f aca="false">L191</f>
        <v>-0</v>
      </c>
      <c r="C218" s="105" t="n">
        <f aca="false">N203</f>
        <v>0</v>
      </c>
      <c r="D218" s="109" t="n">
        <f aca="false">C218+B218</f>
        <v>0</v>
      </c>
    </row>
    <row collapsed="false" customFormat="false" customHeight="false" hidden="false" ht="14.25" outlineLevel="0" r="219">
      <c r="A219" s="144" t="s">
        <v>19</v>
      </c>
      <c r="B219" s="105" t="n">
        <f aca="false">L192</f>
        <v>-0</v>
      </c>
      <c r="C219" s="105" t="n">
        <f aca="false">N204</f>
        <v>0</v>
      </c>
      <c r="D219" s="109" t="n">
        <f aca="false">C219+B219</f>
        <v>0</v>
      </c>
    </row>
    <row collapsed="false" customFormat="false" customHeight="false" hidden="false" ht="14.25" outlineLevel="0" r="220">
      <c r="A220" s="144" t="s">
        <v>22</v>
      </c>
      <c r="B220" s="105" t="n">
        <f aca="false">L193</f>
        <v>-0</v>
      </c>
      <c r="C220" s="105" t="n">
        <f aca="false">N205</f>
        <v>0</v>
      </c>
      <c r="D220" s="109" t="n">
        <f aca="false">C220+B220</f>
        <v>0</v>
      </c>
    </row>
    <row collapsed="false" customFormat="false" customHeight="false" hidden="false" ht="14.25" outlineLevel="0" r="221">
      <c r="A221" s="144" t="s">
        <v>26</v>
      </c>
      <c r="B221" s="105" t="n">
        <f aca="false">L194</f>
        <v>-0</v>
      </c>
      <c r="C221" s="105" t="n">
        <f aca="false">N206</f>
        <v>0</v>
      </c>
      <c r="D221" s="109" t="n">
        <f aca="false">C221+B221</f>
        <v>0</v>
      </c>
    </row>
    <row collapsed="false" customFormat="false" customHeight="false" hidden="false" ht="14.25" outlineLevel="0" r="222">
      <c r="A222" s="144" t="s">
        <v>28</v>
      </c>
      <c r="B222" s="105" t="n">
        <f aca="false">L195</f>
        <v>-0</v>
      </c>
      <c r="C222" s="105" t="n">
        <f aca="false">N207</f>
        <v>0</v>
      </c>
      <c r="D222" s="109" t="n">
        <f aca="false">C222+B222</f>
        <v>0</v>
      </c>
    </row>
    <row collapsed="false" customFormat="false" customHeight="false" hidden="false" ht="14.25" outlineLevel="0" r="223">
      <c r="A223" s="144" t="s">
        <v>29</v>
      </c>
      <c r="B223" s="105" t="n">
        <f aca="false">L196</f>
        <v>-0</v>
      </c>
      <c r="C223" s="105" t="n">
        <f aca="false">N208</f>
        <v>0</v>
      </c>
      <c r="D223" s="109" t="n">
        <f aca="false">C223+B223</f>
        <v>0</v>
      </c>
    </row>
    <row collapsed="false" customFormat="false" customHeight="false" hidden="false" ht="14.25" outlineLevel="0" r="224">
      <c r="A224" s="144" t="s">
        <v>30</v>
      </c>
      <c r="B224" s="105" t="n">
        <f aca="false">L197</f>
        <v>-0</v>
      </c>
      <c r="C224" s="105" t="n">
        <f aca="false">N209</f>
        <v>0</v>
      </c>
      <c r="D224" s="109" t="n">
        <f aca="false">C224+B224</f>
        <v>0</v>
      </c>
    </row>
    <row collapsed="false" customFormat="false" customHeight="false" hidden="false" ht="14.25" outlineLevel="0" r="225">
      <c r="A225" s="144" t="s">
        <v>31</v>
      </c>
      <c r="B225" s="105" t="n">
        <f aca="false">L198</f>
        <v>-0</v>
      </c>
      <c r="C225" s="105" t="n">
        <f aca="false">N210</f>
        <v>0</v>
      </c>
      <c r="D225" s="109" t="n">
        <f aca="false">C225+B225</f>
        <v>0</v>
      </c>
    </row>
    <row collapsed="false" customFormat="false" customHeight="false" hidden="false" ht="14.25" outlineLevel="0" r="226">
      <c r="A226" s="144" t="s">
        <v>32</v>
      </c>
      <c r="B226" s="105" t="n">
        <f aca="false">L199</f>
        <v>-0</v>
      </c>
      <c r="C226" s="105" t="n">
        <f aca="false">N211</f>
        <v>0</v>
      </c>
      <c r="D226" s="109" t="n">
        <f aca="false">C226+B226</f>
        <v>0</v>
      </c>
    </row>
    <row collapsed="false" customFormat="false" customHeight="false" hidden="false" ht="14.25" outlineLevel="0" r="227">
      <c r="D227" s="110"/>
    </row>
    <row collapsed="false" customFormat="false" customHeight="false" hidden="false" ht="14.25" outlineLevel="0" r="228">
      <c r="D228" s="111" t="n">
        <f aca="false">SUM(D217:D226)</f>
        <v>0</v>
      </c>
    </row>
  </sheetData>
  <mergeCells count="15">
    <mergeCell ref="M2:O2"/>
    <mergeCell ref="P2:R2"/>
    <mergeCell ref="A180:C180"/>
    <mergeCell ref="A181:C181"/>
    <mergeCell ref="A182:C182"/>
    <mergeCell ref="A183:C183"/>
    <mergeCell ref="A184:C184"/>
    <mergeCell ref="A185:C185"/>
    <mergeCell ref="A201:A202"/>
    <mergeCell ref="B201:C201"/>
    <mergeCell ref="D201:E201"/>
    <mergeCell ref="F201:G201"/>
    <mergeCell ref="H201:I201"/>
    <mergeCell ref="J201:K201"/>
    <mergeCell ref="L201:M201"/>
  </mergeCells>
  <dataValidations count="2">
    <dataValidation allowBlank="true" error="Esse equipamento não permite impressão colorida!" operator="between" showDropDown="false" showErrorMessage="true" showInputMessage="true" sqref="P4:P173" type="custom">
      <formula1>$C1="Hibrida"</formula1>
      <formula2>0</formula2>
    </dataValidation>
    <dataValidation allowBlank="true" error="Esse equipamento não permite impressão colorida!" operator="between" showDropDown="false" showErrorMessage="true" showInputMessage="true" sqref="Q4:Q173" type="custom">
      <formula1>#REF!="Hibrida"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433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2019-02-01T07:31:47Z</dcterms:created>
  <dc:creator>DIEGO CÉSAR SANTANA MENDES</dc:creator>
  <cp:lastModifiedBy>Ministerio da Economia</cp:lastModifiedBy>
  <dcterms:modified xsi:type="dcterms:W3CDTF">2019-10-09T13:28:41Z</dcterms:modified>
  <cp:revision>20</cp:revision>
</cp:coreProperties>
</file>