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drawings/drawing6.xml" ContentType="application/vnd.openxmlformats-officedocument.drawing+xml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drawings/drawing7.xml" ContentType="application/vnd.openxmlformats-officedocument.drawing+xml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 codeName="{316AF4FF-6532-DD95-964C-923D217D005E}"/>
  <workbookPr codeName="EstaPastaDeTrabalho"/>
  <mc:AlternateContent xmlns:mc="http://schemas.openxmlformats.org/markup-compatibility/2006">
    <mc:Choice Requires="x15">
      <x15ac:absPath xmlns:x15ac="http://schemas.microsoft.com/office/spreadsheetml/2010/11/ac" url="E:\Melhoria Regulatória\Calculadora de Custos\"/>
    </mc:Choice>
  </mc:AlternateContent>
  <xr:revisionPtr revIDLastSave="0" documentId="13_ncr:1_{9403891A-812D-41DF-B1D1-47904643B34C}" xr6:coauthVersionLast="45" xr6:coauthVersionMax="45" xr10:uidLastSave="{00000000-0000-0000-0000-000000000000}"/>
  <workbookProtection workbookAlgorithmName="SHA-512" workbookHashValue="ixZhUMduNOjX5jkYPGUU/kHo8AoZlxvtzWjsM13u4rXB+lNt3GaYlRkush9aB/dZcelAvU9pAalCLEoMLVG4Ng==" workbookSaltValue="rTVDiyfo1Nj6S3Ziu2vbGQ==" workbookSpinCount="100000" lockStructure="1"/>
  <bookViews>
    <workbookView xWindow="-108" yWindow="-108" windowWidth="23256" windowHeight="12576" tabRatio="664" xr2:uid="{00000000-000D-0000-FFFF-FFFF00000000}"/>
  </bookViews>
  <sheets>
    <sheet name="CalReg" sheetId="15" r:id="rId1"/>
    <sheet name="Instruções" sheetId="1" r:id="rId2"/>
    <sheet name="Resultado" sheetId="2" r:id="rId3"/>
    <sheet name="Cálculo e Premissas &gt;&gt;" sheetId="13" r:id="rId4"/>
    <sheet name="Financeiro" sheetId="10" r:id="rId5"/>
    <sheet name="Custos Financeiros Diretos" sheetId="5" r:id="rId6"/>
    <sheet name="Custos de Conformidade" sheetId="8" r:id="rId7"/>
    <sheet name="Custos - Administração Pública" sheetId="3" r:id="rId8"/>
    <sheet name="Suporte &gt;&gt;" sheetId="12" r:id="rId9"/>
    <sheet name="Metodologia" sheetId="14" r:id="rId10"/>
    <sheet name="Taxa de Desconto" sheetId="11" r:id="rId11"/>
    <sheet name="Base" sheetId="9" r:id="rId12"/>
  </sheets>
  <functionGroups builtInGroupCount="19"/>
  <definedNames>
    <definedName name="_xlnm._FilterDatabase" localSheetId="9" hidden="1">Metodologia!$B$3:$D$7</definedName>
    <definedName name="Base_CustosConf">Base!$A$1:$B$12</definedName>
    <definedName name="CustosAP_CustoGeral">'Custos - Administração Pública'!$D$30</definedName>
    <definedName name="CustosAP_CustoServ">'Custos - Administração Pública'!$D$27</definedName>
    <definedName name="CustosAP_Desc">'Custos - Administração Pública'!$D$8</definedName>
    <definedName name="CustosAP_Freq">'Custos - Administração Pública'!$D$19</definedName>
    <definedName name="CustosAP_HorasServ">'Custos - Administração Pública'!$D$25</definedName>
    <definedName name="CustosAP_NumServ">'Custos - Administração Pública'!$D$22</definedName>
    <definedName name="CustosConf_Custo_Aqui">'Custos de Conformidade'!$D$39</definedName>
    <definedName name="CustosConf_Custo_Cidadao">'Custos de Conformidade'!$D$36</definedName>
    <definedName name="CustosConf_CustoFunc_Emp">'Custos de Conformidade'!$D$31</definedName>
    <definedName name="CustosConf_CustoH_Atraso">'Custos de Conformidade'!$D$44</definedName>
    <definedName name="CustosConf_CustosCapital">'Custos de Conformidade'!$D$47</definedName>
    <definedName name="CustosConf_Desc">'Custos de Conformidade'!$D$9</definedName>
    <definedName name="CustosConf_Freq">'Custos de Conformidade'!$D$16</definedName>
    <definedName name="CustosConf_Hora_Atraso">'Custos de Conformidade'!$D$42</definedName>
    <definedName name="CustosConf_HorasFunc_Emp">'Custos de Conformidade'!$D$29</definedName>
    <definedName name="CustosConf_OutrosCustos_Emp">'Custos de Conformidade'!$D$33</definedName>
    <definedName name="CustosConf_QtdAfetados">'Custos de Conformidade'!$D$21</definedName>
    <definedName name="CustosConf_QtdFunc_Emp">'Custos de Conformidade'!$D$25</definedName>
    <definedName name="CustosFin_Custos">'Custos Financeiros Diretos'!$D$28</definedName>
    <definedName name="CustosFin_Desc">'Custos Financeiros Diretos'!$D$8</definedName>
    <definedName name="CustosFin_Freq">'Custos Financeiros Diretos'!$D$19</definedName>
    <definedName name="CustosFin_QtdAfetados">'Custos Financeiros Diretos'!$D$25</definedName>
    <definedName name="CustosLP_Amortizacao">#REF!</definedName>
    <definedName name="CustosLP_Desc">#REF!</definedName>
    <definedName name="CustosLP_Valor">#REF!</definedName>
    <definedName name="FatorDesconto">'Taxa de Desconto'!$F$2:$F$11</definedName>
    <definedName name="HelpTextTipoCusto">'Custos de Conformidade'!$F$7</definedName>
    <definedName name="ListaCustosAdm">Base!$A$2:$A$12</definedName>
    <definedName name="ListaCustosAPF">Base!$A$31:$A$36</definedName>
    <definedName name="ListaCustosFinanceirosDiretos">Base!$A$21:$A$26</definedName>
    <definedName name="ListTipoAfetados">Base!$A$16:$A$17</definedName>
    <definedName name="PeriodoFinanceiro">Financeiro!$C$5</definedName>
    <definedName name="TaxaDesconto">Financeiro!$C$7</definedName>
    <definedName name="versao">Base!$A$41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2" l="1"/>
  <c r="C4" i="1"/>
  <c r="D5" i="15"/>
  <c r="C37" i="2" l="1"/>
  <c r="C13" i="15" l="1"/>
  <c r="G33" i="2" l="1"/>
  <c r="G15" i="2"/>
  <c r="B38" i="2" l="1"/>
  <c r="B39" i="2" s="1"/>
  <c r="B40" i="2" s="1"/>
  <c r="B41" i="2" s="1"/>
  <c r="B42" i="2" s="1"/>
  <c r="B43" i="2" s="1"/>
  <c r="B44" i="2" s="1"/>
  <c r="B45" i="2" s="1"/>
  <c r="B46" i="2" s="1"/>
  <c r="B47" i="2" s="1"/>
  <c r="D33" i="2"/>
  <c r="D16" i="2"/>
  <c r="C12" i="15"/>
  <c r="F20" i="10" l="1"/>
  <c r="G20" i="10"/>
  <c r="H20" i="10"/>
  <c r="I20" i="10"/>
  <c r="J20" i="10"/>
  <c r="K20" i="10"/>
  <c r="L20" i="10"/>
  <c r="M20" i="10"/>
  <c r="E20" i="10"/>
  <c r="D20" i="10"/>
  <c r="M18" i="10"/>
  <c r="L18" i="10"/>
  <c r="K18" i="10"/>
  <c r="J18" i="10"/>
  <c r="I18" i="10"/>
  <c r="H18" i="10"/>
  <c r="G18" i="10"/>
  <c r="F18" i="10"/>
  <c r="E18" i="10"/>
  <c r="D18" i="10"/>
  <c r="M17" i="10"/>
  <c r="L17" i="10"/>
  <c r="K17" i="10"/>
  <c r="J17" i="10"/>
  <c r="I17" i="10"/>
  <c r="H17" i="10"/>
  <c r="G17" i="10"/>
  <c r="F17" i="10"/>
  <c r="E17" i="10"/>
  <c r="D17" i="10"/>
  <c r="M14" i="10"/>
  <c r="L14" i="10"/>
  <c r="K14" i="10"/>
  <c r="J14" i="10"/>
  <c r="I14" i="10"/>
  <c r="H14" i="10"/>
  <c r="G14" i="10"/>
  <c r="F14" i="10"/>
  <c r="E14" i="10"/>
  <c r="D14" i="10"/>
  <c r="F13" i="10"/>
  <c r="G13" i="10"/>
  <c r="H13" i="10"/>
  <c r="I13" i="10"/>
  <c r="J13" i="10"/>
  <c r="K13" i="10"/>
  <c r="L13" i="10"/>
  <c r="M13" i="10"/>
  <c r="E13" i="10"/>
  <c r="D13" i="10"/>
  <c r="C4" i="11"/>
  <c r="D4" i="11" s="1"/>
  <c r="E4" i="11" s="1"/>
  <c r="F4" i="11" s="1"/>
  <c r="C5" i="11"/>
  <c r="D5" i="11" s="1"/>
  <c r="E5" i="11" s="1"/>
  <c r="F5" i="11" s="1"/>
  <c r="C6" i="11"/>
  <c r="D6" i="11" s="1"/>
  <c r="E6" i="11" s="1"/>
  <c r="F6" i="11" s="1"/>
  <c r="C7" i="11"/>
  <c r="D7" i="11" s="1"/>
  <c r="E7" i="11" s="1"/>
  <c r="F7" i="11" s="1"/>
  <c r="C8" i="11"/>
  <c r="D8" i="11" s="1"/>
  <c r="E8" i="11" s="1"/>
  <c r="F8" i="11" s="1"/>
  <c r="C9" i="11"/>
  <c r="D9" i="11" s="1"/>
  <c r="E9" i="11" s="1"/>
  <c r="F9" i="11" s="1"/>
  <c r="C10" i="11"/>
  <c r="D10" i="11" s="1"/>
  <c r="E10" i="11" s="1"/>
  <c r="F10" i="11" s="1"/>
  <c r="C11" i="11"/>
  <c r="D11" i="11" s="1"/>
  <c r="E11" i="11" s="1"/>
  <c r="F11" i="11" s="1"/>
  <c r="C12" i="11"/>
  <c r="D12" i="11" s="1"/>
  <c r="E12" i="11" s="1"/>
  <c r="F12" i="11" s="1"/>
  <c r="C13" i="11"/>
  <c r="D13" i="11" s="1"/>
  <c r="E13" i="11" s="1"/>
  <c r="F13" i="11" s="1"/>
  <c r="C14" i="11"/>
  <c r="D14" i="11" s="1"/>
  <c r="E14" i="11" s="1"/>
  <c r="F14" i="11" s="1"/>
  <c r="C15" i="11"/>
  <c r="D15" i="11" s="1"/>
  <c r="E15" i="11" s="1"/>
  <c r="F15" i="11" s="1"/>
  <c r="C16" i="11"/>
  <c r="D16" i="11" s="1"/>
  <c r="E16" i="11" s="1"/>
  <c r="F16" i="11" s="1"/>
  <c r="C17" i="11"/>
  <c r="D17" i="11" s="1"/>
  <c r="E17" i="11" s="1"/>
  <c r="F17" i="11" s="1"/>
  <c r="C18" i="11"/>
  <c r="D18" i="11" s="1"/>
  <c r="E18" i="11" s="1"/>
  <c r="F18" i="11" s="1"/>
  <c r="C19" i="11"/>
  <c r="D19" i="11" s="1"/>
  <c r="E19" i="11" s="1"/>
  <c r="F19" i="11" s="1"/>
  <c r="C20" i="11"/>
  <c r="D20" i="11" s="1"/>
  <c r="E20" i="11" s="1"/>
  <c r="F20" i="11" s="1"/>
  <c r="C21" i="11"/>
  <c r="D21" i="11" s="1"/>
  <c r="E21" i="11" s="1"/>
  <c r="F21" i="11" s="1"/>
  <c r="C3" i="11"/>
  <c r="D3" i="11" s="1"/>
  <c r="E3" i="11" s="1"/>
  <c r="F3" i="11" s="1"/>
  <c r="F2" i="11"/>
  <c r="G2" i="11" s="1"/>
  <c r="D2" i="11"/>
  <c r="A2" i="11"/>
  <c r="A3" i="11" s="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L16" i="10" l="1"/>
  <c r="E16" i="10"/>
  <c r="I16" i="10"/>
  <c r="G16" i="10"/>
  <c r="K16" i="10"/>
  <c r="M16" i="10"/>
  <c r="N20" i="10"/>
  <c r="O20" i="10" a="1"/>
  <c r="O20" i="10" s="1"/>
  <c r="J16" i="10"/>
  <c r="H16" i="10"/>
  <c r="N18" i="10"/>
  <c r="O17" i="10" a="1"/>
  <c r="O17" i="10" s="1"/>
  <c r="O18" i="10" a="1"/>
  <c r="O18" i="10" s="1"/>
  <c r="F16" i="10"/>
  <c r="D16" i="10"/>
  <c r="N17" i="10"/>
  <c r="K12" i="10"/>
  <c r="I12" i="10"/>
  <c r="L12" i="10"/>
  <c r="G12" i="10"/>
  <c r="H12" i="10"/>
  <c r="M12" i="10"/>
  <c r="J12" i="10"/>
  <c r="F12" i="10"/>
  <c r="E12" i="10"/>
  <c r="O13" i="10" a="1"/>
  <c r="O13" i="10" s="1"/>
  <c r="N13" i="10"/>
  <c r="G3" i="11"/>
  <c r="G4" i="11" s="1"/>
  <c r="G5" i="11" s="1"/>
  <c r="G6" i="11" s="1"/>
  <c r="G7" i="11" s="1"/>
  <c r="G8" i="11" s="1"/>
  <c r="G9" i="11" s="1"/>
  <c r="G10" i="11" s="1"/>
  <c r="G11" i="11" s="1"/>
  <c r="G12" i="11" s="1"/>
  <c r="G13" i="11" s="1"/>
  <c r="G14" i="11" s="1"/>
  <c r="G15" i="11" s="1"/>
  <c r="G16" i="11" s="1"/>
  <c r="G17" i="11" s="1"/>
  <c r="G18" i="11" s="1"/>
  <c r="G19" i="11" s="1"/>
  <c r="G20" i="11" s="1"/>
  <c r="G21" i="11" s="1"/>
  <c r="O14" i="10" a="1"/>
  <c r="O14" i="10" s="1"/>
  <c r="D12" i="10"/>
  <c r="N14" i="10"/>
  <c r="I23" i="10" l="1"/>
  <c r="C43" i="2" s="1"/>
  <c r="H23" i="10"/>
  <c r="C42" i="2" s="1"/>
  <c r="K23" i="10"/>
  <c r="C45" i="2" s="1"/>
  <c r="L23" i="10"/>
  <c r="C46" i="2" s="1"/>
  <c r="D23" i="10"/>
  <c r="C38" i="2" s="1"/>
  <c r="G23" i="10"/>
  <c r="C41" i="2" s="1"/>
  <c r="M23" i="10"/>
  <c r="C47" i="2" s="1"/>
  <c r="F23" i="10"/>
  <c r="C40" i="2" s="1"/>
  <c r="J23" i="10"/>
  <c r="C44" i="2" s="1"/>
  <c r="C22" i="2"/>
  <c r="E23" i="10"/>
  <c r="C39" i="2" s="1"/>
  <c r="N16" i="10"/>
  <c r="O16" i="10"/>
  <c r="C21" i="2" s="1"/>
  <c r="N12" i="10"/>
  <c r="O12" i="10"/>
  <c r="C20" i="2" s="1"/>
  <c r="D44" i="2" l="1"/>
  <c r="D47" i="2"/>
  <c r="D39" i="2"/>
  <c r="D40" i="2"/>
  <c r="D45" i="2"/>
  <c r="D41" i="2"/>
  <c r="D43" i="2"/>
  <c r="D46" i="2"/>
  <c r="D42" i="2"/>
  <c r="D38" i="2"/>
  <c r="N23" i="10"/>
  <c r="O23" i="10"/>
  <c r="C19" i="2"/>
  <c r="D19" i="2" s="1"/>
  <c r="D20" i="2" l="1"/>
  <c r="D22" i="2"/>
  <c r="D21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<sst xmlns="http://schemas.openxmlformats.org/spreadsheetml/2006/main" count="274" uniqueCount="190">
  <si>
    <t>Descrição</t>
  </si>
  <si>
    <t>Tipo Custo</t>
  </si>
  <si>
    <t>Afetado</t>
  </si>
  <si>
    <t>Empresa</t>
  </si>
  <si>
    <t>Frequência anual da atividade</t>
  </si>
  <si>
    <t>Total</t>
  </si>
  <si>
    <t>Custos Médio por hora (salário + encargos) (R$/h)</t>
  </si>
  <si>
    <t>Cidadão</t>
  </si>
  <si>
    <t>Descrição:</t>
  </si>
  <si>
    <t>Único ou Recorrente?</t>
  </si>
  <si>
    <t>Afetado:</t>
  </si>
  <si>
    <t>Notificação</t>
  </si>
  <si>
    <t>Permissão</t>
  </si>
  <si>
    <t>Compras</t>
  </si>
  <si>
    <t>Cumprimento legal</t>
  </si>
  <si>
    <t>Publicação e documentação</t>
  </si>
  <si>
    <t>Processual</t>
  </si>
  <si>
    <t>Outros</t>
  </si>
  <si>
    <t>Qualquer outro custo de compliance enfrentado pelas empresas que não se enquadre em uma das categorias acima</t>
  </si>
  <si>
    <t>Custo da mão-de-obra (R$/hora)</t>
  </si>
  <si>
    <t>(Nº funcionários x Horas Dedicadas x Nº de Interações) x Nº Empresas</t>
  </si>
  <si>
    <t>Custo de Compra (R$/compra)</t>
  </si>
  <si>
    <t>Nº de Compras por Ano x Nº Empresas</t>
  </si>
  <si>
    <t>Quantidade de Afetados:</t>
  </si>
  <si>
    <t xml:space="preserve"> </t>
  </si>
  <si>
    <t>Tipo Afetados</t>
  </si>
  <si>
    <t>Número de Funcionários por empresa que desempenharam a atividade:</t>
  </si>
  <si>
    <t>Quantidade de horas gastas  na atividade:</t>
  </si>
  <si>
    <t>Frequência anual da atividade:</t>
  </si>
  <si>
    <t>Tipo do Custo:</t>
  </si>
  <si>
    <t>Custos Cidadão:</t>
  </si>
  <si>
    <t>Documentação e Registro</t>
  </si>
  <si>
    <t>Custos de Aquisição:</t>
  </si>
  <si>
    <t>Atraso</t>
  </si>
  <si>
    <t>Horas de Atraso:</t>
  </si>
  <si>
    <t>Custo por hora do atraso:</t>
  </si>
  <si>
    <t>Único ou Recorrente</t>
  </si>
  <si>
    <t>Quantidade de Afetados</t>
  </si>
  <si>
    <t>Outros custos - Empresa</t>
  </si>
  <si>
    <t>Núm de funcionários alocados - Empresa</t>
  </si>
  <si>
    <t>Tempo gasto para atividade - Empresa(h)</t>
  </si>
  <si>
    <t>Custo Cidadão</t>
  </si>
  <si>
    <t>Custo Aquisição</t>
  </si>
  <si>
    <t>Horas de Atraso</t>
  </si>
  <si>
    <t>Custo por hora de atraso</t>
  </si>
  <si>
    <t>Custos Financeiros Diretos</t>
  </si>
  <si>
    <t>Tipo Custos Financeiros Diretos</t>
  </si>
  <si>
    <t>Taxas</t>
  </si>
  <si>
    <t>Frequência anual:</t>
  </si>
  <si>
    <t>Custo</t>
  </si>
  <si>
    <t>Custo:</t>
  </si>
  <si>
    <t>Custos de Conformidade</t>
  </si>
  <si>
    <t>Custos para a Administração Pública</t>
  </si>
  <si>
    <t>Custos Adm Pública</t>
  </si>
  <si>
    <t>Pessoal</t>
  </si>
  <si>
    <t>Aluguel de Espaço</t>
  </si>
  <si>
    <t>Investimento</t>
  </si>
  <si>
    <t>Manutenção</t>
  </si>
  <si>
    <t>Treinamento</t>
  </si>
  <si>
    <t>Número de servidores alocados:</t>
  </si>
  <si>
    <t>Núm de servidores alocados</t>
  </si>
  <si>
    <t>Tempo gasto para atividade(h)</t>
  </si>
  <si>
    <t>Período (anos):</t>
  </si>
  <si>
    <t>(máximo 10 anos)</t>
  </si>
  <si>
    <t>Taxa de Desconto:</t>
  </si>
  <si>
    <t xml:space="preserve"> (t-1)</t>
  </si>
  <si>
    <t>Taxa de Desconto (r)</t>
  </si>
  <si>
    <t>Ano (t)</t>
  </si>
  <si>
    <t>1+ Taxa (1+r)</t>
  </si>
  <si>
    <t>Período máximo 10</t>
  </si>
  <si>
    <r>
      <t>1/Fator de Desconto(Π(1+r</t>
    </r>
    <r>
      <rPr>
        <b/>
        <sz val="6"/>
        <rFont val="Arial"/>
        <family val="2"/>
      </rPr>
      <t>t</t>
    </r>
    <r>
      <rPr>
        <b/>
        <sz val="10"/>
        <rFont val="Arial"/>
        <family val="2"/>
      </rPr>
      <t>))</t>
    </r>
  </si>
  <si>
    <t>Fator de Desconto (DF)</t>
  </si>
  <si>
    <t>Taxa de Anuidade (ΣDF)</t>
  </si>
  <si>
    <t>Total Nominal</t>
  </si>
  <si>
    <t>Valor Presente</t>
  </si>
  <si>
    <t>Referência: SELIC + Inflação out/2020 = 2% + 2.12%</t>
  </si>
  <si>
    <t>Ano &gt;&gt;</t>
  </si>
  <si>
    <t>NÃO MEXER</t>
  </si>
  <si>
    <t>Regulação em análise</t>
  </si>
  <si>
    <t xml:space="preserve">Ano Inicial de Impacto </t>
  </si>
  <si>
    <t>SEPEC/Seae: Secretaria de Advocacia da Concorrência e Competitividade</t>
  </si>
  <si>
    <t>Última atualização: Outubro/2020</t>
  </si>
  <si>
    <t>Paulo Isobe</t>
  </si>
  <si>
    <t>- Esta calculadora pode ser utilizada para subsidiar análises de impacto regulatório (AIR) e para outras análises de custo regulatório</t>
  </si>
  <si>
    <t>- Em caso de dúvidas e sugestões, favor contactar:</t>
  </si>
  <si>
    <t>Coordenador da CORPS/Seae</t>
  </si>
  <si>
    <t>Assessor Técnico da CORPS/Seae</t>
  </si>
  <si>
    <t>Traz os resultados do cálculo de impacto regulatório, conforme classificações utilizadas na metodologia</t>
  </si>
  <si>
    <t>1. Resultado</t>
  </si>
  <si>
    <t>0. Instruções Gerais</t>
  </si>
  <si>
    <t>Preencher nome da regulação em análise e início de sua aplicabilidade</t>
  </si>
  <si>
    <t>Abas que devem ser preenchidas para gerar inputs para o cálculo de impato regulatório</t>
  </si>
  <si>
    <r>
      <t xml:space="preserve">Financeiro: </t>
    </r>
    <r>
      <rPr>
        <sz val="11"/>
        <color theme="1"/>
        <rFont val="Calibri"/>
        <family val="2"/>
        <scheme val="minor"/>
      </rPr>
      <t>preencher período e taxa de desconto</t>
    </r>
  </si>
  <si>
    <t>Abas de suporte para funcionamento da calculadora e suporte metodológico</t>
  </si>
  <si>
    <r>
      <t xml:space="preserve">Metodologia: </t>
    </r>
    <r>
      <rPr>
        <sz val="11"/>
        <color theme="1"/>
        <rFont val="Calibri"/>
        <family val="2"/>
        <scheme val="minor"/>
      </rPr>
      <t>Esclarecimento sobre metodologia utilizada</t>
    </r>
  </si>
  <si>
    <t>NÃO ALTERAR as abas de suporte</t>
  </si>
  <si>
    <t>- Esta calculadora foi elaborada pela equipe da Seae/SEPEC do Ministério da Economia</t>
  </si>
  <si>
    <t>Equipe técnica</t>
  </si>
  <si>
    <t>Carlos da Costa</t>
  </si>
  <si>
    <t>Geanlunca Lorenzon</t>
  </si>
  <si>
    <t>Alexandre Messa</t>
  </si>
  <si>
    <t>Adriano Paranaíba</t>
  </si>
  <si>
    <t>Vitor Pinto</t>
  </si>
  <si>
    <t>Michael Dantas</t>
  </si>
  <si>
    <t xml:space="preserve">Versão </t>
  </si>
  <si>
    <t>Versão inicial com cálculo de custos - inputs</t>
  </si>
  <si>
    <t>Incorporado cálculo de valor presente</t>
  </si>
  <si>
    <t>Secretário-Adjunto da Seae</t>
  </si>
  <si>
    <t>Secretário da Seae</t>
  </si>
  <si>
    <t>Assessor da Seae</t>
  </si>
  <si>
    <t>Unidade</t>
  </si>
  <si>
    <t>Milhões</t>
  </si>
  <si>
    <t>Milhares</t>
  </si>
  <si>
    <t>Unitário</t>
  </si>
  <si>
    <t>1. Custo Regulatório Total</t>
  </si>
  <si>
    <t>Trazido a valor presente líquido</t>
  </si>
  <si>
    <t>Nominal</t>
  </si>
  <si>
    <t>2. Custo Regulatório ao Longo do Tempo</t>
  </si>
  <si>
    <t>Custo Analisado</t>
  </si>
  <si>
    <t>Principais alterações</t>
  </si>
  <si>
    <t>Financeira</t>
  </si>
  <si>
    <t>Estrutura de Custos</t>
  </si>
  <si>
    <t>Dimensão</t>
  </si>
  <si>
    <t>Referência</t>
  </si>
  <si>
    <t>Fonte</t>
  </si>
  <si>
    <r>
      <t xml:space="preserve">Charité, D. </t>
    </r>
    <r>
      <rPr>
        <i/>
        <sz val="11"/>
        <color theme="1"/>
        <rFont val="Calibri"/>
        <family val="2"/>
        <scheme val="minor"/>
      </rPr>
      <t>et al.</t>
    </r>
    <r>
      <rPr>
        <sz val="11"/>
        <color theme="1"/>
        <rFont val="Calibri"/>
        <family val="2"/>
        <scheme val="minor"/>
      </rPr>
      <t xml:space="preserve">
International Standard Cost Model Manual.  Standard Cost Model (SCM) Network. 2004
Disponível em: https://www.oecd.org/regreform/regulatory-policy/34227698.pdf
Acesso em: 26 de out. de 2020.</t>
    </r>
  </si>
  <si>
    <t xml:space="preserve">Department of the Prime Minister and Cabinet. Australian Government.
Summary of Compliance Cost Categories.
Disponível em: https://rbm.obpr.gov.au/help.aspx?path=%2fUsing+the+Compliance+Cost+Calculator%2f2.About+cost+categories.txt.
Acesso em: 26 de out. de 2020.
</t>
  </si>
  <si>
    <t>Department for Business, Energy &amp; Industrial Strategy. United Kingdom Government
Impact assessment calculator. Outubro de 2020.
Disponível em: https://www.gov.uk/government/publications/impact-assessment-calculator--3
Acesso em: 26 de outubro de 2020.</t>
  </si>
  <si>
    <r>
      <t xml:space="preserve">O Governo Australiano, em sua calculadora de custos regulatório, subdivide os Custos de Conformidade em 10 categorias: </t>
    </r>
    <r>
      <rPr>
        <b/>
        <sz val="11"/>
        <color theme="1"/>
        <rFont val="Calibri"/>
        <family val="2"/>
        <scheme val="minor"/>
      </rPr>
      <t>Notificação, Educação, Permissão, Compras, Manutenção de Registros, Cumprimento Legal, Publicação e Documentação, Processual, Atraso e Outros</t>
    </r>
    <r>
      <rPr>
        <sz val="11"/>
        <color theme="1"/>
        <rFont val="Calibri"/>
        <family val="2"/>
        <scheme val="minor"/>
      </rPr>
      <t xml:space="preserve">. A Calculadora de Onerosidade Regulatória da SEAE replica esta subdivisão em sua aba de Custos de Conformidade.
 Com exceção dos 'custos de compra' e 'custos de atraso', as demais categorias são baseadas na atividade de trabalho. Os custos podem ser iniciais ou contínuos e para empresas ou cidadãos.
</t>
    </r>
    <r>
      <rPr>
        <b/>
        <sz val="11"/>
        <color theme="1"/>
        <rFont val="Calibri"/>
        <family val="2"/>
        <scheme val="minor"/>
      </rPr>
      <t xml:space="preserve">Categorias:
Notificação: </t>
    </r>
    <r>
      <rPr>
        <sz val="11"/>
        <color theme="1"/>
        <rFont val="Calibri"/>
        <family val="2"/>
        <scheme val="minor"/>
      </rPr>
      <t xml:space="preserve">as empresas enfrentam custos quando precisam relatar determinados eventos a uma autoridade reguladora, antes ou depois da ocorrência do evento. Exemplo: Uma empresa precisa notificar uma autoridade pública antes de ter permissão para vender alimentos.
</t>
    </r>
    <r>
      <rPr>
        <b/>
        <sz val="11"/>
        <color theme="1"/>
        <rFont val="Calibri"/>
        <family val="2"/>
        <scheme val="minor"/>
      </rPr>
      <t>Educação</t>
    </r>
    <r>
      <rPr>
        <sz val="11"/>
        <color theme="1"/>
        <rFont val="Calibri"/>
        <family val="2"/>
        <scheme val="minor"/>
      </rPr>
      <t xml:space="preserve">: as empresas enfrentam custos ao se manterem atualizadas com os requisitos regulamentares. Exemplo: Uma empresa precisa obter os detalhes da nova legislação e comunicar os novos requisitos aos funcionários.
</t>
    </r>
    <r>
      <rPr>
        <b/>
        <sz val="11"/>
        <color theme="1"/>
        <rFont val="Calibri"/>
        <family val="2"/>
        <scheme val="minor"/>
      </rPr>
      <t xml:space="preserve">Permissão: </t>
    </r>
    <r>
      <rPr>
        <sz val="11"/>
        <color theme="1"/>
        <rFont val="Calibri"/>
        <family val="2"/>
        <scheme val="minor"/>
      </rPr>
      <t xml:space="preserve">as empresas enfrentam custos ao se inscrever e manter a permissão para realizar uma atividade. Exemplo: Uma empresa precisa fazer uma verificação policial antes de empregar funcionários legalmente.
</t>
    </r>
    <r>
      <rPr>
        <b/>
        <sz val="11"/>
        <color theme="1"/>
        <rFont val="Calibri"/>
        <family val="2"/>
        <scheme val="minor"/>
      </rPr>
      <t>Compras:</t>
    </r>
    <r>
      <rPr>
        <sz val="11"/>
        <color theme="1"/>
        <rFont val="Calibri"/>
        <family val="2"/>
        <scheme val="minor"/>
      </rPr>
      <t xml:space="preserve"> as empresas enfrentam custos ao ter que adquirir um serviço (consultoria) ou um produto (materiais ou equipamentos) para cumprir uma regulamentação. Exemplo: Uma empresa precisa obter aconselhamento jurídico (serviço) ou ter um extintor de incêndio no local (produto).
</t>
    </r>
    <r>
      <rPr>
        <b/>
        <sz val="11"/>
        <color theme="1"/>
        <rFont val="Calibri"/>
        <family val="2"/>
        <scheme val="minor"/>
      </rPr>
      <t>Manutenção de registros:</t>
    </r>
    <r>
      <rPr>
        <sz val="11"/>
        <color theme="1"/>
        <rFont val="Calibri"/>
        <family val="2"/>
        <scheme val="minor"/>
      </rPr>
      <t xml:space="preserve"> as empresas enfrentam custos para manter os documentos legais atualizados. Exemplo: Uma empresa precisa manter registros de acidentes que acontecem em seu local de trabalho.
</t>
    </r>
  </si>
  <si>
    <r>
      <rPr>
        <b/>
        <sz val="11"/>
        <color theme="1"/>
        <rFont val="Calibri"/>
        <family val="2"/>
        <scheme val="minor"/>
      </rPr>
      <t xml:space="preserve">Cumprimento Legal: </t>
    </r>
    <r>
      <rPr>
        <sz val="11"/>
        <color theme="1"/>
        <rFont val="Calibri"/>
        <family val="2"/>
        <scheme val="minor"/>
      </rPr>
      <t xml:space="preserve">as empresas enfrentam custos ao cooperar com auditorias, inspeções e atividades de fiscalização. Exemplo: Uma empresa precisa supervisionar um inspetor do governo quando este verifica se a empresa cumpre as leis antifumo.
</t>
    </r>
    <r>
      <rPr>
        <b/>
        <sz val="11"/>
        <color theme="1"/>
        <rFont val="Calibri"/>
        <family val="2"/>
        <scheme val="minor"/>
      </rPr>
      <t xml:space="preserve">
Publicação e documentação:</t>
    </r>
    <r>
      <rPr>
        <sz val="11"/>
        <color theme="1"/>
        <rFont val="Calibri"/>
        <family val="2"/>
        <scheme val="minor"/>
      </rPr>
      <t xml:space="preserve"> as empresas enfrentam custos ao ter que produzir documentos para terceiros. Exemplo: Uma empresa precisa exibir sinais de alerta ao redor de equipamentos perigosos ou um sinal na entrada das instalações comerciais domiciliares.
</t>
    </r>
    <r>
      <rPr>
        <b/>
        <sz val="11"/>
        <color theme="1"/>
        <rFont val="Calibri"/>
        <family val="2"/>
        <scheme val="minor"/>
      </rPr>
      <t xml:space="preserve">Processual: </t>
    </r>
    <r>
      <rPr>
        <sz val="11"/>
        <color theme="1"/>
        <rFont val="Calibri"/>
        <family val="2"/>
        <scheme val="minor"/>
      </rPr>
      <t xml:space="preserve">as empresas enfrentam custos não administrativos impostos por alguns regulamentos. Exemplo: Uma empresa precisa realizar um exercício de segurança contra incêndio várias vezes por ano.
</t>
    </r>
    <r>
      <rPr>
        <b/>
        <sz val="11"/>
        <color theme="1"/>
        <rFont val="Calibri"/>
        <family val="2"/>
        <scheme val="minor"/>
      </rPr>
      <t xml:space="preserve">Atraso: </t>
    </r>
    <r>
      <rPr>
        <sz val="11"/>
        <color theme="1"/>
        <rFont val="Calibri"/>
        <family val="2"/>
        <scheme val="minor"/>
      </rPr>
      <t xml:space="preserve">as empresas enfrentam custos quando atrasos administrativos resultam em despesas e perda de receitas. Exemplo: Uma empresa precisa aguardar a aprovação de um aplicativo antes de começar a negociar, o que faz com que perca a oportunidade de obter lucros nesse período
</t>
    </r>
    <r>
      <rPr>
        <b/>
        <sz val="11"/>
        <color theme="1"/>
        <rFont val="Calibri"/>
        <family val="2"/>
        <scheme val="minor"/>
      </rPr>
      <t xml:space="preserve">
Outros: </t>
    </r>
    <r>
      <rPr>
        <sz val="11"/>
        <color theme="1"/>
        <rFont val="Calibri"/>
        <family val="2"/>
        <scheme val="minor"/>
      </rPr>
      <t>qualquer outro custo de conformidade enfrentado por empresas que não se enquadre em uma das categorias acima.</t>
    </r>
  </si>
  <si>
    <t>Uma das principais métricas para análise de viabilidade é o Valor Presente Líquido - VPL. Sua análise auxilia a tomada de decisão com mais segurança e dirime dúvidas e indecisões dos gestores. 
Nesse sentido, inspirada na Calculadora de Imacto Regulatório do Departamento de Negócios, Energia e Indústria do Reino Unido, a Calculadora de Onerosidade Regulatória da SEAE apresenta em sua aba Financeira o VPL de médio prazo (máximo 10 anos), com uma taxa padrão de desconto de 4,12% (2% SELIC + 2,12% Inflação).</t>
  </si>
  <si>
    <t>paulo.isobe@economia.gov.br</t>
  </si>
  <si>
    <t>vitor.villarino@economia.gov.br</t>
  </si>
  <si>
    <r>
      <rPr>
        <b/>
        <sz val="11"/>
        <color theme="1"/>
        <rFont val="Calibri"/>
        <family val="2"/>
        <scheme val="minor"/>
      </rPr>
      <t xml:space="preserve">Custos Financeiros Direitos: </t>
    </r>
    <r>
      <rPr>
        <sz val="11"/>
        <color theme="1"/>
        <rFont val="Calibri"/>
        <family val="2"/>
        <scheme val="minor"/>
      </rPr>
      <t>preencher aba conforme formulário ou inserir valores diretamente na tabela , conforme nomenclatura utilizada no formulário</t>
    </r>
  </si>
  <si>
    <r>
      <rPr>
        <b/>
        <sz val="11"/>
        <color theme="1"/>
        <rFont val="Calibri"/>
        <family val="2"/>
        <scheme val="minor"/>
      </rPr>
      <t xml:space="preserve">Custos de Conformidade: </t>
    </r>
    <r>
      <rPr>
        <sz val="11"/>
        <color theme="1"/>
        <rFont val="Calibri"/>
        <family val="2"/>
        <scheme val="minor"/>
      </rPr>
      <t>preencher aba conforme formulário ou inserir valores diretamente na tabela , conforme nomenclatura utilizada no formulário</t>
    </r>
  </si>
  <si>
    <r>
      <rPr>
        <b/>
        <sz val="11"/>
        <color theme="1"/>
        <rFont val="Calibri"/>
        <family val="2"/>
        <scheme val="minor"/>
      </rPr>
      <t xml:space="preserve">Custos da Administração Pública: </t>
    </r>
    <r>
      <rPr>
        <sz val="11"/>
        <color theme="1"/>
        <rFont val="Calibri"/>
        <family val="2"/>
        <scheme val="minor"/>
      </rPr>
      <t>preencher aba conforme formulário ou inserir valores diretamente na tabela , conforme nomenclatura utilizada no formulário</t>
    </r>
  </si>
  <si>
    <r>
      <rPr>
        <b/>
        <sz val="11"/>
        <color theme="1"/>
        <rFont val="Calibri"/>
        <family val="2"/>
        <scheme val="minor"/>
      </rPr>
      <t xml:space="preserve">Taxa de Desconto: </t>
    </r>
    <r>
      <rPr>
        <sz val="11"/>
        <color theme="1"/>
        <rFont val="Calibri"/>
        <family val="2"/>
        <scheme val="minor"/>
      </rPr>
      <t>aba de suporte para o cálculo a valor presente. Inspirada na Calculadora de Impacto Regulatório do Reino Unido (ver aba metodologia)</t>
    </r>
  </si>
  <si>
    <r>
      <rPr>
        <b/>
        <sz val="11"/>
        <color theme="1"/>
        <rFont val="Calibri"/>
        <family val="2"/>
        <scheme val="minor"/>
      </rPr>
      <t xml:space="preserve">Base: </t>
    </r>
    <r>
      <rPr>
        <sz val="11"/>
        <color theme="1"/>
        <rFont val="Calibri"/>
        <family val="2"/>
        <scheme val="minor"/>
      </rPr>
      <t>aba de suporte para os formulários da planilha.</t>
    </r>
  </si>
  <si>
    <t>Secretário Especial da SEPEC</t>
  </si>
  <si>
    <t>Frequência Anual da Atividade:</t>
  </si>
  <si>
    <t>Impostos</t>
  </si>
  <si>
    <t>Tarifas</t>
  </si>
  <si>
    <t>Emolumentos</t>
  </si>
  <si>
    <t>Outorgas</t>
  </si>
  <si>
    <t>Custos hora por empregado (salário + encargos) (R$/h):</t>
  </si>
  <si>
    <t>Custos incorridos quando empresas precisam relatar determinados eventos a uma autoridade reguladora, antes ou depois da ocorrência do evento. Exemplo: Uma empresa precisa notificar uma autoridade pública antes de ter permissão para vender alimentos.</t>
  </si>
  <si>
    <t>Custos incorridos para manter-se atualizado com os requisitos regulatórios. Exemplo: Uma empresa precisa obter os detalhes da nova legislação e comunicar os novos requisitos aos funcionários.</t>
  </si>
  <si>
    <t>Custos ao adquirir um serviço (ex: consultoria) ou um produto (material ou equipamento) para cumprir uma regulamentação. Exemplo: Uma empresa precisa obter aconselhamento jurídico (serviço) ou ter um extintor de incêndio no local (produto).</t>
  </si>
  <si>
    <t>Custos incorridos para manter atualizados os documentos e/ou registros. Exemplo: Uma empresa precisa manter registros de acidentes que acontecem em seu local de trabalho.</t>
  </si>
  <si>
    <t>Custos incorridos para cooperar com auditorias, inspeções e atividades regulatórias. Exemplo: Uma empresa precisa supervisionar um inspetor do governo quando este verifica se a empresa cumpre as leis antifumo.</t>
  </si>
  <si>
    <t>Custos incorridos para a produção de documentos para terceiros. Exemplo: Uma empresa precisa publicar seu balanço em jornais de grande circulação.</t>
  </si>
  <si>
    <t>Custos não administrativos impostos por alguma regulamentação. Exemplo: Uma empresa precisa realizar um exercício de segurança contra incêndio várias vezes por ano.</t>
  </si>
  <si>
    <t>Custos incorridos em função de: atrasos administrativos que resultem em despesas trabalhistas, oportunidade em função do investimento realizado para iniciar uma operação e  incorridos em função de atrasos administrativos que resultem em perda de receita. Exemplo: Uma empresa precisa aguardar a aprovação de uma licença antes de começar a negociar, o que faz com que perca a oportunidade de obter lucros nesse período</t>
  </si>
  <si>
    <t>Tipos Custos Conformidade</t>
  </si>
  <si>
    <t>Custos servidor por hora (salário + encargos) (R$/h):</t>
  </si>
  <si>
    <t>Custos - Geral</t>
  </si>
  <si>
    <t>Coordenador-Geral da Corps/Sureg/Seae</t>
  </si>
  <si>
    <t>Subsecretário da Sureg/Seae</t>
  </si>
  <si>
    <t>Assessor Técnico da Corps da Seae</t>
  </si>
  <si>
    <t>- A utilização desta calculadora é de responsabilidade do usuário.</t>
  </si>
  <si>
    <t>Preencher células com esta formatação</t>
  </si>
  <si>
    <t>Livre utilização, desde que citada a fonte</t>
  </si>
  <si>
    <r>
      <t xml:space="preserve">1. </t>
    </r>
    <r>
      <rPr>
        <b/>
        <sz val="11"/>
        <color theme="1"/>
        <rFont val="Calibri"/>
        <family val="2"/>
        <scheme val="minor"/>
      </rPr>
      <t>Vitor Villarino</t>
    </r>
  </si>
  <si>
    <r>
      <t xml:space="preserve">2. </t>
    </r>
    <r>
      <rPr>
        <b/>
        <sz val="11"/>
        <color theme="1"/>
        <rFont val="Calibri"/>
        <family val="2"/>
        <scheme val="minor"/>
      </rPr>
      <t>Paulo Isobe</t>
    </r>
  </si>
  <si>
    <t>O ano de início deve ser aquele em que a regulação passar a gerar custo regulatório, e não o de sua publicação</t>
  </si>
  <si>
    <t xml:space="preserve"> Ajustar taxa conforme SELIC e inflação vigentes. Pode-se utilizar o WACC da indústria, caso necessário.</t>
  </si>
  <si>
    <t>Ano</t>
  </si>
  <si>
    <t>%</t>
  </si>
  <si>
    <t>Custos de Capital</t>
  </si>
  <si>
    <t>Capacitação</t>
  </si>
  <si>
    <t>Custos indiretos incorridos para solicitar e manter a permissão para realizar uma atividade. Exemplo: Uma empresa precisa fazer uma verificação de antecedentes criminais antes de empregar funcionários legalmente.</t>
  </si>
  <si>
    <t>Custos de capital relacionados com mudanças estruturais, inclusive intervenções de infraestrutura, decorrentes da regulamentação.</t>
  </si>
  <si>
    <t>Custo de Capital anual (R$/Ano)</t>
  </si>
  <si>
    <t>Nº Empresas x Nº de Interações</t>
  </si>
  <si>
    <t>Custo  de Capital</t>
  </si>
  <si>
    <t>Custos de Capital:</t>
  </si>
  <si>
    <r>
      <t xml:space="preserve">A regulamentação tem várias consequências para as empresas. Os custos administrativos são apenas um tipo de custos que a regulamentação pode acarretar. Estes custos podem ser estruturados em </t>
    </r>
    <r>
      <rPr>
        <b/>
        <sz val="11"/>
        <color theme="1"/>
        <rFont val="Calibri"/>
        <family val="2"/>
        <scheme val="minor"/>
      </rPr>
      <t>Custos Financeiros DIretos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Custos de Conformidade</t>
    </r>
    <r>
      <rPr>
        <sz val="11"/>
        <color theme="1"/>
        <rFont val="Calibri"/>
        <family val="2"/>
        <scheme val="minor"/>
      </rPr>
      <t xml:space="preserve"> e </t>
    </r>
    <r>
      <rPr>
        <b/>
        <sz val="11"/>
        <color theme="1"/>
        <rFont val="Calibri"/>
        <family val="2"/>
        <scheme val="minor"/>
      </rPr>
      <t>Custos Estruturais de Longo Prazo</t>
    </r>
    <r>
      <rPr>
        <sz val="11"/>
        <color theme="1"/>
        <rFont val="Calibri"/>
        <family val="2"/>
        <scheme val="minor"/>
      </rPr>
      <t xml:space="preserve">.
Os </t>
    </r>
    <r>
      <rPr>
        <b/>
        <sz val="11"/>
        <color theme="1"/>
        <rFont val="Calibri"/>
        <family val="2"/>
        <scheme val="minor"/>
      </rPr>
      <t xml:space="preserve">Custos Financeiros Diretos </t>
    </r>
    <r>
      <rPr>
        <sz val="11"/>
        <color theme="1"/>
        <rFont val="Calibri"/>
        <family val="2"/>
        <scheme val="minor"/>
      </rPr>
      <t xml:space="preserve">são o resultado de uma obrigação concreta e direta de transferir uma quantia em dinheiro para o Governo ou autoridade competente. Portanto, esses custos não estão relacionados à necessidade de informações. Esses custos incluem encargos administrativos, taxas, etc, como, por exemplo, as taxas para solicitar uma licença.
</t>
    </r>
    <r>
      <rPr>
        <b/>
        <sz val="11"/>
        <color theme="1"/>
        <rFont val="Calibri"/>
        <family val="2"/>
        <scheme val="minor"/>
      </rPr>
      <t>Custos de Conformidade</t>
    </r>
    <r>
      <rPr>
        <sz val="11"/>
        <color theme="1"/>
        <rFont val="Calibri"/>
        <family val="2"/>
        <scheme val="minor"/>
      </rPr>
      <t xml:space="preserve"> são todos os custos de conformidade com a regulamentação, com exceção dos custos financeiros diretos e dos custos estruturais de longo prazo. No contexto do Modelo de Custo Padrão, eles podem ser divididos em 'custos substantivos de conformidade' e 'custos administrativos'.
Já os </t>
    </r>
    <r>
      <rPr>
        <b/>
        <sz val="11"/>
        <color theme="1"/>
        <rFont val="Calibri"/>
        <family val="2"/>
        <scheme val="minor"/>
      </rPr>
      <t xml:space="preserve">Custos Estruturais de Longo Prazo </t>
    </r>
    <r>
      <rPr>
        <sz val="11"/>
        <color theme="1"/>
        <rFont val="Calibri"/>
        <family val="2"/>
        <scheme val="minor"/>
      </rPr>
      <t xml:space="preserve">são todos os investimentos de capital em bens de infraestrutura com foco em ajustes de longo prazo. Esses custos foram incorporados como uma categoria dos Custos de Conformidade.
Figura: Estrutura de custos para empresas: Fonte: (Charité, </t>
    </r>
    <r>
      <rPr>
        <i/>
        <sz val="11"/>
        <color theme="1"/>
        <rFont val="Calibri"/>
        <family val="2"/>
        <scheme val="minor"/>
      </rPr>
      <t>et. al., 2004)</t>
    </r>
  </si>
  <si>
    <t>Caso seja necessário, pode-se apagar apenas uma linha referente ao custo inserido de forma errônea.</t>
  </si>
  <si>
    <t>Em caso de preenchimento direto, pela tabela ao invés de por formulário, é fundamental manter a mesma nomenclatura usada no formulário.</t>
  </si>
  <si>
    <t>2. Financeiro</t>
  </si>
  <si>
    <t>A visão financeira incorpora os inputs dos usuários e traz a Valor Presente os valores, de acordo com o período e taxa de desconto definidos pelo usuário.</t>
  </si>
  <si>
    <t>Preencher a taxa de desconto e o período desejados.</t>
  </si>
  <si>
    <t>3. Cálculo e Premissas (inputs)</t>
  </si>
  <si>
    <t>4. Suporte</t>
  </si>
  <si>
    <t>Visão Financeira</t>
  </si>
  <si>
    <t>SEPEC/SEAE: Secretaria de Advocacia da Concorrência e Competitividade</t>
  </si>
  <si>
    <t>v2.1</t>
  </si>
  <si>
    <t>Habilite a execução de macros!</t>
  </si>
  <si>
    <t>Horas gastas na atividade (por frequência):</t>
  </si>
  <si>
    <t>Outros custos por funcionário: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</si>
</sst>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-&quot;R$&quot;* #,##0.00_-;\-&quot;R$&quot;* #,##0.00_-;_-&quot;R$&quot;* &quot;-&quot;??_-;_-@_-"/>
    <numFmt numFmtId="164" formatCode="_(* #,##0.00_);_(* \(#,##0.00\);_(* &quot;-&quot;??_);_(@_)"/>
    <numFmt numFmtId="165" formatCode="&quot;R$&quot;#,##0.00"/>
    <numFmt numFmtId="166" formatCode="0.0000"/>
    <numFmt numFmtId="167" formatCode="0.00000000"/>
    <numFmt numFmtId="168" formatCode="0.000000000"/>
    <numFmt numFmtId="169" formatCode="_(* #,##0_);_(* \(#,##0\);_(* &quot;-&quot;??_);_(@_)"/>
    <numFmt numFmtId="170" formatCode="0.0%"/>
    <numFmt numFmtId="171" formatCode="0.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 style="medium">
        <color theme="0" tint="-0.499984740745262"/>
      </top>
      <bottom/>
      <diagonal/>
    </border>
    <border>
      <left/>
      <right style="thin">
        <color rgb="FF808080"/>
      </right>
      <top/>
      <bottom/>
      <diagonal/>
    </border>
    <border>
      <left style="medium">
        <color theme="0" tint="-0.499984740745262"/>
      </left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/>
      <top/>
      <bottom style="thick">
        <color rgb="FF3FA7E0"/>
      </bottom>
      <diagonal/>
    </border>
  </borders>
  <cellStyleXfs count="7">
    <xf numFmtId="0" fontId="0" fillId="0" borderId="0"/>
    <xf numFmtId="44" fontId="2" fillId="0" borderId="0" applyFont="0" applyFill="0" applyBorder="0" applyAlignment="0" applyProtection="0"/>
    <xf numFmtId="0" fontId="3" fillId="0" borderId="1" applyNumberFormat="0" applyFill="0" applyAlignment="0" applyProtection="0"/>
    <xf numFmtId="9" fontId="2" fillId="0" borderId="0" applyFont="0" applyFill="0" applyBorder="0" applyAlignment="0" applyProtection="0"/>
    <xf numFmtId="0" fontId="6" fillId="0" borderId="0"/>
    <xf numFmtId="164" fontId="2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92">
    <xf numFmtId="0" fontId="0" fillId="0" borderId="0" xfId="0"/>
    <xf numFmtId="0" fontId="1" fillId="3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44" fontId="1" fillId="4" borderId="2" xfId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0" xfId="0" applyFont="1"/>
    <xf numFmtId="0" fontId="0" fillId="0" borderId="2" xfId="0" applyBorder="1"/>
    <xf numFmtId="0" fontId="1" fillId="0" borderId="0" xfId="0" applyFont="1" applyAlignment="1">
      <alignment horizontal="right" vertical="center"/>
    </xf>
    <xf numFmtId="0" fontId="1" fillId="0" borderId="2" xfId="0" applyFont="1" applyBorder="1"/>
    <xf numFmtId="0" fontId="0" fillId="0" borderId="2" xfId="0" applyBorder="1" applyAlignment="1"/>
    <xf numFmtId="0" fontId="0" fillId="0" borderId="0" xfId="0" applyAlignment="1"/>
    <xf numFmtId="0" fontId="0" fillId="0" borderId="2" xfId="0" applyFont="1" applyBorder="1"/>
    <xf numFmtId="0" fontId="0" fillId="0" borderId="0" xfId="0" applyAlignment="1">
      <alignment horizontal="right" vertical="center"/>
    </xf>
    <xf numFmtId="0" fontId="0" fillId="0" borderId="2" xfId="0" applyFill="1" applyBorder="1"/>
    <xf numFmtId="165" fontId="0" fillId="0" borderId="0" xfId="0" applyNumberFormat="1"/>
    <xf numFmtId="165" fontId="1" fillId="6" borderId="2" xfId="0" applyNumberFormat="1" applyFont="1" applyFill="1" applyBorder="1" applyAlignment="1">
      <alignment horizontal="center" vertical="center" wrapText="1"/>
    </xf>
    <xf numFmtId="165" fontId="1" fillId="4" borderId="2" xfId="1" applyNumberFormat="1" applyFont="1" applyFill="1" applyBorder="1" applyAlignment="1">
      <alignment horizontal="center" vertical="center" wrapText="1"/>
    </xf>
    <xf numFmtId="165" fontId="1" fillId="7" borderId="2" xfId="0" applyNumberFormat="1" applyFont="1" applyFill="1" applyBorder="1" applyAlignment="1">
      <alignment horizontal="center" vertical="center" wrapText="1"/>
    </xf>
    <xf numFmtId="165" fontId="1" fillId="2" borderId="2" xfId="0" applyNumberFormat="1" applyFont="1" applyFill="1" applyBorder="1" applyAlignment="1">
      <alignment horizontal="center" vertical="center" wrapText="1"/>
    </xf>
    <xf numFmtId="165" fontId="1" fillId="8" borderId="2" xfId="0" applyNumberFormat="1" applyFont="1" applyFill="1" applyBorder="1" applyAlignment="1">
      <alignment horizontal="center" vertical="center" wrapText="1"/>
    </xf>
    <xf numFmtId="44" fontId="0" fillId="0" borderId="0" xfId="1" applyFont="1"/>
    <xf numFmtId="165" fontId="0" fillId="0" borderId="0" xfId="1" applyNumberFormat="1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indent="1"/>
    </xf>
    <xf numFmtId="0" fontId="7" fillId="0" borderId="0" xfId="4" applyFont="1" applyAlignment="1">
      <alignment horizontal="center"/>
    </xf>
    <xf numFmtId="166" fontId="7" fillId="0" borderId="0" xfId="4" applyNumberFormat="1" applyFont="1" applyAlignment="1">
      <alignment horizontal="center"/>
    </xf>
    <xf numFmtId="167" fontId="7" fillId="0" borderId="0" xfId="4" applyNumberFormat="1" applyFont="1" applyAlignment="1">
      <alignment horizontal="center"/>
    </xf>
    <xf numFmtId="0" fontId="9" fillId="0" borderId="0" xfId="4" applyFont="1" applyAlignment="1">
      <alignment horizontal="center"/>
    </xf>
    <xf numFmtId="0" fontId="9" fillId="0" borderId="0" xfId="4" applyFont="1"/>
    <xf numFmtId="166" fontId="9" fillId="0" borderId="0" xfId="4" applyNumberFormat="1" applyFont="1"/>
    <xf numFmtId="168" fontId="9" fillId="0" borderId="0" xfId="4" applyNumberFormat="1" applyFont="1"/>
    <xf numFmtId="167" fontId="9" fillId="0" borderId="0" xfId="4" applyNumberFormat="1" applyFont="1"/>
    <xf numFmtId="0" fontId="9" fillId="9" borderId="0" xfId="4" applyFont="1" applyFill="1"/>
    <xf numFmtId="0" fontId="9" fillId="10" borderId="0" xfId="4" applyFont="1" applyFill="1"/>
    <xf numFmtId="166" fontId="9" fillId="10" borderId="0" xfId="4" applyNumberFormat="1" applyFont="1" applyFill="1"/>
    <xf numFmtId="168" fontId="9" fillId="10" borderId="0" xfId="4" applyNumberFormat="1" applyFont="1" applyFill="1"/>
    <xf numFmtId="167" fontId="9" fillId="10" borderId="0" xfId="4" applyNumberFormat="1" applyFont="1" applyFill="1"/>
    <xf numFmtId="0" fontId="7" fillId="0" borderId="0" xfId="4" applyFont="1" applyAlignment="1"/>
    <xf numFmtId="0" fontId="9" fillId="0" borderId="0" xfId="4" applyFont="1" applyAlignment="1">
      <alignment horizontal="left"/>
    </xf>
    <xf numFmtId="0" fontId="10" fillId="0" borderId="0" xfId="0" applyFont="1" applyAlignment="1">
      <alignment horizontal="center"/>
    </xf>
    <xf numFmtId="44" fontId="1" fillId="11" borderId="0" xfId="1" applyFont="1" applyFill="1"/>
    <xf numFmtId="0" fontId="0" fillId="11" borderId="0" xfId="0" applyFill="1"/>
    <xf numFmtId="0" fontId="1" fillId="11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5" fillId="0" borderId="0" xfId="0" applyFont="1"/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right"/>
    </xf>
    <xf numFmtId="0" fontId="13" fillId="13" borderId="0" xfId="0" applyFont="1" applyFill="1"/>
    <xf numFmtId="0" fontId="12" fillId="13" borderId="0" xfId="0" applyFont="1" applyFill="1" applyAlignment="1">
      <alignment horizontal="right"/>
    </xf>
    <xf numFmtId="0" fontId="12" fillId="13" borderId="0" xfId="0" applyFont="1" applyFill="1" applyAlignment="1">
      <alignment horizontal="center" vertical="center"/>
    </xf>
    <xf numFmtId="0" fontId="0" fillId="14" borderId="0" xfId="0" applyFill="1"/>
    <xf numFmtId="0" fontId="1" fillId="14" borderId="0" xfId="0" applyFont="1" applyFill="1" applyAlignment="1">
      <alignment horizontal="right"/>
    </xf>
    <xf numFmtId="44" fontId="1" fillId="14" borderId="0" xfId="1" applyFont="1" applyFill="1"/>
    <xf numFmtId="0" fontId="16" fillId="9" borderId="0" xfId="0" applyFont="1" applyFill="1" applyAlignment="1">
      <alignment horizontal="left" vertical="center"/>
    </xf>
    <xf numFmtId="0" fontId="0" fillId="9" borderId="0" xfId="0" applyFill="1"/>
    <xf numFmtId="165" fontId="0" fillId="9" borderId="0" xfId="0" applyNumberFormat="1" applyFill="1"/>
    <xf numFmtId="165" fontId="0" fillId="9" borderId="0" xfId="1" applyNumberFormat="1" applyFont="1" applyFill="1"/>
    <xf numFmtId="0" fontId="0" fillId="9" borderId="0" xfId="0" applyFill="1" applyAlignment="1">
      <alignment wrapText="1"/>
    </xf>
    <xf numFmtId="165" fontId="0" fillId="9" borderId="0" xfId="0" applyNumberFormat="1" applyFill="1" applyAlignment="1">
      <alignment wrapText="1"/>
    </xf>
    <xf numFmtId="0" fontId="0" fillId="12" borderId="0" xfId="0" applyFill="1"/>
    <xf numFmtId="0" fontId="15" fillId="12" borderId="0" xfId="0" applyFont="1" applyFill="1"/>
    <xf numFmtId="0" fontId="14" fillId="0" borderId="0" xfId="0" applyFont="1"/>
    <xf numFmtId="0" fontId="17" fillId="0" borderId="0" xfId="6"/>
    <xf numFmtId="0" fontId="0" fillId="0" borderId="0" xfId="0" quotePrefix="1"/>
    <xf numFmtId="0" fontId="0" fillId="0" borderId="0" xfId="0" applyAlignment="1">
      <alignment horizontal="left" indent="2"/>
    </xf>
    <xf numFmtId="0" fontId="1" fillId="0" borderId="4" xfId="0" applyFont="1" applyBorder="1"/>
    <xf numFmtId="0" fontId="0" fillId="0" borderId="4" xfId="0" applyBorder="1"/>
    <xf numFmtId="0" fontId="12" fillId="13" borderId="0" xfId="0" applyFont="1" applyFill="1"/>
    <xf numFmtId="0" fontId="14" fillId="9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169" fontId="0" fillId="0" borderId="0" xfId="5" applyNumberFormat="1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9" borderId="0" xfId="0" applyFont="1" applyFill="1" applyAlignment="1">
      <alignment horizontal="right" vertical="center"/>
    </xf>
    <xf numFmtId="0" fontId="15" fillId="9" borderId="0" xfId="0" applyFont="1" applyFill="1" applyAlignment="1">
      <alignment vertical="center"/>
    </xf>
    <xf numFmtId="0" fontId="0" fillId="9" borderId="0" xfId="0" applyFill="1" applyAlignment="1">
      <alignment vertical="center"/>
    </xf>
    <xf numFmtId="0" fontId="1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14" fillId="0" borderId="0" xfId="0" applyFont="1" applyAlignment="1">
      <alignment vertical="center"/>
    </xf>
    <xf numFmtId="0" fontId="15" fillId="9" borderId="0" xfId="0" applyFont="1" applyFill="1" applyAlignment="1">
      <alignment horizontal="left" vertical="center"/>
    </xf>
    <xf numFmtId="0" fontId="12" fillId="13" borderId="4" xfId="0" applyFont="1" applyFill="1" applyBorder="1" applyAlignment="1">
      <alignment vertical="center"/>
    </xf>
    <xf numFmtId="0" fontId="1" fillId="11" borderId="5" xfId="0" applyFont="1" applyFill="1" applyBorder="1" applyAlignment="1">
      <alignment horizontal="left" vertical="center"/>
    </xf>
    <xf numFmtId="171" fontId="0" fillId="0" borderId="4" xfId="0" applyNumberFormat="1" applyBorder="1" applyAlignment="1">
      <alignment horizontal="center" vertical="center"/>
    </xf>
    <xf numFmtId="0" fontId="12" fillId="17" borderId="0" xfId="0" applyFont="1" applyFill="1" applyAlignment="1">
      <alignment vertical="center"/>
    </xf>
    <xf numFmtId="0" fontId="0" fillId="0" borderId="5" xfId="0" applyBorder="1"/>
    <xf numFmtId="0" fontId="1" fillId="0" borderId="4" xfId="0" applyFont="1" applyBorder="1" applyAlignment="1">
      <alignment vertical="top" wrapText="1"/>
    </xf>
    <xf numFmtId="0" fontId="0" fillId="0" borderId="0" xfId="0" applyAlignment="1">
      <alignment vertical="top"/>
    </xf>
    <xf numFmtId="0" fontId="0" fillId="0" borderId="4" xfId="0" applyBorder="1" applyAlignment="1">
      <alignment vertical="top" wrapText="1"/>
    </xf>
    <xf numFmtId="0" fontId="12" fillId="17" borderId="0" xfId="0" applyFont="1" applyFill="1" applyAlignment="1">
      <alignment vertical="top"/>
    </xf>
    <xf numFmtId="0" fontId="1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 wrapText="1"/>
    </xf>
    <xf numFmtId="0" fontId="0" fillId="0" borderId="4" xfId="0" applyFont="1" applyBorder="1" applyAlignment="1">
      <alignment vertical="top" wrapText="1"/>
    </xf>
    <xf numFmtId="0" fontId="0" fillId="0" borderId="0" xfId="0" applyBorder="1"/>
    <xf numFmtId="0" fontId="1" fillId="0" borderId="0" xfId="0" applyFont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0" xfId="0" applyFont="1"/>
    <xf numFmtId="0" fontId="13" fillId="0" borderId="0" xfId="0" applyFont="1" applyAlignment="1">
      <alignment vertical="center"/>
    </xf>
    <xf numFmtId="165" fontId="0" fillId="0" borderId="6" xfId="0" applyNumberFormat="1" applyBorder="1"/>
    <xf numFmtId="0" fontId="16" fillId="9" borderId="0" xfId="0" applyFont="1" applyFill="1" applyAlignment="1">
      <alignment horizontal="right" vertical="center" indent="2"/>
    </xf>
    <xf numFmtId="0" fontId="0" fillId="0" borderId="0" xfId="0" applyAlignment="1">
      <alignment horizontal="right" indent="2"/>
    </xf>
    <xf numFmtId="0" fontId="1" fillId="0" borderId="0" xfId="0" applyFont="1" applyAlignment="1">
      <alignment horizontal="right" vertical="center" indent="2"/>
    </xf>
    <xf numFmtId="0" fontId="0" fillId="0" borderId="0" xfId="0" applyAlignment="1">
      <alignment horizontal="right" vertical="center" indent="2"/>
    </xf>
    <xf numFmtId="0" fontId="1" fillId="0" borderId="0" xfId="0" applyFont="1" applyAlignment="1">
      <alignment horizontal="right" vertical="center" wrapText="1" indent="2"/>
    </xf>
    <xf numFmtId="0" fontId="1" fillId="0" borderId="7" xfId="0" applyFont="1" applyBorder="1" applyAlignment="1">
      <alignment horizontal="right" vertical="center" indent="2"/>
    </xf>
    <xf numFmtId="0" fontId="0" fillId="0" borderId="11" xfId="0" applyBorder="1"/>
    <xf numFmtId="0" fontId="0" fillId="0" borderId="0" xfId="0" applyFill="1"/>
    <xf numFmtId="0" fontId="16" fillId="9" borderId="0" xfId="0" applyFont="1" applyFill="1" applyAlignment="1">
      <alignment horizontal="left" vertical="center" indent="2"/>
    </xf>
    <xf numFmtId="0" fontId="16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/>
    </xf>
    <xf numFmtId="0" fontId="16" fillId="0" borderId="0" xfId="0" applyFont="1" applyFill="1" applyAlignment="1">
      <alignment horizontal="right" vertical="center" indent="2"/>
    </xf>
    <xf numFmtId="165" fontId="0" fillId="0" borderId="0" xfId="0" applyNumberFormat="1" applyFill="1"/>
    <xf numFmtId="165" fontId="0" fillId="0" borderId="0" xfId="1" applyNumberFormat="1" applyFont="1" applyFill="1"/>
    <xf numFmtId="0" fontId="0" fillId="0" borderId="0" xfId="0" applyFill="1" applyAlignment="1">
      <alignment vertical="center"/>
    </xf>
    <xf numFmtId="0" fontId="18" fillId="0" borderId="0" xfId="0" applyFont="1" applyAlignment="1">
      <alignment vertical="center"/>
    </xf>
    <xf numFmtId="2" fontId="0" fillId="0" borderId="0" xfId="1" applyNumberFormat="1" applyFont="1" applyFill="1" applyBorder="1" applyAlignment="1">
      <alignment horizontal="center"/>
    </xf>
    <xf numFmtId="165" fontId="1" fillId="15" borderId="4" xfId="5" applyNumberFormat="1" applyFont="1" applyFill="1" applyBorder="1" applyAlignment="1">
      <alignment horizontal="center" vertical="center"/>
    </xf>
    <xf numFmtId="165" fontId="1" fillId="0" borderId="5" xfId="5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2" fillId="13" borderId="4" xfId="0" applyFont="1" applyFill="1" applyBorder="1" applyAlignment="1">
      <alignment horizontal="center" vertical="center"/>
    </xf>
    <xf numFmtId="0" fontId="1" fillId="16" borderId="4" xfId="0" applyFont="1" applyFill="1" applyBorder="1" applyAlignment="1">
      <alignment horizontal="center" vertical="center"/>
    </xf>
    <xf numFmtId="0" fontId="12" fillId="13" borderId="2" xfId="0" applyFont="1" applyFill="1" applyBorder="1"/>
    <xf numFmtId="0" fontId="1" fillId="11" borderId="2" xfId="0" applyFont="1" applyFill="1" applyBorder="1" applyAlignment="1">
      <alignment horizontal="left"/>
    </xf>
    <xf numFmtId="165" fontId="1" fillId="18" borderId="2" xfId="0" applyNumberFormat="1" applyFont="1" applyFill="1" applyBorder="1" applyAlignment="1">
      <alignment horizontal="center" vertical="center" wrapText="1"/>
    </xf>
    <xf numFmtId="165" fontId="1" fillId="0" borderId="0" xfId="0" applyNumberFormat="1" applyFont="1"/>
    <xf numFmtId="0" fontId="4" fillId="0" borderId="18" xfId="2" applyFont="1" applyBorder="1" applyAlignment="1">
      <alignment horizontal="left"/>
    </xf>
    <xf numFmtId="0" fontId="3" fillId="0" borderId="18" xfId="2" applyBorder="1" applyAlignment="1">
      <alignment horizontal="left"/>
    </xf>
    <xf numFmtId="165" fontId="3" fillId="0" borderId="18" xfId="2" applyNumberFormat="1" applyBorder="1" applyAlignment="1">
      <alignment horizontal="left"/>
    </xf>
    <xf numFmtId="0" fontId="4" fillId="0" borderId="18" xfId="2" applyFont="1" applyBorder="1" applyAlignment="1">
      <alignment horizontal="left" vertical="center"/>
    </xf>
    <xf numFmtId="0" fontId="3" fillId="0" borderId="18" xfId="2" applyBorder="1" applyAlignment="1">
      <alignment horizontal="left" vertical="center"/>
    </xf>
    <xf numFmtId="165" fontId="3" fillId="0" borderId="18" xfId="2" applyNumberFormat="1" applyBorder="1" applyAlignment="1">
      <alignment horizontal="left" vertical="center"/>
    </xf>
    <xf numFmtId="0" fontId="3" fillId="0" borderId="18" xfId="2" applyBorder="1" applyAlignment="1">
      <alignment horizontal="right" indent="2"/>
    </xf>
    <xf numFmtId="165" fontId="3" fillId="0" borderId="18" xfId="1" applyNumberFormat="1" applyFont="1" applyBorder="1" applyAlignment="1">
      <alignment horizontal="left"/>
    </xf>
    <xf numFmtId="0" fontId="0" fillId="0" borderId="18" xfId="0" applyBorder="1"/>
    <xf numFmtId="165" fontId="0" fillId="0" borderId="18" xfId="0" applyNumberFormat="1" applyBorder="1"/>
    <xf numFmtId="0" fontId="10" fillId="0" borderId="0" xfId="0" applyFont="1"/>
    <xf numFmtId="0" fontId="15" fillId="12" borderId="0" xfId="0" applyFont="1" applyFill="1" applyAlignment="1" applyProtection="1">
      <alignment vertical="center" wrapText="1"/>
      <protection locked="0"/>
    </xf>
    <xf numFmtId="0" fontId="15" fillId="12" borderId="0" xfId="0" applyFont="1" applyFill="1" applyAlignment="1" applyProtection="1">
      <alignment horizontal="left" vertical="center"/>
      <protection locked="0"/>
    </xf>
    <xf numFmtId="170" fontId="14" fillId="0" borderId="4" xfId="3" applyNumberFormat="1" applyFont="1" applyBorder="1" applyAlignment="1">
      <alignment horizontal="center" vertical="center"/>
    </xf>
    <xf numFmtId="0" fontId="12" fillId="13" borderId="0" xfId="0" applyFont="1" applyFill="1" applyBorder="1" applyAlignment="1">
      <alignment horizontal="center" vertical="center"/>
    </xf>
    <xf numFmtId="170" fontId="14" fillId="0" borderId="5" xfId="3" applyNumberFormat="1" applyFont="1" applyBorder="1" applyAlignment="1">
      <alignment horizontal="center" vertical="center"/>
    </xf>
    <xf numFmtId="0" fontId="15" fillId="12" borderId="3" xfId="0" applyFont="1" applyFill="1" applyBorder="1" applyAlignment="1" applyProtection="1">
      <alignment horizontal="center"/>
      <protection locked="0"/>
    </xf>
    <xf numFmtId="10" fontId="15" fillId="12" borderId="3" xfId="3" applyNumberFormat="1" applyFont="1" applyFill="1" applyBorder="1" applyAlignment="1" applyProtection="1">
      <alignment horizontal="center"/>
      <protection locked="0"/>
    </xf>
    <xf numFmtId="165" fontId="0" fillId="0" borderId="0" xfId="0" applyNumberFormat="1" applyProtection="1">
      <protection locked="0"/>
    </xf>
    <xf numFmtId="169" fontId="15" fillId="12" borderId="16" xfId="5" applyNumberFormat="1" applyFont="1" applyFill="1" applyBorder="1" applyAlignment="1" applyProtection="1">
      <alignment vertical="center" wrapText="1"/>
      <protection locked="0"/>
    </xf>
    <xf numFmtId="44" fontId="15" fillId="12" borderId="16" xfId="1" applyFont="1" applyFill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2" xfId="0" applyFont="1" applyFill="1" applyBorder="1" applyAlignment="1" applyProtection="1">
      <alignment horizontal="center"/>
      <protection locked="0"/>
    </xf>
    <xf numFmtId="0" fontId="0" fillId="0" borderId="2" xfId="0" applyFill="1" applyBorder="1" applyAlignment="1" applyProtection="1">
      <alignment horizontal="center"/>
      <protection locked="0"/>
    </xf>
    <xf numFmtId="165" fontId="0" fillId="0" borderId="2" xfId="0" applyNumberFormat="1" applyFill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165" fontId="0" fillId="0" borderId="2" xfId="0" applyNumberFormat="1" applyBorder="1" applyProtection="1">
      <protection locked="0"/>
    </xf>
    <xf numFmtId="0" fontId="15" fillId="12" borderId="16" xfId="5" applyNumberFormat="1" applyFont="1" applyFill="1" applyBorder="1" applyAlignment="1" applyProtection="1">
      <alignment vertical="center" wrapText="1"/>
      <protection locked="0"/>
    </xf>
    <xf numFmtId="0" fontId="0" fillId="0" borderId="2" xfId="0" applyFont="1" applyFill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 applyProtection="1">
      <alignment horizontal="left" vertical="center"/>
      <protection locked="0"/>
    </xf>
    <xf numFmtId="0" fontId="0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 applyProtection="1">
      <alignment horizontal="center" vertical="center"/>
      <protection locked="0"/>
    </xf>
    <xf numFmtId="165" fontId="0" fillId="0" borderId="2" xfId="0" applyNumberForma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65" fontId="0" fillId="0" borderId="2" xfId="0" applyNumberFormat="1" applyBorder="1" applyAlignment="1" applyProtection="1">
      <alignment vertical="center"/>
      <protection locked="0"/>
    </xf>
    <xf numFmtId="4" fontId="15" fillId="12" borderId="16" xfId="5" applyNumberFormat="1" applyFont="1" applyFill="1" applyBorder="1" applyAlignment="1" applyProtection="1">
      <alignment vertical="center" wrapText="1"/>
      <protection locked="0"/>
    </xf>
    <xf numFmtId="2" fontId="0" fillId="0" borderId="2" xfId="1" applyNumberFormat="1" applyFont="1" applyFill="1" applyBorder="1" applyAlignment="1" applyProtection="1">
      <alignment horizontal="center"/>
      <protection locked="0"/>
    </xf>
    <xf numFmtId="165" fontId="0" fillId="0" borderId="2" xfId="1" applyNumberFormat="1" applyFont="1" applyFill="1" applyBorder="1" applyAlignment="1" applyProtection="1">
      <alignment horizontal="center"/>
      <protection locked="0"/>
    </xf>
    <xf numFmtId="44" fontId="0" fillId="0" borderId="2" xfId="0" applyNumberFormat="1" applyFill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right" vertical="center"/>
      <protection locked="0"/>
    </xf>
    <xf numFmtId="165" fontId="0" fillId="0" borderId="2" xfId="1" applyNumberFormat="1" applyFont="1" applyBorder="1" applyProtection="1">
      <protection locked="0"/>
    </xf>
    <xf numFmtId="164" fontId="15" fillId="12" borderId="16" xfId="5" applyFont="1" applyFill="1" applyBorder="1" applyAlignment="1" applyProtection="1">
      <alignment vertical="center" wrapText="1"/>
      <protection locked="0"/>
    </xf>
    <xf numFmtId="0" fontId="0" fillId="0" borderId="2" xfId="0" applyFill="1" applyBorder="1" applyAlignment="1" applyProtection="1">
      <alignment horizontal="left" wrapText="1"/>
      <protection locked="0"/>
    </xf>
    <xf numFmtId="44" fontId="0" fillId="0" borderId="2" xfId="1" applyFont="1" applyFill="1" applyBorder="1" applyAlignment="1" applyProtection="1">
      <alignment horizontal="center"/>
      <protection locked="0"/>
    </xf>
    <xf numFmtId="0" fontId="0" fillId="0" borderId="2" xfId="0" applyFill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15" fillId="12" borderId="8" xfId="1" applyNumberFormat="1" applyFont="1" applyFill="1" applyBorder="1" applyAlignment="1" applyProtection="1">
      <alignment horizontal="left" vertical="top" wrapText="1"/>
      <protection locked="0"/>
    </xf>
    <xf numFmtId="0" fontId="15" fillId="12" borderId="12" xfId="1" applyNumberFormat="1" applyFont="1" applyFill="1" applyBorder="1" applyAlignment="1" applyProtection="1">
      <alignment horizontal="left" vertical="top" wrapText="1"/>
      <protection locked="0"/>
    </xf>
    <xf numFmtId="0" fontId="15" fillId="12" borderId="10" xfId="1" applyNumberFormat="1" applyFont="1" applyFill="1" applyBorder="1" applyAlignment="1" applyProtection="1">
      <alignment horizontal="left" vertical="top" wrapText="1"/>
      <protection locked="0"/>
    </xf>
    <xf numFmtId="0" fontId="15" fillId="12" borderId="13" xfId="1" applyNumberFormat="1" applyFont="1" applyFill="1" applyBorder="1" applyAlignment="1" applyProtection="1">
      <alignment horizontal="left" vertical="top" wrapText="1"/>
      <protection locked="0"/>
    </xf>
    <xf numFmtId="0" fontId="15" fillId="12" borderId="14" xfId="1" applyNumberFormat="1" applyFont="1" applyFill="1" applyBorder="1" applyAlignment="1" applyProtection="1">
      <alignment horizontal="left" vertical="top" wrapText="1"/>
      <protection locked="0"/>
    </xf>
    <xf numFmtId="0" fontId="15" fillId="12" borderId="15" xfId="1" applyNumberFormat="1" applyFont="1" applyFill="1" applyBorder="1" applyAlignment="1" applyProtection="1">
      <alignment horizontal="left" vertical="top" wrapText="1"/>
      <protection locked="0"/>
    </xf>
    <xf numFmtId="169" fontId="15" fillId="12" borderId="8" xfId="5" applyNumberFormat="1" applyFont="1" applyFill="1" applyBorder="1" applyAlignment="1" applyProtection="1">
      <alignment horizontal="left" vertical="top" wrapText="1"/>
      <protection locked="0"/>
    </xf>
    <xf numFmtId="169" fontId="15" fillId="12" borderId="9" xfId="5" applyNumberFormat="1" applyFont="1" applyFill="1" applyBorder="1" applyAlignment="1" applyProtection="1">
      <alignment horizontal="left" vertical="top" wrapText="1"/>
      <protection locked="0"/>
    </xf>
    <xf numFmtId="169" fontId="15" fillId="12" borderId="10" xfId="5" applyNumberFormat="1" applyFont="1" applyFill="1" applyBorder="1" applyAlignment="1" applyProtection="1">
      <alignment horizontal="left" vertical="top" wrapText="1"/>
      <protection locked="0"/>
    </xf>
    <xf numFmtId="169" fontId="15" fillId="12" borderId="0" xfId="5" applyNumberFormat="1" applyFont="1" applyFill="1" applyBorder="1" applyAlignment="1" applyProtection="1">
      <alignment horizontal="left" vertical="top" wrapText="1"/>
      <protection locked="0"/>
    </xf>
    <xf numFmtId="169" fontId="15" fillId="12" borderId="14" xfId="5" applyNumberFormat="1" applyFont="1" applyFill="1" applyBorder="1" applyAlignment="1" applyProtection="1">
      <alignment horizontal="left" vertical="top" wrapText="1"/>
      <protection locked="0"/>
    </xf>
    <xf numFmtId="169" fontId="15" fillId="12" borderId="17" xfId="5" applyNumberFormat="1" applyFont="1" applyFill="1" applyBorder="1" applyAlignment="1" applyProtection="1">
      <alignment horizontal="left" vertical="top" wrapText="1"/>
      <protection locked="0"/>
    </xf>
    <xf numFmtId="0" fontId="1" fillId="0" borderId="0" xfId="0" applyFont="1" applyAlignment="1">
      <alignment horizontal="right" vertical="center" wrapText="1" indent="2"/>
    </xf>
    <xf numFmtId="0" fontId="15" fillId="12" borderId="8" xfId="5" applyNumberFormat="1" applyFont="1" applyFill="1" applyBorder="1" applyAlignment="1" applyProtection="1">
      <alignment horizontal="left" vertical="top" wrapText="1"/>
      <protection locked="0"/>
    </xf>
    <xf numFmtId="0" fontId="15" fillId="12" borderId="12" xfId="5" applyNumberFormat="1" applyFont="1" applyFill="1" applyBorder="1" applyAlignment="1" applyProtection="1">
      <alignment horizontal="left" vertical="top" wrapText="1"/>
      <protection locked="0"/>
    </xf>
    <xf numFmtId="0" fontId="15" fillId="12" borderId="10" xfId="5" applyNumberFormat="1" applyFont="1" applyFill="1" applyBorder="1" applyAlignment="1" applyProtection="1">
      <alignment horizontal="left" vertical="top" wrapText="1"/>
      <protection locked="0"/>
    </xf>
    <xf numFmtId="0" fontId="15" fillId="12" borderId="13" xfId="5" applyNumberFormat="1" applyFont="1" applyFill="1" applyBorder="1" applyAlignment="1" applyProtection="1">
      <alignment horizontal="left" vertical="top" wrapText="1"/>
      <protection locked="0"/>
    </xf>
    <xf numFmtId="0" fontId="15" fillId="12" borderId="14" xfId="5" applyNumberFormat="1" applyFont="1" applyFill="1" applyBorder="1" applyAlignment="1" applyProtection="1">
      <alignment horizontal="left" vertical="top" wrapText="1"/>
      <protection locked="0"/>
    </xf>
    <xf numFmtId="0" fontId="15" fillId="12" borderId="15" xfId="5" applyNumberFormat="1" applyFont="1" applyFill="1" applyBorder="1" applyAlignment="1" applyProtection="1">
      <alignment horizontal="left" vertical="top" wrapText="1"/>
      <protection locked="0"/>
    </xf>
  </cellXfs>
  <cellStyles count="7">
    <cellStyle name="Hiperlink" xfId="6" builtinId="8"/>
    <cellStyle name="Moeda" xfId="1" builtinId="4"/>
    <cellStyle name="Normal" xfId="0" builtinId="0"/>
    <cellStyle name="Normal_D11 814745  EANCB Calculator (Equivalent Annual Net Cost to Business) - unlocked for BRE use March 2011" xfId="4" xr:uid="{FA228D77-7724-4291-A08A-5A14D3AE8622}"/>
    <cellStyle name="Porcentagem" xfId="3" builtinId="5"/>
    <cellStyle name="Título 2" xfId="2" builtinId="17"/>
    <cellStyle name="Vírgula" xfId="5" builtinId="3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5B5B2472-7E84-47F7-B3FD-1A66B453AC49}">
      <tableStyleElement type="wholeTable" dxfId="1"/>
      <tableStyleElement type="headerRow" dxfId="0"/>
    </tableStyle>
  </tableStyles>
  <colors>
    <mruColors>
      <color rgb="FF3FA7E0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4C599241-6926-101B-9992-00000B65C6F9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9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4C599241-6926-101B-9992-00000B65C6F9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Resultado!$G$15</c:f>
          <c:strCache>
            <c:ptCount val="1"/>
            <c:pt idx="0">
              <c:v>Quebra por Tipo de Custo (Milhões)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Resultado!$G$15</c:f>
              <c:strCache>
                <c:ptCount val="1"/>
                <c:pt idx="0">
                  <c:v>Quebra por Tipo de Custo (Milhões)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Resultado!$B$20:$B$22</c:f>
              <c:strCache>
                <c:ptCount val="3"/>
                <c:pt idx="0">
                  <c:v>Custos Financeiros Diretos</c:v>
                </c:pt>
                <c:pt idx="1">
                  <c:v>Custos de Conformidade</c:v>
                </c:pt>
                <c:pt idx="2">
                  <c:v>Custos Adm Pública</c:v>
                </c:pt>
              </c:strCache>
            </c:strRef>
          </c:cat>
          <c:val>
            <c:numRef>
              <c:f>Resultado!$C$20:$C$22</c:f>
              <c:numCache>
                <c:formatCode>"R$"#,##0.00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14-4B85-B4AE-C21755345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2316936"/>
        <c:axId val="342314968"/>
      </c:barChart>
      <c:catAx>
        <c:axId val="342316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42314968"/>
        <c:crosses val="autoZero"/>
        <c:auto val="1"/>
        <c:lblAlgn val="ctr"/>
        <c:lblOffset val="100"/>
        <c:noMultiLvlLbl val="0"/>
      </c:catAx>
      <c:valAx>
        <c:axId val="342314968"/>
        <c:scaling>
          <c:orientation val="minMax"/>
        </c:scaling>
        <c:delete val="0"/>
        <c:axPos val="l"/>
        <c:numFmt formatCode="&quot;R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42316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Resultado!$G$33</c:f>
          <c:strCache>
            <c:ptCount val="1"/>
            <c:pt idx="0">
              <c:v>Custo Nominal ao Longo do Tempo (n&lt;=10) (Milhões)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Resultado!$C$34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Resultado!$B$38:$B$47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Resultado!$C$38:$C$47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30-4B90-8727-D3F7920D0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9890512"/>
        <c:axId val="819880344"/>
      </c:barChart>
      <c:catAx>
        <c:axId val="81989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19880344"/>
        <c:crosses val="autoZero"/>
        <c:auto val="1"/>
        <c:lblAlgn val="ctr"/>
        <c:lblOffset val="100"/>
        <c:noMultiLvlLbl val="0"/>
      </c:catAx>
      <c:valAx>
        <c:axId val="819880344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1989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3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0.png"/><Relationship Id="rId2" Type="http://schemas.openxmlformats.org/officeDocument/2006/relationships/image" Target="../media/image29.png"/><Relationship Id="rId1" Type="http://schemas.openxmlformats.org/officeDocument/2006/relationships/image" Target="../media/image28.png"/><Relationship Id="rId4" Type="http://schemas.openxmlformats.org/officeDocument/2006/relationships/image" Target="../media/image3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2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emf"/><Relationship Id="rId7" Type="http://schemas.openxmlformats.org/officeDocument/2006/relationships/image" Target="../media/image7.emf"/><Relationship Id="rId2" Type="http://schemas.openxmlformats.org/officeDocument/2006/relationships/image" Target="../media/image10.emf"/><Relationship Id="rId1" Type="http://schemas.openxmlformats.org/officeDocument/2006/relationships/image" Target="../media/image9.emf"/><Relationship Id="rId6" Type="http://schemas.openxmlformats.org/officeDocument/2006/relationships/image" Target="../media/image13.emf"/><Relationship Id="rId5" Type="http://schemas.openxmlformats.org/officeDocument/2006/relationships/image" Target="../media/image12.emf"/><Relationship Id="rId4" Type="http://schemas.openxmlformats.org/officeDocument/2006/relationships/image" Target="../media/image8.e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14.emf"/><Relationship Id="rId3" Type="http://schemas.openxmlformats.org/officeDocument/2006/relationships/image" Target="../media/image21.emf"/><Relationship Id="rId7" Type="http://schemas.openxmlformats.org/officeDocument/2006/relationships/image" Target="../media/image16.emf"/><Relationship Id="rId2" Type="http://schemas.openxmlformats.org/officeDocument/2006/relationships/image" Target="../media/image20.emf"/><Relationship Id="rId1" Type="http://schemas.openxmlformats.org/officeDocument/2006/relationships/image" Target="../media/image15.emf"/><Relationship Id="rId6" Type="http://schemas.openxmlformats.org/officeDocument/2006/relationships/image" Target="../media/image17.emf"/><Relationship Id="rId5" Type="http://schemas.openxmlformats.org/officeDocument/2006/relationships/image" Target="../media/image18.emf"/><Relationship Id="rId4" Type="http://schemas.openxmlformats.org/officeDocument/2006/relationships/image" Target="../media/image19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27.emf"/><Relationship Id="rId2" Type="http://schemas.openxmlformats.org/officeDocument/2006/relationships/image" Target="../media/image26.emf"/><Relationship Id="rId1" Type="http://schemas.openxmlformats.org/officeDocument/2006/relationships/image" Target="../media/image21.emf"/><Relationship Id="rId6" Type="http://schemas.openxmlformats.org/officeDocument/2006/relationships/image" Target="../media/image23.emf"/><Relationship Id="rId5" Type="http://schemas.openxmlformats.org/officeDocument/2006/relationships/image" Target="../media/image24.emf"/><Relationship Id="rId4" Type="http://schemas.openxmlformats.org/officeDocument/2006/relationships/image" Target="../media/image2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80962</xdr:colOff>
      <xdr:row>8</xdr:row>
      <xdr:rowOff>128586</xdr:rowOff>
    </xdr:from>
    <xdr:to>
      <xdr:col>2</xdr:col>
      <xdr:colOff>1465</xdr:colOff>
      <xdr:row>11</xdr:row>
      <xdr:rowOff>133348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485899"/>
          <a:ext cx="547687" cy="5476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123826</xdr:colOff>
      <xdr:row>16</xdr:row>
      <xdr:rowOff>19051</xdr:rowOff>
    </xdr:from>
    <xdr:to>
      <xdr:col>2</xdr:col>
      <xdr:colOff>1466</xdr:colOff>
      <xdr:row>18</xdr:row>
      <xdr:rowOff>161925</xdr:rowOff>
    </xdr:to>
    <xdr:pic>
      <xdr:nvPicPr>
        <xdr:cNvPr id="13" name="Picture 12" descr="Team - Free people icon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4" y="3548064"/>
          <a:ext cx="504824" cy="5048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114002</xdr:colOff>
      <xdr:row>0</xdr:row>
      <xdr:rowOff>21981</xdr:rowOff>
    </xdr:from>
    <xdr:to>
      <xdr:col>3</xdr:col>
      <xdr:colOff>211529</xdr:colOff>
      <xdr:row>1</xdr:row>
      <xdr:rowOff>28292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26483" y="21981"/>
          <a:ext cx="1980546" cy="541176"/>
        </a:xfrm>
        <a:prstGeom prst="rect">
          <a:avLst/>
        </a:prstGeom>
      </xdr:spPr>
    </xdr:pic>
    <xdr:clientData/>
  </xdr:twoCellAnchor>
  <xdr:twoCellAnchor editAs="oneCell">
    <xdr:from>
      <xdr:col>1</xdr:col>
      <xdr:colOff>113679</xdr:colOff>
      <xdr:row>3</xdr:row>
      <xdr:rowOff>139211</xdr:rowOff>
    </xdr:from>
    <xdr:to>
      <xdr:col>2</xdr:col>
      <xdr:colOff>1226409</xdr:colOff>
      <xdr:row>5</xdr:row>
      <xdr:rowOff>153865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592" y="1050298"/>
          <a:ext cx="1725643" cy="4784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588066</xdr:colOff>
      <xdr:row>0</xdr:row>
      <xdr:rowOff>41414</xdr:rowOff>
    </xdr:from>
    <xdr:to>
      <xdr:col>2</xdr:col>
      <xdr:colOff>163789</xdr:colOff>
      <xdr:row>1</xdr:row>
      <xdr:rowOff>47725</xdr:rowOff>
    </xdr:to>
    <xdr:pic>
      <xdr:nvPicPr>
        <xdr:cNvPr id="4" name="Picture 1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8066" y="41414"/>
          <a:ext cx="1985962" cy="53639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1720864</xdr:colOff>
      <xdr:row>5</xdr:row>
      <xdr:rowOff>11468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2913" y="911087"/>
          <a:ext cx="1720864" cy="4835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573880</xdr:colOff>
      <xdr:row>13</xdr:row>
      <xdr:rowOff>152400</xdr:rowOff>
    </xdr:from>
    <xdr:to>
      <xdr:col>12</xdr:col>
      <xdr:colOff>455543</xdr:colOff>
      <xdr:row>27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531017</xdr:colOff>
      <xdr:row>31</xdr:row>
      <xdr:rowOff>28575</xdr:rowOff>
    </xdr:from>
    <xdr:to>
      <xdr:col>12</xdr:col>
      <xdr:colOff>412679</xdr:colOff>
      <xdr:row>46</xdr:row>
      <xdr:rowOff>147637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384018</xdr:colOff>
      <xdr:row>0</xdr:row>
      <xdr:rowOff>38100</xdr:rowOff>
    </xdr:from>
    <xdr:to>
      <xdr:col>3</xdr:col>
      <xdr:colOff>554561</xdr:colOff>
      <xdr:row>1</xdr:row>
      <xdr:rowOff>60148</xdr:rowOff>
    </xdr:to>
    <xdr:pic>
      <xdr:nvPicPr>
        <xdr:cNvPr id="9" name="Picture 1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60468" y="38100"/>
          <a:ext cx="2056493" cy="555448"/>
        </a:xfrm>
        <a:prstGeom prst="rect">
          <a:avLst/>
        </a:prstGeom>
      </xdr:spPr>
    </xdr:pic>
    <xdr:clientData/>
  </xdr:twoCellAnchor>
  <xdr:twoCellAnchor editAs="oneCell">
    <xdr:from>
      <xdr:col>1</xdr:col>
      <xdr:colOff>47625</xdr:colOff>
      <xdr:row>0</xdr:row>
      <xdr:rowOff>47625</xdr:rowOff>
    </xdr:from>
    <xdr:to>
      <xdr:col>2</xdr:col>
      <xdr:colOff>292114</xdr:colOff>
      <xdr:row>1</xdr:row>
      <xdr:rowOff>1115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47625"/>
          <a:ext cx="1720864" cy="4835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860269</xdr:colOff>
      <xdr:row>0</xdr:row>
      <xdr:rowOff>76200</xdr:rowOff>
    </xdr:from>
    <xdr:to>
      <xdr:col>4</xdr:col>
      <xdr:colOff>770249</xdr:colOff>
      <xdr:row>1</xdr:row>
      <xdr:rowOff>19050</xdr:rowOff>
    </xdr:to>
    <xdr:pic>
      <xdr:nvPicPr>
        <xdr:cNvPr id="6" name="Picture 14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4269" y="76200"/>
          <a:ext cx="2186455" cy="59055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0</xdr:row>
      <xdr:rowOff>76200</xdr:rowOff>
    </xdr:from>
    <xdr:to>
      <xdr:col>2</xdr:col>
      <xdr:colOff>812315</xdr:colOff>
      <xdr:row>0</xdr:row>
      <xdr:rowOff>609600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76200"/>
          <a:ext cx="1898165" cy="5334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5</xdr:row>
          <xdr:rowOff>22860</xdr:rowOff>
        </xdr:from>
        <xdr:to>
          <xdr:col>4</xdr:col>
          <xdr:colOff>632460</xdr:colOff>
          <xdr:row>6</xdr:row>
          <xdr:rowOff>22860</xdr:rowOff>
        </xdr:to>
        <xdr:sp macro="" textlink="">
          <xdr:nvSpPr>
            <xdr:cNvPr id="11265" name="CustosFin_Combo_TipoCusto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5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15</xdr:row>
          <xdr:rowOff>0</xdr:rowOff>
        </xdr:from>
        <xdr:to>
          <xdr:col>3</xdr:col>
          <xdr:colOff>708660</xdr:colOff>
          <xdr:row>16</xdr:row>
          <xdr:rowOff>15240</xdr:rowOff>
        </xdr:to>
        <xdr:sp macro="" textlink="">
          <xdr:nvSpPr>
            <xdr:cNvPr id="11267" name="CustosFin_Option_Unico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5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914400</xdr:colOff>
          <xdr:row>15</xdr:row>
          <xdr:rowOff>0</xdr:rowOff>
        </xdr:from>
        <xdr:to>
          <xdr:col>3</xdr:col>
          <xdr:colOff>1874520</xdr:colOff>
          <xdr:row>16</xdr:row>
          <xdr:rowOff>15240</xdr:rowOff>
        </xdr:to>
        <xdr:sp macro="" textlink="">
          <xdr:nvSpPr>
            <xdr:cNvPr id="11269" name="CustosFin_Option_Recor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5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2209800</xdr:colOff>
          <xdr:row>20</xdr:row>
          <xdr:rowOff>76200</xdr:rowOff>
        </xdr:from>
        <xdr:to>
          <xdr:col>4</xdr:col>
          <xdr:colOff>617220</xdr:colOff>
          <xdr:row>22</xdr:row>
          <xdr:rowOff>30480</xdr:rowOff>
        </xdr:to>
        <xdr:sp macro="" textlink="">
          <xdr:nvSpPr>
            <xdr:cNvPr id="11271" name="CustosFin_Combo_TipoAfetado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5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1699260</xdr:colOff>
          <xdr:row>30</xdr:row>
          <xdr:rowOff>144780</xdr:rowOff>
        </xdr:from>
        <xdr:to>
          <xdr:col>3</xdr:col>
          <xdr:colOff>1859280</xdr:colOff>
          <xdr:row>33</xdr:row>
          <xdr:rowOff>129540</xdr:rowOff>
        </xdr:to>
        <xdr:sp macro="" textlink="">
          <xdr:nvSpPr>
            <xdr:cNvPr id="11273" name="ButtonLimpar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5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1021080</xdr:colOff>
          <xdr:row>30</xdr:row>
          <xdr:rowOff>144780</xdr:rowOff>
        </xdr:from>
        <xdr:to>
          <xdr:col>5</xdr:col>
          <xdr:colOff>1402080</xdr:colOff>
          <xdr:row>33</xdr:row>
          <xdr:rowOff>129540</xdr:rowOff>
        </xdr:to>
        <xdr:sp macro="" textlink="">
          <xdr:nvSpPr>
            <xdr:cNvPr id="11274" name="ButtonSalvar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5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1724025</xdr:colOff>
      <xdr:row>3</xdr:row>
      <xdr:rowOff>142875</xdr:rowOff>
    </xdr:from>
    <xdr:to>
      <xdr:col>8</xdr:col>
      <xdr:colOff>1485900</xdr:colOff>
      <xdr:row>9</xdr:row>
      <xdr:rowOff>0</xdr:rowOff>
    </xdr:to>
    <xdr:sp macro="" textlink="">
      <xdr:nvSpPr>
        <xdr:cNvPr id="2" name="Retângulo: Cantos Arredondados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8763000" y="1238250"/>
          <a:ext cx="5143500" cy="1085850"/>
        </a:xfrm>
        <a:prstGeom prst="roundRect">
          <a:avLst/>
        </a:prstGeom>
        <a:noFill/>
        <a:ln w="19050"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 b="1">
              <a:solidFill>
                <a:sysClr val="windowText" lastClr="000000"/>
              </a:solidFill>
            </a:rPr>
            <a:t>Custos Financeiros Diretos </a:t>
          </a:r>
          <a:r>
            <a:rPr lang="pt-BR" sz="1100">
              <a:solidFill>
                <a:sysClr val="windowText" lastClr="000000"/>
              </a:solidFill>
            </a:rPr>
            <a:t>são o resultado de uma obrigação concreta e direta de transferir uma quantia em dinheiro para o Governo ou autoridade competente. Portanto, esses custos não estão relacionados à necessidade de informações. Incluem-se nessa categoria encargos administrativos, taxas, etc., como, por exemplo, as taxas para solicitar uma licença.</a:t>
          </a:r>
        </a:p>
        <a:p>
          <a:pPr algn="l"/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38100</xdr:colOff>
          <xdr:row>30</xdr:row>
          <xdr:rowOff>144780</xdr:rowOff>
        </xdr:from>
        <xdr:to>
          <xdr:col>2</xdr:col>
          <xdr:colOff>655320</xdr:colOff>
          <xdr:row>33</xdr:row>
          <xdr:rowOff>129540</xdr:rowOff>
        </xdr:to>
        <xdr:sp macro="" textlink="">
          <xdr:nvSpPr>
            <xdr:cNvPr id="11275" name="ButtonReset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5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869794</xdr:colOff>
      <xdr:row>0</xdr:row>
      <xdr:rowOff>104775</xdr:rowOff>
    </xdr:from>
    <xdr:to>
      <xdr:col>3</xdr:col>
      <xdr:colOff>1284599</xdr:colOff>
      <xdr:row>1</xdr:row>
      <xdr:rowOff>47625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4744" y="104775"/>
          <a:ext cx="2186455" cy="59055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0</xdr:row>
      <xdr:rowOff>104775</xdr:rowOff>
    </xdr:from>
    <xdr:to>
      <xdr:col>2</xdr:col>
      <xdr:colOff>583715</xdr:colOff>
      <xdr:row>0</xdr:row>
      <xdr:rowOff>638175</xdr:rowOff>
    </xdr:to>
    <xdr:pic>
      <xdr:nvPicPr>
        <xdr:cNvPr id="14" name="Imagem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04775"/>
          <a:ext cx="1898165" cy="5334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2423160</xdr:colOff>
          <xdr:row>3</xdr:row>
          <xdr:rowOff>38100</xdr:rowOff>
        </xdr:from>
        <xdr:to>
          <xdr:col>4</xdr:col>
          <xdr:colOff>822960</xdr:colOff>
          <xdr:row>7</xdr:row>
          <xdr:rowOff>83820</xdr:rowOff>
        </xdr:to>
        <xdr:sp macro="" textlink="">
          <xdr:nvSpPr>
            <xdr:cNvPr id="8248" name="CustosConf_HelpIcon_Back" hidden="1">
              <a:extLst>
                <a:ext uri="{63B3BB69-23CF-44E3-9099-C40C66FF867C}">
                  <a14:compatExt spid="_x0000_s8248"/>
                </a:ext>
                <a:ext uri="{FF2B5EF4-FFF2-40B4-BE49-F238E27FC236}">
                  <a16:creationId xmlns:a16="http://schemas.microsoft.com/office/drawing/2014/main" id="{00000000-0008-0000-0600-00003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99060</xdr:rowOff>
        </xdr:from>
        <xdr:to>
          <xdr:col>3</xdr:col>
          <xdr:colOff>685800</xdr:colOff>
          <xdr:row>13</xdr:row>
          <xdr:rowOff>68580</xdr:rowOff>
        </xdr:to>
        <xdr:sp macro="" textlink="">
          <xdr:nvSpPr>
            <xdr:cNvPr id="8195" name="CustosConf_OptionButton_Unico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6</xdr:row>
          <xdr:rowOff>30480</xdr:rowOff>
        </xdr:from>
        <xdr:to>
          <xdr:col>4</xdr:col>
          <xdr:colOff>22860</xdr:colOff>
          <xdr:row>6</xdr:row>
          <xdr:rowOff>274320</xdr:rowOff>
        </xdr:to>
        <xdr:sp macro="" textlink="">
          <xdr:nvSpPr>
            <xdr:cNvPr id="8199" name="CustosConf_ComboBox_TipoCusto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6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17</xdr:row>
          <xdr:rowOff>68580</xdr:rowOff>
        </xdr:from>
        <xdr:to>
          <xdr:col>4</xdr:col>
          <xdr:colOff>22860</xdr:colOff>
          <xdr:row>19</xdr:row>
          <xdr:rowOff>0</xdr:rowOff>
        </xdr:to>
        <xdr:sp macro="" textlink="">
          <xdr:nvSpPr>
            <xdr:cNvPr id="8207" name="CustosConf_ComboBox_TipoAfetado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6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937260</xdr:colOff>
          <xdr:row>11</xdr:row>
          <xdr:rowOff>99060</xdr:rowOff>
        </xdr:from>
        <xdr:to>
          <xdr:col>3</xdr:col>
          <xdr:colOff>1897380</xdr:colOff>
          <xdr:row>13</xdr:row>
          <xdr:rowOff>68580</xdr:rowOff>
        </xdr:to>
        <xdr:sp macro="" textlink="">
          <xdr:nvSpPr>
            <xdr:cNvPr id="8229" name="CustosConf_OptionButton_Rec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6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1607820</xdr:colOff>
          <xdr:row>50</xdr:row>
          <xdr:rowOff>175260</xdr:rowOff>
        </xdr:from>
        <xdr:to>
          <xdr:col>3</xdr:col>
          <xdr:colOff>922020</xdr:colOff>
          <xdr:row>53</xdr:row>
          <xdr:rowOff>160020</xdr:rowOff>
        </xdr:to>
        <xdr:sp macro="" textlink="">
          <xdr:nvSpPr>
            <xdr:cNvPr id="8242" name="ButtonLimpar" hidden="1">
              <a:extLst>
                <a:ext uri="{63B3BB69-23CF-44E3-9099-C40C66FF867C}">
                  <a14:compatExt spid="_x0000_s8242"/>
                </a:ext>
                <a:ext uri="{FF2B5EF4-FFF2-40B4-BE49-F238E27FC236}">
                  <a16:creationId xmlns:a16="http://schemas.microsoft.com/office/drawing/2014/main" id="{00000000-0008-0000-0600-00003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2232660</xdr:colOff>
          <xdr:row>50</xdr:row>
          <xdr:rowOff>175260</xdr:rowOff>
        </xdr:from>
        <xdr:to>
          <xdr:col>5</xdr:col>
          <xdr:colOff>38100</xdr:colOff>
          <xdr:row>53</xdr:row>
          <xdr:rowOff>160020</xdr:rowOff>
        </xdr:to>
        <xdr:sp macro="" textlink="">
          <xdr:nvSpPr>
            <xdr:cNvPr id="8243" name="ButtonSalvar" hidden="1">
              <a:extLst>
                <a:ext uri="{63B3BB69-23CF-44E3-9099-C40C66FF867C}">
                  <a14:compatExt spid="_x0000_s8243"/>
                </a:ext>
                <a:ext uri="{FF2B5EF4-FFF2-40B4-BE49-F238E27FC236}">
                  <a16:creationId xmlns:a16="http://schemas.microsoft.com/office/drawing/2014/main" id="{00000000-0008-0000-0600-00003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2009774</xdr:colOff>
      <xdr:row>6</xdr:row>
      <xdr:rowOff>47624</xdr:rowOff>
    </xdr:from>
    <xdr:to>
      <xdr:col>9</xdr:col>
      <xdr:colOff>57149</xdr:colOff>
      <xdr:row>11</xdr:row>
      <xdr:rowOff>38100</xdr:rowOff>
    </xdr:to>
    <xdr:sp macro="" textlink="">
      <xdr:nvSpPr>
        <xdr:cNvPr id="12" name="Retângulo: Cantos Arredondados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/>
      </xdr:nvSpPr>
      <xdr:spPr>
        <a:xfrm>
          <a:off x="10572749" y="1323974"/>
          <a:ext cx="5153025" cy="1733551"/>
        </a:xfrm>
        <a:prstGeom prst="roundRect">
          <a:avLst/>
        </a:prstGeom>
        <a:noFill/>
        <a:ln w="19050"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>
              <a:solidFill>
                <a:sysClr val="windowText" lastClr="000000"/>
              </a:solidFill>
            </a:rPr>
            <a:t>Os </a:t>
          </a:r>
          <a:r>
            <a:rPr lang="pt-BR" sz="1100" b="1" u="sng">
              <a:solidFill>
                <a:sysClr val="windowText" lastClr="000000"/>
              </a:solidFill>
            </a:rPr>
            <a:t>Custos de Conformidade</a:t>
          </a:r>
          <a:r>
            <a:rPr lang="pt-BR" sz="1100">
              <a:solidFill>
                <a:sysClr val="windowText" lastClr="000000"/>
              </a:solidFill>
            </a:rPr>
            <a:t>, ou de Compliance, são todos os custos observância à </a:t>
          </a:r>
        </a:p>
        <a:p>
          <a:pPr algn="l"/>
          <a:r>
            <a:rPr lang="pt-BR" sz="1100">
              <a:solidFill>
                <a:sysClr val="windowText" lastClr="000000"/>
              </a:solidFill>
            </a:rPr>
            <a:t>regulamentação, com exceção dos custos financeiros diretos e dos custos </a:t>
          </a:r>
        </a:p>
        <a:p>
          <a:pPr algn="l"/>
          <a:r>
            <a:rPr lang="pt-BR" sz="1100">
              <a:solidFill>
                <a:sysClr val="windowText" lastClr="000000"/>
              </a:solidFill>
            </a:rPr>
            <a:t>estruturais de longo prazo. Para estes custos, foi adotado o modelo australiano, com a subdivisão em dez categorias de custos substantivos de conformidade. Para cada categoria, a fórmula, baseada no standard cost model (SCM), calcula o custo total baseado na multiplicação de Preço (P) pela Quantidade (Q).</a:t>
          </a:r>
        </a:p>
      </xdr:txBody>
    </xdr:sp>
    <xdr:clientData/>
  </xdr:twoCellAnchor>
  <xdr:twoCellAnchor editAs="oneCell">
    <xdr:from>
      <xdr:col>4</xdr:col>
      <xdr:colOff>267553</xdr:colOff>
      <xdr:row>6</xdr:row>
      <xdr:rowOff>59532</xdr:rowOff>
    </xdr:from>
    <xdr:to>
      <xdr:col>4</xdr:col>
      <xdr:colOff>440193</xdr:colOff>
      <xdr:row>6</xdr:row>
      <xdr:rowOff>232172</xdr:rowOff>
    </xdr:to>
    <xdr:pic macro="[0]!CustoConf_Help">
      <xdr:nvPicPr>
        <xdr:cNvPr id="3" name="Imagem 2">
          <a:extLst>
            <a:ext uri="{FF2B5EF4-FFF2-40B4-BE49-F238E27FC236}">
              <a16:creationId xmlns:a16="http://schemas.microsoft.com/office/drawing/2014/main" id="{00000000-0008-0000-0600-000003000000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2510" y="1333161"/>
          <a:ext cx="172640" cy="172640"/>
        </a:xfrm>
        <a:prstGeom prst="rect">
          <a:avLst/>
        </a:prstGeom>
      </xdr:spPr>
    </xdr:pic>
    <xdr:clientData/>
  </xdr:twoCellAnchor>
  <xdr:oneCellAnchor>
    <xdr:from>
      <xdr:col>4</xdr:col>
      <xdr:colOff>772329</xdr:colOff>
      <xdr:row>6</xdr:row>
      <xdr:rowOff>22606</xdr:rowOff>
    </xdr:from>
    <xdr:ext cx="2630581" cy="292704"/>
    <xdr:sp macro="" textlink="" fLocksText="0">
      <xdr:nvSpPr>
        <xdr:cNvPr id="15" name="HelpPopup" hidden="1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>
          <a:off x="7980849" y="1394206"/>
          <a:ext cx="2630581" cy="292704"/>
        </a:xfrm>
        <a:prstGeom prst="roundRect">
          <a:avLst/>
        </a:prstGeom>
        <a:solidFill>
          <a:schemeClr val="bg1"/>
        </a:solidFill>
        <a:ln w="19050"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100">
              <a:solidFill>
                <a:sysClr val="windowText" lastClr="000000"/>
              </a:solidFill>
            </a:rPr>
            <a:t>Selecione um Tipo de Custo</a:t>
          </a:r>
        </a:p>
      </xdr:txBody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259080</xdr:colOff>
          <xdr:row>6</xdr:row>
          <xdr:rowOff>60960</xdr:rowOff>
        </xdr:from>
        <xdr:to>
          <xdr:col>4</xdr:col>
          <xdr:colOff>449580</xdr:colOff>
          <xdr:row>6</xdr:row>
          <xdr:rowOff>236220</xdr:rowOff>
        </xdr:to>
        <xdr:sp macro="" textlink="">
          <xdr:nvSpPr>
            <xdr:cNvPr id="8247" name="CustosConf_HelpIcon" hidden="1">
              <a:extLst>
                <a:ext uri="{63B3BB69-23CF-44E3-9099-C40C66FF867C}">
                  <a14:compatExt spid="_x0000_s8247"/>
                </a:ext>
                <a:ext uri="{FF2B5EF4-FFF2-40B4-BE49-F238E27FC236}">
                  <a16:creationId xmlns:a16="http://schemas.microsoft.com/office/drawing/2014/main" id="{00000000-0008-0000-0600-00003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50</xdr:row>
          <xdr:rowOff>175260</xdr:rowOff>
        </xdr:from>
        <xdr:to>
          <xdr:col>2</xdr:col>
          <xdr:colOff>335280</xdr:colOff>
          <xdr:row>53</xdr:row>
          <xdr:rowOff>160020</xdr:rowOff>
        </xdr:to>
        <xdr:sp macro="" textlink="">
          <xdr:nvSpPr>
            <xdr:cNvPr id="8249" name="ButtonReset" hidden="1">
              <a:extLst>
                <a:ext uri="{63B3BB69-23CF-44E3-9099-C40C66FF867C}">
                  <a14:compatExt spid="_x0000_s8249"/>
                </a:ext>
                <a:ext uri="{FF2B5EF4-FFF2-40B4-BE49-F238E27FC236}">
                  <a16:creationId xmlns:a16="http://schemas.microsoft.com/office/drawing/2014/main" id="{00000000-0008-0000-0600-00003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326869</xdr:colOff>
      <xdr:row>0</xdr:row>
      <xdr:rowOff>114300</xdr:rowOff>
    </xdr:from>
    <xdr:to>
      <xdr:col>2</xdr:col>
      <xdr:colOff>2513324</xdr:colOff>
      <xdr:row>1</xdr:row>
      <xdr:rowOff>57150</xdr:rowOff>
    </xdr:to>
    <xdr:pic>
      <xdr:nvPicPr>
        <xdr:cNvPr id="16" name="Picture 14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31869" y="114300"/>
          <a:ext cx="2186455" cy="5905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114300</xdr:rowOff>
    </xdr:from>
    <xdr:to>
      <xdr:col>2</xdr:col>
      <xdr:colOff>278915</xdr:colOff>
      <xdr:row>1</xdr:row>
      <xdr:rowOff>0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114300"/>
          <a:ext cx="1898165" cy="5334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</xdr:colOff>
          <xdr:row>5</xdr:row>
          <xdr:rowOff>45720</xdr:rowOff>
        </xdr:from>
        <xdr:to>
          <xdr:col>3</xdr:col>
          <xdr:colOff>2537460</xdr:colOff>
          <xdr:row>6</xdr:row>
          <xdr:rowOff>22860</xdr:rowOff>
        </xdr:to>
        <xdr:sp macro="" textlink="">
          <xdr:nvSpPr>
            <xdr:cNvPr id="16387" name="CustosAP_Combo_TipoCusto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7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15</xdr:row>
          <xdr:rowOff>30480</xdr:rowOff>
        </xdr:from>
        <xdr:to>
          <xdr:col>3</xdr:col>
          <xdr:colOff>693420</xdr:colOff>
          <xdr:row>31</xdr:row>
          <xdr:rowOff>7620</xdr:rowOff>
        </xdr:to>
        <xdr:sp macro="" textlink="">
          <xdr:nvSpPr>
            <xdr:cNvPr id="16389" name="CustosAP_Option_Unico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7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883920</xdr:colOff>
          <xdr:row>15</xdr:row>
          <xdr:rowOff>30480</xdr:rowOff>
        </xdr:from>
        <xdr:to>
          <xdr:col>3</xdr:col>
          <xdr:colOff>1844040</xdr:colOff>
          <xdr:row>31</xdr:row>
          <xdr:rowOff>7620</xdr:rowOff>
        </xdr:to>
        <xdr:sp macro="" textlink="">
          <xdr:nvSpPr>
            <xdr:cNvPr id="16391" name="CustosAP_Option_Recorrente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7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1211580</xdr:colOff>
          <xdr:row>34</xdr:row>
          <xdr:rowOff>22860</xdr:rowOff>
        </xdr:from>
        <xdr:to>
          <xdr:col>3</xdr:col>
          <xdr:colOff>1516380</xdr:colOff>
          <xdr:row>37</xdr:row>
          <xdr:rowOff>7620</xdr:rowOff>
        </xdr:to>
        <xdr:sp macro="" textlink="">
          <xdr:nvSpPr>
            <xdr:cNvPr id="16400" name="ButtonLimpar" hidden="1">
              <a:extLst>
                <a:ext uri="{63B3BB69-23CF-44E3-9099-C40C66FF867C}">
                  <a14:compatExt spid="_x0000_s16400"/>
                </a:ext>
                <a:ext uri="{FF2B5EF4-FFF2-40B4-BE49-F238E27FC236}">
                  <a16:creationId xmlns:a16="http://schemas.microsoft.com/office/drawing/2014/main" id="{00000000-0008-0000-0700-00001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34</xdr:row>
          <xdr:rowOff>22860</xdr:rowOff>
        </xdr:from>
        <xdr:to>
          <xdr:col>5</xdr:col>
          <xdr:colOff>388620</xdr:colOff>
          <xdr:row>37</xdr:row>
          <xdr:rowOff>7620</xdr:rowOff>
        </xdr:to>
        <xdr:sp macro="" textlink="">
          <xdr:nvSpPr>
            <xdr:cNvPr id="16401" name="ButtonSalvar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7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1752600</xdr:colOff>
      <xdr:row>4</xdr:row>
      <xdr:rowOff>57150</xdr:rowOff>
    </xdr:from>
    <xdr:to>
      <xdr:col>7</xdr:col>
      <xdr:colOff>1818033</xdr:colOff>
      <xdr:row>9</xdr:row>
      <xdr:rowOff>46383</xdr:rowOff>
    </xdr:to>
    <xdr:sp macro="" textlink="">
      <xdr:nvSpPr>
        <xdr:cNvPr id="18" name="Retângulo: Cantos Arredondados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SpPr/>
      </xdr:nvSpPr>
      <xdr:spPr>
        <a:xfrm>
          <a:off x="9753600" y="1247775"/>
          <a:ext cx="3627783" cy="960783"/>
        </a:xfrm>
        <a:prstGeom prst="roundRect">
          <a:avLst/>
        </a:prstGeom>
        <a:noFill/>
        <a:ln w="19050"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ysClr val="windowText" lastClr="000000"/>
              </a:solidFill>
            </a:rPr>
            <a:t>Custos para Administração Pública.</a:t>
          </a:r>
          <a:r>
            <a:rPr lang="pt-BR" sz="1100" b="1" baseline="0">
              <a:solidFill>
                <a:sysClr val="windowText" lastClr="000000"/>
              </a:solidFill>
            </a:rPr>
            <a:t> </a:t>
          </a:r>
          <a:r>
            <a:rPr lang="pt-BR" sz="1100" b="0" baseline="0">
              <a:solidFill>
                <a:sysClr val="windowText" lastClr="000000"/>
              </a:solidFill>
            </a:rPr>
            <a:t>Custos </a:t>
          </a:r>
          <a:r>
            <a:rPr lang="pt-BR" sz="1100">
              <a:solidFill>
                <a:sysClr val="windowText" lastClr="000000"/>
              </a:solidFill>
            </a:rPr>
            <a:t>atribuídos aos órgãos da administração pública. Os principais custos desta categoria são: pessoal dedicado, espaço físico, investimentos, manutenção e treinamento.</a:t>
          </a:r>
        </a:p>
        <a:p>
          <a:pPr algn="l"/>
          <a:endParaRPr lang="pt-BR" sz="1100">
            <a:solidFill>
              <a:sysClr val="windowText" lastClr="00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34</xdr:row>
          <xdr:rowOff>22860</xdr:rowOff>
        </xdr:from>
        <xdr:to>
          <xdr:col>2</xdr:col>
          <xdr:colOff>198120</xdr:colOff>
          <xdr:row>37</xdr:row>
          <xdr:rowOff>7620</xdr:rowOff>
        </xdr:to>
        <xdr:sp macro="" textlink="">
          <xdr:nvSpPr>
            <xdr:cNvPr id="16402" name="ButtonReset" hidden="1">
              <a:extLst>
                <a:ext uri="{63B3BB69-23CF-44E3-9099-C40C66FF867C}">
                  <a14:compatExt spid="_x0000_s16402"/>
                </a:ext>
                <a:ext uri="{FF2B5EF4-FFF2-40B4-BE49-F238E27FC236}">
                  <a16:creationId xmlns:a16="http://schemas.microsoft.com/office/drawing/2014/main" id="{00000000-0008-0000-0700-00001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212569</xdr:colOff>
      <xdr:row>0</xdr:row>
      <xdr:rowOff>85725</xdr:rowOff>
    </xdr:from>
    <xdr:to>
      <xdr:col>3</xdr:col>
      <xdr:colOff>770249</xdr:colOff>
      <xdr:row>1</xdr:row>
      <xdr:rowOff>28575</xdr:rowOff>
    </xdr:to>
    <xdr:pic>
      <xdr:nvPicPr>
        <xdr:cNvPr id="19" name="Picture 14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31869" y="85725"/>
          <a:ext cx="2186455" cy="5905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85725</xdr:rowOff>
    </xdr:from>
    <xdr:to>
      <xdr:col>2</xdr:col>
      <xdr:colOff>164615</xdr:colOff>
      <xdr:row>0</xdr:row>
      <xdr:rowOff>619125</xdr:rowOff>
    </xdr:to>
    <xdr:pic>
      <xdr:nvPicPr>
        <xdr:cNvPr id="20" name="Imagem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85725"/>
          <a:ext cx="1898165" cy="5334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1826079</xdr:colOff>
      <xdr:row>3</xdr:row>
      <xdr:rowOff>3132853</xdr:rowOff>
    </xdr:from>
    <xdr:to>
      <xdr:col>3</xdr:col>
      <xdr:colOff>6084797</xdr:colOff>
      <xdr:row>3</xdr:row>
      <xdr:rowOff>5158115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85285" y="3704353"/>
          <a:ext cx="4258718" cy="2025262"/>
        </a:xfrm>
        <a:prstGeom prst="rect">
          <a:avLst/>
        </a:prstGeom>
      </xdr:spPr>
    </xdr:pic>
    <xdr:clientData/>
  </xdr:twoCellAnchor>
  <xdr:twoCellAnchor editAs="oneCell">
    <xdr:from>
      <xdr:col>1</xdr:col>
      <xdr:colOff>23813</xdr:colOff>
      <xdr:row>6</xdr:row>
      <xdr:rowOff>38100</xdr:rowOff>
    </xdr:from>
    <xdr:to>
      <xdr:col>1</xdr:col>
      <xdr:colOff>490538</xdr:colOff>
      <xdr:row>6</xdr:row>
      <xdr:rowOff>504825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3" y="1771650"/>
          <a:ext cx="466725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</xdr:colOff>
      <xdr:row>4</xdr:row>
      <xdr:rowOff>57150</xdr:rowOff>
    </xdr:from>
    <xdr:to>
      <xdr:col>1</xdr:col>
      <xdr:colOff>728382</xdr:colOff>
      <xdr:row>4</xdr:row>
      <xdr:rowOff>641408</xdr:rowOff>
    </xdr:to>
    <xdr:pic>
      <xdr:nvPicPr>
        <xdr:cNvPr id="4" name="Picture 3" descr="Australia Round Flag | Australia flag, Instagram highlight icons, Icon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880" y="5828179"/>
          <a:ext cx="723620" cy="584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</xdr:row>
      <xdr:rowOff>47624</xdr:rowOff>
    </xdr:from>
    <xdr:to>
      <xdr:col>1</xdr:col>
      <xdr:colOff>1019735</xdr:colOff>
      <xdr:row>3</xdr:row>
      <xdr:rowOff>913759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5118" y="619124"/>
          <a:ext cx="1019735" cy="86613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4</xdr:row>
      <xdr:rowOff>22860</xdr:rowOff>
    </xdr:from>
    <xdr:to>
      <xdr:col>11</xdr:col>
      <xdr:colOff>723900</xdr:colOff>
      <xdr:row>9</xdr:row>
      <xdr:rowOff>121920</xdr:rowOff>
    </xdr:to>
    <xdr:sp macro="" textlink="">
      <xdr:nvSpPr>
        <xdr:cNvPr id="2" name="Object 4" hidden="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>
          <a:spLocks noChangeArrowheads="1"/>
        </xdr:cNvSpPr>
      </xdr:nvSpPr>
      <xdr:spPr bwMode="auto">
        <a:xfrm>
          <a:off x="8524875" y="670560"/>
          <a:ext cx="3009900" cy="908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723900</xdr:colOff>
      <xdr:row>4</xdr:row>
      <xdr:rowOff>22860</xdr:rowOff>
    </xdr:from>
    <xdr:to>
      <xdr:col>11</xdr:col>
      <xdr:colOff>723900</xdr:colOff>
      <xdr:row>9</xdr:row>
      <xdr:rowOff>121920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24875" y="670560"/>
          <a:ext cx="3009900" cy="90868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aulo.isobe@economia.gov.br" TargetMode="External"/><Relationship Id="rId1" Type="http://schemas.openxmlformats.org/officeDocument/2006/relationships/hyperlink" Target="mailto:vitor.villarino@economia.gov.br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11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8.emf"/><Relationship Id="rId12" Type="http://schemas.openxmlformats.org/officeDocument/2006/relationships/control" Target="../activeX/activeX5.xml"/><Relationship Id="rId17" Type="http://schemas.openxmlformats.org/officeDocument/2006/relationships/image" Target="../media/image13.emf"/><Relationship Id="rId2" Type="http://schemas.openxmlformats.org/officeDocument/2006/relationships/drawing" Target="../drawings/drawing5.xml"/><Relationship Id="rId16" Type="http://schemas.openxmlformats.org/officeDocument/2006/relationships/control" Target="../activeX/activeX7.xml"/><Relationship Id="rId1" Type="http://schemas.openxmlformats.org/officeDocument/2006/relationships/printerSettings" Target="../printerSettings/printerSettings4.bin"/><Relationship Id="rId6" Type="http://schemas.openxmlformats.org/officeDocument/2006/relationships/control" Target="../activeX/activeX2.xml"/><Relationship Id="rId11" Type="http://schemas.openxmlformats.org/officeDocument/2006/relationships/image" Target="../media/image10.emf"/><Relationship Id="rId5" Type="http://schemas.openxmlformats.org/officeDocument/2006/relationships/image" Target="../media/image7.emf"/><Relationship Id="rId15" Type="http://schemas.openxmlformats.org/officeDocument/2006/relationships/image" Target="../media/image12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9.emf"/><Relationship Id="rId14" Type="http://schemas.openxmlformats.org/officeDocument/2006/relationships/control" Target="../activeX/activeX6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0.xml"/><Relationship Id="rId13" Type="http://schemas.openxmlformats.org/officeDocument/2006/relationships/image" Target="../media/image18.emf"/><Relationship Id="rId18" Type="http://schemas.openxmlformats.org/officeDocument/2006/relationships/control" Target="../activeX/activeX15.xml"/><Relationship Id="rId3" Type="http://schemas.openxmlformats.org/officeDocument/2006/relationships/vmlDrawing" Target="../drawings/vmlDrawing2.vml"/><Relationship Id="rId7" Type="http://schemas.openxmlformats.org/officeDocument/2006/relationships/image" Target="../media/image15.emf"/><Relationship Id="rId12" Type="http://schemas.openxmlformats.org/officeDocument/2006/relationships/control" Target="../activeX/activeX12.xml"/><Relationship Id="rId17" Type="http://schemas.openxmlformats.org/officeDocument/2006/relationships/image" Target="../media/image20.emf"/><Relationship Id="rId2" Type="http://schemas.openxmlformats.org/officeDocument/2006/relationships/drawing" Target="../drawings/drawing6.xml"/><Relationship Id="rId16" Type="http://schemas.openxmlformats.org/officeDocument/2006/relationships/control" Target="../activeX/activeX14.xml"/><Relationship Id="rId20" Type="http://schemas.openxmlformats.org/officeDocument/2006/relationships/control" Target="../activeX/activeX16.xml"/><Relationship Id="rId1" Type="http://schemas.openxmlformats.org/officeDocument/2006/relationships/printerSettings" Target="../printerSettings/printerSettings5.bin"/><Relationship Id="rId6" Type="http://schemas.openxmlformats.org/officeDocument/2006/relationships/control" Target="../activeX/activeX9.xml"/><Relationship Id="rId11" Type="http://schemas.openxmlformats.org/officeDocument/2006/relationships/image" Target="../media/image17.emf"/><Relationship Id="rId5" Type="http://schemas.openxmlformats.org/officeDocument/2006/relationships/image" Target="../media/image14.emf"/><Relationship Id="rId15" Type="http://schemas.openxmlformats.org/officeDocument/2006/relationships/image" Target="../media/image19.emf"/><Relationship Id="rId10" Type="http://schemas.openxmlformats.org/officeDocument/2006/relationships/control" Target="../activeX/activeX11.xml"/><Relationship Id="rId19" Type="http://schemas.openxmlformats.org/officeDocument/2006/relationships/image" Target="../media/image21.emf"/><Relationship Id="rId4" Type="http://schemas.openxmlformats.org/officeDocument/2006/relationships/control" Target="../activeX/activeX8.xml"/><Relationship Id="rId9" Type="http://schemas.openxmlformats.org/officeDocument/2006/relationships/image" Target="../media/image16.emf"/><Relationship Id="rId14" Type="http://schemas.openxmlformats.org/officeDocument/2006/relationships/control" Target="../activeX/activeX13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9.xml"/><Relationship Id="rId13" Type="http://schemas.openxmlformats.org/officeDocument/2006/relationships/image" Target="../media/image26.emf"/><Relationship Id="rId3" Type="http://schemas.openxmlformats.org/officeDocument/2006/relationships/vmlDrawing" Target="../drawings/vmlDrawing3.vml"/><Relationship Id="rId7" Type="http://schemas.openxmlformats.org/officeDocument/2006/relationships/image" Target="../media/image24.emf"/><Relationship Id="rId12" Type="http://schemas.openxmlformats.org/officeDocument/2006/relationships/control" Target="../activeX/activeX2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6" Type="http://schemas.openxmlformats.org/officeDocument/2006/relationships/control" Target="../activeX/activeX18.xml"/><Relationship Id="rId11" Type="http://schemas.openxmlformats.org/officeDocument/2006/relationships/image" Target="../media/image21.emf"/><Relationship Id="rId5" Type="http://schemas.openxmlformats.org/officeDocument/2006/relationships/image" Target="../media/image23.emf"/><Relationship Id="rId15" Type="http://schemas.openxmlformats.org/officeDocument/2006/relationships/image" Target="../media/image27.emf"/><Relationship Id="rId10" Type="http://schemas.openxmlformats.org/officeDocument/2006/relationships/control" Target="../activeX/activeX20.xml"/><Relationship Id="rId4" Type="http://schemas.openxmlformats.org/officeDocument/2006/relationships/control" Target="../activeX/activeX17.xml"/><Relationship Id="rId9" Type="http://schemas.openxmlformats.org/officeDocument/2006/relationships/image" Target="../media/image25.emf"/><Relationship Id="rId14" Type="http://schemas.openxmlformats.org/officeDocument/2006/relationships/control" Target="../activeX/activeX2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19FF2-A2CF-4730-8E3D-C0CCBC78F31B}">
  <sheetPr codeName="Planilha4">
    <tabColor theme="4" tint="-0.499984740745262"/>
  </sheetPr>
  <dimension ref="B1:N25"/>
  <sheetViews>
    <sheetView showGridLines="0" tabSelected="1" zoomScale="115" zoomScaleNormal="115" workbookViewId="0">
      <selection activeCell="G8" sqref="G8"/>
    </sheetView>
  </sheetViews>
  <sheetFormatPr defaultRowHeight="14.4" x14ac:dyDescent="0.3"/>
  <cols>
    <col min="1" max="1" width="9.109375" customWidth="1"/>
    <col min="3" max="3" width="19.109375" customWidth="1"/>
    <col min="4" max="4" width="73" customWidth="1"/>
  </cols>
  <sheetData>
    <row r="1" spans="2:14" s="106" customFormat="1" ht="42.45" customHeight="1" x14ac:dyDescent="0.3"/>
    <row r="2" spans="2:14" x14ac:dyDescent="0.3">
      <c r="B2" s="107" t="s">
        <v>185</v>
      </c>
    </row>
    <row r="3" spans="2:14" x14ac:dyDescent="0.3">
      <c r="C3" s="69"/>
    </row>
    <row r="4" spans="2:14" x14ac:dyDescent="0.3">
      <c r="C4" s="54"/>
    </row>
    <row r="5" spans="2:14" ht="21.6" thickBot="1" x14ac:dyDescent="0.45">
      <c r="D5" s="126" t="str">
        <f>"CalReg: Calculadora de Onerosidade Regulatória "&amp;versao</f>
        <v>CalReg: Calculadora de Onerosidade Regulatória v2.1</v>
      </c>
      <c r="E5" s="127"/>
      <c r="F5" s="127"/>
      <c r="G5" s="127"/>
      <c r="H5" s="127"/>
      <c r="I5" s="128"/>
      <c r="J5" s="128"/>
      <c r="K5" s="128"/>
      <c r="L5" s="128"/>
      <c r="M5" s="128"/>
      <c r="N5" s="128"/>
    </row>
    <row r="6" spans="2:14" ht="15" thickTop="1" x14ac:dyDescent="0.3">
      <c r="C6" s="62"/>
    </row>
    <row r="7" spans="2:14" x14ac:dyDescent="0.3">
      <c r="C7" s="62"/>
    </row>
    <row r="8" spans="2:14" x14ac:dyDescent="0.3">
      <c r="C8" s="62"/>
    </row>
    <row r="9" spans="2:14" x14ac:dyDescent="0.3">
      <c r="C9" s="62"/>
    </row>
    <row r="11" spans="2:14" x14ac:dyDescent="0.3">
      <c r="C11" s="68" t="s">
        <v>104</v>
      </c>
      <c r="D11" s="68" t="s">
        <v>119</v>
      </c>
    </row>
    <row r="12" spans="2:14" x14ac:dyDescent="0.3">
      <c r="C12" s="44" t="str">
        <f>"1.0"</f>
        <v>1.0</v>
      </c>
      <c r="D12" t="s">
        <v>105</v>
      </c>
    </row>
    <row r="13" spans="2:14" x14ac:dyDescent="0.3">
      <c r="C13" s="44" t="str">
        <f>"2.0"</f>
        <v>2.0</v>
      </c>
      <c r="D13" t="s">
        <v>106</v>
      </c>
    </row>
    <row r="14" spans="2:14" x14ac:dyDescent="0.3">
      <c r="C14" s="44"/>
    </row>
    <row r="15" spans="2:14" x14ac:dyDescent="0.3">
      <c r="C15" s="44"/>
    </row>
    <row r="18" spans="3:4" x14ac:dyDescent="0.3">
      <c r="C18" s="68" t="s">
        <v>97</v>
      </c>
      <c r="D18" s="48"/>
    </row>
    <row r="19" spans="3:4" x14ac:dyDescent="0.3">
      <c r="C19" s="62" t="s">
        <v>98</v>
      </c>
      <c r="D19" t="s">
        <v>138</v>
      </c>
    </row>
    <row r="20" spans="3:4" x14ac:dyDescent="0.3">
      <c r="C20" s="62" t="s">
        <v>99</v>
      </c>
      <c r="D20" t="s">
        <v>108</v>
      </c>
    </row>
    <row r="21" spans="3:4" x14ac:dyDescent="0.3">
      <c r="C21" s="62" t="s">
        <v>100</v>
      </c>
      <c r="D21" t="s">
        <v>107</v>
      </c>
    </row>
    <row r="22" spans="3:4" x14ac:dyDescent="0.3">
      <c r="C22" s="62" t="s">
        <v>101</v>
      </c>
      <c r="D22" t="s">
        <v>157</v>
      </c>
    </row>
    <row r="23" spans="3:4" x14ac:dyDescent="0.3">
      <c r="C23" s="62" t="s">
        <v>82</v>
      </c>
      <c r="D23" t="s">
        <v>156</v>
      </c>
    </row>
    <row r="24" spans="3:4" x14ac:dyDescent="0.3">
      <c r="C24" s="62" t="s">
        <v>102</v>
      </c>
      <c r="D24" t="s">
        <v>158</v>
      </c>
    </row>
    <row r="25" spans="3:4" x14ac:dyDescent="0.3">
      <c r="C25" s="62" t="s">
        <v>103</v>
      </c>
      <c r="D25" t="s">
        <v>109</v>
      </c>
    </row>
  </sheetData>
  <sheetProtection algorithmName="SHA-512" hashValue="Lt41m9wA6fv9g0GXsSDayyp6Fa/R2jBYI/eHuF1I1YXE0+FkhfHjQxUlTOhaKFDzgvjyvR5bCBfuc1OvKgPyuw==" saltValue="pcFhfILHBizHsRb1PhI+Fg==" spinCount="100000" sheet="1" objects="1" scenarios="1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02918-8EA5-4DC6-ADBB-71F90C1FCD4C}">
  <sheetPr codeName="Planilha7">
    <tabColor theme="7" tint="0.79998168889431442"/>
  </sheetPr>
  <dimension ref="B3:E7"/>
  <sheetViews>
    <sheetView showGridLines="0" zoomScale="70" zoomScaleNormal="70" workbookViewId="0">
      <selection activeCell="B2" sqref="B2"/>
    </sheetView>
  </sheetViews>
  <sheetFormatPr defaultColWidth="9" defaultRowHeight="14.4" x14ac:dyDescent="0.3"/>
  <cols>
    <col min="1" max="1" width="2.88671875" style="70" customWidth="1"/>
    <col min="2" max="2" width="16.33203125" style="70" customWidth="1"/>
    <col min="3" max="3" width="20.44140625" style="86" customWidth="1"/>
    <col min="4" max="4" width="130.6640625" style="70" customWidth="1"/>
    <col min="5" max="5" width="108.109375" style="70" customWidth="1"/>
    <col min="6" max="16384" width="9" style="70"/>
  </cols>
  <sheetData>
    <row r="3" spans="2:5" x14ac:dyDescent="0.3">
      <c r="B3" s="83" t="s">
        <v>123</v>
      </c>
      <c r="C3" s="88" t="s">
        <v>122</v>
      </c>
      <c r="D3" s="83" t="s">
        <v>0</v>
      </c>
      <c r="E3" s="83" t="s">
        <v>124</v>
      </c>
    </row>
    <row r="4" spans="2:5" ht="409.5" customHeight="1" x14ac:dyDescent="0.3">
      <c r="B4" s="67"/>
      <c r="C4" s="89" t="s">
        <v>121</v>
      </c>
      <c r="D4" s="87" t="s">
        <v>176</v>
      </c>
      <c r="E4" s="87" t="s">
        <v>125</v>
      </c>
    </row>
    <row r="5" spans="2:5" ht="346.5" customHeight="1" x14ac:dyDescent="0.3">
      <c r="B5" s="92"/>
      <c r="C5" s="93" t="s">
        <v>51</v>
      </c>
      <c r="D5" s="94" t="s">
        <v>128</v>
      </c>
      <c r="E5" s="94" t="s">
        <v>126</v>
      </c>
    </row>
    <row r="6" spans="2:5" ht="235.5" customHeight="1" x14ac:dyDescent="0.3">
      <c r="B6" s="67"/>
      <c r="C6" s="85"/>
      <c r="D6" s="91" t="s">
        <v>129</v>
      </c>
      <c r="E6" s="91"/>
    </row>
    <row r="7" spans="2:5" ht="216" customHeight="1" x14ac:dyDescent="0.3">
      <c r="B7" s="84"/>
      <c r="C7" s="90" t="s">
        <v>120</v>
      </c>
      <c r="D7" s="95" t="s">
        <v>130</v>
      </c>
      <c r="E7" s="91" t="s">
        <v>127</v>
      </c>
    </row>
  </sheetData>
  <sheetProtection algorithmName="SHA-512" hashValue="xyP8auHxF85f/10xKBIB6LiN07oj+Y0q8uXgcr3cxXhHla6rLX6y2FahHF7BIsaDgsC206Yw48yfJUU/sMTGVQ==" saltValue="i8D8s6VoGOa0Ix41SiAuug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22441-A148-493E-96B9-830AE4CAAB52}">
  <sheetPr codeName="Sheet10">
    <tabColor theme="7" tint="0.79998168889431442"/>
    <pageSetUpPr fitToPage="1"/>
  </sheetPr>
  <dimension ref="A1:N21"/>
  <sheetViews>
    <sheetView workbookViewId="0"/>
  </sheetViews>
  <sheetFormatPr defaultColWidth="11.33203125" defaultRowHeight="13.2" x14ac:dyDescent="0.25"/>
  <cols>
    <col min="1" max="1" width="11.33203125" style="29"/>
    <col min="2" max="2" width="7.44140625" style="29" bestFit="1" customWidth="1"/>
    <col min="3" max="3" width="20" style="29" bestFit="1" customWidth="1"/>
    <col min="4" max="4" width="20.88671875" style="29" bestFit="1" customWidth="1"/>
    <col min="5" max="5" width="28.33203125" style="30" customWidth="1"/>
    <col min="6" max="6" width="22" style="30" bestFit="1" customWidth="1"/>
    <col min="7" max="7" width="23.44140625" style="32" bestFit="1" customWidth="1"/>
    <col min="8" max="13" width="11.33203125" style="29"/>
    <col min="14" max="14" width="11.33203125" style="33"/>
    <col min="15" max="16384" width="11.33203125" style="29"/>
  </cols>
  <sheetData>
    <row r="1" spans="1:14" s="28" customFormat="1" x14ac:dyDescent="0.25">
      <c r="A1" s="25" t="s">
        <v>67</v>
      </c>
      <c r="B1" s="25" t="s">
        <v>65</v>
      </c>
      <c r="C1" s="38" t="s">
        <v>66</v>
      </c>
      <c r="D1" s="25" t="s">
        <v>68</v>
      </c>
      <c r="E1" s="26" t="s">
        <v>70</v>
      </c>
      <c r="F1" s="26" t="s">
        <v>71</v>
      </c>
      <c r="G1" s="27" t="s">
        <v>72</v>
      </c>
      <c r="I1" s="39"/>
    </row>
    <row r="2" spans="1:14" ht="12.75" customHeight="1" x14ac:dyDescent="0.25">
      <c r="A2" s="29">
        <f>1</f>
        <v>1</v>
      </c>
      <c r="B2" s="29">
        <v>0</v>
      </c>
      <c r="C2" s="29">
        <v>0</v>
      </c>
      <c r="D2" s="29">
        <f>1+C2</f>
        <v>1</v>
      </c>
      <c r="E2" s="30">
        <v>1</v>
      </c>
      <c r="F2" s="31">
        <f t="shared" ref="F2:F21" si="0">1/E2</f>
        <v>1</v>
      </c>
      <c r="G2" s="32">
        <f>F2</f>
        <v>1</v>
      </c>
      <c r="H2" s="28"/>
      <c r="I2" s="28"/>
      <c r="J2" s="28"/>
      <c r="K2" s="28"/>
      <c r="L2" s="28"/>
      <c r="M2" s="28"/>
      <c r="N2" s="28"/>
    </row>
    <row r="3" spans="1:14" ht="12.75" customHeight="1" x14ac:dyDescent="0.25">
      <c r="A3" s="29">
        <f>A2+1</f>
        <v>2</v>
      </c>
      <c r="B3" s="29">
        <v>1</v>
      </c>
      <c r="C3" s="29">
        <f t="shared" ref="C3:C21" si="1">TaxaDesconto</f>
        <v>4.1200000000000001E-2</v>
      </c>
      <c r="D3" s="29">
        <f t="shared" ref="D3:D21" si="2">1+C3</f>
        <v>1.0411999999999999</v>
      </c>
      <c r="E3" s="30">
        <f>D3^B3</f>
        <v>1.0411999999999999</v>
      </c>
      <c r="F3" s="31">
        <f t="shared" si="0"/>
        <v>0.9604302727621975</v>
      </c>
      <c r="G3" s="32">
        <f>G2+F3</f>
        <v>1.9604302727621974</v>
      </c>
      <c r="H3" s="28"/>
      <c r="I3" s="28"/>
      <c r="J3" s="28"/>
      <c r="K3" s="28"/>
      <c r="L3" s="28"/>
      <c r="M3" s="28"/>
      <c r="N3" s="28"/>
    </row>
    <row r="4" spans="1:14" ht="12.75" customHeight="1" x14ac:dyDescent="0.25">
      <c r="A4" s="29">
        <f t="shared" ref="A4:A21" si="3">A3+1</f>
        <v>3</v>
      </c>
      <c r="B4" s="29">
        <v>2</v>
      </c>
      <c r="C4" s="29">
        <f t="shared" si="1"/>
        <v>4.1200000000000001E-2</v>
      </c>
      <c r="D4" s="29">
        <f t="shared" si="2"/>
        <v>1.0411999999999999</v>
      </c>
      <c r="E4" s="30">
        <f t="shared" ref="E4:E21" si="4">D4^B4</f>
        <v>1.0840974399999999</v>
      </c>
      <c r="F4" s="31">
        <f t="shared" si="0"/>
        <v>0.9224263088380692</v>
      </c>
      <c r="G4" s="32">
        <f t="shared" ref="G4:G21" si="5">G3+F4</f>
        <v>2.8828565816002665</v>
      </c>
      <c r="H4" s="28"/>
      <c r="I4" s="28"/>
      <c r="J4" s="28"/>
      <c r="K4" s="28"/>
      <c r="L4" s="28"/>
      <c r="M4" s="28"/>
      <c r="N4" s="28"/>
    </row>
    <row r="5" spans="1:14" x14ac:dyDescent="0.25">
      <c r="A5" s="29">
        <f t="shared" si="3"/>
        <v>4</v>
      </c>
      <c r="B5" s="29">
        <v>3</v>
      </c>
      <c r="C5" s="29">
        <f t="shared" si="1"/>
        <v>4.1200000000000001E-2</v>
      </c>
      <c r="D5" s="29">
        <f t="shared" si="2"/>
        <v>1.0411999999999999</v>
      </c>
      <c r="E5" s="30">
        <f t="shared" si="4"/>
        <v>1.1287622545279998</v>
      </c>
      <c r="F5" s="31">
        <f t="shared" si="0"/>
        <v>0.88592615140037378</v>
      </c>
      <c r="G5" s="32">
        <f t="shared" si="5"/>
        <v>3.7687827330006405</v>
      </c>
    </row>
    <row r="6" spans="1:14" x14ac:dyDescent="0.25">
      <c r="A6" s="29">
        <f t="shared" si="3"/>
        <v>5</v>
      </c>
      <c r="B6" s="29">
        <v>4</v>
      </c>
      <c r="C6" s="29">
        <f t="shared" si="1"/>
        <v>4.1200000000000001E-2</v>
      </c>
      <c r="D6" s="29">
        <f t="shared" si="2"/>
        <v>1.0411999999999999</v>
      </c>
      <c r="E6" s="30">
        <f t="shared" si="4"/>
        <v>1.1752672594145532</v>
      </c>
      <c r="F6" s="31">
        <f t="shared" si="0"/>
        <v>0.85087029523662494</v>
      </c>
      <c r="G6" s="32">
        <f t="shared" si="5"/>
        <v>4.6196530282372654</v>
      </c>
    </row>
    <row r="7" spans="1:14" x14ac:dyDescent="0.25">
      <c r="A7" s="29">
        <f t="shared" si="3"/>
        <v>6</v>
      </c>
      <c r="B7" s="29">
        <v>5</v>
      </c>
      <c r="C7" s="29">
        <f t="shared" si="1"/>
        <v>4.1200000000000001E-2</v>
      </c>
      <c r="D7" s="29">
        <f t="shared" si="2"/>
        <v>1.0411999999999999</v>
      </c>
      <c r="E7" s="30">
        <f t="shared" si="4"/>
        <v>1.2236882705024328</v>
      </c>
      <c r="F7" s="31">
        <f t="shared" si="0"/>
        <v>0.81720158973936319</v>
      </c>
      <c r="G7" s="32">
        <f t="shared" si="5"/>
        <v>5.4368546179766284</v>
      </c>
    </row>
    <row r="8" spans="1:14" x14ac:dyDescent="0.25">
      <c r="A8" s="29">
        <f t="shared" si="3"/>
        <v>7</v>
      </c>
      <c r="B8" s="29">
        <v>6</v>
      </c>
      <c r="C8" s="29">
        <f t="shared" si="1"/>
        <v>4.1200000000000001E-2</v>
      </c>
      <c r="D8" s="29">
        <f t="shared" si="2"/>
        <v>1.0411999999999999</v>
      </c>
      <c r="E8" s="30">
        <f t="shared" si="4"/>
        <v>1.2741042272471328</v>
      </c>
      <c r="F8" s="31">
        <f t="shared" si="0"/>
        <v>0.78486514573507815</v>
      </c>
      <c r="G8" s="32">
        <f>G7+F8</f>
        <v>6.2217197637117065</v>
      </c>
    </row>
    <row r="9" spans="1:14" x14ac:dyDescent="0.25">
      <c r="A9" s="29">
        <f t="shared" si="3"/>
        <v>8</v>
      </c>
      <c r="B9" s="29">
        <v>7</v>
      </c>
      <c r="C9" s="29">
        <f t="shared" si="1"/>
        <v>4.1200000000000001E-2</v>
      </c>
      <c r="D9" s="29">
        <f t="shared" si="2"/>
        <v>1.0411999999999999</v>
      </c>
      <c r="E9" s="30">
        <f t="shared" si="4"/>
        <v>1.3265973214097146</v>
      </c>
      <c r="F9" s="31">
        <f t="shared" si="0"/>
        <v>0.75380824599988294</v>
      </c>
      <c r="G9" s="32">
        <f t="shared" si="5"/>
        <v>6.9755280097115895</v>
      </c>
    </row>
    <row r="10" spans="1:14" x14ac:dyDescent="0.25">
      <c r="A10" s="29">
        <f t="shared" si="3"/>
        <v>9</v>
      </c>
      <c r="B10" s="29">
        <v>8</v>
      </c>
      <c r="C10" s="29">
        <f t="shared" si="1"/>
        <v>4.1200000000000001E-2</v>
      </c>
      <c r="D10" s="29">
        <f t="shared" si="2"/>
        <v>1.0411999999999999</v>
      </c>
      <c r="E10" s="30">
        <f t="shared" si="4"/>
        <v>1.3812531310517948</v>
      </c>
      <c r="F10" s="31">
        <f t="shared" si="0"/>
        <v>0.72398025931606125</v>
      </c>
      <c r="G10" s="32">
        <f t="shared" si="5"/>
        <v>7.6995082690276506</v>
      </c>
    </row>
    <row r="11" spans="1:14" x14ac:dyDescent="0.25">
      <c r="A11" s="34">
        <f t="shared" si="3"/>
        <v>10</v>
      </c>
      <c r="B11" s="34">
        <v>9</v>
      </c>
      <c r="C11" s="34">
        <f t="shared" si="1"/>
        <v>4.1200000000000001E-2</v>
      </c>
      <c r="D11" s="34">
        <f t="shared" si="2"/>
        <v>1.0411999999999999</v>
      </c>
      <c r="E11" s="35">
        <f t="shared" si="4"/>
        <v>1.4381607600511286</v>
      </c>
      <c r="F11" s="36">
        <f t="shared" si="0"/>
        <v>0.69533255792937132</v>
      </c>
      <c r="G11" s="37">
        <f t="shared" si="5"/>
        <v>8.3948408269570223</v>
      </c>
      <c r="I11" s="34" t="s">
        <v>69</v>
      </c>
      <c r="J11" s="34"/>
      <c r="K11" s="34"/>
    </row>
    <row r="12" spans="1:14" x14ac:dyDescent="0.25">
      <c r="A12" s="29">
        <f t="shared" si="3"/>
        <v>11</v>
      </c>
      <c r="B12" s="29">
        <v>10</v>
      </c>
      <c r="C12" s="29">
        <f t="shared" si="1"/>
        <v>4.1200000000000001E-2</v>
      </c>
      <c r="D12" s="29">
        <f t="shared" si="2"/>
        <v>1.0411999999999999</v>
      </c>
      <c r="E12" s="30">
        <f t="shared" si="4"/>
        <v>1.497412983365235</v>
      </c>
      <c r="F12" s="31">
        <f t="shared" si="0"/>
        <v>0.66781843827254261</v>
      </c>
      <c r="G12" s="32">
        <f t="shared" si="5"/>
        <v>9.0626592652295646</v>
      </c>
    </row>
    <row r="13" spans="1:14" x14ac:dyDescent="0.25">
      <c r="A13" s="29">
        <f t="shared" si="3"/>
        <v>12</v>
      </c>
      <c r="B13" s="29">
        <v>11</v>
      </c>
      <c r="C13" s="29">
        <f t="shared" si="1"/>
        <v>4.1200000000000001E-2</v>
      </c>
      <c r="D13" s="29">
        <f t="shared" si="2"/>
        <v>1.0411999999999999</v>
      </c>
      <c r="E13" s="30">
        <f t="shared" si="4"/>
        <v>1.5591063982798827</v>
      </c>
      <c r="F13" s="31">
        <f t="shared" si="0"/>
        <v>0.64139304482572279</v>
      </c>
      <c r="G13" s="32">
        <f t="shared" si="5"/>
        <v>9.7040523100552871</v>
      </c>
    </row>
    <row r="14" spans="1:14" x14ac:dyDescent="0.25">
      <c r="A14" s="29">
        <f t="shared" si="3"/>
        <v>13</v>
      </c>
      <c r="B14" s="29">
        <v>12</v>
      </c>
      <c r="C14" s="29">
        <f t="shared" si="1"/>
        <v>4.1200000000000001E-2</v>
      </c>
      <c r="D14" s="29">
        <f t="shared" si="2"/>
        <v>1.0411999999999999</v>
      </c>
      <c r="E14" s="30">
        <f t="shared" si="4"/>
        <v>1.6233415818890136</v>
      </c>
      <c r="F14" s="31">
        <f t="shared" si="0"/>
        <v>0.61601329698974538</v>
      </c>
      <c r="G14" s="32">
        <f t="shared" si="5"/>
        <v>10.320065607045033</v>
      </c>
    </row>
    <row r="15" spans="1:14" x14ac:dyDescent="0.25">
      <c r="A15" s="29">
        <f t="shared" si="3"/>
        <v>14</v>
      </c>
      <c r="B15" s="29">
        <v>13</v>
      </c>
      <c r="C15" s="29">
        <f t="shared" si="1"/>
        <v>4.1200000000000001E-2</v>
      </c>
      <c r="D15" s="29">
        <f t="shared" si="2"/>
        <v>1.0411999999999999</v>
      </c>
      <c r="E15" s="30">
        <f t="shared" si="4"/>
        <v>1.6902232550628409</v>
      </c>
      <c r="F15" s="31">
        <f t="shared" si="0"/>
        <v>0.59163781885300171</v>
      </c>
      <c r="G15" s="32">
        <f t="shared" si="5"/>
        <v>10.911703425898034</v>
      </c>
    </row>
    <row r="16" spans="1:14" ht="12.75" customHeight="1" x14ac:dyDescent="0.25">
      <c r="A16" s="29">
        <f t="shared" si="3"/>
        <v>15</v>
      </c>
      <c r="B16" s="29">
        <v>14</v>
      </c>
      <c r="C16" s="29">
        <f t="shared" si="1"/>
        <v>4.1200000000000001E-2</v>
      </c>
      <c r="D16" s="29">
        <f t="shared" si="2"/>
        <v>1.0411999999999999</v>
      </c>
      <c r="E16" s="30">
        <f t="shared" si="4"/>
        <v>1.7598604531714297</v>
      </c>
      <c r="F16" s="31">
        <f t="shared" si="0"/>
        <v>0.56822687173742015</v>
      </c>
      <c r="G16" s="32">
        <f t="shared" si="5"/>
        <v>11.479930297635455</v>
      </c>
    </row>
    <row r="17" spans="1:7" ht="12.75" customHeight="1" x14ac:dyDescent="0.25">
      <c r="A17" s="29">
        <f t="shared" si="3"/>
        <v>16</v>
      </c>
      <c r="B17" s="29">
        <v>15</v>
      </c>
      <c r="C17" s="29">
        <f t="shared" si="1"/>
        <v>4.1200000000000001E-2</v>
      </c>
      <c r="D17" s="29">
        <f t="shared" si="2"/>
        <v>1.0411999999999999</v>
      </c>
      <c r="E17" s="30">
        <f t="shared" si="4"/>
        <v>1.8323667038420925</v>
      </c>
      <c r="F17" s="31">
        <f t="shared" si="0"/>
        <v>0.54574228941358061</v>
      </c>
      <c r="G17" s="32">
        <f t="shared" si="5"/>
        <v>12.025672587049035</v>
      </c>
    </row>
    <row r="18" spans="1:7" ht="12.75" customHeight="1" x14ac:dyDescent="0.25">
      <c r="A18" s="29">
        <f t="shared" si="3"/>
        <v>17</v>
      </c>
      <c r="B18" s="29">
        <v>16</v>
      </c>
      <c r="C18" s="29">
        <f t="shared" si="1"/>
        <v>4.1200000000000001E-2</v>
      </c>
      <c r="D18" s="29">
        <f t="shared" si="2"/>
        <v>1.0411999999999999</v>
      </c>
      <c r="E18" s="30">
        <f t="shared" si="4"/>
        <v>1.9078602120403867</v>
      </c>
      <c r="F18" s="31">
        <f t="shared" si="0"/>
        <v>0.52414741587935132</v>
      </c>
      <c r="G18" s="32">
        <f t="shared" si="5"/>
        <v>12.549820002928387</v>
      </c>
    </row>
    <row r="19" spans="1:7" ht="12.75" customHeight="1" x14ac:dyDescent="0.25">
      <c r="A19" s="29">
        <f t="shared" si="3"/>
        <v>18</v>
      </c>
      <c r="B19" s="29">
        <v>17</v>
      </c>
      <c r="C19" s="29">
        <f t="shared" si="1"/>
        <v>4.1200000000000001E-2</v>
      </c>
      <c r="D19" s="29">
        <f t="shared" si="2"/>
        <v>1.0411999999999999</v>
      </c>
      <c r="E19" s="30">
        <f t="shared" si="4"/>
        <v>1.9864640527764506</v>
      </c>
      <c r="F19" s="31">
        <f t="shared" si="0"/>
        <v>0.50340704560060634</v>
      </c>
      <c r="G19" s="32">
        <f t="shared" si="5"/>
        <v>13.053227048528994</v>
      </c>
    </row>
    <row r="20" spans="1:7" x14ac:dyDescent="0.25">
      <c r="A20" s="29">
        <f t="shared" si="3"/>
        <v>19</v>
      </c>
      <c r="B20" s="29">
        <v>18</v>
      </c>
      <c r="C20" s="29">
        <f t="shared" si="1"/>
        <v>4.1200000000000001E-2</v>
      </c>
      <c r="D20" s="29">
        <f t="shared" si="2"/>
        <v>1.0411999999999999</v>
      </c>
      <c r="E20" s="30">
        <f t="shared" si="4"/>
        <v>2.0683063717508401</v>
      </c>
      <c r="F20" s="31">
        <f t="shared" si="0"/>
        <v>0.48348736611660242</v>
      </c>
      <c r="G20" s="32">
        <f t="shared" si="5"/>
        <v>13.536714414645596</v>
      </c>
    </row>
    <row r="21" spans="1:7" x14ac:dyDescent="0.25">
      <c r="A21" s="29">
        <f t="shared" si="3"/>
        <v>20</v>
      </c>
      <c r="B21" s="29">
        <v>19</v>
      </c>
      <c r="C21" s="29">
        <f t="shared" si="1"/>
        <v>4.1200000000000001E-2</v>
      </c>
      <c r="D21" s="29">
        <f t="shared" si="2"/>
        <v>1.0411999999999999</v>
      </c>
      <c r="E21" s="30">
        <f t="shared" si="4"/>
        <v>2.1535205942669746</v>
      </c>
      <c r="F21" s="31">
        <f t="shared" si="0"/>
        <v>0.46435590291644491</v>
      </c>
      <c r="G21" s="32">
        <f t="shared" si="5"/>
        <v>14.001070317562041</v>
      </c>
    </row>
  </sheetData>
  <sheetProtection algorithmName="SHA-512" hashValue="YxcH2UGy7ZJq7jNZ4/lwfHYdYMjZcY848Zx3e2Gnb5C/83ItGgXwj1kpZFN00UsIFpDsu8l1B2IAiCtjfDqWGQ==" saltValue="SrTY6x4BrhCJlhbRBFRVng==" spinCount="100000" sheet="1" selectLockedCells="1" selectUnlockedCells="1"/>
  <pageMargins left="0.75" right="0.75" top="1" bottom="1" header="0.5" footer="0.5"/>
  <pageSetup paperSize="9" scale="49" fitToHeight="0" orientation="portrait" verticalDpi="598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BD210-2F48-492C-A805-463CD0D9E186}">
  <sheetPr codeName="Base">
    <tabColor theme="7" tint="0.79998168889431442"/>
  </sheetPr>
  <dimension ref="A1:I41"/>
  <sheetViews>
    <sheetView showGridLines="0" zoomScale="85" zoomScaleNormal="85" workbookViewId="0">
      <selection activeCell="A42" sqref="A42"/>
    </sheetView>
  </sheetViews>
  <sheetFormatPr defaultRowHeight="14.4" x14ac:dyDescent="0.3"/>
  <cols>
    <col min="1" max="1" width="32.88671875" customWidth="1"/>
    <col min="2" max="2" width="52.33203125" customWidth="1"/>
    <col min="4" max="4" width="14" style="11" customWidth="1"/>
    <col min="9" max="9" width="24.6640625" customWidth="1"/>
  </cols>
  <sheetData>
    <row r="1" spans="1:9" x14ac:dyDescent="0.3">
      <c r="A1" s="9" t="s">
        <v>153</v>
      </c>
      <c r="B1" s="9" t="s">
        <v>0</v>
      </c>
      <c r="C1" s="7"/>
      <c r="D1" s="10"/>
      <c r="E1" t="s">
        <v>24</v>
      </c>
      <c r="I1" s="40" t="s">
        <v>77</v>
      </c>
    </row>
    <row r="2" spans="1:9" x14ac:dyDescent="0.3">
      <c r="A2" s="7" t="s">
        <v>11</v>
      </c>
      <c r="B2" s="7" t="s">
        <v>145</v>
      </c>
      <c r="C2" s="7" t="s">
        <v>19</v>
      </c>
      <c r="D2" s="10" t="s">
        <v>20</v>
      </c>
      <c r="E2" t="s">
        <v>24</v>
      </c>
    </row>
    <row r="3" spans="1:9" x14ac:dyDescent="0.3">
      <c r="A3" s="7" t="s">
        <v>169</v>
      </c>
      <c r="B3" s="7" t="s">
        <v>146</v>
      </c>
      <c r="C3" s="7" t="s">
        <v>19</v>
      </c>
      <c r="D3" s="10" t="s">
        <v>20</v>
      </c>
      <c r="E3" t="s">
        <v>24</v>
      </c>
    </row>
    <row r="4" spans="1:9" x14ac:dyDescent="0.3">
      <c r="A4" s="7" t="s">
        <v>12</v>
      </c>
      <c r="B4" s="7" t="s">
        <v>170</v>
      </c>
      <c r="C4" s="7" t="s">
        <v>19</v>
      </c>
      <c r="D4" s="10" t="s">
        <v>20</v>
      </c>
      <c r="E4" t="s">
        <v>24</v>
      </c>
    </row>
    <row r="5" spans="1:9" x14ac:dyDescent="0.3">
      <c r="A5" s="7" t="s">
        <v>13</v>
      </c>
      <c r="B5" s="7" t="s">
        <v>147</v>
      </c>
      <c r="C5" s="7" t="s">
        <v>21</v>
      </c>
      <c r="D5" s="10" t="s">
        <v>22</v>
      </c>
      <c r="E5" t="s">
        <v>24</v>
      </c>
    </row>
    <row r="6" spans="1:9" x14ac:dyDescent="0.3">
      <c r="A6" s="7" t="s">
        <v>31</v>
      </c>
      <c r="B6" s="7" t="s">
        <v>148</v>
      </c>
      <c r="C6" s="7" t="s">
        <v>19</v>
      </c>
      <c r="D6" s="10" t="s">
        <v>20</v>
      </c>
      <c r="E6" t="s">
        <v>24</v>
      </c>
    </row>
    <row r="7" spans="1:9" x14ac:dyDescent="0.3">
      <c r="A7" s="7" t="s">
        <v>14</v>
      </c>
      <c r="B7" s="7" t="s">
        <v>149</v>
      </c>
      <c r="C7" s="7" t="s">
        <v>19</v>
      </c>
      <c r="D7" s="10" t="s">
        <v>20</v>
      </c>
      <c r="E7" t="s">
        <v>24</v>
      </c>
    </row>
    <row r="8" spans="1:9" x14ac:dyDescent="0.3">
      <c r="A8" s="7" t="s">
        <v>15</v>
      </c>
      <c r="B8" s="7" t="s">
        <v>150</v>
      </c>
      <c r="C8" s="7" t="s">
        <v>19</v>
      </c>
      <c r="D8" s="10" t="s">
        <v>20</v>
      </c>
      <c r="E8" t="s">
        <v>24</v>
      </c>
    </row>
    <row r="9" spans="1:9" x14ac:dyDescent="0.3">
      <c r="A9" s="7" t="s">
        <v>16</v>
      </c>
      <c r="B9" s="7" t="s">
        <v>151</v>
      </c>
      <c r="C9" s="7" t="s">
        <v>19</v>
      </c>
      <c r="D9" s="10" t="s">
        <v>20</v>
      </c>
      <c r="E9" t="s">
        <v>24</v>
      </c>
    </row>
    <row r="10" spans="1:9" x14ac:dyDescent="0.3">
      <c r="A10" s="7" t="s">
        <v>33</v>
      </c>
      <c r="B10" s="7" t="s">
        <v>152</v>
      </c>
      <c r="C10" s="7" t="s">
        <v>19</v>
      </c>
      <c r="D10" s="10" t="s">
        <v>20</v>
      </c>
      <c r="E10" t="s">
        <v>24</v>
      </c>
    </row>
    <row r="11" spans="1:9" x14ac:dyDescent="0.3">
      <c r="A11" s="7" t="s">
        <v>168</v>
      </c>
      <c r="B11" s="7" t="s">
        <v>171</v>
      </c>
      <c r="C11" s="7" t="s">
        <v>172</v>
      </c>
      <c r="D11" s="10" t="s">
        <v>173</v>
      </c>
      <c r="E11" t="s">
        <v>24</v>
      </c>
    </row>
    <row r="12" spans="1:9" x14ac:dyDescent="0.3">
      <c r="A12" s="7" t="s">
        <v>17</v>
      </c>
      <c r="B12" s="7" t="s">
        <v>18</v>
      </c>
      <c r="C12" s="7" t="s">
        <v>19</v>
      </c>
      <c r="D12" s="10" t="s">
        <v>20</v>
      </c>
      <c r="E12" t="s">
        <v>24</v>
      </c>
    </row>
    <row r="13" spans="1:9" x14ac:dyDescent="0.3">
      <c r="E13" t="s">
        <v>24</v>
      </c>
    </row>
    <row r="14" spans="1:9" x14ac:dyDescent="0.3">
      <c r="E14" t="s">
        <v>24</v>
      </c>
    </row>
    <row r="15" spans="1:9" x14ac:dyDescent="0.3">
      <c r="A15" s="9" t="s">
        <v>25</v>
      </c>
      <c r="E15" t="s">
        <v>24</v>
      </c>
    </row>
    <row r="16" spans="1:9" x14ac:dyDescent="0.3">
      <c r="A16" s="12" t="s">
        <v>7</v>
      </c>
    </row>
    <row r="17" spans="1:1" x14ac:dyDescent="0.3">
      <c r="A17" s="12" t="s">
        <v>3</v>
      </c>
    </row>
    <row r="20" spans="1:1" x14ac:dyDescent="0.3">
      <c r="A20" s="9" t="s">
        <v>46</v>
      </c>
    </row>
    <row r="21" spans="1:1" x14ac:dyDescent="0.3">
      <c r="A21" s="7" t="s">
        <v>140</v>
      </c>
    </row>
    <row r="22" spans="1:1" x14ac:dyDescent="0.3">
      <c r="A22" s="7" t="s">
        <v>47</v>
      </c>
    </row>
    <row r="23" spans="1:1" x14ac:dyDescent="0.3">
      <c r="A23" s="7" t="s">
        <v>141</v>
      </c>
    </row>
    <row r="24" spans="1:1" x14ac:dyDescent="0.3">
      <c r="A24" s="7" t="s">
        <v>142</v>
      </c>
    </row>
    <row r="25" spans="1:1" x14ac:dyDescent="0.3">
      <c r="A25" s="7" t="s">
        <v>143</v>
      </c>
    </row>
    <row r="26" spans="1:1" x14ac:dyDescent="0.3">
      <c r="A26" s="7" t="s">
        <v>17</v>
      </c>
    </row>
    <row r="30" spans="1:1" x14ac:dyDescent="0.3">
      <c r="A30" s="9" t="s">
        <v>53</v>
      </c>
    </row>
    <row r="31" spans="1:1" x14ac:dyDescent="0.3">
      <c r="A31" s="7" t="s">
        <v>54</v>
      </c>
    </row>
    <row r="32" spans="1:1" x14ac:dyDescent="0.3">
      <c r="A32" s="7" t="s">
        <v>55</v>
      </c>
    </row>
    <row r="33" spans="1:1" x14ac:dyDescent="0.3">
      <c r="A33" s="7" t="s">
        <v>56</v>
      </c>
    </row>
    <row r="34" spans="1:1" x14ac:dyDescent="0.3">
      <c r="A34" s="7" t="s">
        <v>57</v>
      </c>
    </row>
    <row r="35" spans="1:1" x14ac:dyDescent="0.3">
      <c r="A35" s="7" t="s">
        <v>58</v>
      </c>
    </row>
    <row r="36" spans="1:1" x14ac:dyDescent="0.3">
      <c r="A36" s="14" t="s">
        <v>17</v>
      </c>
    </row>
    <row r="41" spans="1:1" x14ac:dyDescent="0.3">
      <c r="A41" t="s">
        <v>186</v>
      </c>
    </row>
  </sheetData>
  <sheetProtection algorithmName="SHA-512" hashValue="0y/cdcxkAnDzD++6/FdOJFgzKGMnjbf+5mrEsC/1Ye0Ad1euoQ7iHbiT9HlSqRH4YgRWMIu1rgRJsCfwHam/Sw==" saltValue="vieqsgVE7oUehZGvuUY4sw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tabColor theme="4" tint="-0.499984740745262"/>
  </sheetPr>
  <dimension ref="B1:M49"/>
  <sheetViews>
    <sheetView showGridLines="0" topLeftCell="A4" zoomScale="115" zoomScaleNormal="115" workbookViewId="0">
      <selection activeCell="B1" sqref="B1"/>
    </sheetView>
  </sheetViews>
  <sheetFormatPr defaultRowHeight="14.4" x14ac:dyDescent="0.3"/>
  <cols>
    <col min="2" max="2" width="27" customWidth="1"/>
    <col min="3" max="3" width="34.33203125" customWidth="1"/>
    <col min="4" max="4" width="29.5546875" bestFit="1" customWidth="1"/>
  </cols>
  <sheetData>
    <row r="1" spans="2:13" s="106" customFormat="1" ht="42.45" customHeight="1" x14ac:dyDescent="0.3"/>
    <row r="2" spans="2:13" x14ac:dyDescent="0.3">
      <c r="B2" s="54" t="s">
        <v>80</v>
      </c>
    </row>
    <row r="4" spans="2:13" ht="21.6" thickBot="1" x14ac:dyDescent="0.45">
      <c r="C4" s="126" t="str">
        <f>"CalReg: Calculadora de Impacto Regulatória " &amp; versao</f>
        <v>CalReg: Calculadora de Impacto Regulatória v2.1</v>
      </c>
      <c r="D4" s="127"/>
      <c r="E4" s="127"/>
      <c r="F4" s="127"/>
      <c r="G4" s="127"/>
      <c r="H4" s="128"/>
      <c r="I4" s="128"/>
      <c r="J4" s="128"/>
      <c r="K4" s="128"/>
      <c r="L4" s="128"/>
      <c r="M4" s="128"/>
    </row>
    <row r="5" spans="2:13" ht="15" thickTop="1" x14ac:dyDescent="0.3">
      <c r="C5" s="62" t="s">
        <v>81</v>
      </c>
    </row>
    <row r="6" spans="2:13" ht="29.25" customHeight="1" x14ac:dyDescent="0.3"/>
    <row r="7" spans="2:13" x14ac:dyDescent="0.3">
      <c r="B7" s="64" t="s">
        <v>83</v>
      </c>
    </row>
    <row r="8" spans="2:13" x14ac:dyDescent="0.3">
      <c r="B8" s="64" t="s">
        <v>159</v>
      </c>
    </row>
    <row r="9" spans="2:13" x14ac:dyDescent="0.3">
      <c r="B9" s="64" t="s">
        <v>96</v>
      </c>
    </row>
    <row r="10" spans="2:13" x14ac:dyDescent="0.3">
      <c r="B10" s="64" t="s">
        <v>84</v>
      </c>
    </row>
    <row r="11" spans="2:13" x14ac:dyDescent="0.3">
      <c r="B11" s="65" t="s">
        <v>162</v>
      </c>
      <c r="C11" t="s">
        <v>86</v>
      </c>
      <c r="D11" s="63" t="s">
        <v>132</v>
      </c>
    </row>
    <row r="12" spans="2:13" x14ac:dyDescent="0.3">
      <c r="B12" s="65" t="s">
        <v>163</v>
      </c>
      <c r="C12" t="s">
        <v>85</v>
      </c>
      <c r="D12" s="63" t="s">
        <v>131</v>
      </c>
    </row>
    <row r="15" spans="2:13" x14ac:dyDescent="0.3">
      <c r="B15" s="66" t="s">
        <v>89</v>
      </c>
      <c r="C15" s="67"/>
      <c r="D15" s="67"/>
      <c r="E15" s="67"/>
      <c r="F15" s="67"/>
      <c r="G15" s="67"/>
      <c r="H15" s="67"/>
      <c r="I15" s="67"/>
      <c r="J15" s="67"/>
      <c r="K15" s="67"/>
      <c r="L15" s="67"/>
    </row>
    <row r="16" spans="2:13" x14ac:dyDescent="0.3">
      <c r="B16" s="61" t="s">
        <v>160</v>
      </c>
      <c r="C16" s="60"/>
    </row>
    <row r="17" spans="2:12" s="55" customFormat="1" x14ac:dyDescent="0.3">
      <c r="B17" t="s">
        <v>95</v>
      </c>
    </row>
    <row r="18" spans="2:12" s="55" customFormat="1" x14ac:dyDescent="0.3">
      <c r="B18" t="s">
        <v>161</v>
      </c>
    </row>
    <row r="19" spans="2:12" s="55" customFormat="1" x14ac:dyDescent="0.3">
      <c r="B19" s="136" t="s">
        <v>187</v>
      </c>
    </row>
    <row r="21" spans="2:12" x14ac:dyDescent="0.3">
      <c r="B21" s="66" t="s">
        <v>88</v>
      </c>
      <c r="C21" s="67"/>
      <c r="D21" s="67"/>
      <c r="E21" s="67"/>
      <c r="F21" s="67"/>
      <c r="G21" s="67"/>
      <c r="H21" s="67"/>
      <c r="I21" s="67"/>
      <c r="J21" s="67"/>
      <c r="K21" s="67"/>
      <c r="L21" s="67"/>
    </row>
    <row r="22" spans="2:12" x14ac:dyDescent="0.3">
      <c r="B22" s="62" t="s">
        <v>87</v>
      </c>
    </row>
    <row r="23" spans="2:12" x14ac:dyDescent="0.3">
      <c r="B23" t="s">
        <v>90</v>
      </c>
    </row>
    <row r="24" spans="2:12" x14ac:dyDescent="0.3">
      <c r="B24" t="s">
        <v>164</v>
      </c>
    </row>
    <row r="27" spans="2:12" x14ac:dyDescent="0.3">
      <c r="B27" s="66" t="s">
        <v>179</v>
      </c>
      <c r="C27" s="67"/>
      <c r="D27" s="67"/>
      <c r="E27" s="67"/>
      <c r="F27" s="67"/>
      <c r="G27" s="67"/>
      <c r="H27" s="67"/>
      <c r="I27" s="67"/>
      <c r="J27" s="67"/>
      <c r="K27" s="67"/>
      <c r="L27" s="67"/>
    </row>
    <row r="28" spans="2:12" x14ac:dyDescent="0.3">
      <c r="B28" s="62" t="s">
        <v>180</v>
      </c>
    </row>
    <row r="29" spans="2:12" x14ac:dyDescent="0.3">
      <c r="B29" t="s">
        <v>181</v>
      </c>
    </row>
    <row r="32" spans="2:12" x14ac:dyDescent="0.3">
      <c r="B32" s="66" t="s">
        <v>182</v>
      </c>
      <c r="C32" s="67"/>
      <c r="D32" s="67"/>
      <c r="E32" s="67"/>
      <c r="F32" s="67"/>
      <c r="G32" s="67"/>
      <c r="H32" s="67"/>
      <c r="I32" s="67"/>
      <c r="J32" s="67"/>
      <c r="K32" s="67"/>
      <c r="L32" s="67"/>
    </row>
    <row r="33" spans="2:12" x14ac:dyDescent="0.3">
      <c r="B33" s="62" t="s">
        <v>91</v>
      </c>
    </row>
    <row r="34" spans="2:12" x14ac:dyDescent="0.3">
      <c r="B34" t="s">
        <v>178</v>
      </c>
    </row>
    <row r="35" spans="2:12" x14ac:dyDescent="0.3">
      <c r="B35" t="s">
        <v>177</v>
      </c>
    </row>
    <row r="36" spans="2:12" ht="7.5" customHeight="1" x14ac:dyDescent="0.3"/>
    <row r="37" spans="2:12" x14ac:dyDescent="0.3">
      <c r="B37" s="6" t="s">
        <v>92</v>
      </c>
    </row>
    <row r="38" spans="2:12" x14ac:dyDescent="0.3">
      <c r="B38" s="96" t="s">
        <v>133</v>
      </c>
    </row>
    <row r="39" spans="2:12" x14ac:dyDescent="0.3">
      <c r="B39" s="96" t="s">
        <v>134</v>
      </c>
    </row>
    <row r="40" spans="2:12" x14ac:dyDescent="0.3">
      <c r="B40" s="96" t="s">
        <v>135</v>
      </c>
    </row>
    <row r="43" spans="2:12" x14ac:dyDescent="0.3">
      <c r="B43" s="66" t="s">
        <v>183</v>
      </c>
      <c r="C43" s="67"/>
      <c r="D43" s="67"/>
      <c r="E43" s="67"/>
      <c r="F43" s="67"/>
      <c r="G43" s="67"/>
      <c r="H43" s="67"/>
      <c r="I43" s="67"/>
      <c r="J43" s="67"/>
      <c r="K43" s="67"/>
      <c r="L43" s="67"/>
    </row>
    <row r="44" spans="2:12" x14ac:dyDescent="0.3">
      <c r="B44" s="62" t="s">
        <v>93</v>
      </c>
    </row>
    <row r="45" spans="2:12" x14ac:dyDescent="0.3">
      <c r="B45" s="6" t="s">
        <v>94</v>
      </c>
    </row>
    <row r="46" spans="2:12" x14ac:dyDescent="0.3">
      <c r="B46" s="96" t="s">
        <v>136</v>
      </c>
    </row>
    <row r="47" spans="2:12" x14ac:dyDescent="0.3">
      <c r="B47" s="96" t="s">
        <v>137</v>
      </c>
    </row>
    <row r="48" spans="2:12" x14ac:dyDescent="0.3">
      <c r="B48" s="96"/>
    </row>
    <row r="49" spans="2:2" x14ac:dyDescent="0.3">
      <c r="B49" s="96"/>
    </row>
  </sheetData>
  <sheetProtection algorithmName="SHA-512" hashValue="1I+tSXacMf9EzTfIyFuN2cga8hpASUBsgDi7BSqQL5JQ6ubmsirGL0tycY1TXcuGlfB9YthJNddiAh+NL5zQAQ==" saltValue="0NHbxYUKCZRgEARrHY9sxA==" spinCount="100000" sheet="1" objects="1" scenarios="1"/>
  <hyperlinks>
    <hyperlink ref="D11" r:id="rId1" xr:uid="{C66637BA-6808-47E1-998E-50B813791ADA}"/>
    <hyperlink ref="D12" r:id="rId2" xr:uid="{324CB5F0-AE2E-4BCA-9BC7-8BDABB7BB660}"/>
  </hyperlinks>
  <pageMargins left="0.7" right="0.7" top="0.75" bottom="0.75" header="0.3" footer="0.3"/>
  <pageSetup paperSize="9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81ED3-42A2-4208-8CEB-136B2B96C24F}">
  <sheetPr codeName="Planilha2">
    <tabColor theme="4" tint="-0.249977111117893"/>
  </sheetPr>
  <dimension ref="A1:XER47"/>
  <sheetViews>
    <sheetView showGridLines="0" zoomScale="115" zoomScaleNormal="115" workbookViewId="0">
      <selection activeCell="J12" sqref="J12"/>
    </sheetView>
  </sheetViews>
  <sheetFormatPr defaultRowHeight="14.4" x14ac:dyDescent="0.3"/>
  <cols>
    <col min="1" max="1" width="6.5546875" style="70" customWidth="1"/>
    <col min="2" max="2" width="22.109375" style="70" customWidth="1"/>
    <col min="3" max="3" width="28.33203125" style="70" customWidth="1"/>
    <col min="4" max="8" width="9" style="70"/>
    <col min="9" max="9" width="12.33203125" style="70" bestFit="1" customWidth="1"/>
    <col min="10" max="16371" width="9" style="70"/>
    <col min="16372" max="16372" width="9.88671875" style="70" bestFit="1" customWidth="1"/>
    <col min="16373" max="16384" width="9" style="70"/>
  </cols>
  <sheetData>
    <row r="1" spans="2:13 16371:16372" s="114" customFormat="1" ht="42.45" customHeight="1" x14ac:dyDescent="0.3"/>
    <row r="2" spans="2:13 16371:16372" x14ac:dyDescent="0.3">
      <c r="B2" s="54" t="s">
        <v>80</v>
      </c>
      <c r="XEQ2" s="70" t="s">
        <v>111</v>
      </c>
      <c r="XER2" s="71">
        <v>1000000</v>
      </c>
    </row>
    <row r="3" spans="2:13 16371:16372" x14ac:dyDescent="0.3">
      <c r="XEQ3" s="70" t="s">
        <v>112</v>
      </c>
      <c r="XER3" s="71">
        <v>1000</v>
      </c>
    </row>
    <row r="4" spans="2:13 16371:16372" x14ac:dyDescent="0.3">
      <c r="XEQ4" s="70" t="s">
        <v>113</v>
      </c>
      <c r="XER4" s="71">
        <v>1</v>
      </c>
    </row>
    <row r="5" spans="2:13 16371:16372" ht="21.6" thickBot="1" x14ac:dyDescent="0.35">
      <c r="B5" s="129" t="str">
        <f>"Cálculo de Onerosidade Regulatória: "&amp;C8</f>
        <v xml:space="preserve">Cálculo de Onerosidade Regulatória: </v>
      </c>
      <c r="C5" s="130"/>
      <c r="D5" s="130"/>
      <c r="E5" s="130"/>
      <c r="F5" s="130"/>
      <c r="G5" s="130"/>
      <c r="H5" s="131"/>
      <c r="I5" s="131"/>
      <c r="J5" s="131"/>
      <c r="K5" s="131"/>
      <c r="L5" s="131"/>
      <c r="M5" s="131"/>
    </row>
    <row r="6" spans="2:13 16371:16372" ht="15" thickTop="1" x14ac:dyDescent="0.3"/>
    <row r="8" spans="2:13 16371:16372" x14ac:dyDescent="0.3">
      <c r="B8" s="72" t="s">
        <v>78</v>
      </c>
      <c r="C8" s="137"/>
    </row>
    <row r="9" spans="2:13 16371:16372" s="75" customFormat="1" x14ac:dyDescent="0.3">
      <c r="B9" s="73"/>
      <c r="C9" s="74"/>
    </row>
    <row r="10" spans="2:13 16371:16372" x14ac:dyDescent="0.3">
      <c r="B10" s="13" t="s">
        <v>79</v>
      </c>
      <c r="C10" s="138"/>
    </row>
    <row r="14" spans="2:13 16371:16372" x14ac:dyDescent="0.3">
      <c r="B14" s="76" t="s">
        <v>114</v>
      </c>
      <c r="C14" s="77"/>
      <c r="D14" s="77"/>
    </row>
    <row r="15" spans="2:13 16371:16372" x14ac:dyDescent="0.3">
      <c r="B15" s="78" t="s">
        <v>115</v>
      </c>
      <c r="G15" s="97" t="str">
        <f>"Quebra por Tipo de Custo (" &amp; C16 &amp; ")"</f>
        <v>Quebra por Tipo de Custo (Milhões)</v>
      </c>
    </row>
    <row r="16" spans="2:13 16371:16372" x14ac:dyDescent="0.3">
      <c r="B16" s="70" t="s">
        <v>110</v>
      </c>
      <c r="C16" s="138" t="s">
        <v>111</v>
      </c>
      <c r="D16" s="115">
        <f>VLOOKUP(C16,$XEQ$2:$XER$4,2,FALSE)</f>
        <v>1000000</v>
      </c>
    </row>
    <row r="17" spans="2:4" s="75" customFormat="1" x14ac:dyDescent="0.3">
      <c r="C17" s="79"/>
    </row>
    <row r="19" spans="2:4" x14ac:dyDescent="0.3">
      <c r="B19" s="80" t="s">
        <v>5</v>
      </c>
      <c r="C19" s="117">
        <f>SUM(C20:C22)</f>
        <v>0</v>
      </c>
      <c r="D19" s="139" t="str">
        <f>IFERROR(C19/$C$19,"-")</f>
        <v>-</v>
      </c>
    </row>
    <row r="20" spans="2:4" x14ac:dyDescent="0.3">
      <c r="B20" s="81" t="s">
        <v>45</v>
      </c>
      <c r="C20" s="118">
        <f>Financeiro!O12/D16</f>
        <v>0</v>
      </c>
      <c r="D20" s="141" t="str">
        <f>IFERROR(C20/$C$19,"-")</f>
        <v>-</v>
      </c>
    </row>
    <row r="21" spans="2:4" x14ac:dyDescent="0.3">
      <c r="B21" s="81" t="s">
        <v>51</v>
      </c>
      <c r="C21" s="118">
        <f>Financeiro!O16/D16</f>
        <v>0</v>
      </c>
      <c r="D21" s="141" t="str">
        <f>IFERROR(C21/$C$19,"-")</f>
        <v>-</v>
      </c>
    </row>
    <row r="22" spans="2:4" x14ac:dyDescent="0.3">
      <c r="B22" s="81" t="s">
        <v>53</v>
      </c>
      <c r="C22" s="118">
        <f>Financeiro!O20/D16</f>
        <v>0</v>
      </c>
      <c r="D22" s="141" t="str">
        <f>IFERROR(C22/$C$19,"-")</f>
        <v>-</v>
      </c>
    </row>
    <row r="29" spans="2:4" ht="53.25" customHeight="1" x14ac:dyDescent="0.3"/>
    <row r="31" spans="2:4" x14ac:dyDescent="0.3">
      <c r="B31" s="76" t="s">
        <v>117</v>
      </c>
      <c r="C31" s="77"/>
      <c r="D31" s="77"/>
    </row>
    <row r="32" spans="2:4" x14ac:dyDescent="0.3">
      <c r="B32" s="78" t="s">
        <v>116</v>
      </c>
    </row>
    <row r="33" spans="1:18" x14ac:dyDescent="0.3">
      <c r="B33" s="70" t="s">
        <v>110</v>
      </c>
      <c r="C33" s="138" t="s">
        <v>111</v>
      </c>
      <c r="D33" s="115">
        <f>VLOOKUP(C33,$XEQ$2:$XER$4,2,FALSE)</f>
        <v>1000000</v>
      </c>
      <c r="G33" s="97" t="str">
        <f>"Custo Nominal ao Longo do Tempo (n&lt;=10) (" &amp; C33 &amp; ")"</f>
        <v>Custo Nominal ao Longo do Tempo (n&lt;=10) (Milhões)</v>
      </c>
    </row>
    <row r="34" spans="1:18" x14ac:dyDescent="0.3">
      <c r="B34" s="70" t="s">
        <v>118</v>
      </c>
      <c r="C34" s="138" t="s">
        <v>5</v>
      </c>
      <c r="D34" s="119"/>
    </row>
    <row r="37" spans="1:18" x14ac:dyDescent="0.3">
      <c r="B37" s="120" t="s">
        <v>166</v>
      </c>
      <c r="C37" s="120" t="str">
        <f>"Valor ("&amp;C33&amp;")"</f>
        <v>Valor (Milhões)</v>
      </c>
      <c r="D37" s="140" t="s">
        <v>167</v>
      </c>
    </row>
    <row r="38" spans="1:18" x14ac:dyDescent="0.3">
      <c r="A38" s="115">
        <v>1</v>
      </c>
      <c r="B38" s="121">
        <f>C10</f>
        <v>0</v>
      </c>
      <c r="C38" s="82">
        <f>INDEX(Financeiro!$D$12:$M$23,MATCH($C$34,Financeiro!$C$12:$C$23,0),MATCH(A38,Financeiro!$D$11:$M$11,0))/$D$33</f>
        <v>0</v>
      </c>
      <c r="D38" s="139" t="str">
        <f>IFERROR(C38/SUM($C$38:$C$47),"-")</f>
        <v>-</v>
      </c>
    </row>
    <row r="39" spans="1:18" x14ac:dyDescent="0.3">
      <c r="A39" s="115">
        <v>2</v>
      </c>
      <c r="B39" s="121">
        <f>B38+1</f>
        <v>1</v>
      </c>
      <c r="C39" s="82">
        <f>INDEX(Financeiro!$D$12:$M$23,MATCH($C$34,Financeiro!$C$12:$C$23,0),MATCH(A39,Financeiro!$D$11:$M$11,0))/$D$33</f>
        <v>0</v>
      </c>
      <c r="D39" s="139" t="str">
        <f t="shared" ref="D39:D47" si="0">IFERROR(C39/SUM($C$38:$C$47),"-")</f>
        <v>-</v>
      </c>
    </row>
    <row r="40" spans="1:18" x14ac:dyDescent="0.3">
      <c r="A40" s="115">
        <v>3</v>
      </c>
      <c r="B40" s="121">
        <f t="shared" ref="B40:B47" si="1">B39+1</f>
        <v>2</v>
      </c>
      <c r="C40" s="82">
        <f>INDEX(Financeiro!$D$12:$M$23,MATCH($C$34,Financeiro!$C$12:$C$23,0),MATCH(A40,Financeiro!$D$11:$M$11,0))/$D$33</f>
        <v>0</v>
      </c>
      <c r="D40" s="141" t="str">
        <f t="shared" si="0"/>
        <v>-</v>
      </c>
      <c r="R40" s="119"/>
    </row>
    <row r="41" spans="1:18" x14ac:dyDescent="0.3">
      <c r="A41" s="115">
        <v>4</v>
      </c>
      <c r="B41" s="121">
        <f t="shared" si="1"/>
        <v>3</v>
      </c>
      <c r="C41" s="82">
        <f>INDEX(Financeiro!$D$12:$M$23,MATCH($C$34,Financeiro!$C$12:$C$23,0),MATCH(A41,Financeiro!$D$11:$M$11,0))/$D$33</f>
        <v>0</v>
      </c>
      <c r="D41" s="139" t="str">
        <f t="shared" si="0"/>
        <v>-</v>
      </c>
    </row>
    <row r="42" spans="1:18" x14ac:dyDescent="0.3">
      <c r="A42" s="115">
        <v>5</v>
      </c>
      <c r="B42" s="121">
        <f t="shared" si="1"/>
        <v>4</v>
      </c>
      <c r="C42" s="82">
        <f>INDEX(Financeiro!$D$12:$M$23,MATCH($C$34,Financeiro!$C$12:$C$23,0),MATCH(A42,Financeiro!$D$11:$M$11,0))/$D$33</f>
        <v>0</v>
      </c>
      <c r="D42" s="139" t="str">
        <f t="shared" si="0"/>
        <v>-</v>
      </c>
    </row>
    <row r="43" spans="1:18" x14ac:dyDescent="0.3">
      <c r="A43" s="115">
        <v>6</v>
      </c>
      <c r="B43" s="121">
        <f t="shared" si="1"/>
        <v>5</v>
      </c>
      <c r="C43" s="82">
        <f>INDEX(Financeiro!$D$12:$M$23,MATCH($C$34,Financeiro!$C$12:$C$23,0),MATCH(A43,Financeiro!$D$11:$M$11,0))/$D$33</f>
        <v>0</v>
      </c>
      <c r="D43" s="139" t="str">
        <f t="shared" si="0"/>
        <v>-</v>
      </c>
    </row>
    <row r="44" spans="1:18" x14ac:dyDescent="0.3">
      <c r="A44" s="115">
        <v>7</v>
      </c>
      <c r="B44" s="121">
        <f t="shared" si="1"/>
        <v>6</v>
      </c>
      <c r="C44" s="82">
        <f>INDEX(Financeiro!$D$12:$M$23,MATCH($C$34,Financeiro!$C$12:$C$23,0),MATCH(A44,Financeiro!$D$11:$M$11,0))/$D$33</f>
        <v>0</v>
      </c>
      <c r="D44" s="139" t="str">
        <f t="shared" si="0"/>
        <v>-</v>
      </c>
    </row>
    <row r="45" spans="1:18" x14ac:dyDescent="0.3">
      <c r="A45" s="115">
        <v>8</v>
      </c>
      <c r="B45" s="121">
        <f t="shared" si="1"/>
        <v>7</v>
      </c>
      <c r="C45" s="82">
        <f>INDEX(Financeiro!$D$12:$M$23,MATCH($C$34,Financeiro!$C$12:$C$23,0),MATCH(A45,Financeiro!$D$11:$M$11,0))/$D$33</f>
        <v>0</v>
      </c>
      <c r="D45" s="139" t="str">
        <f t="shared" si="0"/>
        <v>-</v>
      </c>
    </row>
    <row r="46" spans="1:18" x14ac:dyDescent="0.3">
      <c r="A46" s="115">
        <v>9</v>
      </c>
      <c r="B46" s="121">
        <f t="shared" si="1"/>
        <v>8</v>
      </c>
      <c r="C46" s="82">
        <f>INDEX(Financeiro!$D$12:$M$23,MATCH($C$34,Financeiro!$C$12:$C$23,0),MATCH(A46,Financeiro!$D$11:$M$11,0))/$D$33</f>
        <v>0</v>
      </c>
      <c r="D46" s="139" t="str">
        <f t="shared" si="0"/>
        <v>-</v>
      </c>
    </row>
    <row r="47" spans="1:18" x14ac:dyDescent="0.3">
      <c r="A47" s="115">
        <v>10</v>
      </c>
      <c r="B47" s="121">
        <f t="shared" si="1"/>
        <v>9</v>
      </c>
      <c r="C47" s="82">
        <f>INDEX(Financeiro!$D$12:$M$23,MATCH($C$34,Financeiro!$C$12:$C$23,0),MATCH(A47,Financeiro!$D$11:$M$11,0))/$D$33</f>
        <v>0</v>
      </c>
      <c r="D47" s="139" t="str">
        <f t="shared" si="0"/>
        <v>-</v>
      </c>
    </row>
  </sheetData>
  <sheetProtection algorithmName="SHA-512" hashValue="IGJJM86v9KaLs2+q1HjBMljUKdiXscyWsKz1uYRH03n/D/F9e1yMDzoGFZ+9Msas+Yi1oj5pHGN2/TBOZ7/INQ==" saltValue="54FnM9Rs8BJAqXhACgmk0Q==" spinCount="100000" sheet="1" objects="1" scenarios="1"/>
  <dataValidations count="1">
    <dataValidation type="list" allowBlank="1" showInputMessage="1" showErrorMessage="1" sqref="C16 C33" xr:uid="{3C77AFCC-B323-435B-BE25-8F051D8A028C}">
      <formula1>$XEQ$2:$XEQ$4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DDB108-B46F-49E9-867C-A9EBB7062B9D}">
          <x14:formula1>
            <xm:f>'Cálculo e Premissas &gt;&gt;'!$B$2:$B$5</xm:f>
          </x14:formula1>
          <xm:sqref>C34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2E116-56D1-41CE-9DE9-25A034C0A581}">
  <sheetPr codeName="Planilha5">
    <tabColor theme="4" tint="0.39997558519241921"/>
  </sheetPr>
  <dimension ref="B2:B5"/>
  <sheetViews>
    <sheetView showGridLines="0" workbookViewId="0"/>
  </sheetViews>
  <sheetFormatPr defaultRowHeight="14.4" x14ac:dyDescent="0.3"/>
  <cols>
    <col min="2" max="2" width="37.44140625" customWidth="1"/>
  </cols>
  <sheetData>
    <row r="2" spans="2:2" x14ac:dyDescent="0.3">
      <c r="B2" s="122" t="s">
        <v>184</v>
      </c>
    </row>
    <row r="3" spans="2:2" x14ac:dyDescent="0.3">
      <c r="B3" s="123" t="s">
        <v>45</v>
      </c>
    </row>
    <row r="4" spans="2:2" x14ac:dyDescent="0.3">
      <c r="B4" s="123" t="s">
        <v>51</v>
      </c>
    </row>
    <row r="5" spans="2:2" x14ac:dyDescent="0.3">
      <c r="B5" s="123" t="s">
        <v>53</v>
      </c>
    </row>
  </sheetData>
  <sheetProtection algorithmName="SHA-512" hashValue="wqRPqveW0X8W5qpWon09G8cK17VsDO5Q0F+v4OmntP6qEaT08B72/qNJtk27Zm61SOlIHy0BB7n/Pb080zDmcw==" saltValue="0CjoKtJ+XBtFnzWe/Ox6E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DD772-755E-449B-B2D4-B763E82FCFEC}">
  <sheetPr codeName="Planilha3">
    <tabColor theme="4" tint="0.39997558519241921"/>
  </sheetPr>
  <dimension ref="B1:O23"/>
  <sheetViews>
    <sheetView showGridLines="0" workbookViewId="0">
      <selection activeCell="G3" sqref="G3"/>
    </sheetView>
  </sheetViews>
  <sheetFormatPr defaultRowHeight="14.4" x14ac:dyDescent="0.3"/>
  <cols>
    <col min="1" max="1" width="6.44140625" customWidth="1"/>
    <col min="2" max="2" width="16.44140625" customWidth="1"/>
    <col min="3" max="3" width="15.5546875" customWidth="1"/>
    <col min="4" max="15" width="18.5546875" customWidth="1"/>
  </cols>
  <sheetData>
    <row r="1" spans="2:15" s="106" customFormat="1" ht="51" customHeight="1" x14ac:dyDescent="0.3">
      <c r="D1" s="108"/>
      <c r="E1" s="109"/>
    </row>
    <row r="2" spans="2:15" x14ac:dyDescent="0.3">
      <c r="B2" s="54" t="s">
        <v>80</v>
      </c>
    </row>
    <row r="3" spans="2:15" x14ac:dyDescent="0.3">
      <c r="B3" s="54"/>
    </row>
    <row r="4" spans="2:15" ht="15" thickBot="1" x14ac:dyDescent="0.35"/>
    <row r="5" spans="2:15" ht="15" thickBot="1" x14ac:dyDescent="0.35">
      <c r="B5" s="24" t="s">
        <v>62</v>
      </c>
      <c r="C5" s="142">
        <v>10</v>
      </c>
      <c r="D5" s="46" t="s">
        <v>63</v>
      </c>
    </row>
    <row r="6" spans="2:15" ht="15" thickBot="1" x14ac:dyDescent="0.35"/>
    <row r="7" spans="2:15" ht="15" thickBot="1" x14ac:dyDescent="0.35">
      <c r="B7" s="24" t="s">
        <v>64</v>
      </c>
      <c r="C7" s="143">
        <v>4.1200000000000001E-2</v>
      </c>
      <c r="D7" s="46" t="s">
        <v>75</v>
      </c>
      <c r="F7" s="45"/>
    </row>
    <row r="8" spans="2:15" x14ac:dyDescent="0.3">
      <c r="D8" s="46" t="s">
        <v>165</v>
      </c>
    </row>
    <row r="11" spans="2:15" x14ac:dyDescent="0.3">
      <c r="B11" s="48"/>
      <c r="C11" s="49" t="s">
        <v>76</v>
      </c>
      <c r="D11" s="50">
        <v>1</v>
      </c>
      <c r="E11" s="50">
        <v>2</v>
      </c>
      <c r="F11" s="50">
        <v>3</v>
      </c>
      <c r="G11" s="50">
        <v>4</v>
      </c>
      <c r="H11" s="50">
        <v>5</v>
      </c>
      <c r="I11" s="50">
        <v>6</v>
      </c>
      <c r="J11" s="50">
        <v>7</v>
      </c>
      <c r="K11" s="50">
        <v>8</v>
      </c>
      <c r="L11" s="50">
        <v>9</v>
      </c>
      <c r="M11" s="50">
        <v>10</v>
      </c>
      <c r="N11" s="50" t="s">
        <v>73</v>
      </c>
      <c r="O11" s="50" t="s">
        <v>74</v>
      </c>
    </row>
    <row r="12" spans="2:15" x14ac:dyDescent="0.3">
      <c r="B12" s="42"/>
      <c r="C12" s="43" t="s">
        <v>45</v>
      </c>
      <c r="D12" s="41">
        <f t="shared" ref="D12:O12" si="0">D13+D14</f>
        <v>0</v>
      </c>
      <c r="E12" s="41">
        <f t="shared" si="0"/>
        <v>0</v>
      </c>
      <c r="F12" s="41">
        <f t="shared" si="0"/>
        <v>0</v>
      </c>
      <c r="G12" s="41">
        <f t="shared" si="0"/>
        <v>0</v>
      </c>
      <c r="H12" s="41">
        <f t="shared" si="0"/>
        <v>0</v>
      </c>
      <c r="I12" s="41">
        <f t="shared" si="0"/>
        <v>0</v>
      </c>
      <c r="J12" s="41">
        <f t="shared" si="0"/>
        <v>0</v>
      </c>
      <c r="K12" s="41">
        <f t="shared" si="0"/>
        <v>0</v>
      </c>
      <c r="L12" s="41">
        <f t="shared" si="0"/>
        <v>0</v>
      </c>
      <c r="M12" s="41">
        <f t="shared" si="0"/>
        <v>0</v>
      </c>
      <c r="N12" s="41">
        <f t="shared" si="0"/>
        <v>0</v>
      </c>
      <c r="O12" s="41">
        <f t="shared" si="0"/>
        <v>0</v>
      </c>
    </row>
    <row r="13" spans="2:15" x14ac:dyDescent="0.3">
      <c r="C13" s="47" t="s">
        <v>3</v>
      </c>
      <c r="D13" s="21">
        <f>(D$11&lt;=PeriodoFinanceiro)*SUMIF('Custos Financeiros Diretos'!$F$37:$F$237,"Empresa",'Custos Financeiros Diretos'!$I$37:$I$237)</f>
        <v>0</v>
      </c>
      <c r="E13" s="21">
        <f>(E$11&lt;=PeriodoFinanceiro)*SUMIFS('Custos Financeiros Diretos'!$I$37:$I$237,'Custos Financeiros Diretos'!$F$37:$F$237,"Empresa",'Custos Financeiros Diretos'!$D$37:$D$237,"Recorrente")</f>
        <v>0</v>
      </c>
      <c r="F13" s="21">
        <f>(F$11&lt;=PeriodoFinanceiro)*SUMIFS('Custos Financeiros Diretos'!$I$37:$I$237,'Custos Financeiros Diretos'!$F$37:$F$237,"Empresa",'Custos Financeiros Diretos'!$D$37:$D$237,"Recorrente")</f>
        <v>0</v>
      </c>
      <c r="G13" s="21">
        <f>(G$11&lt;=PeriodoFinanceiro)*SUMIFS('Custos Financeiros Diretos'!$I$37:$I$237,'Custos Financeiros Diretos'!$F$37:$F$237,"Empresa",'Custos Financeiros Diretos'!$D$37:$D$237,"Recorrente")</f>
        <v>0</v>
      </c>
      <c r="H13" s="21">
        <f>(H$11&lt;=PeriodoFinanceiro)*SUMIFS('Custos Financeiros Diretos'!$I$37:$I$237,'Custos Financeiros Diretos'!$F$37:$F$237,"Empresa",'Custos Financeiros Diretos'!$D$37:$D$237,"Recorrente")</f>
        <v>0</v>
      </c>
      <c r="I13" s="21">
        <f>(I$11&lt;=PeriodoFinanceiro)*SUMIFS('Custos Financeiros Diretos'!$I$37:$I$237,'Custos Financeiros Diretos'!$F$37:$F$237,"Empresa",'Custos Financeiros Diretos'!$D$37:$D$237,"Recorrente")</f>
        <v>0</v>
      </c>
      <c r="J13" s="21">
        <f>(J$11&lt;=PeriodoFinanceiro)*SUMIFS('Custos Financeiros Diretos'!$I$37:$I$237,'Custos Financeiros Diretos'!$F$37:$F$237,"Empresa",'Custos Financeiros Diretos'!$D$37:$D$237,"Recorrente")</f>
        <v>0</v>
      </c>
      <c r="K13" s="21">
        <f>(K$11&lt;=PeriodoFinanceiro)*SUMIFS('Custos Financeiros Diretos'!$I$37:$I$237,'Custos Financeiros Diretos'!$F$37:$F$237,"Empresa",'Custos Financeiros Diretos'!$D$37:$D$237,"Recorrente")</f>
        <v>0</v>
      </c>
      <c r="L13" s="21">
        <f>(L$11&lt;=PeriodoFinanceiro)*SUMIFS('Custos Financeiros Diretos'!$I$37:$I$237,'Custos Financeiros Diretos'!$F$37:$F$237,"Empresa",'Custos Financeiros Diretos'!$D$37:$D$237,"Recorrente")</f>
        <v>0</v>
      </c>
      <c r="M13" s="21">
        <f>(M$11&lt;=PeriodoFinanceiro)*SUMIFS('Custos Financeiros Diretos'!$I$37:$I$237,'Custos Financeiros Diretos'!$F$37:$F$237,"Empresa",'Custos Financeiros Diretos'!$D$37:$D$237,"Recorrente")</f>
        <v>0</v>
      </c>
      <c r="N13" s="21">
        <f t="shared" ref="N13:N14" si="1">SUM(D13:M13)</f>
        <v>0</v>
      </c>
      <c r="O13" s="21" cm="1">
        <f t="array" ref="O13">SUMPRODUCT(TRANSPOSE(D13:M13),FatorDesconto)</f>
        <v>0</v>
      </c>
    </row>
    <row r="14" spans="2:15" x14ac:dyDescent="0.3">
      <c r="C14" s="47" t="s">
        <v>7</v>
      </c>
      <c r="D14" s="21">
        <f>(D$11&lt;=PeriodoFinanceiro)*SUMIF('Custos Financeiros Diretos'!$F$37:$F$237,"Cidadão",'Custos Financeiros Diretos'!$I$37:$I$237)</f>
        <v>0</v>
      </c>
      <c r="E14" s="21">
        <f>(E$11&lt;=PeriodoFinanceiro)*SUMIFS('Custos Financeiros Diretos'!$I$37:$I$237,'Custos Financeiros Diretos'!$F$37:$F$237,"Cidadão",'Custos Financeiros Diretos'!$D$37:$D$237,"Recorrente")</f>
        <v>0</v>
      </c>
      <c r="F14" s="21">
        <f>(F$11&lt;=PeriodoFinanceiro)*SUMIFS('Custos Financeiros Diretos'!$I$37:$I$237,'Custos Financeiros Diretos'!$F$37:$F$237,"Cidadão",'Custos Financeiros Diretos'!$D$37:$D$237,"Recorrente")</f>
        <v>0</v>
      </c>
      <c r="G14" s="21">
        <f>(G$11&lt;=PeriodoFinanceiro)*SUMIFS('Custos Financeiros Diretos'!$I$37:$I$237,'Custos Financeiros Diretos'!$F$37:$F$237,"Cidadão",'Custos Financeiros Diretos'!$D$37:$D$237,"Recorrente")</f>
        <v>0</v>
      </c>
      <c r="H14" s="21">
        <f>(H$11&lt;=PeriodoFinanceiro)*SUMIFS('Custos Financeiros Diretos'!$I$37:$I$237,'Custos Financeiros Diretos'!$F$37:$F$237,"Cidadão",'Custos Financeiros Diretos'!$D$37:$D$237,"Recorrente")</f>
        <v>0</v>
      </c>
      <c r="I14" s="21">
        <f>(I$11&lt;=PeriodoFinanceiro)*SUMIFS('Custos Financeiros Diretos'!$I$37:$I$237,'Custos Financeiros Diretos'!$F$37:$F$237,"Cidadão",'Custos Financeiros Diretos'!$D$37:$D$237,"Recorrente")</f>
        <v>0</v>
      </c>
      <c r="J14" s="21">
        <f>(J$11&lt;=PeriodoFinanceiro)*SUMIFS('Custos Financeiros Diretos'!$I$37:$I$237,'Custos Financeiros Diretos'!$F$37:$F$237,"Cidadão",'Custos Financeiros Diretos'!$D$37:$D$237,"Recorrente")</f>
        <v>0</v>
      </c>
      <c r="K14" s="21">
        <f>(K$11&lt;=PeriodoFinanceiro)*SUMIFS('Custos Financeiros Diretos'!$I$37:$I$237,'Custos Financeiros Diretos'!$F$37:$F$237,"Cidadão",'Custos Financeiros Diretos'!$D$37:$D$237,"Recorrente")</f>
        <v>0</v>
      </c>
      <c r="L14" s="21">
        <f>(L$11&lt;=PeriodoFinanceiro)*SUMIFS('Custos Financeiros Diretos'!$I$37:$I$237,'Custos Financeiros Diretos'!$F$37:$F$237,"Cidadão",'Custos Financeiros Diretos'!$D$37:$D$237,"Recorrente")</f>
        <v>0</v>
      </c>
      <c r="M14" s="21">
        <f>(M$11&lt;=PeriodoFinanceiro)*SUMIFS('Custos Financeiros Diretos'!$I$37:$I$237,'Custos Financeiros Diretos'!$F$37:$F$237,"Cidadão",'Custos Financeiros Diretos'!$D$37:$D$237,"Recorrente")</f>
        <v>0</v>
      </c>
      <c r="N14" s="21">
        <f t="shared" si="1"/>
        <v>0</v>
      </c>
      <c r="O14" s="21" cm="1">
        <f t="array" ref="O14">SUMPRODUCT(TRANSPOSE(D14:M14),FatorDesconto)</f>
        <v>0</v>
      </c>
    </row>
    <row r="15" spans="2:15" ht="9.75" customHeight="1" x14ac:dyDescent="0.3">
      <c r="C15" s="23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</row>
    <row r="16" spans="2:15" x14ac:dyDescent="0.3">
      <c r="B16" s="42"/>
      <c r="C16" s="43" t="s">
        <v>51</v>
      </c>
      <c r="D16" s="41">
        <f t="shared" ref="D16:O16" si="2">D17+D18</f>
        <v>0</v>
      </c>
      <c r="E16" s="41">
        <f t="shared" si="2"/>
        <v>0</v>
      </c>
      <c r="F16" s="41">
        <f t="shared" si="2"/>
        <v>0</v>
      </c>
      <c r="G16" s="41">
        <f t="shared" si="2"/>
        <v>0</v>
      </c>
      <c r="H16" s="41">
        <f t="shared" si="2"/>
        <v>0</v>
      </c>
      <c r="I16" s="41">
        <f t="shared" si="2"/>
        <v>0</v>
      </c>
      <c r="J16" s="41">
        <f t="shared" si="2"/>
        <v>0</v>
      </c>
      <c r="K16" s="41">
        <f t="shared" si="2"/>
        <v>0</v>
      </c>
      <c r="L16" s="41">
        <f t="shared" si="2"/>
        <v>0</v>
      </c>
      <c r="M16" s="41">
        <f t="shared" si="2"/>
        <v>0</v>
      </c>
      <c r="N16" s="41">
        <f t="shared" si="2"/>
        <v>0</v>
      </c>
      <c r="O16" s="41">
        <f t="shared" si="2"/>
        <v>0</v>
      </c>
    </row>
    <row r="17" spans="2:15" x14ac:dyDescent="0.3">
      <c r="C17" s="47" t="s">
        <v>3</v>
      </c>
      <c r="D17" s="21">
        <f>(D$11&lt;=PeriodoFinanceiro)*SUMIF('Custos de Conformidade'!$F$56:$F$256,"Empresa",'Custos de Conformidade'!$Q$56:$Q$256)</f>
        <v>0</v>
      </c>
      <c r="E17" s="21">
        <f>(E$11&lt;=PeriodoFinanceiro)*SUMIFS('Custos de Conformidade'!$Q$56:$Q$256,'Custos de Conformidade'!$F$56:$F$256,"Empresa",'Custos de Conformidade'!$D$56:$D$256,"Recorrente")</f>
        <v>0</v>
      </c>
      <c r="F17" s="21">
        <f>(F$11&lt;=PeriodoFinanceiro)*SUMIFS('Custos de Conformidade'!$Q$56:$Q$256,'Custos de Conformidade'!$F$56:$F$256,"Empresa",'Custos de Conformidade'!$D$56:$D$256,"Recorrente")</f>
        <v>0</v>
      </c>
      <c r="G17" s="21">
        <f>(G$11&lt;=PeriodoFinanceiro)*SUMIFS('Custos de Conformidade'!$Q$56:$Q$256,'Custos de Conformidade'!$F$56:$F$256,"Empresa",'Custos de Conformidade'!$D$56:$D$256,"Recorrente")</f>
        <v>0</v>
      </c>
      <c r="H17" s="21">
        <f>(H$11&lt;=PeriodoFinanceiro)*SUMIFS('Custos de Conformidade'!$Q$56:$Q$256,'Custos de Conformidade'!$F$56:$F$256,"Empresa",'Custos de Conformidade'!$D$56:$D$256,"Recorrente")</f>
        <v>0</v>
      </c>
      <c r="I17" s="21">
        <f>(I$11&lt;=PeriodoFinanceiro)*SUMIFS('Custos de Conformidade'!$Q$56:$Q$256,'Custos de Conformidade'!$F$56:$F$256,"Empresa",'Custos de Conformidade'!$D$56:$D$256,"Recorrente")</f>
        <v>0</v>
      </c>
      <c r="J17" s="21">
        <f>(J$11&lt;=PeriodoFinanceiro)*SUMIFS('Custos de Conformidade'!$Q$56:$Q$256,'Custos de Conformidade'!$F$56:$F$256,"Empresa",'Custos de Conformidade'!$D$56:$D$256,"Recorrente")</f>
        <v>0</v>
      </c>
      <c r="K17" s="21">
        <f>(K$11&lt;=PeriodoFinanceiro)*SUMIFS('Custos de Conformidade'!$Q$56:$Q$256,'Custos de Conformidade'!$F$56:$F$256,"Empresa",'Custos de Conformidade'!$D$56:$D$256,"Recorrente")</f>
        <v>0</v>
      </c>
      <c r="L17" s="21">
        <f>(L$11&lt;=PeriodoFinanceiro)*SUMIFS('Custos de Conformidade'!$Q$56:$Q$256,'Custos de Conformidade'!$F$56:$F$256,"Empresa",'Custos de Conformidade'!$D$56:$D$256,"Recorrente")</f>
        <v>0</v>
      </c>
      <c r="M17" s="21">
        <f>(M$11&lt;=PeriodoFinanceiro)*SUMIFS('Custos de Conformidade'!$Q$56:$Q$256,'Custos de Conformidade'!$F$56:$F$256,"Empresa",'Custos de Conformidade'!$D$56:$D$256,"Recorrente")</f>
        <v>0</v>
      </c>
      <c r="N17" s="21">
        <f t="shared" ref="N17:N18" si="3">SUM(D17:M17)</f>
        <v>0</v>
      </c>
      <c r="O17" s="21" cm="1">
        <f t="array" ref="O17">SUMPRODUCT(TRANSPOSE(D17:M17),FatorDesconto)</f>
        <v>0</v>
      </c>
    </row>
    <row r="18" spans="2:15" x14ac:dyDescent="0.3">
      <c r="C18" s="47" t="s">
        <v>7</v>
      </c>
      <c r="D18" s="21">
        <f>(D$11&lt;=PeriodoFinanceiro)*SUMIF('Custos de Conformidade'!$F$56:$F$256,"Cidadão",'Custos de Conformidade'!$Q$56:$Q$256)</f>
        <v>0</v>
      </c>
      <c r="E18" s="21">
        <f>(E$11&lt;=PeriodoFinanceiro)*SUMIFS('Custos de Conformidade'!$Q$56:$Q$256,'Custos de Conformidade'!$F$56:$F$256,"Cidadão",'Custos de Conformidade'!$D$56:$D$256,"Recorrente")</f>
        <v>0</v>
      </c>
      <c r="F18" s="21">
        <f>(F$11&lt;=PeriodoFinanceiro)*SUMIFS('Custos de Conformidade'!$Q$56:$Q$256,'Custos de Conformidade'!$F$56:$F$256,"Cidadão",'Custos de Conformidade'!$D$56:$D$256,"Recorrente")</f>
        <v>0</v>
      </c>
      <c r="G18" s="21">
        <f>(G$11&lt;=PeriodoFinanceiro)*SUMIFS('Custos de Conformidade'!$Q$56:$Q$256,'Custos de Conformidade'!$F$56:$F$256,"Cidadão",'Custos de Conformidade'!$D$56:$D$256,"Recorrente")</f>
        <v>0</v>
      </c>
      <c r="H18" s="21">
        <f>(H$11&lt;=PeriodoFinanceiro)*SUMIFS('Custos de Conformidade'!$Q$56:$Q$256,'Custos de Conformidade'!$F$56:$F$256,"Cidadão",'Custos de Conformidade'!$D$56:$D$256,"Recorrente")</f>
        <v>0</v>
      </c>
      <c r="I18" s="21">
        <f>(I$11&lt;=PeriodoFinanceiro)*SUMIFS('Custos de Conformidade'!$Q$56:$Q$256,'Custos de Conformidade'!$F$56:$F$256,"Cidadão",'Custos de Conformidade'!$D$56:$D$256,"Recorrente")</f>
        <v>0</v>
      </c>
      <c r="J18" s="21">
        <f>(J$11&lt;=PeriodoFinanceiro)*SUMIFS('Custos de Conformidade'!$Q$56:$Q$256,'Custos de Conformidade'!$F$56:$F$256,"Cidadão",'Custos de Conformidade'!$D$56:$D$256,"Recorrente")</f>
        <v>0</v>
      </c>
      <c r="K18" s="21">
        <f>(K$11&lt;=PeriodoFinanceiro)*SUMIFS('Custos de Conformidade'!$Q$56:$Q$256,'Custos de Conformidade'!$F$56:$F$256,"Cidadão",'Custos de Conformidade'!$D$56:$D$256,"Recorrente")</f>
        <v>0</v>
      </c>
      <c r="L18" s="21">
        <f>(L$11&lt;=PeriodoFinanceiro)*SUMIFS('Custos de Conformidade'!$Q$56:$Q$256,'Custos de Conformidade'!$F$56:$F$256,"Cidadão",'Custos de Conformidade'!$D$56:$D$256,"Recorrente")</f>
        <v>0</v>
      </c>
      <c r="M18" s="21">
        <f>(M$11&lt;=PeriodoFinanceiro)*SUMIFS('Custos de Conformidade'!$Q$56:$Q$256,'Custos de Conformidade'!$F$56:$F$256,"Cidadão",'Custos de Conformidade'!$D$56:$D$256,"Recorrente")</f>
        <v>0</v>
      </c>
      <c r="N18" s="21">
        <f t="shared" si="3"/>
        <v>0</v>
      </c>
      <c r="O18" s="21" cm="1">
        <f t="array" ref="O18">SUMPRODUCT(TRANSPOSE(D18:M18),FatorDesconto)</f>
        <v>0</v>
      </c>
    </row>
    <row r="19" spans="2:15" ht="6.75" customHeight="1" x14ac:dyDescent="0.3">
      <c r="C19" s="23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</row>
    <row r="20" spans="2:15" x14ac:dyDescent="0.3">
      <c r="B20" s="42"/>
      <c r="C20" s="43" t="s">
        <v>53</v>
      </c>
      <c r="D20" s="41">
        <f>(D$11&lt;=PeriodoFinanceiro)*SUM('Custos - Administração Pública'!$J$41:$J$241)</f>
        <v>0</v>
      </c>
      <c r="E20" s="41">
        <f>(E$11&lt;=PeriodoFinanceiro)*SUMIF('Custos - Administração Pública'!$D$41:$D$241,"Recorrente",'Custos - Administração Pública'!$J$41:$J$241)</f>
        <v>0</v>
      </c>
      <c r="F20" s="41">
        <f>(F$11&lt;=PeriodoFinanceiro)*SUMIF('Custos - Administração Pública'!$D$41:$D$241,"Recorrente",'Custos - Administração Pública'!$J$41:$J$241)</f>
        <v>0</v>
      </c>
      <c r="G20" s="41">
        <f>(G$11&lt;=PeriodoFinanceiro)*SUMIF('Custos - Administração Pública'!$D$41:$D$241,"Recorrente",'Custos - Administração Pública'!$J$41:$J$241)</f>
        <v>0</v>
      </c>
      <c r="H20" s="41">
        <f>(H$11&lt;=PeriodoFinanceiro)*SUMIF('Custos - Administração Pública'!$D$41:$D$241,"Recorrente",'Custos - Administração Pública'!$J$41:$J$241)</f>
        <v>0</v>
      </c>
      <c r="I20" s="41">
        <f>(I$11&lt;=PeriodoFinanceiro)*SUMIF('Custos - Administração Pública'!$D$41:$D$241,"Recorrente",'Custos - Administração Pública'!$J$41:$J$241)</f>
        <v>0</v>
      </c>
      <c r="J20" s="41">
        <f>(J$11&lt;=PeriodoFinanceiro)*SUMIF('Custos - Administração Pública'!$D$41:$D$241,"Recorrente",'Custos - Administração Pública'!$J$41:$J$241)</f>
        <v>0</v>
      </c>
      <c r="K20" s="41">
        <f>(K$11&lt;=PeriodoFinanceiro)*SUMIF('Custos - Administração Pública'!$D$41:$D$241,"Recorrente",'Custos - Administração Pública'!$J$41:$J$241)</f>
        <v>0</v>
      </c>
      <c r="L20" s="41">
        <f>(L$11&lt;=PeriodoFinanceiro)*SUMIF('Custos - Administração Pública'!$D$41:$D$241,"Recorrente",'Custos - Administração Pública'!$J$41:$J$241)</f>
        <v>0</v>
      </c>
      <c r="M20" s="41">
        <f>(M$11&lt;=PeriodoFinanceiro)*SUMIF('Custos - Administração Pública'!$D$41:$D$241,"Recorrente",'Custos - Administração Pública'!$J$41:$J$241)</f>
        <v>0</v>
      </c>
      <c r="N20" s="41">
        <f>SUM(D20:M20)</f>
        <v>0</v>
      </c>
      <c r="O20" s="41" cm="1">
        <f t="array" ref="O20">SUMPRODUCT(TRANSPOSE(D20:M20),FatorDesconto)</f>
        <v>0</v>
      </c>
    </row>
    <row r="21" spans="2:15" x14ac:dyDescent="0.3">
      <c r="C21" s="23"/>
    </row>
    <row r="23" spans="2:15" x14ac:dyDescent="0.3">
      <c r="B23" s="51"/>
      <c r="C23" s="52" t="s">
        <v>5</v>
      </c>
      <c r="D23" s="53">
        <f t="shared" ref="D23:O23" si="4">D20+D16+D12</f>
        <v>0</v>
      </c>
      <c r="E23" s="53">
        <f t="shared" si="4"/>
        <v>0</v>
      </c>
      <c r="F23" s="53">
        <f t="shared" si="4"/>
        <v>0</v>
      </c>
      <c r="G23" s="53">
        <f t="shared" si="4"/>
        <v>0</v>
      </c>
      <c r="H23" s="53">
        <f t="shared" si="4"/>
        <v>0</v>
      </c>
      <c r="I23" s="53">
        <f t="shared" si="4"/>
        <v>0</v>
      </c>
      <c r="J23" s="53">
        <f t="shared" si="4"/>
        <v>0</v>
      </c>
      <c r="K23" s="53">
        <f t="shared" si="4"/>
        <v>0</v>
      </c>
      <c r="L23" s="53">
        <f t="shared" si="4"/>
        <v>0</v>
      </c>
      <c r="M23" s="53">
        <f t="shared" si="4"/>
        <v>0</v>
      </c>
      <c r="N23" s="53">
        <f t="shared" si="4"/>
        <v>0</v>
      </c>
      <c r="O23" s="53">
        <f t="shared" si="4"/>
        <v>0</v>
      </c>
    </row>
  </sheetData>
  <sheetProtection algorithmName="SHA-512" hashValue="HpjMeu1H61XzfcvQ9dCJSIOrn0GZjEK24NpwvDjXBlsV5DOJuths1FOhAI0tKT6Iwvl4E3Lazx1p6kmFpoMisg==" saltValue="Tzcy+M/8P34ZkbMi0U6QFA==" spinCount="100000" sheet="1" objects="1" scenarios="1"/>
  <phoneticPr fontId="11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39126-5BA3-4D5E-92B9-DA90ECBEF871}">
  <sheetPr codeName="CustosFinDiretos">
    <tabColor theme="4" tint="0.39997558519241921"/>
  </sheetPr>
  <dimension ref="B1:I255"/>
  <sheetViews>
    <sheetView showGridLines="0" zoomScale="85" zoomScaleNormal="85" workbookViewId="0">
      <selection activeCell="C24" sqref="C24"/>
    </sheetView>
  </sheetViews>
  <sheetFormatPr defaultRowHeight="14.4" x14ac:dyDescent="0.3"/>
  <cols>
    <col min="1" max="1" width="6.33203125" customWidth="1"/>
    <col min="2" max="2" width="19.88671875" style="44" customWidth="1"/>
    <col min="3" max="3" width="26.5546875" style="100" customWidth="1"/>
    <col min="4" max="4" width="28.44140625" customWidth="1"/>
    <col min="5" max="5" width="23.44140625" customWidth="1"/>
    <col min="6" max="6" width="30.109375" customWidth="1"/>
    <col min="7" max="7" width="23.33203125" customWidth="1"/>
    <col min="8" max="9" width="27.33203125" style="15" customWidth="1"/>
  </cols>
  <sheetData>
    <row r="1" spans="2:9" s="106" customFormat="1" ht="51" customHeight="1" x14ac:dyDescent="0.3">
      <c r="B1" s="110"/>
      <c r="C1" s="111"/>
      <c r="H1" s="112"/>
      <c r="I1" s="112"/>
    </row>
    <row r="2" spans="2:9" s="55" customFormat="1" ht="22.95" customHeight="1" x14ac:dyDescent="0.3">
      <c r="B2" s="54" t="s">
        <v>80</v>
      </c>
      <c r="C2" s="99"/>
      <c r="H2" s="56"/>
      <c r="I2" s="56"/>
    </row>
    <row r="3" spans="2:9" ht="21.6" thickBot="1" x14ac:dyDescent="0.45">
      <c r="B3" s="126" t="s">
        <v>45</v>
      </c>
      <c r="C3" s="132"/>
      <c r="D3" s="127"/>
      <c r="E3" s="127"/>
      <c r="F3" s="127"/>
      <c r="G3" s="127"/>
      <c r="H3" s="128"/>
      <c r="I3" s="128"/>
    </row>
    <row r="4" spans="2:9" ht="15" thickTop="1" x14ac:dyDescent="0.3"/>
    <row r="6" spans="2:9" ht="20.25" customHeight="1" x14ac:dyDescent="0.3">
      <c r="C6" s="101" t="s">
        <v>29</v>
      </c>
    </row>
    <row r="7" spans="2:9" ht="15" thickBot="1" x14ac:dyDescent="0.35">
      <c r="D7" s="98"/>
      <c r="E7" s="98"/>
    </row>
    <row r="8" spans="2:9" x14ac:dyDescent="0.3">
      <c r="C8" s="104" t="s">
        <v>8</v>
      </c>
      <c r="D8" s="173"/>
      <c r="E8" s="174"/>
      <c r="F8" s="105"/>
    </row>
    <row r="9" spans="2:9" x14ac:dyDescent="0.3">
      <c r="C9" s="104"/>
      <c r="D9" s="175"/>
      <c r="E9" s="176"/>
      <c r="F9" s="105"/>
    </row>
    <row r="10" spans="2:9" x14ac:dyDescent="0.3">
      <c r="C10" s="104"/>
      <c r="D10" s="175"/>
      <c r="E10" s="176"/>
      <c r="F10" s="105"/>
    </row>
    <row r="11" spans="2:9" x14ac:dyDescent="0.3">
      <c r="C11" s="104"/>
      <c r="D11" s="175"/>
      <c r="E11" s="176"/>
      <c r="F11" s="105"/>
    </row>
    <row r="12" spans="2:9" x14ac:dyDescent="0.3">
      <c r="C12" s="104"/>
      <c r="D12" s="175"/>
      <c r="E12" s="176"/>
      <c r="F12" s="105"/>
    </row>
    <row r="13" spans="2:9" x14ac:dyDescent="0.3">
      <c r="C13" s="104"/>
      <c r="D13" s="177"/>
      <c r="E13" s="178"/>
      <c r="F13" s="105"/>
    </row>
    <row r="14" spans="2:9" ht="5.25" customHeight="1" x14ac:dyDescent="0.3">
      <c r="D14" s="15"/>
      <c r="E14" s="15"/>
    </row>
    <row r="15" spans="2:9" ht="6.75" customHeight="1" x14ac:dyDescent="0.3">
      <c r="C15" s="102"/>
      <c r="D15" s="15"/>
      <c r="E15" s="15"/>
    </row>
    <row r="16" spans="2:9" ht="19.5" customHeight="1" x14ac:dyDescent="0.3">
      <c r="C16" s="103" t="s">
        <v>9</v>
      </c>
    </row>
    <row r="17" spans="3:8" ht="3" customHeight="1" x14ac:dyDescent="0.3">
      <c r="C17" s="102"/>
    </row>
    <row r="18" spans="3:8" ht="3.75" hidden="1" customHeight="1" thickBot="1" x14ac:dyDescent="0.35">
      <c r="C18" s="102"/>
      <c r="D18" s="98"/>
    </row>
    <row r="19" spans="3:8" ht="17.399999999999999" hidden="1" customHeight="1" x14ac:dyDescent="0.3">
      <c r="C19" s="104" t="s">
        <v>139</v>
      </c>
      <c r="D19" s="153"/>
      <c r="E19" s="105"/>
    </row>
    <row r="20" spans="3:8" ht="2.25" hidden="1" customHeight="1" x14ac:dyDescent="0.3">
      <c r="C20" s="102"/>
      <c r="D20" s="144"/>
    </row>
    <row r="21" spans="3:8" ht="6.75" customHeight="1" x14ac:dyDescent="0.3">
      <c r="C21" s="102"/>
    </row>
    <row r="22" spans="3:8" ht="17.25" customHeight="1" x14ac:dyDescent="0.3">
      <c r="C22" s="103" t="s">
        <v>10</v>
      </c>
    </row>
    <row r="23" spans="3:8" ht="4.5" customHeight="1" x14ac:dyDescent="0.3"/>
    <row r="24" spans="3:8" ht="5.25" customHeight="1" thickBot="1" x14ac:dyDescent="0.35"/>
    <row r="25" spans="3:8" ht="17.399999999999999" customHeight="1" x14ac:dyDescent="0.3">
      <c r="C25" s="101" t="s">
        <v>23</v>
      </c>
      <c r="D25" s="145"/>
      <c r="E25" s="105"/>
      <c r="H25" s="125"/>
    </row>
    <row r="26" spans="3:8" ht="7.5" customHeight="1" x14ac:dyDescent="0.3"/>
    <row r="27" spans="3:8" ht="3" customHeight="1" thickBot="1" x14ac:dyDescent="0.35"/>
    <row r="28" spans="3:8" ht="17.399999999999999" customHeight="1" x14ac:dyDescent="0.3">
      <c r="C28" s="101" t="s">
        <v>50</v>
      </c>
      <c r="D28" s="146"/>
      <c r="E28" s="105"/>
    </row>
    <row r="37" spans="2:9" ht="28.8" x14ac:dyDescent="0.3">
      <c r="B37" s="1" t="s">
        <v>1</v>
      </c>
      <c r="C37" s="1" t="s">
        <v>0</v>
      </c>
      <c r="D37" s="5" t="s">
        <v>36</v>
      </c>
      <c r="E37" s="5" t="s">
        <v>4</v>
      </c>
      <c r="F37" s="2" t="s">
        <v>2</v>
      </c>
      <c r="G37" s="2" t="s">
        <v>37</v>
      </c>
      <c r="H37" s="19" t="s">
        <v>49</v>
      </c>
      <c r="I37" s="18" t="s">
        <v>5</v>
      </c>
    </row>
    <row r="38" spans="2:9" x14ac:dyDescent="0.3">
      <c r="B38" s="155"/>
      <c r="C38" s="156"/>
      <c r="D38" s="157"/>
      <c r="E38" s="158"/>
      <c r="F38" s="157"/>
      <c r="G38" s="158"/>
      <c r="H38" s="159"/>
      <c r="I38" s="159"/>
    </row>
    <row r="39" spans="2:9" x14ac:dyDescent="0.3">
      <c r="B39" s="155"/>
      <c r="C39" s="156"/>
      <c r="D39" s="158"/>
      <c r="E39" s="158"/>
      <c r="F39" s="158"/>
      <c r="G39" s="158"/>
      <c r="H39" s="159"/>
      <c r="I39" s="159"/>
    </row>
    <row r="40" spans="2:9" x14ac:dyDescent="0.3">
      <c r="B40" s="155"/>
      <c r="C40" s="156"/>
      <c r="D40" s="158"/>
      <c r="E40" s="158"/>
      <c r="F40" s="158"/>
      <c r="G40" s="158"/>
      <c r="H40" s="159"/>
      <c r="I40" s="159"/>
    </row>
    <row r="41" spans="2:9" x14ac:dyDescent="0.3">
      <c r="B41" s="155"/>
      <c r="C41" s="156"/>
      <c r="D41" s="158"/>
      <c r="E41" s="158"/>
      <c r="F41" s="158"/>
      <c r="G41" s="158"/>
      <c r="H41" s="159"/>
      <c r="I41" s="159"/>
    </row>
    <row r="42" spans="2:9" x14ac:dyDescent="0.3">
      <c r="B42" s="155"/>
      <c r="C42" s="156"/>
      <c r="D42" s="158"/>
      <c r="E42" s="158"/>
      <c r="F42" s="158"/>
      <c r="G42" s="158"/>
      <c r="H42" s="159"/>
      <c r="I42" s="159"/>
    </row>
    <row r="43" spans="2:9" x14ac:dyDescent="0.3">
      <c r="B43" s="155"/>
      <c r="C43" s="156"/>
      <c r="D43" s="158"/>
      <c r="E43" s="158"/>
      <c r="F43" s="158"/>
      <c r="G43" s="158"/>
      <c r="H43" s="159"/>
      <c r="I43" s="159"/>
    </row>
    <row r="44" spans="2:9" x14ac:dyDescent="0.3">
      <c r="B44" s="155"/>
      <c r="C44" s="156"/>
      <c r="D44" s="158"/>
      <c r="E44" s="158"/>
      <c r="F44" s="158"/>
      <c r="G44" s="158"/>
      <c r="H44" s="159"/>
      <c r="I44" s="159"/>
    </row>
    <row r="45" spans="2:9" x14ac:dyDescent="0.3">
      <c r="B45" s="155"/>
      <c r="C45" s="156"/>
      <c r="D45" s="158"/>
      <c r="E45" s="158"/>
      <c r="F45" s="158"/>
      <c r="G45" s="158"/>
      <c r="H45" s="159"/>
      <c r="I45" s="159"/>
    </row>
    <row r="46" spans="2:9" x14ac:dyDescent="0.3">
      <c r="B46" s="155"/>
      <c r="C46" s="156"/>
      <c r="D46" s="158"/>
      <c r="E46" s="158"/>
      <c r="F46" s="158"/>
      <c r="G46" s="158"/>
      <c r="H46" s="159"/>
      <c r="I46" s="159"/>
    </row>
    <row r="47" spans="2:9" x14ac:dyDescent="0.3">
      <c r="B47" s="155"/>
      <c r="C47" s="156"/>
      <c r="D47" s="158"/>
      <c r="E47" s="158"/>
      <c r="F47" s="158"/>
      <c r="G47" s="158"/>
      <c r="H47" s="159"/>
      <c r="I47" s="159"/>
    </row>
    <row r="48" spans="2:9" x14ac:dyDescent="0.3">
      <c r="B48" s="155"/>
      <c r="C48" s="156"/>
      <c r="D48" s="160"/>
      <c r="E48" s="160"/>
      <c r="F48" s="160"/>
      <c r="G48" s="160"/>
      <c r="H48" s="161"/>
      <c r="I48" s="161"/>
    </row>
    <row r="49" spans="2:9" x14ac:dyDescent="0.3">
      <c r="B49" s="155"/>
      <c r="C49" s="156"/>
      <c r="D49" s="160"/>
      <c r="E49" s="160"/>
      <c r="F49" s="160"/>
      <c r="G49" s="160"/>
      <c r="H49" s="161"/>
      <c r="I49" s="161"/>
    </row>
    <row r="50" spans="2:9" x14ac:dyDescent="0.3">
      <c r="B50" s="155"/>
      <c r="C50" s="156"/>
      <c r="D50" s="160"/>
      <c r="E50" s="160"/>
      <c r="F50" s="160"/>
      <c r="G50" s="160"/>
      <c r="H50" s="161"/>
      <c r="I50" s="161"/>
    </row>
    <row r="51" spans="2:9" x14ac:dyDescent="0.3">
      <c r="B51" s="155"/>
      <c r="C51" s="156"/>
      <c r="D51" s="160"/>
      <c r="E51" s="160"/>
      <c r="F51" s="160"/>
      <c r="G51" s="160"/>
      <c r="H51" s="161"/>
      <c r="I51" s="161"/>
    </row>
    <row r="52" spans="2:9" x14ac:dyDescent="0.3">
      <c r="B52" s="155"/>
      <c r="C52" s="156"/>
      <c r="D52" s="160"/>
      <c r="E52" s="160"/>
      <c r="F52" s="160"/>
      <c r="G52" s="160"/>
      <c r="H52" s="161"/>
      <c r="I52" s="161"/>
    </row>
    <row r="53" spans="2:9" x14ac:dyDescent="0.3">
      <c r="B53" s="155"/>
      <c r="C53" s="156"/>
      <c r="D53" s="160"/>
      <c r="E53" s="160"/>
      <c r="F53" s="160"/>
      <c r="G53" s="160"/>
      <c r="H53" s="161"/>
      <c r="I53" s="161"/>
    </row>
    <row r="54" spans="2:9" x14ac:dyDescent="0.3">
      <c r="B54" s="155"/>
      <c r="C54" s="156"/>
      <c r="D54" s="160"/>
      <c r="E54" s="160"/>
      <c r="F54" s="160"/>
      <c r="G54" s="160"/>
      <c r="H54" s="161"/>
      <c r="I54" s="161"/>
    </row>
    <row r="55" spans="2:9" x14ac:dyDescent="0.3">
      <c r="B55" s="155"/>
      <c r="C55" s="156"/>
      <c r="D55" s="160"/>
      <c r="E55" s="160"/>
      <c r="F55" s="160"/>
      <c r="G55" s="160"/>
      <c r="H55" s="161"/>
      <c r="I55" s="161"/>
    </row>
    <row r="56" spans="2:9" x14ac:dyDescent="0.3">
      <c r="B56" s="155"/>
      <c r="C56" s="156"/>
      <c r="D56" s="160"/>
      <c r="E56" s="160"/>
      <c r="F56" s="160"/>
      <c r="G56" s="160"/>
      <c r="H56" s="161"/>
      <c r="I56" s="161"/>
    </row>
    <row r="57" spans="2:9" x14ac:dyDescent="0.3">
      <c r="B57" s="155"/>
      <c r="C57" s="156"/>
      <c r="D57" s="160"/>
      <c r="E57" s="160"/>
      <c r="F57" s="160"/>
      <c r="G57" s="160"/>
      <c r="H57" s="161"/>
      <c r="I57" s="161"/>
    </row>
    <row r="58" spans="2:9" x14ac:dyDescent="0.3">
      <c r="B58" s="155"/>
      <c r="C58" s="156"/>
      <c r="D58" s="160"/>
      <c r="E58" s="160"/>
      <c r="F58" s="160"/>
      <c r="G58" s="160"/>
      <c r="H58" s="161"/>
      <c r="I58" s="161"/>
    </row>
    <row r="59" spans="2:9" x14ac:dyDescent="0.3">
      <c r="B59" s="155"/>
      <c r="C59" s="156"/>
      <c r="D59" s="160"/>
      <c r="E59" s="160"/>
      <c r="F59" s="160"/>
      <c r="G59" s="160"/>
      <c r="H59" s="161"/>
      <c r="I59" s="161"/>
    </row>
    <row r="60" spans="2:9" x14ac:dyDescent="0.3">
      <c r="B60" s="155"/>
      <c r="C60" s="156"/>
      <c r="D60" s="160"/>
      <c r="E60" s="160"/>
      <c r="F60" s="160"/>
      <c r="G60" s="160"/>
      <c r="H60" s="161"/>
      <c r="I60" s="161"/>
    </row>
    <row r="61" spans="2:9" x14ac:dyDescent="0.3">
      <c r="B61" s="155"/>
      <c r="C61" s="156"/>
      <c r="D61" s="160"/>
      <c r="E61" s="160"/>
      <c r="F61" s="160"/>
      <c r="G61" s="160"/>
      <c r="H61" s="161"/>
      <c r="I61" s="161"/>
    </row>
    <row r="62" spans="2:9" x14ac:dyDescent="0.3">
      <c r="B62" s="155"/>
      <c r="C62" s="156"/>
      <c r="D62" s="160"/>
      <c r="E62" s="160"/>
      <c r="F62" s="160"/>
      <c r="G62" s="160"/>
      <c r="H62" s="161"/>
      <c r="I62" s="161"/>
    </row>
    <row r="63" spans="2:9" x14ac:dyDescent="0.3">
      <c r="B63" s="155"/>
      <c r="C63" s="156"/>
      <c r="D63" s="160"/>
      <c r="E63" s="160"/>
      <c r="F63" s="160"/>
      <c r="G63" s="160"/>
      <c r="H63" s="161"/>
      <c r="I63" s="161"/>
    </row>
    <row r="64" spans="2:9" x14ac:dyDescent="0.3">
      <c r="B64" s="155"/>
      <c r="C64" s="156"/>
      <c r="D64" s="160"/>
      <c r="E64" s="160"/>
      <c r="F64" s="160"/>
      <c r="G64" s="160"/>
      <c r="H64" s="161"/>
      <c r="I64" s="161"/>
    </row>
    <row r="65" spans="2:9" x14ac:dyDescent="0.3">
      <c r="B65" s="155"/>
      <c r="C65" s="156"/>
      <c r="D65" s="160"/>
      <c r="E65" s="160"/>
      <c r="F65" s="160"/>
      <c r="G65" s="160"/>
      <c r="H65" s="161"/>
      <c r="I65" s="161"/>
    </row>
    <row r="66" spans="2:9" x14ac:dyDescent="0.3">
      <c r="B66" s="155"/>
      <c r="C66" s="156"/>
      <c r="D66" s="160"/>
      <c r="E66" s="160"/>
      <c r="F66" s="160"/>
      <c r="G66" s="160"/>
      <c r="H66" s="161"/>
      <c r="I66" s="161"/>
    </row>
    <row r="67" spans="2:9" x14ac:dyDescent="0.3">
      <c r="B67" s="155"/>
      <c r="C67" s="156"/>
      <c r="D67" s="160"/>
      <c r="E67" s="160"/>
      <c r="F67" s="160"/>
      <c r="G67" s="160"/>
      <c r="H67" s="161"/>
      <c r="I67" s="161"/>
    </row>
    <row r="68" spans="2:9" x14ac:dyDescent="0.3">
      <c r="B68" s="155"/>
      <c r="C68" s="156"/>
      <c r="D68" s="160"/>
      <c r="E68" s="160"/>
      <c r="F68" s="160"/>
      <c r="G68" s="160"/>
      <c r="H68" s="161"/>
      <c r="I68" s="161"/>
    </row>
    <row r="69" spans="2:9" x14ac:dyDescent="0.3">
      <c r="B69" s="155"/>
      <c r="C69" s="156"/>
      <c r="D69" s="160"/>
      <c r="E69" s="160"/>
      <c r="F69" s="160"/>
      <c r="G69" s="160"/>
      <c r="H69" s="161"/>
      <c r="I69" s="161"/>
    </row>
    <row r="70" spans="2:9" x14ac:dyDescent="0.3">
      <c r="B70" s="155"/>
      <c r="C70" s="156"/>
      <c r="D70" s="160"/>
      <c r="E70" s="160"/>
      <c r="F70" s="160"/>
      <c r="G70" s="160"/>
      <c r="H70" s="161"/>
      <c r="I70" s="161"/>
    </row>
    <row r="71" spans="2:9" x14ac:dyDescent="0.3">
      <c r="B71" s="155"/>
      <c r="C71" s="156"/>
      <c r="D71" s="160"/>
      <c r="E71" s="160"/>
      <c r="F71" s="160"/>
      <c r="G71" s="160"/>
      <c r="H71" s="161"/>
      <c r="I71" s="161"/>
    </row>
    <row r="72" spans="2:9" x14ac:dyDescent="0.3">
      <c r="B72" s="155"/>
      <c r="C72" s="156"/>
      <c r="D72" s="160"/>
      <c r="E72" s="160"/>
      <c r="F72" s="160"/>
      <c r="G72" s="160"/>
      <c r="H72" s="161"/>
      <c r="I72" s="161"/>
    </row>
    <row r="73" spans="2:9" x14ac:dyDescent="0.3">
      <c r="B73" s="155"/>
      <c r="C73" s="156"/>
      <c r="D73" s="160"/>
      <c r="E73" s="160"/>
      <c r="F73" s="160"/>
      <c r="G73" s="160"/>
      <c r="H73" s="161"/>
      <c r="I73" s="161"/>
    </row>
    <row r="74" spans="2:9" x14ac:dyDescent="0.3">
      <c r="B74" s="155"/>
      <c r="C74" s="156"/>
      <c r="D74" s="160"/>
      <c r="E74" s="160"/>
      <c r="F74" s="160"/>
      <c r="G74" s="160"/>
      <c r="H74" s="161"/>
      <c r="I74" s="161"/>
    </row>
    <row r="75" spans="2:9" x14ac:dyDescent="0.3">
      <c r="B75" s="155"/>
      <c r="C75" s="156"/>
      <c r="D75" s="160"/>
      <c r="E75" s="160"/>
      <c r="F75" s="160"/>
      <c r="G75" s="160"/>
      <c r="H75" s="161"/>
      <c r="I75" s="161"/>
    </row>
    <row r="76" spans="2:9" x14ac:dyDescent="0.3">
      <c r="B76" s="155"/>
      <c r="C76" s="156"/>
      <c r="D76" s="160"/>
      <c r="E76" s="160"/>
      <c r="F76" s="160"/>
      <c r="G76" s="160"/>
      <c r="H76" s="161"/>
      <c r="I76" s="161"/>
    </row>
    <row r="77" spans="2:9" x14ac:dyDescent="0.3">
      <c r="B77" s="155"/>
      <c r="C77" s="156"/>
      <c r="D77" s="160"/>
      <c r="E77" s="160"/>
      <c r="F77" s="160"/>
      <c r="G77" s="160"/>
      <c r="H77" s="161"/>
      <c r="I77" s="161"/>
    </row>
    <row r="78" spans="2:9" x14ac:dyDescent="0.3">
      <c r="B78" s="155"/>
      <c r="C78" s="156"/>
      <c r="D78" s="160"/>
      <c r="E78" s="160"/>
      <c r="F78" s="160"/>
      <c r="G78" s="160"/>
      <c r="H78" s="161"/>
      <c r="I78" s="161"/>
    </row>
    <row r="79" spans="2:9" x14ac:dyDescent="0.3">
      <c r="B79" s="155"/>
      <c r="C79" s="156"/>
      <c r="D79" s="160"/>
      <c r="E79" s="160"/>
      <c r="F79" s="160"/>
      <c r="G79" s="160"/>
      <c r="H79" s="161"/>
      <c r="I79" s="161"/>
    </row>
    <row r="80" spans="2:9" x14ac:dyDescent="0.3">
      <c r="B80" s="155"/>
      <c r="C80" s="156"/>
      <c r="D80" s="160"/>
      <c r="E80" s="160"/>
      <c r="F80" s="160"/>
      <c r="G80" s="160"/>
      <c r="H80" s="161"/>
      <c r="I80" s="161"/>
    </row>
    <row r="81" spans="2:9" x14ac:dyDescent="0.3">
      <c r="B81" s="155"/>
      <c r="C81" s="156"/>
      <c r="D81" s="160"/>
      <c r="E81" s="160"/>
      <c r="F81" s="160"/>
      <c r="G81" s="160"/>
      <c r="H81" s="161"/>
      <c r="I81" s="161"/>
    </row>
    <row r="82" spans="2:9" x14ac:dyDescent="0.3">
      <c r="B82" s="155"/>
      <c r="C82" s="156"/>
      <c r="D82" s="160"/>
      <c r="E82" s="160"/>
      <c r="F82" s="160"/>
      <c r="G82" s="160"/>
      <c r="H82" s="161"/>
      <c r="I82" s="161"/>
    </row>
    <row r="83" spans="2:9" x14ac:dyDescent="0.3">
      <c r="B83" s="155"/>
      <c r="C83" s="156"/>
      <c r="D83" s="160"/>
      <c r="E83" s="160"/>
      <c r="F83" s="160"/>
      <c r="G83" s="160"/>
      <c r="H83" s="161"/>
      <c r="I83" s="161"/>
    </row>
    <row r="84" spans="2:9" x14ac:dyDescent="0.3">
      <c r="B84" s="155"/>
      <c r="C84" s="156"/>
      <c r="D84" s="160"/>
      <c r="E84" s="160"/>
      <c r="F84" s="160"/>
      <c r="G84" s="160"/>
      <c r="H84" s="161"/>
      <c r="I84" s="161"/>
    </row>
    <row r="85" spans="2:9" x14ac:dyDescent="0.3">
      <c r="B85" s="155"/>
      <c r="C85" s="156"/>
      <c r="D85" s="160"/>
      <c r="E85" s="160"/>
      <c r="F85" s="160"/>
      <c r="G85" s="160"/>
      <c r="H85" s="161"/>
      <c r="I85" s="161"/>
    </row>
    <row r="86" spans="2:9" x14ac:dyDescent="0.3">
      <c r="B86" s="155"/>
      <c r="C86" s="156"/>
      <c r="D86" s="160"/>
      <c r="E86" s="160"/>
      <c r="F86" s="160"/>
      <c r="G86" s="160"/>
      <c r="H86" s="161"/>
      <c r="I86" s="161"/>
    </row>
    <row r="87" spans="2:9" x14ac:dyDescent="0.3">
      <c r="B87" s="155"/>
      <c r="C87" s="156"/>
      <c r="D87" s="160"/>
      <c r="E87" s="160"/>
      <c r="F87" s="160"/>
      <c r="G87" s="160"/>
      <c r="H87" s="161"/>
      <c r="I87" s="161"/>
    </row>
    <row r="88" spans="2:9" x14ac:dyDescent="0.3">
      <c r="B88" s="155"/>
      <c r="C88" s="156"/>
      <c r="D88" s="160"/>
      <c r="E88" s="160"/>
      <c r="F88" s="160"/>
      <c r="G88" s="160"/>
      <c r="H88" s="161"/>
      <c r="I88" s="161"/>
    </row>
    <row r="89" spans="2:9" x14ac:dyDescent="0.3">
      <c r="B89" s="155"/>
      <c r="C89" s="156"/>
      <c r="D89" s="160"/>
      <c r="E89" s="160"/>
      <c r="F89" s="160"/>
      <c r="G89" s="160"/>
      <c r="H89" s="161"/>
      <c r="I89" s="161"/>
    </row>
    <row r="90" spans="2:9" x14ac:dyDescent="0.3">
      <c r="B90" s="155"/>
      <c r="C90" s="156"/>
      <c r="D90" s="160"/>
      <c r="E90" s="160"/>
      <c r="F90" s="160"/>
      <c r="G90" s="160"/>
      <c r="H90" s="161"/>
      <c r="I90" s="161"/>
    </row>
    <row r="91" spans="2:9" x14ac:dyDescent="0.3">
      <c r="B91" s="155"/>
      <c r="C91" s="156"/>
      <c r="D91" s="160"/>
      <c r="E91" s="160"/>
      <c r="F91" s="160"/>
      <c r="G91" s="160"/>
      <c r="H91" s="161"/>
      <c r="I91" s="161"/>
    </row>
    <row r="92" spans="2:9" x14ac:dyDescent="0.3">
      <c r="B92" s="155"/>
      <c r="C92" s="156"/>
      <c r="D92" s="160"/>
      <c r="E92" s="160"/>
      <c r="F92" s="160"/>
      <c r="G92" s="160"/>
      <c r="H92" s="161"/>
      <c r="I92" s="161"/>
    </row>
    <row r="93" spans="2:9" x14ac:dyDescent="0.3">
      <c r="B93" s="155"/>
      <c r="C93" s="156"/>
      <c r="D93" s="160"/>
      <c r="E93" s="160"/>
      <c r="F93" s="160"/>
      <c r="G93" s="160"/>
      <c r="H93" s="161"/>
      <c r="I93" s="161"/>
    </row>
    <row r="94" spans="2:9" x14ac:dyDescent="0.3">
      <c r="B94" s="155"/>
      <c r="C94" s="156"/>
      <c r="D94" s="160"/>
      <c r="E94" s="160"/>
      <c r="F94" s="160"/>
      <c r="G94" s="160"/>
      <c r="H94" s="161"/>
      <c r="I94" s="161"/>
    </row>
    <row r="95" spans="2:9" x14ac:dyDescent="0.3">
      <c r="B95" s="155"/>
      <c r="C95" s="156"/>
      <c r="D95" s="160"/>
      <c r="E95" s="160"/>
      <c r="F95" s="160"/>
      <c r="G95" s="160"/>
      <c r="H95" s="161"/>
      <c r="I95" s="161"/>
    </row>
    <row r="96" spans="2:9" x14ac:dyDescent="0.3">
      <c r="B96" s="155"/>
      <c r="C96" s="156"/>
      <c r="D96" s="160"/>
      <c r="E96" s="160"/>
      <c r="F96" s="160"/>
      <c r="G96" s="160"/>
      <c r="H96" s="161"/>
      <c r="I96" s="161"/>
    </row>
    <row r="97" spans="2:9" x14ac:dyDescent="0.3">
      <c r="B97" s="155"/>
      <c r="C97" s="156"/>
      <c r="D97" s="160"/>
      <c r="E97" s="160"/>
      <c r="F97" s="160"/>
      <c r="G97" s="160"/>
      <c r="H97" s="161"/>
      <c r="I97" s="161"/>
    </row>
    <row r="98" spans="2:9" x14ac:dyDescent="0.3">
      <c r="B98" s="155"/>
      <c r="C98" s="156"/>
      <c r="D98" s="160"/>
      <c r="E98" s="160"/>
      <c r="F98" s="160"/>
      <c r="G98" s="160"/>
      <c r="H98" s="161"/>
      <c r="I98" s="161"/>
    </row>
    <row r="99" spans="2:9" x14ac:dyDescent="0.3">
      <c r="B99" s="155"/>
      <c r="C99" s="156"/>
      <c r="D99" s="160"/>
      <c r="E99" s="160"/>
      <c r="F99" s="160"/>
      <c r="G99" s="160"/>
      <c r="H99" s="161"/>
      <c r="I99" s="161"/>
    </row>
    <row r="100" spans="2:9" x14ac:dyDescent="0.3">
      <c r="B100" s="155"/>
      <c r="C100" s="156"/>
      <c r="D100" s="160"/>
      <c r="E100" s="160"/>
      <c r="F100" s="160"/>
      <c r="G100" s="160"/>
      <c r="H100" s="161"/>
      <c r="I100" s="161"/>
    </row>
    <row r="101" spans="2:9" x14ac:dyDescent="0.3">
      <c r="B101" s="155"/>
      <c r="C101" s="156"/>
      <c r="D101" s="160"/>
      <c r="E101" s="160"/>
      <c r="F101" s="160"/>
      <c r="G101" s="160"/>
      <c r="H101" s="161"/>
      <c r="I101" s="161"/>
    </row>
    <row r="102" spans="2:9" x14ac:dyDescent="0.3">
      <c r="B102" s="155"/>
      <c r="C102" s="156"/>
      <c r="D102" s="160"/>
      <c r="E102" s="160"/>
      <c r="F102" s="160"/>
      <c r="G102" s="160"/>
      <c r="H102" s="161"/>
      <c r="I102" s="161"/>
    </row>
    <row r="103" spans="2:9" x14ac:dyDescent="0.3">
      <c r="B103" s="155"/>
      <c r="C103" s="156"/>
      <c r="D103" s="160"/>
      <c r="E103" s="160"/>
      <c r="F103" s="160"/>
      <c r="G103" s="160"/>
      <c r="H103" s="161"/>
      <c r="I103" s="161"/>
    </row>
    <row r="104" spans="2:9" x14ac:dyDescent="0.3">
      <c r="B104" s="155"/>
      <c r="C104" s="156"/>
      <c r="D104" s="160"/>
      <c r="E104" s="160"/>
      <c r="F104" s="160"/>
      <c r="G104" s="160"/>
      <c r="H104" s="161"/>
      <c r="I104" s="161"/>
    </row>
    <row r="105" spans="2:9" x14ac:dyDescent="0.3">
      <c r="B105" s="155"/>
      <c r="C105" s="156"/>
      <c r="D105" s="160"/>
      <c r="E105" s="160"/>
      <c r="F105" s="160"/>
      <c r="G105" s="160"/>
      <c r="H105" s="161"/>
      <c r="I105" s="161"/>
    </row>
    <row r="106" spans="2:9" x14ac:dyDescent="0.3">
      <c r="B106" s="155"/>
      <c r="C106" s="156"/>
      <c r="D106" s="160"/>
      <c r="E106" s="160"/>
      <c r="F106" s="160"/>
      <c r="G106" s="160"/>
      <c r="H106" s="161"/>
      <c r="I106" s="161"/>
    </row>
    <row r="107" spans="2:9" x14ac:dyDescent="0.3">
      <c r="B107" s="155"/>
      <c r="C107" s="156"/>
      <c r="D107" s="160"/>
      <c r="E107" s="160"/>
      <c r="F107" s="160"/>
      <c r="G107" s="160"/>
      <c r="H107" s="161"/>
      <c r="I107" s="161"/>
    </row>
    <row r="108" spans="2:9" x14ac:dyDescent="0.3">
      <c r="B108" s="155"/>
      <c r="C108" s="156"/>
      <c r="D108" s="160"/>
      <c r="E108" s="160"/>
      <c r="F108" s="160"/>
      <c r="G108" s="160"/>
      <c r="H108" s="161"/>
      <c r="I108" s="161"/>
    </row>
    <row r="109" spans="2:9" x14ac:dyDescent="0.3">
      <c r="B109" s="155"/>
      <c r="C109" s="156"/>
      <c r="D109" s="160"/>
      <c r="E109" s="160"/>
      <c r="F109" s="160"/>
      <c r="G109" s="160"/>
      <c r="H109" s="161"/>
      <c r="I109" s="161"/>
    </row>
    <row r="110" spans="2:9" x14ac:dyDescent="0.3">
      <c r="B110" s="155"/>
      <c r="C110" s="156"/>
      <c r="D110" s="160"/>
      <c r="E110" s="160"/>
      <c r="F110" s="160"/>
      <c r="G110" s="160"/>
      <c r="H110" s="161"/>
      <c r="I110" s="161"/>
    </row>
    <row r="111" spans="2:9" x14ac:dyDescent="0.3">
      <c r="B111" s="155"/>
      <c r="C111" s="156"/>
      <c r="D111" s="160"/>
      <c r="E111" s="160"/>
      <c r="F111" s="160"/>
      <c r="G111" s="160"/>
      <c r="H111" s="161"/>
      <c r="I111" s="161"/>
    </row>
    <row r="112" spans="2:9" x14ac:dyDescent="0.3">
      <c r="B112" s="155"/>
      <c r="C112" s="156"/>
      <c r="D112" s="160"/>
      <c r="E112" s="160"/>
      <c r="F112" s="160"/>
      <c r="G112" s="160"/>
      <c r="H112" s="161"/>
      <c r="I112" s="161"/>
    </row>
    <row r="113" spans="2:9" x14ac:dyDescent="0.3">
      <c r="B113" s="155"/>
      <c r="C113" s="156"/>
      <c r="D113" s="160"/>
      <c r="E113" s="160"/>
      <c r="F113" s="160"/>
      <c r="G113" s="160"/>
      <c r="H113" s="161"/>
      <c r="I113" s="161"/>
    </row>
    <row r="114" spans="2:9" x14ac:dyDescent="0.3">
      <c r="B114" s="155"/>
      <c r="C114" s="156"/>
      <c r="D114" s="160"/>
      <c r="E114" s="160"/>
      <c r="F114" s="160"/>
      <c r="G114" s="160"/>
      <c r="H114" s="161"/>
      <c r="I114" s="161"/>
    </row>
    <row r="115" spans="2:9" x14ac:dyDescent="0.3">
      <c r="B115" s="155"/>
      <c r="C115" s="156"/>
      <c r="D115" s="160"/>
      <c r="E115" s="160"/>
      <c r="F115" s="160"/>
      <c r="G115" s="160"/>
      <c r="H115" s="161"/>
      <c r="I115" s="161"/>
    </row>
    <row r="116" spans="2:9" x14ac:dyDescent="0.3">
      <c r="B116" s="155"/>
      <c r="C116" s="156"/>
      <c r="D116" s="160"/>
      <c r="E116" s="160"/>
      <c r="F116" s="160"/>
      <c r="G116" s="160"/>
      <c r="H116" s="161"/>
      <c r="I116" s="161"/>
    </row>
    <row r="117" spans="2:9" x14ac:dyDescent="0.3">
      <c r="B117" s="155"/>
      <c r="C117" s="156"/>
      <c r="D117" s="160"/>
      <c r="E117" s="160"/>
      <c r="F117" s="160"/>
      <c r="G117" s="160"/>
      <c r="H117" s="161"/>
      <c r="I117" s="161"/>
    </row>
    <row r="118" spans="2:9" x14ac:dyDescent="0.3">
      <c r="B118" s="155"/>
      <c r="C118" s="156"/>
      <c r="D118" s="160"/>
      <c r="E118" s="160"/>
      <c r="F118" s="160"/>
      <c r="G118" s="160"/>
      <c r="H118" s="161"/>
      <c r="I118" s="161"/>
    </row>
    <row r="119" spans="2:9" x14ac:dyDescent="0.3">
      <c r="B119" s="155"/>
      <c r="C119" s="156"/>
      <c r="D119" s="160"/>
      <c r="E119" s="160"/>
      <c r="F119" s="160"/>
      <c r="G119" s="160"/>
      <c r="H119" s="161"/>
      <c r="I119" s="161"/>
    </row>
    <row r="120" spans="2:9" x14ac:dyDescent="0.3">
      <c r="B120" s="155"/>
      <c r="C120" s="156"/>
      <c r="D120" s="160"/>
      <c r="E120" s="160"/>
      <c r="F120" s="160"/>
      <c r="G120" s="160"/>
      <c r="H120" s="161"/>
      <c r="I120" s="161"/>
    </row>
    <row r="121" spans="2:9" x14ac:dyDescent="0.3">
      <c r="B121" s="155"/>
      <c r="C121" s="156"/>
      <c r="D121" s="160"/>
      <c r="E121" s="160"/>
      <c r="F121" s="160"/>
      <c r="G121" s="160"/>
      <c r="H121" s="161"/>
      <c r="I121" s="161"/>
    </row>
    <row r="122" spans="2:9" x14ac:dyDescent="0.3">
      <c r="B122" s="155"/>
      <c r="C122" s="156"/>
      <c r="D122" s="160"/>
      <c r="E122" s="160"/>
      <c r="F122" s="160"/>
      <c r="G122" s="160"/>
      <c r="H122" s="161"/>
      <c r="I122" s="161"/>
    </row>
    <row r="123" spans="2:9" x14ac:dyDescent="0.3">
      <c r="B123" s="155"/>
      <c r="C123" s="156"/>
      <c r="D123" s="160"/>
      <c r="E123" s="160"/>
      <c r="F123" s="160"/>
      <c r="G123" s="160"/>
      <c r="H123" s="161"/>
      <c r="I123" s="161"/>
    </row>
    <row r="124" spans="2:9" x14ac:dyDescent="0.3">
      <c r="B124" s="155"/>
      <c r="C124" s="156"/>
      <c r="D124" s="160"/>
      <c r="E124" s="160"/>
      <c r="F124" s="160"/>
      <c r="G124" s="160"/>
      <c r="H124" s="161"/>
      <c r="I124" s="161"/>
    </row>
    <row r="125" spans="2:9" x14ac:dyDescent="0.3">
      <c r="B125" s="155"/>
      <c r="C125" s="156"/>
      <c r="D125" s="160"/>
      <c r="E125" s="160"/>
      <c r="F125" s="160"/>
      <c r="G125" s="160"/>
      <c r="H125" s="161"/>
      <c r="I125" s="161"/>
    </row>
    <row r="126" spans="2:9" x14ac:dyDescent="0.3">
      <c r="B126" s="155"/>
      <c r="C126" s="156"/>
      <c r="D126" s="160"/>
      <c r="E126" s="160"/>
      <c r="F126" s="160"/>
      <c r="G126" s="160"/>
      <c r="H126" s="161"/>
      <c r="I126" s="161"/>
    </row>
    <row r="127" spans="2:9" x14ac:dyDescent="0.3">
      <c r="B127" s="155"/>
      <c r="C127" s="156"/>
      <c r="D127" s="160"/>
      <c r="E127" s="160"/>
      <c r="F127" s="160"/>
      <c r="G127" s="160"/>
      <c r="H127" s="161"/>
      <c r="I127" s="161"/>
    </row>
    <row r="128" spans="2:9" x14ac:dyDescent="0.3">
      <c r="B128" s="155"/>
      <c r="C128" s="156"/>
      <c r="D128" s="160"/>
      <c r="E128" s="160"/>
      <c r="F128" s="160"/>
      <c r="G128" s="160"/>
      <c r="H128" s="161"/>
      <c r="I128" s="161"/>
    </row>
    <row r="129" spans="2:9" x14ac:dyDescent="0.3">
      <c r="B129" s="155"/>
      <c r="C129" s="156"/>
      <c r="D129" s="160"/>
      <c r="E129" s="160"/>
      <c r="F129" s="160"/>
      <c r="G129" s="160"/>
      <c r="H129" s="161"/>
      <c r="I129" s="161"/>
    </row>
    <row r="130" spans="2:9" x14ac:dyDescent="0.3">
      <c r="B130" s="155"/>
      <c r="C130" s="156"/>
      <c r="D130" s="160"/>
      <c r="E130" s="160"/>
      <c r="F130" s="160"/>
      <c r="G130" s="160"/>
      <c r="H130" s="161"/>
      <c r="I130" s="161"/>
    </row>
    <row r="131" spans="2:9" x14ac:dyDescent="0.3">
      <c r="B131" s="155"/>
      <c r="C131" s="156"/>
      <c r="D131" s="160"/>
      <c r="E131" s="160"/>
      <c r="F131" s="160"/>
      <c r="G131" s="160"/>
      <c r="H131" s="161"/>
      <c r="I131" s="161"/>
    </row>
    <row r="132" spans="2:9" x14ac:dyDescent="0.3">
      <c r="B132" s="155"/>
      <c r="C132" s="156"/>
      <c r="D132" s="160"/>
      <c r="E132" s="160"/>
      <c r="F132" s="160"/>
      <c r="G132" s="160"/>
      <c r="H132" s="161"/>
      <c r="I132" s="161"/>
    </row>
    <row r="133" spans="2:9" x14ac:dyDescent="0.3">
      <c r="B133" s="155"/>
      <c r="C133" s="156"/>
      <c r="D133" s="160"/>
      <c r="E133" s="160"/>
      <c r="F133" s="160"/>
      <c r="G133" s="160"/>
      <c r="H133" s="161"/>
      <c r="I133" s="161"/>
    </row>
    <row r="134" spans="2:9" x14ac:dyDescent="0.3">
      <c r="B134" s="155"/>
      <c r="C134" s="156"/>
      <c r="D134" s="160"/>
      <c r="E134" s="160"/>
      <c r="F134" s="160"/>
      <c r="G134" s="160"/>
      <c r="H134" s="161"/>
      <c r="I134" s="161"/>
    </row>
    <row r="135" spans="2:9" x14ac:dyDescent="0.3">
      <c r="B135" s="155"/>
      <c r="C135" s="156"/>
      <c r="D135" s="160"/>
      <c r="E135" s="160"/>
      <c r="F135" s="160"/>
      <c r="G135" s="160"/>
      <c r="H135" s="161"/>
      <c r="I135" s="161"/>
    </row>
    <row r="136" spans="2:9" x14ac:dyDescent="0.3">
      <c r="B136" s="155"/>
      <c r="C136" s="156"/>
      <c r="D136" s="160"/>
      <c r="E136" s="160"/>
      <c r="F136" s="160"/>
      <c r="G136" s="160"/>
      <c r="H136" s="161"/>
      <c r="I136" s="161"/>
    </row>
    <row r="137" spans="2:9" x14ac:dyDescent="0.3">
      <c r="B137" s="155"/>
      <c r="C137" s="156"/>
      <c r="D137" s="160"/>
      <c r="E137" s="160"/>
      <c r="F137" s="160"/>
      <c r="G137" s="160"/>
      <c r="H137" s="161"/>
      <c r="I137" s="161"/>
    </row>
    <row r="138" spans="2:9" x14ac:dyDescent="0.3">
      <c r="B138" s="155"/>
      <c r="C138" s="156"/>
      <c r="D138" s="160"/>
      <c r="E138" s="160"/>
      <c r="F138" s="160"/>
      <c r="G138" s="160"/>
      <c r="H138" s="161"/>
      <c r="I138" s="161"/>
    </row>
    <row r="139" spans="2:9" x14ac:dyDescent="0.3">
      <c r="B139" s="155"/>
      <c r="C139" s="156"/>
      <c r="D139" s="160"/>
      <c r="E139" s="160"/>
      <c r="F139" s="160"/>
      <c r="G139" s="160"/>
      <c r="H139" s="161"/>
      <c r="I139" s="161"/>
    </row>
    <row r="140" spans="2:9" x14ac:dyDescent="0.3">
      <c r="B140" s="155"/>
      <c r="C140" s="156"/>
      <c r="D140" s="160"/>
      <c r="E140" s="160"/>
      <c r="F140" s="160"/>
      <c r="G140" s="160"/>
      <c r="H140" s="161"/>
      <c r="I140" s="161"/>
    </row>
    <row r="141" spans="2:9" x14ac:dyDescent="0.3">
      <c r="B141" s="155"/>
      <c r="C141" s="156"/>
      <c r="D141" s="160"/>
      <c r="E141" s="160"/>
      <c r="F141" s="160"/>
      <c r="G141" s="160"/>
      <c r="H141" s="161"/>
      <c r="I141" s="161"/>
    </row>
    <row r="142" spans="2:9" x14ac:dyDescent="0.3">
      <c r="B142" s="155"/>
      <c r="C142" s="156"/>
      <c r="D142" s="160"/>
      <c r="E142" s="160"/>
      <c r="F142" s="160"/>
      <c r="G142" s="160"/>
      <c r="H142" s="161"/>
      <c r="I142" s="161"/>
    </row>
    <row r="143" spans="2:9" x14ac:dyDescent="0.3">
      <c r="B143" s="155"/>
      <c r="C143" s="156"/>
      <c r="D143" s="160"/>
      <c r="E143" s="160"/>
      <c r="F143" s="160"/>
      <c r="G143" s="160"/>
      <c r="H143" s="161"/>
      <c r="I143" s="161"/>
    </row>
    <row r="144" spans="2:9" x14ac:dyDescent="0.3">
      <c r="B144" s="155"/>
      <c r="C144" s="156"/>
      <c r="D144" s="160"/>
      <c r="E144" s="160"/>
      <c r="F144" s="160"/>
      <c r="G144" s="160"/>
      <c r="H144" s="161"/>
      <c r="I144" s="161"/>
    </row>
    <row r="145" spans="2:9" x14ac:dyDescent="0.3">
      <c r="B145" s="155"/>
      <c r="C145" s="156"/>
      <c r="D145" s="160"/>
      <c r="E145" s="160"/>
      <c r="F145" s="160"/>
      <c r="G145" s="160"/>
      <c r="H145" s="161"/>
      <c r="I145" s="161"/>
    </row>
    <row r="146" spans="2:9" x14ac:dyDescent="0.3">
      <c r="B146" s="155"/>
      <c r="C146" s="156"/>
      <c r="D146" s="160"/>
      <c r="E146" s="160"/>
      <c r="F146" s="160"/>
      <c r="G146" s="160"/>
      <c r="H146" s="161"/>
      <c r="I146" s="161"/>
    </row>
    <row r="147" spans="2:9" x14ac:dyDescent="0.3">
      <c r="B147" s="155"/>
      <c r="C147" s="156"/>
      <c r="D147" s="160"/>
      <c r="E147" s="160"/>
      <c r="F147" s="160"/>
      <c r="G147" s="160"/>
      <c r="H147" s="161"/>
      <c r="I147" s="161"/>
    </row>
    <row r="148" spans="2:9" x14ac:dyDescent="0.3">
      <c r="B148" s="155"/>
      <c r="C148" s="156"/>
      <c r="D148" s="160"/>
      <c r="E148" s="160"/>
      <c r="F148" s="160"/>
      <c r="G148" s="160"/>
      <c r="H148" s="161"/>
      <c r="I148" s="161"/>
    </row>
    <row r="149" spans="2:9" x14ac:dyDescent="0.3">
      <c r="B149" s="155"/>
      <c r="C149" s="156"/>
      <c r="D149" s="160"/>
      <c r="E149" s="160"/>
      <c r="F149" s="160"/>
      <c r="G149" s="160"/>
      <c r="H149" s="161"/>
      <c r="I149" s="161"/>
    </row>
    <row r="150" spans="2:9" x14ac:dyDescent="0.3">
      <c r="B150" s="155"/>
      <c r="C150" s="156"/>
      <c r="D150" s="160"/>
      <c r="E150" s="160"/>
      <c r="F150" s="160"/>
      <c r="G150" s="160"/>
      <c r="H150" s="161"/>
      <c r="I150" s="161"/>
    </row>
    <row r="151" spans="2:9" x14ac:dyDescent="0.3">
      <c r="B151" s="155"/>
      <c r="C151" s="156"/>
      <c r="D151" s="160"/>
      <c r="E151" s="160"/>
      <c r="F151" s="160"/>
      <c r="G151" s="160"/>
      <c r="H151" s="161"/>
      <c r="I151" s="161"/>
    </row>
    <row r="152" spans="2:9" x14ac:dyDescent="0.3">
      <c r="B152" s="155"/>
      <c r="C152" s="156"/>
      <c r="D152" s="160"/>
      <c r="E152" s="160"/>
      <c r="F152" s="160"/>
      <c r="G152" s="160"/>
      <c r="H152" s="161"/>
      <c r="I152" s="161"/>
    </row>
    <row r="153" spans="2:9" x14ac:dyDescent="0.3">
      <c r="B153" s="155"/>
      <c r="C153" s="156"/>
      <c r="D153" s="160"/>
      <c r="E153" s="160"/>
      <c r="F153" s="160"/>
      <c r="G153" s="160"/>
      <c r="H153" s="161"/>
      <c r="I153" s="161"/>
    </row>
    <row r="154" spans="2:9" x14ac:dyDescent="0.3">
      <c r="B154" s="155"/>
      <c r="C154" s="156"/>
      <c r="D154" s="160"/>
      <c r="E154" s="160"/>
      <c r="F154" s="160"/>
      <c r="G154" s="160"/>
      <c r="H154" s="161"/>
      <c r="I154" s="161"/>
    </row>
    <row r="155" spans="2:9" x14ac:dyDescent="0.3">
      <c r="B155" s="155"/>
      <c r="C155" s="156"/>
      <c r="D155" s="160"/>
      <c r="E155" s="160"/>
      <c r="F155" s="160"/>
      <c r="G155" s="160"/>
      <c r="H155" s="161"/>
      <c r="I155" s="161"/>
    </row>
    <row r="156" spans="2:9" x14ac:dyDescent="0.3">
      <c r="B156" s="155"/>
      <c r="C156" s="156"/>
      <c r="D156" s="160"/>
      <c r="E156" s="160"/>
      <c r="F156" s="160"/>
      <c r="G156" s="160"/>
      <c r="H156" s="161"/>
      <c r="I156" s="161"/>
    </row>
    <row r="157" spans="2:9" x14ac:dyDescent="0.3">
      <c r="B157" s="155"/>
      <c r="C157" s="156"/>
      <c r="D157" s="160"/>
      <c r="E157" s="160"/>
      <c r="F157" s="160"/>
      <c r="G157" s="160"/>
      <c r="H157" s="161"/>
      <c r="I157" s="161"/>
    </row>
    <row r="158" spans="2:9" x14ac:dyDescent="0.3">
      <c r="B158" s="155"/>
      <c r="C158" s="156"/>
      <c r="D158" s="160"/>
      <c r="E158" s="160"/>
      <c r="F158" s="160"/>
      <c r="G158" s="160"/>
      <c r="H158" s="161"/>
      <c r="I158" s="161"/>
    </row>
    <row r="159" spans="2:9" x14ac:dyDescent="0.3">
      <c r="B159" s="155"/>
      <c r="C159" s="156"/>
      <c r="D159" s="160"/>
      <c r="E159" s="160"/>
      <c r="F159" s="160"/>
      <c r="G159" s="160"/>
      <c r="H159" s="161"/>
      <c r="I159" s="161"/>
    </row>
    <row r="160" spans="2:9" x14ac:dyDescent="0.3">
      <c r="B160" s="155"/>
      <c r="C160" s="156"/>
      <c r="D160" s="160"/>
      <c r="E160" s="160"/>
      <c r="F160" s="160"/>
      <c r="G160" s="160"/>
      <c r="H160" s="161"/>
      <c r="I160" s="161"/>
    </row>
    <row r="161" spans="2:9" x14ac:dyDescent="0.3">
      <c r="B161" s="155"/>
      <c r="C161" s="156"/>
      <c r="D161" s="160"/>
      <c r="E161" s="160"/>
      <c r="F161" s="160"/>
      <c r="G161" s="160"/>
      <c r="H161" s="161"/>
      <c r="I161" s="161"/>
    </row>
    <row r="162" spans="2:9" x14ac:dyDescent="0.3">
      <c r="B162" s="155"/>
      <c r="C162" s="156"/>
      <c r="D162" s="160"/>
      <c r="E162" s="160"/>
      <c r="F162" s="160"/>
      <c r="G162" s="160"/>
      <c r="H162" s="161"/>
      <c r="I162" s="161"/>
    </row>
    <row r="163" spans="2:9" x14ac:dyDescent="0.3">
      <c r="B163" s="155"/>
      <c r="C163" s="156"/>
      <c r="D163" s="160"/>
      <c r="E163" s="160"/>
      <c r="F163" s="160"/>
      <c r="G163" s="160"/>
      <c r="H163" s="161"/>
      <c r="I163" s="161"/>
    </row>
    <row r="164" spans="2:9" x14ac:dyDescent="0.3">
      <c r="B164" s="155"/>
      <c r="C164" s="156"/>
      <c r="D164" s="160"/>
      <c r="E164" s="160"/>
      <c r="F164" s="160"/>
      <c r="G164" s="160"/>
      <c r="H164" s="161"/>
      <c r="I164" s="161"/>
    </row>
    <row r="165" spans="2:9" x14ac:dyDescent="0.3">
      <c r="B165" s="155"/>
      <c r="C165" s="156"/>
      <c r="D165" s="160"/>
      <c r="E165" s="160"/>
      <c r="F165" s="160"/>
      <c r="G165" s="160"/>
      <c r="H165" s="161"/>
      <c r="I165" s="161"/>
    </row>
    <row r="166" spans="2:9" x14ac:dyDescent="0.3">
      <c r="B166" s="155"/>
      <c r="C166" s="156"/>
      <c r="D166" s="160"/>
      <c r="E166" s="160"/>
      <c r="F166" s="160"/>
      <c r="G166" s="160"/>
      <c r="H166" s="161"/>
      <c r="I166" s="161"/>
    </row>
    <row r="167" spans="2:9" x14ac:dyDescent="0.3">
      <c r="B167" s="155"/>
      <c r="C167" s="156"/>
      <c r="D167" s="160"/>
      <c r="E167" s="160"/>
      <c r="F167" s="160"/>
      <c r="G167" s="160"/>
      <c r="H167" s="161"/>
      <c r="I167" s="161"/>
    </row>
    <row r="168" spans="2:9" x14ac:dyDescent="0.3">
      <c r="B168" s="155"/>
      <c r="C168" s="156"/>
      <c r="D168" s="160"/>
      <c r="E168" s="160"/>
      <c r="F168" s="160"/>
      <c r="G168" s="160"/>
      <c r="H168" s="161"/>
      <c r="I168" s="161"/>
    </row>
    <row r="169" spans="2:9" x14ac:dyDescent="0.3">
      <c r="B169" s="155"/>
      <c r="C169" s="156"/>
      <c r="D169" s="160"/>
      <c r="E169" s="160"/>
      <c r="F169" s="160"/>
      <c r="G169" s="160"/>
      <c r="H169" s="161"/>
      <c r="I169" s="161"/>
    </row>
    <row r="170" spans="2:9" x14ac:dyDescent="0.3">
      <c r="B170" s="155"/>
      <c r="C170" s="156"/>
      <c r="D170" s="160"/>
      <c r="E170" s="160"/>
      <c r="F170" s="160"/>
      <c r="G170" s="160"/>
      <c r="H170" s="161"/>
      <c r="I170" s="161"/>
    </row>
    <row r="171" spans="2:9" x14ac:dyDescent="0.3">
      <c r="B171" s="155"/>
      <c r="C171" s="156"/>
      <c r="D171" s="160"/>
      <c r="E171" s="160"/>
      <c r="F171" s="160"/>
      <c r="G171" s="160"/>
      <c r="H171" s="161"/>
      <c r="I171" s="161"/>
    </row>
    <row r="172" spans="2:9" x14ac:dyDescent="0.3">
      <c r="B172" s="155"/>
      <c r="C172" s="156"/>
      <c r="D172" s="160"/>
      <c r="E172" s="160"/>
      <c r="F172" s="160"/>
      <c r="G172" s="160"/>
      <c r="H172" s="161"/>
      <c r="I172" s="161"/>
    </row>
    <row r="173" spans="2:9" x14ac:dyDescent="0.3">
      <c r="B173" s="155"/>
      <c r="C173" s="156"/>
      <c r="D173" s="160"/>
      <c r="E173" s="160"/>
      <c r="F173" s="160"/>
      <c r="G173" s="160"/>
      <c r="H173" s="161"/>
      <c r="I173" s="161"/>
    </row>
    <row r="174" spans="2:9" x14ac:dyDescent="0.3">
      <c r="B174" s="155"/>
      <c r="C174" s="156"/>
      <c r="D174" s="160"/>
      <c r="E174" s="160"/>
      <c r="F174" s="160"/>
      <c r="G174" s="160"/>
      <c r="H174" s="161"/>
      <c r="I174" s="161"/>
    </row>
    <row r="175" spans="2:9" x14ac:dyDescent="0.3">
      <c r="B175" s="155"/>
      <c r="C175" s="156"/>
      <c r="D175" s="160"/>
      <c r="E175" s="160"/>
      <c r="F175" s="160"/>
      <c r="G175" s="160"/>
      <c r="H175" s="161"/>
      <c r="I175" s="161"/>
    </row>
    <row r="176" spans="2:9" x14ac:dyDescent="0.3">
      <c r="B176" s="155"/>
      <c r="C176" s="156"/>
      <c r="D176" s="160"/>
      <c r="E176" s="160"/>
      <c r="F176" s="160"/>
      <c r="G176" s="160"/>
      <c r="H176" s="161"/>
      <c r="I176" s="161"/>
    </row>
    <row r="177" spans="2:9" x14ac:dyDescent="0.3">
      <c r="B177" s="155"/>
      <c r="C177" s="156"/>
      <c r="D177" s="160"/>
      <c r="E177" s="160"/>
      <c r="F177" s="160"/>
      <c r="G177" s="160"/>
      <c r="H177" s="161"/>
      <c r="I177" s="161"/>
    </row>
    <row r="178" spans="2:9" x14ac:dyDescent="0.3">
      <c r="B178" s="155"/>
      <c r="C178" s="156"/>
      <c r="D178" s="160"/>
      <c r="E178" s="160"/>
      <c r="F178" s="160"/>
      <c r="G178" s="160"/>
      <c r="H178" s="161"/>
      <c r="I178" s="161"/>
    </row>
    <row r="179" spans="2:9" x14ac:dyDescent="0.3">
      <c r="B179" s="155"/>
      <c r="C179" s="156"/>
      <c r="D179" s="160"/>
      <c r="E179" s="160"/>
      <c r="F179" s="160"/>
      <c r="G179" s="160"/>
      <c r="H179" s="161"/>
      <c r="I179" s="161"/>
    </row>
    <row r="180" spans="2:9" x14ac:dyDescent="0.3">
      <c r="B180" s="155"/>
      <c r="C180" s="156"/>
      <c r="D180" s="160"/>
      <c r="E180" s="160"/>
      <c r="F180" s="160"/>
      <c r="G180" s="160"/>
      <c r="H180" s="161"/>
      <c r="I180" s="161"/>
    </row>
    <row r="181" spans="2:9" x14ac:dyDescent="0.3">
      <c r="B181" s="155"/>
      <c r="C181" s="156"/>
      <c r="D181" s="160"/>
      <c r="E181" s="160"/>
      <c r="F181" s="160"/>
      <c r="G181" s="160"/>
      <c r="H181" s="161"/>
      <c r="I181" s="161"/>
    </row>
    <row r="182" spans="2:9" x14ac:dyDescent="0.3">
      <c r="B182" s="155"/>
      <c r="C182" s="156"/>
      <c r="D182" s="160"/>
      <c r="E182" s="160"/>
      <c r="F182" s="160"/>
      <c r="G182" s="160"/>
      <c r="H182" s="161"/>
      <c r="I182" s="161"/>
    </row>
    <row r="183" spans="2:9" x14ac:dyDescent="0.3">
      <c r="B183" s="155"/>
      <c r="C183" s="156"/>
      <c r="D183" s="160"/>
      <c r="E183" s="160"/>
      <c r="F183" s="160"/>
      <c r="G183" s="160"/>
      <c r="H183" s="161"/>
      <c r="I183" s="161"/>
    </row>
    <row r="184" spans="2:9" x14ac:dyDescent="0.3">
      <c r="B184" s="155"/>
      <c r="C184" s="156"/>
      <c r="D184" s="160"/>
      <c r="E184" s="160"/>
      <c r="F184" s="160"/>
      <c r="G184" s="160"/>
      <c r="H184" s="161"/>
      <c r="I184" s="161"/>
    </row>
    <row r="185" spans="2:9" x14ac:dyDescent="0.3">
      <c r="B185" s="155"/>
      <c r="C185" s="156"/>
      <c r="D185" s="160"/>
      <c r="E185" s="160"/>
      <c r="F185" s="160"/>
      <c r="G185" s="160"/>
      <c r="H185" s="161"/>
      <c r="I185" s="161"/>
    </row>
    <row r="186" spans="2:9" x14ac:dyDescent="0.3">
      <c r="B186" s="155"/>
      <c r="C186" s="156"/>
      <c r="D186" s="160"/>
      <c r="E186" s="160"/>
      <c r="F186" s="160"/>
      <c r="G186" s="160"/>
      <c r="H186" s="161"/>
      <c r="I186" s="161"/>
    </row>
    <row r="187" spans="2:9" x14ac:dyDescent="0.3">
      <c r="B187" s="155"/>
      <c r="C187" s="156"/>
      <c r="D187" s="160"/>
      <c r="E187" s="160"/>
      <c r="F187" s="160"/>
      <c r="G187" s="160"/>
      <c r="H187" s="161"/>
      <c r="I187" s="161"/>
    </row>
    <row r="188" spans="2:9" x14ac:dyDescent="0.3">
      <c r="B188" s="155"/>
      <c r="C188" s="156"/>
      <c r="D188" s="160"/>
      <c r="E188" s="160"/>
      <c r="F188" s="160"/>
      <c r="G188" s="160"/>
      <c r="H188" s="161"/>
      <c r="I188" s="161"/>
    </row>
    <row r="189" spans="2:9" x14ac:dyDescent="0.3">
      <c r="B189" s="155"/>
      <c r="C189" s="156"/>
      <c r="D189" s="160"/>
      <c r="E189" s="160"/>
      <c r="F189" s="160"/>
      <c r="G189" s="160"/>
      <c r="H189" s="161"/>
      <c r="I189" s="161"/>
    </row>
    <row r="190" spans="2:9" x14ac:dyDescent="0.3">
      <c r="B190" s="155"/>
      <c r="C190" s="156"/>
      <c r="D190" s="160"/>
      <c r="E190" s="160"/>
      <c r="F190" s="160"/>
      <c r="G190" s="160"/>
      <c r="H190" s="161"/>
      <c r="I190" s="161"/>
    </row>
    <row r="191" spans="2:9" x14ac:dyDescent="0.3">
      <c r="B191" s="155"/>
      <c r="C191" s="156"/>
      <c r="D191" s="160"/>
      <c r="E191" s="160"/>
      <c r="F191" s="160"/>
      <c r="G191" s="160"/>
      <c r="H191" s="161"/>
      <c r="I191" s="161"/>
    </row>
    <row r="192" spans="2:9" x14ac:dyDescent="0.3">
      <c r="B192" s="155"/>
      <c r="C192" s="156"/>
      <c r="D192" s="160"/>
      <c r="E192" s="160"/>
      <c r="F192" s="160"/>
      <c r="G192" s="160"/>
      <c r="H192" s="161"/>
      <c r="I192" s="161"/>
    </row>
    <row r="193" spans="2:9" x14ac:dyDescent="0.3">
      <c r="B193" s="155"/>
      <c r="C193" s="156"/>
      <c r="D193" s="160"/>
      <c r="E193" s="160"/>
      <c r="F193" s="160"/>
      <c r="G193" s="160"/>
      <c r="H193" s="161"/>
      <c r="I193" s="161"/>
    </row>
    <row r="194" spans="2:9" x14ac:dyDescent="0.3">
      <c r="B194" s="155"/>
      <c r="C194" s="156"/>
      <c r="D194" s="160"/>
      <c r="E194" s="160"/>
      <c r="F194" s="160"/>
      <c r="G194" s="160"/>
      <c r="H194" s="161"/>
      <c r="I194" s="161"/>
    </row>
    <row r="195" spans="2:9" x14ac:dyDescent="0.3">
      <c r="B195" s="155"/>
      <c r="C195" s="156"/>
      <c r="D195" s="160"/>
      <c r="E195" s="160"/>
      <c r="F195" s="160"/>
      <c r="G195" s="160"/>
      <c r="H195" s="161"/>
      <c r="I195" s="161"/>
    </row>
    <row r="196" spans="2:9" x14ac:dyDescent="0.3">
      <c r="B196" s="155"/>
      <c r="C196" s="156"/>
      <c r="D196" s="160"/>
      <c r="E196" s="160"/>
      <c r="F196" s="160"/>
      <c r="G196" s="160"/>
      <c r="H196" s="161"/>
      <c r="I196" s="161"/>
    </row>
    <row r="197" spans="2:9" x14ac:dyDescent="0.3">
      <c r="B197" s="155"/>
      <c r="C197" s="156"/>
      <c r="D197" s="160"/>
      <c r="E197" s="160"/>
      <c r="F197" s="160"/>
      <c r="G197" s="160"/>
      <c r="H197" s="161"/>
      <c r="I197" s="161"/>
    </row>
    <row r="198" spans="2:9" x14ac:dyDescent="0.3">
      <c r="B198" s="155"/>
      <c r="C198" s="156"/>
      <c r="D198" s="160"/>
      <c r="E198" s="160"/>
      <c r="F198" s="160"/>
      <c r="G198" s="160"/>
      <c r="H198" s="161"/>
      <c r="I198" s="161"/>
    </row>
    <row r="199" spans="2:9" x14ac:dyDescent="0.3">
      <c r="B199" s="155"/>
      <c r="C199" s="156"/>
      <c r="D199" s="160"/>
      <c r="E199" s="160"/>
      <c r="F199" s="160"/>
      <c r="G199" s="160"/>
      <c r="H199" s="161"/>
      <c r="I199" s="161"/>
    </row>
    <row r="200" spans="2:9" x14ac:dyDescent="0.3">
      <c r="B200" s="155"/>
      <c r="C200" s="156"/>
      <c r="D200" s="160"/>
      <c r="E200" s="160"/>
      <c r="F200" s="160"/>
      <c r="G200" s="160"/>
      <c r="H200" s="161"/>
      <c r="I200" s="161"/>
    </row>
    <row r="201" spans="2:9" x14ac:dyDescent="0.3">
      <c r="C201" s="65"/>
    </row>
    <row r="202" spans="2:9" x14ac:dyDescent="0.3">
      <c r="C202" s="65"/>
    </row>
    <row r="203" spans="2:9" x14ac:dyDescent="0.3">
      <c r="C203" s="65"/>
    </row>
    <row r="204" spans="2:9" x14ac:dyDescent="0.3">
      <c r="C204" s="65"/>
    </row>
    <row r="205" spans="2:9" x14ac:dyDescent="0.3">
      <c r="C205" s="65"/>
    </row>
    <row r="206" spans="2:9" x14ac:dyDescent="0.3">
      <c r="C206" s="65"/>
    </row>
    <row r="207" spans="2:9" x14ac:dyDescent="0.3">
      <c r="C207" s="65"/>
    </row>
    <row r="208" spans="2:9" x14ac:dyDescent="0.3">
      <c r="C208" s="65"/>
    </row>
    <row r="209" spans="3:3" x14ac:dyDescent="0.3">
      <c r="C209" s="65"/>
    </row>
    <row r="210" spans="3:3" x14ac:dyDescent="0.3">
      <c r="C210" s="65"/>
    </row>
    <row r="211" spans="3:3" x14ac:dyDescent="0.3">
      <c r="C211" s="65"/>
    </row>
    <row r="212" spans="3:3" x14ac:dyDescent="0.3">
      <c r="C212" s="65"/>
    </row>
    <row r="213" spans="3:3" x14ac:dyDescent="0.3">
      <c r="C213" s="65"/>
    </row>
    <row r="214" spans="3:3" x14ac:dyDescent="0.3">
      <c r="C214" s="65"/>
    </row>
    <row r="215" spans="3:3" x14ac:dyDescent="0.3">
      <c r="C215" s="65"/>
    </row>
    <row r="216" spans="3:3" x14ac:dyDescent="0.3">
      <c r="C216" s="65"/>
    </row>
    <row r="217" spans="3:3" x14ac:dyDescent="0.3">
      <c r="C217" s="65"/>
    </row>
    <row r="218" spans="3:3" x14ac:dyDescent="0.3">
      <c r="C218" s="65"/>
    </row>
    <row r="219" spans="3:3" x14ac:dyDescent="0.3">
      <c r="C219" s="65"/>
    </row>
    <row r="220" spans="3:3" x14ac:dyDescent="0.3">
      <c r="C220" s="65"/>
    </row>
    <row r="221" spans="3:3" x14ac:dyDescent="0.3">
      <c r="C221" s="65"/>
    </row>
    <row r="222" spans="3:3" x14ac:dyDescent="0.3">
      <c r="C222" s="65"/>
    </row>
    <row r="223" spans="3:3" x14ac:dyDescent="0.3">
      <c r="C223" s="65"/>
    </row>
    <row r="224" spans="3:3" x14ac:dyDescent="0.3">
      <c r="C224" s="65"/>
    </row>
    <row r="225" spans="3:3" x14ac:dyDescent="0.3">
      <c r="C225" s="65"/>
    </row>
    <row r="226" spans="3:3" x14ac:dyDescent="0.3">
      <c r="C226" s="65"/>
    </row>
    <row r="227" spans="3:3" x14ac:dyDescent="0.3">
      <c r="C227" s="65"/>
    </row>
    <row r="228" spans="3:3" x14ac:dyDescent="0.3">
      <c r="C228" s="65"/>
    </row>
    <row r="229" spans="3:3" x14ac:dyDescent="0.3">
      <c r="C229" s="65"/>
    </row>
    <row r="230" spans="3:3" x14ac:dyDescent="0.3">
      <c r="C230" s="65"/>
    </row>
    <row r="231" spans="3:3" x14ac:dyDescent="0.3">
      <c r="C231" s="65"/>
    </row>
    <row r="232" spans="3:3" x14ac:dyDescent="0.3">
      <c r="C232" s="65"/>
    </row>
    <row r="233" spans="3:3" x14ac:dyDescent="0.3">
      <c r="C233" s="65"/>
    </row>
    <row r="234" spans="3:3" x14ac:dyDescent="0.3">
      <c r="C234" s="65"/>
    </row>
    <row r="235" spans="3:3" x14ac:dyDescent="0.3">
      <c r="C235" s="65"/>
    </row>
    <row r="236" spans="3:3" x14ac:dyDescent="0.3">
      <c r="C236" s="65"/>
    </row>
    <row r="237" spans="3:3" x14ac:dyDescent="0.3">
      <c r="C237" s="65"/>
    </row>
    <row r="238" spans="3:3" x14ac:dyDescent="0.3">
      <c r="C238" s="65"/>
    </row>
    <row r="239" spans="3:3" x14ac:dyDescent="0.3">
      <c r="C239" s="65"/>
    </row>
    <row r="240" spans="3:3" x14ac:dyDescent="0.3">
      <c r="C240" s="65"/>
    </row>
    <row r="241" spans="3:3" x14ac:dyDescent="0.3">
      <c r="C241" s="65"/>
    </row>
    <row r="242" spans="3:3" x14ac:dyDescent="0.3">
      <c r="C242" s="65"/>
    </row>
    <row r="243" spans="3:3" x14ac:dyDescent="0.3">
      <c r="C243" s="65"/>
    </row>
    <row r="244" spans="3:3" x14ac:dyDescent="0.3">
      <c r="C244" s="65"/>
    </row>
    <row r="245" spans="3:3" x14ac:dyDescent="0.3">
      <c r="C245" s="65"/>
    </row>
    <row r="246" spans="3:3" x14ac:dyDescent="0.3">
      <c r="C246" s="65"/>
    </row>
    <row r="247" spans="3:3" x14ac:dyDescent="0.3">
      <c r="C247" s="65"/>
    </row>
    <row r="248" spans="3:3" x14ac:dyDescent="0.3">
      <c r="C248" s="65"/>
    </row>
    <row r="249" spans="3:3" x14ac:dyDescent="0.3">
      <c r="C249" s="65"/>
    </row>
    <row r="250" spans="3:3" x14ac:dyDescent="0.3">
      <c r="C250" s="65"/>
    </row>
    <row r="251" spans="3:3" x14ac:dyDescent="0.3">
      <c r="C251" s="65"/>
    </row>
    <row r="252" spans="3:3" x14ac:dyDescent="0.3">
      <c r="C252" s="65"/>
    </row>
    <row r="253" spans="3:3" x14ac:dyDescent="0.3">
      <c r="C253" s="65"/>
    </row>
    <row r="254" spans="3:3" x14ac:dyDescent="0.3">
      <c r="C254" s="65"/>
    </row>
    <row r="255" spans="3:3" x14ac:dyDescent="0.3">
      <c r="C255" s="65"/>
    </row>
  </sheetData>
  <sheetProtection algorithmName="SHA-512" hashValue="xvDgW/YlffbezOU0uvH1OzYVcOchjKURiiG7huUn7FitWnxuQo3Gvb86WyYkj4hfWoJfWysQxaFQ0J23xqWdlw==" saltValue="lQRm9VY/kGKvLQk2IX9NOA==" spinCount="100000" sheet="1" objects="1" scenarios="1" formatColumns="0" formatRows="0"/>
  <mergeCells count="1">
    <mergeCell ref="D8:E13"/>
  </mergeCells>
  <dataValidations count="7">
    <dataValidation type="decimal" operator="greaterThan" allowBlank="1" showInputMessage="1" showErrorMessage="1" errorTitle="Numérico" error="Campo numérico!" promptTitle="Numérico" prompt="Campo numérico!" sqref="D28 D19 D25" xr:uid="{AC28F2BE-8132-4281-9D86-AA21B8F816F3}">
      <formula1>0</formula1>
    </dataValidation>
    <dataValidation operator="greaterThan" allowBlank="1" showInputMessage="1" showErrorMessage="1" sqref="D8:E13" xr:uid="{55EE83B5-BA3E-4F3E-BDF3-408AB6D38A08}"/>
    <dataValidation type="list" allowBlank="1" showInputMessage="1" showErrorMessage="1" sqref="B38:B200" xr:uid="{23C7698D-B1F6-41E4-B3A1-AE3234C588FA}">
      <formula1>ListaCustosFinanceirosDiretos</formula1>
    </dataValidation>
    <dataValidation type="list" allowBlank="1" showInputMessage="1" showErrorMessage="1" sqref="D38:D200" xr:uid="{39133B99-E5F3-469F-A88E-558B0E069090}">
      <formula1>"Único,Recorrente"</formula1>
    </dataValidation>
    <dataValidation type="list" allowBlank="1" showInputMessage="1" showErrorMessage="1" sqref="F38:F200" xr:uid="{6D6DEF62-DC71-4915-A38A-F919F6A076EC}">
      <formula1>"Cidadão,Empresa"</formula1>
    </dataValidation>
    <dataValidation type="decimal" operator="greaterThan" allowBlank="1" showInputMessage="1" showErrorMessage="1" errorTitle="Erro" error="Campo numérico." promptTitle="Campo Numérico!" sqref="E38:E200" xr:uid="{7940BB9A-5A91-44F5-BD13-A58C107141D3}">
      <formula1>0</formula1>
    </dataValidation>
    <dataValidation type="decimal" operator="greaterThan" allowBlank="1" showInputMessage="1" showErrorMessage="1" errorTitle="Erro!" error="Campo numérico." promptTitle="Campo Numérico" sqref="G38:I200" xr:uid="{B7F4C8A0-59E0-4319-B220-32E5C3629AD0}">
      <formula1>0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1275" r:id="rId4" name="ButtonReset">
          <controlPr defaultSize="0" autoLine="0" r:id="rId5">
            <anchor>
              <from>
                <xdr:col>1</xdr:col>
                <xdr:colOff>38100</xdr:colOff>
                <xdr:row>30</xdr:row>
                <xdr:rowOff>144780</xdr:rowOff>
              </from>
              <to>
                <xdr:col>2</xdr:col>
                <xdr:colOff>655320</xdr:colOff>
                <xdr:row>33</xdr:row>
                <xdr:rowOff>129540</xdr:rowOff>
              </to>
            </anchor>
          </controlPr>
        </control>
      </mc:Choice>
      <mc:Fallback>
        <control shapeId="11275" r:id="rId4" name="ButtonReset"/>
      </mc:Fallback>
    </mc:AlternateContent>
    <mc:AlternateContent xmlns:mc="http://schemas.openxmlformats.org/markup-compatibility/2006">
      <mc:Choice Requires="x14">
        <control shapeId="11271" r:id="rId6" name="CustosFin_Combo_TipoAfetado">
          <controlPr locked="0" defaultSize="0" autoLine="0" listFillRange="ListTipoAfetados" r:id="rId7">
            <anchor moveWithCells="1" sizeWithCells="1">
              <from>
                <xdr:col>2</xdr:col>
                <xdr:colOff>2209800</xdr:colOff>
                <xdr:row>20</xdr:row>
                <xdr:rowOff>76200</xdr:rowOff>
              </from>
              <to>
                <xdr:col>4</xdr:col>
                <xdr:colOff>617220</xdr:colOff>
                <xdr:row>22</xdr:row>
                <xdr:rowOff>30480</xdr:rowOff>
              </to>
            </anchor>
          </controlPr>
        </control>
      </mc:Choice>
      <mc:Fallback>
        <control shapeId="11271" r:id="rId6" name="CustosFin_Combo_TipoAfetado"/>
      </mc:Fallback>
    </mc:AlternateContent>
    <mc:AlternateContent xmlns:mc="http://schemas.openxmlformats.org/markup-compatibility/2006">
      <mc:Choice Requires="x14">
        <control shapeId="11265" r:id="rId8" name="CustosFin_Combo_TipoCusto">
          <controlPr locked="0" defaultSize="0" autoLine="0" listFillRange="ListaCustosFinanceirosDiretos" r:id="rId9">
            <anchor moveWithCells="1" sizeWithCells="1">
              <from>
                <xdr:col>3</xdr:col>
                <xdr:colOff>0</xdr:colOff>
                <xdr:row>5</xdr:row>
                <xdr:rowOff>22860</xdr:rowOff>
              </from>
              <to>
                <xdr:col>4</xdr:col>
                <xdr:colOff>632460</xdr:colOff>
                <xdr:row>6</xdr:row>
                <xdr:rowOff>22860</xdr:rowOff>
              </to>
            </anchor>
          </controlPr>
        </control>
      </mc:Choice>
      <mc:Fallback>
        <control shapeId="11265" r:id="rId8" name="CustosFin_Combo_TipoCusto"/>
      </mc:Fallback>
    </mc:AlternateContent>
    <mc:AlternateContent xmlns:mc="http://schemas.openxmlformats.org/markup-compatibility/2006">
      <mc:Choice Requires="x14">
        <control shapeId="11267" r:id="rId10" name="CustosFin_Option_Unico">
          <controlPr locked="0" defaultSize="0" autoLine="0" r:id="rId11">
            <anchor moveWithCells="1">
              <from>
                <xdr:col>3</xdr:col>
                <xdr:colOff>22860</xdr:colOff>
                <xdr:row>15</xdr:row>
                <xdr:rowOff>0</xdr:rowOff>
              </from>
              <to>
                <xdr:col>3</xdr:col>
                <xdr:colOff>708660</xdr:colOff>
                <xdr:row>16</xdr:row>
                <xdr:rowOff>15240</xdr:rowOff>
              </to>
            </anchor>
          </controlPr>
        </control>
      </mc:Choice>
      <mc:Fallback>
        <control shapeId="11267" r:id="rId10" name="CustosFin_Option_Unico"/>
      </mc:Fallback>
    </mc:AlternateContent>
    <mc:AlternateContent xmlns:mc="http://schemas.openxmlformats.org/markup-compatibility/2006">
      <mc:Choice Requires="x14">
        <control shapeId="11269" r:id="rId12" name="CustosFin_Option_Recor">
          <controlPr locked="0" defaultSize="0" autoLine="0" r:id="rId13">
            <anchor moveWithCells="1">
              <from>
                <xdr:col>3</xdr:col>
                <xdr:colOff>914400</xdr:colOff>
                <xdr:row>15</xdr:row>
                <xdr:rowOff>0</xdr:rowOff>
              </from>
              <to>
                <xdr:col>3</xdr:col>
                <xdr:colOff>1874520</xdr:colOff>
                <xdr:row>16</xdr:row>
                <xdr:rowOff>15240</xdr:rowOff>
              </to>
            </anchor>
          </controlPr>
        </control>
      </mc:Choice>
      <mc:Fallback>
        <control shapeId="11269" r:id="rId12" name="CustosFin_Option_Recor"/>
      </mc:Fallback>
    </mc:AlternateContent>
    <mc:AlternateContent xmlns:mc="http://schemas.openxmlformats.org/markup-compatibility/2006">
      <mc:Choice Requires="x14">
        <control shapeId="11273" r:id="rId14" name="ButtonLimpar">
          <controlPr defaultSize="0" autoLine="0" r:id="rId15">
            <anchor>
              <from>
                <xdr:col>2</xdr:col>
                <xdr:colOff>1699260</xdr:colOff>
                <xdr:row>30</xdr:row>
                <xdr:rowOff>144780</xdr:rowOff>
              </from>
              <to>
                <xdr:col>3</xdr:col>
                <xdr:colOff>1859280</xdr:colOff>
                <xdr:row>33</xdr:row>
                <xdr:rowOff>129540</xdr:rowOff>
              </to>
            </anchor>
          </controlPr>
        </control>
      </mc:Choice>
      <mc:Fallback>
        <control shapeId="11273" r:id="rId14" name="ButtonLimpar"/>
      </mc:Fallback>
    </mc:AlternateContent>
    <mc:AlternateContent xmlns:mc="http://schemas.openxmlformats.org/markup-compatibility/2006">
      <mc:Choice Requires="x14">
        <control shapeId="11274" r:id="rId16" name="ButtonSalvar">
          <controlPr defaultSize="0" autoLine="0" r:id="rId17">
            <anchor>
              <from>
                <xdr:col>4</xdr:col>
                <xdr:colOff>1021080</xdr:colOff>
                <xdr:row>30</xdr:row>
                <xdr:rowOff>144780</xdr:rowOff>
              </from>
              <to>
                <xdr:col>5</xdr:col>
                <xdr:colOff>1402080</xdr:colOff>
                <xdr:row>33</xdr:row>
                <xdr:rowOff>129540</xdr:rowOff>
              </to>
            </anchor>
          </controlPr>
        </control>
      </mc:Choice>
      <mc:Fallback>
        <control shapeId="11274" r:id="rId16" name="ButtonSalvar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BDCE8-2509-4EE4-B3F7-3C85BCF9DBBD}">
  <sheetPr codeName="CustosConf">
    <tabColor theme="4" tint="0.39997558519241921"/>
  </sheetPr>
  <dimension ref="B1:AB402"/>
  <sheetViews>
    <sheetView showGridLines="0" zoomScale="85" zoomScaleNormal="85" workbookViewId="0">
      <selection activeCell="E7" sqref="E7"/>
    </sheetView>
  </sheetViews>
  <sheetFormatPr defaultRowHeight="14.4" x14ac:dyDescent="0.3"/>
  <cols>
    <col min="1" max="1" width="4.33203125" customWidth="1"/>
    <col min="2" max="2" width="24.33203125" customWidth="1"/>
    <col min="3" max="3" width="38.88671875" style="13" customWidth="1"/>
    <col min="4" max="4" width="37.5546875" customWidth="1"/>
    <col min="5" max="5" width="23.44140625" customWidth="1"/>
    <col min="6" max="6" width="24.5546875" customWidth="1"/>
    <col min="7" max="7" width="23.33203125" customWidth="1"/>
    <col min="8" max="8" width="26.5546875" customWidth="1"/>
    <col min="9" max="9" width="26.5546875" style="92" customWidth="1"/>
    <col min="10" max="11" width="26.5546875" style="22" customWidth="1"/>
    <col min="12" max="13" width="26.5546875" style="15" customWidth="1"/>
    <col min="14" max="14" width="27.33203125" customWidth="1"/>
    <col min="15" max="17" width="27.33203125" style="15" customWidth="1"/>
  </cols>
  <sheetData>
    <row r="1" spans="2:28" s="106" customFormat="1" ht="51" customHeight="1" x14ac:dyDescent="0.3">
      <c r="C1" s="108"/>
      <c r="J1" s="113"/>
      <c r="K1" s="113"/>
      <c r="L1" s="112"/>
      <c r="M1" s="112"/>
      <c r="O1" s="112"/>
      <c r="P1" s="112"/>
      <c r="Q1" s="112"/>
    </row>
    <row r="2" spans="2:28" s="55" customFormat="1" ht="24" customHeight="1" x14ac:dyDescent="0.3">
      <c r="B2" s="54" t="s">
        <v>80</v>
      </c>
      <c r="C2" s="54"/>
      <c r="J2" s="57"/>
      <c r="K2" s="57"/>
      <c r="L2" s="56"/>
      <c r="M2" s="56"/>
      <c r="O2" s="56"/>
      <c r="P2" s="56"/>
      <c r="Q2" s="56"/>
    </row>
    <row r="3" spans="2:28" ht="21.6" thickBot="1" x14ac:dyDescent="0.45">
      <c r="B3" s="126" t="s">
        <v>51</v>
      </c>
      <c r="C3" s="127"/>
      <c r="D3" s="127"/>
      <c r="E3" s="127"/>
      <c r="F3" s="127"/>
      <c r="G3" s="127"/>
      <c r="H3" s="127"/>
      <c r="I3" s="127"/>
      <c r="J3" s="133"/>
      <c r="K3" s="133"/>
      <c r="L3" s="128"/>
      <c r="M3" s="128"/>
      <c r="N3" s="127"/>
      <c r="O3" s="128"/>
      <c r="P3" s="128"/>
      <c r="Q3" s="128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</row>
    <row r="4" spans="2:28" ht="8.25" customHeight="1" thickTop="1" x14ac:dyDescent="0.3">
      <c r="I4"/>
    </row>
    <row r="5" spans="2:28" ht="2.25" customHeight="1" x14ac:dyDescent="0.3">
      <c r="I5"/>
    </row>
    <row r="6" spans="2:28" ht="2.25" customHeight="1" x14ac:dyDescent="0.3">
      <c r="D6" s="6"/>
      <c r="I6"/>
    </row>
    <row r="7" spans="2:28" ht="22.5" customHeight="1" x14ac:dyDescent="0.3">
      <c r="C7" s="101" t="s">
        <v>29</v>
      </c>
      <c r="I7"/>
    </row>
    <row r="8" spans="2:28" ht="9" customHeight="1" thickBot="1" x14ac:dyDescent="0.35">
      <c r="C8" s="101"/>
      <c r="I8"/>
    </row>
    <row r="9" spans="2:28" x14ac:dyDescent="0.3">
      <c r="C9" s="101" t="s">
        <v>8</v>
      </c>
      <c r="D9" s="179"/>
      <c r="E9" s="180"/>
      <c r="F9" s="105"/>
      <c r="I9"/>
    </row>
    <row r="10" spans="2:28" x14ac:dyDescent="0.3">
      <c r="C10" s="101"/>
      <c r="D10" s="181"/>
      <c r="E10" s="182"/>
      <c r="F10" s="105"/>
      <c r="I10"/>
    </row>
    <row r="11" spans="2:28" ht="75.75" customHeight="1" x14ac:dyDescent="0.3">
      <c r="C11" s="101"/>
      <c r="D11" s="183"/>
      <c r="E11" s="184"/>
      <c r="F11" s="105"/>
      <c r="I11"/>
    </row>
    <row r="12" spans="2:28" ht="9" customHeight="1" x14ac:dyDescent="0.3">
      <c r="C12" s="101"/>
      <c r="I12"/>
    </row>
    <row r="13" spans="2:28" x14ac:dyDescent="0.3">
      <c r="C13" s="101" t="s">
        <v>9</v>
      </c>
      <c r="I13"/>
    </row>
    <row r="14" spans="2:28" ht="6.75" customHeight="1" x14ac:dyDescent="0.3">
      <c r="C14" s="101"/>
      <c r="I14"/>
    </row>
    <row r="15" spans="2:28" ht="3.75" hidden="1" customHeight="1" thickBot="1" x14ac:dyDescent="0.35">
      <c r="C15" s="101"/>
      <c r="I15"/>
    </row>
    <row r="16" spans="2:28" ht="17.399999999999999" hidden="1" customHeight="1" x14ac:dyDescent="0.3">
      <c r="B16" t="s">
        <v>24</v>
      </c>
      <c r="C16" s="101" t="s">
        <v>28</v>
      </c>
      <c r="D16" s="153"/>
      <c r="E16" s="105"/>
      <c r="I16"/>
    </row>
    <row r="17" spans="3:9" ht="3.75" hidden="1" customHeight="1" x14ac:dyDescent="0.3">
      <c r="C17" s="101"/>
      <c r="I17"/>
    </row>
    <row r="18" spans="3:9" ht="5.25" customHeight="1" x14ac:dyDescent="0.3">
      <c r="C18" s="101"/>
      <c r="I18"/>
    </row>
    <row r="19" spans="3:9" ht="19.5" customHeight="1" x14ac:dyDescent="0.3">
      <c r="C19" s="101" t="s">
        <v>10</v>
      </c>
      <c r="G19" s="8"/>
      <c r="I19"/>
    </row>
    <row r="20" spans="3:9" ht="6.75" customHeight="1" thickBot="1" x14ac:dyDescent="0.35">
      <c r="C20" s="101"/>
      <c r="I20"/>
    </row>
    <row r="21" spans="3:9" ht="17.399999999999999" customHeight="1" x14ac:dyDescent="0.3">
      <c r="C21" s="101" t="s">
        <v>23</v>
      </c>
      <c r="D21" s="145"/>
      <c r="E21" s="105"/>
      <c r="I21"/>
    </row>
    <row r="22" spans="3:9" ht="3" hidden="1" customHeight="1" x14ac:dyDescent="0.3">
      <c r="C22" s="101"/>
      <c r="I22"/>
    </row>
    <row r="23" spans="3:9" ht="1.5" hidden="1" customHeight="1" x14ac:dyDescent="0.3">
      <c r="C23" s="101"/>
      <c r="I23"/>
    </row>
    <row r="24" spans="3:9" ht="10.5" hidden="1" customHeight="1" thickBot="1" x14ac:dyDescent="0.35">
      <c r="C24" s="185" t="s">
        <v>26</v>
      </c>
      <c r="I24"/>
    </row>
    <row r="25" spans="3:9" ht="17.399999999999999" hidden="1" customHeight="1" x14ac:dyDescent="0.3">
      <c r="C25" s="185"/>
      <c r="D25" s="145"/>
      <c r="E25" s="105"/>
      <c r="F25" s="6"/>
      <c r="I25"/>
    </row>
    <row r="26" spans="3:9" ht="10.5" hidden="1" customHeight="1" x14ac:dyDescent="0.3">
      <c r="C26" s="185"/>
      <c r="D26" s="92"/>
      <c r="E26" s="92"/>
      <c r="F26" s="6"/>
      <c r="I26"/>
    </row>
    <row r="27" spans="3:9" ht="3" hidden="1" customHeight="1" x14ac:dyDescent="0.3">
      <c r="C27" s="101"/>
      <c r="I27"/>
    </row>
    <row r="28" spans="3:9" ht="0.75" hidden="1" customHeight="1" thickBot="1" x14ac:dyDescent="0.35">
      <c r="C28" s="101"/>
      <c r="I28"/>
    </row>
    <row r="29" spans="3:9" ht="17.399999999999999" hidden="1" customHeight="1" x14ac:dyDescent="0.3">
      <c r="C29" s="101" t="s">
        <v>27</v>
      </c>
      <c r="D29" s="162"/>
      <c r="E29" s="105"/>
      <c r="I29"/>
    </row>
    <row r="30" spans="3:9" ht="9" hidden="1" customHeight="1" thickBot="1" x14ac:dyDescent="0.35">
      <c r="C30" s="101"/>
      <c r="I30"/>
    </row>
    <row r="31" spans="3:9" ht="17.399999999999999" hidden="1" customHeight="1" x14ac:dyDescent="0.3">
      <c r="C31" s="101" t="s">
        <v>144</v>
      </c>
      <c r="D31" s="146"/>
      <c r="E31" s="105"/>
      <c r="I31"/>
    </row>
    <row r="32" spans="3:9" ht="6.75" hidden="1" customHeight="1" thickBot="1" x14ac:dyDescent="0.35">
      <c r="C32" s="101"/>
      <c r="I32"/>
    </row>
    <row r="33" spans="3:9" ht="17.399999999999999" hidden="1" customHeight="1" x14ac:dyDescent="0.3">
      <c r="C33" s="101" t="s">
        <v>189</v>
      </c>
      <c r="D33" s="146"/>
      <c r="E33" s="105"/>
      <c r="I33"/>
    </row>
    <row r="34" spans="3:9" ht="3" hidden="1" customHeight="1" x14ac:dyDescent="0.3">
      <c r="C34" s="101"/>
      <c r="I34"/>
    </row>
    <row r="35" spans="3:9" ht="6" hidden="1" customHeight="1" thickBot="1" x14ac:dyDescent="0.35">
      <c r="C35" s="101"/>
      <c r="I35"/>
    </row>
    <row r="36" spans="3:9" ht="17.399999999999999" hidden="1" customHeight="1" x14ac:dyDescent="0.3">
      <c r="C36" s="101" t="s">
        <v>30</v>
      </c>
      <c r="D36" s="146"/>
      <c r="E36" s="105"/>
      <c r="I36"/>
    </row>
    <row r="37" spans="3:9" ht="4.5" hidden="1" customHeight="1" x14ac:dyDescent="0.3">
      <c r="C37" s="101"/>
      <c r="I37"/>
    </row>
    <row r="38" spans="3:9" ht="6.75" hidden="1" customHeight="1" thickBot="1" x14ac:dyDescent="0.35">
      <c r="C38" s="101"/>
      <c r="I38"/>
    </row>
    <row r="39" spans="3:9" ht="17.399999999999999" hidden="1" customHeight="1" x14ac:dyDescent="0.3">
      <c r="C39" s="101" t="s">
        <v>32</v>
      </c>
      <c r="D39" s="146"/>
      <c r="E39" s="105"/>
      <c r="I39"/>
    </row>
    <row r="40" spans="3:9" ht="4.5" hidden="1" customHeight="1" x14ac:dyDescent="0.3">
      <c r="C40" s="101"/>
      <c r="I40"/>
    </row>
    <row r="41" spans="3:9" ht="8.25" hidden="1" customHeight="1" thickBot="1" x14ac:dyDescent="0.35">
      <c r="C41" s="101"/>
      <c r="I41"/>
    </row>
    <row r="42" spans="3:9" ht="17.399999999999999" hidden="1" customHeight="1" x14ac:dyDescent="0.3">
      <c r="C42" s="101" t="s">
        <v>34</v>
      </c>
      <c r="D42" s="153"/>
      <c r="E42" s="105"/>
      <c r="I42"/>
    </row>
    <row r="43" spans="3:9" ht="7.5" hidden="1" customHeight="1" thickBot="1" x14ac:dyDescent="0.35">
      <c r="C43" s="101"/>
      <c r="I43"/>
    </row>
    <row r="44" spans="3:9" ht="17.399999999999999" hidden="1" customHeight="1" x14ac:dyDescent="0.3">
      <c r="C44" s="101" t="s">
        <v>35</v>
      </c>
      <c r="D44" s="146"/>
      <c r="E44" s="105"/>
      <c r="I44"/>
    </row>
    <row r="45" spans="3:9" ht="2.25" hidden="1" customHeight="1" x14ac:dyDescent="0.3">
      <c r="I45"/>
    </row>
    <row r="46" spans="3:9" ht="8.25" hidden="1" customHeight="1" thickBot="1" x14ac:dyDescent="0.35">
      <c r="I46"/>
    </row>
    <row r="47" spans="3:9" ht="17.399999999999999" hidden="1" customHeight="1" x14ac:dyDescent="0.3">
      <c r="C47" s="101" t="s">
        <v>175</v>
      </c>
      <c r="D47" s="146"/>
      <c r="E47" s="105"/>
      <c r="I47"/>
    </row>
    <row r="48" spans="3:9" hidden="1" x14ac:dyDescent="0.3">
      <c r="I48"/>
    </row>
    <row r="49" spans="2:17" hidden="1" x14ac:dyDescent="0.3">
      <c r="I49"/>
    </row>
    <row r="50" spans="2:17" x14ac:dyDescent="0.3">
      <c r="I50"/>
    </row>
    <row r="51" spans="2:17" x14ac:dyDescent="0.3">
      <c r="I51"/>
    </row>
    <row r="52" spans="2:17" x14ac:dyDescent="0.3">
      <c r="I52"/>
    </row>
    <row r="53" spans="2:17" x14ac:dyDescent="0.3">
      <c r="I53"/>
    </row>
    <row r="54" spans="2:17" x14ac:dyDescent="0.3">
      <c r="I54"/>
    </row>
    <row r="55" spans="2:17" x14ac:dyDescent="0.3">
      <c r="I55"/>
    </row>
    <row r="56" spans="2:17" ht="62.25" customHeight="1" x14ac:dyDescent="0.3">
      <c r="B56" s="1" t="s">
        <v>1</v>
      </c>
      <c r="C56" s="1" t="s">
        <v>0</v>
      </c>
      <c r="D56" s="5" t="s">
        <v>36</v>
      </c>
      <c r="E56" s="5" t="s">
        <v>4</v>
      </c>
      <c r="F56" s="2" t="s">
        <v>2</v>
      </c>
      <c r="G56" s="2" t="s">
        <v>37</v>
      </c>
      <c r="H56" s="3" t="s">
        <v>39</v>
      </c>
      <c r="I56" s="4" t="s">
        <v>40</v>
      </c>
      <c r="J56" s="17" t="s">
        <v>6</v>
      </c>
      <c r="K56" s="17" t="s">
        <v>38</v>
      </c>
      <c r="L56" s="16" t="s">
        <v>41</v>
      </c>
      <c r="M56" s="20" t="s">
        <v>42</v>
      </c>
      <c r="N56" s="5" t="s">
        <v>43</v>
      </c>
      <c r="O56" s="19" t="s">
        <v>44</v>
      </c>
      <c r="P56" s="124" t="s">
        <v>174</v>
      </c>
      <c r="Q56" s="18" t="s">
        <v>5</v>
      </c>
    </row>
    <row r="57" spans="2:17" x14ac:dyDescent="0.3">
      <c r="B57" s="147"/>
      <c r="C57" s="148"/>
      <c r="D57" s="148"/>
      <c r="E57" s="149"/>
      <c r="F57" s="148"/>
      <c r="G57" s="149"/>
      <c r="H57" s="149"/>
      <c r="I57" s="163"/>
      <c r="J57" s="164"/>
      <c r="K57" s="164"/>
      <c r="L57" s="150"/>
      <c r="M57" s="164"/>
      <c r="N57" s="165"/>
      <c r="O57" s="150"/>
      <c r="P57" s="150"/>
      <c r="Q57" s="150"/>
    </row>
    <row r="58" spans="2:17" x14ac:dyDescent="0.3">
      <c r="B58" s="147"/>
      <c r="C58" s="149"/>
      <c r="D58" s="149"/>
      <c r="E58" s="149"/>
      <c r="F58" s="149"/>
      <c r="G58" s="149"/>
      <c r="H58" s="149"/>
      <c r="I58" s="163"/>
      <c r="J58" s="164"/>
      <c r="K58" s="164"/>
      <c r="L58" s="150"/>
      <c r="M58" s="164"/>
      <c r="N58" s="165"/>
      <c r="O58" s="150"/>
      <c r="P58" s="150"/>
      <c r="Q58" s="150"/>
    </row>
    <row r="59" spans="2:17" x14ac:dyDescent="0.3">
      <c r="B59" s="147"/>
      <c r="C59" s="149"/>
      <c r="D59" s="149"/>
      <c r="E59" s="149"/>
      <c r="F59" s="149"/>
      <c r="G59" s="149"/>
      <c r="H59" s="149"/>
      <c r="I59" s="163"/>
      <c r="J59" s="164"/>
      <c r="K59" s="164"/>
      <c r="L59" s="150"/>
      <c r="M59" s="164"/>
      <c r="N59" s="165"/>
      <c r="O59" s="150"/>
      <c r="P59" s="150"/>
      <c r="Q59" s="150"/>
    </row>
    <row r="60" spans="2:17" x14ac:dyDescent="0.3">
      <c r="B60" s="147"/>
      <c r="C60" s="149"/>
      <c r="D60" s="149"/>
      <c r="E60" s="149"/>
      <c r="F60" s="149"/>
      <c r="G60" s="149"/>
      <c r="H60" s="149"/>
      <c r="I60" s="163"/>
      <c r="J60" s="164"/>
      <c r="K60" s="164"/>
      <c r="L60" s="150"/>
      <c r="M60" s="164"/>
      <c r="N60" s="165"/>
      <c r="O60" s="150"/>
      <c r="P60" s="150"/>
      <c r="Q60" s="150"/>
    </row>
    <row r="61" spans="2:17" x14ac:dyDescent="0.3">
      <c r="B61" s="147"/>
      <c r="C61" s="149"/>
      <c r="D61" s="149"/>
      <c r="E61" s="149"/>
      <c r="F61" s="149"/>
      <c r="G61" s="149"/>
      <c r="H61" s="149"/>
      <c r="I61" s="163"/>
      <c r="J61" s="164"/>
      <c r="K61" s="164"/>
      <c r="L61" s="150"/>
      <c r="M61" s="164"/>
      <c r="N61" s="165"/>
      <c r="O61" s="150"/>
      <c r="P61" s="150"/>
      <c r="Q61" s="150"/>
    </row>
    <row r="62" spans="2:17" x14ac:dyDescent="0.3">
      <c r="B62" s="147"/>
      <c r="C62" s="149"/>
      <c r="D62" s="149"/>
      <c r="E62" s="149"/>
      <c r="F62" s="149"/>
      <c r="G62" s="149"/>
      <c r="H62" s="149"/>
      <c r="I62" s="163"/>
      <c r="J62" s="164"/>
      <c r="K62" s="164"/>
      <c r="L62" s="150"/>
      <c r="M62" s="164"/>
      <c r="N62" s="165"/>
      <c r="O62" s="150"/>
      <c r="P62" s="150"/>
      <c r="Q62" s="150"/>
    </row>
    <row r="63" spans="2:17" x14ac:dyDescent="0.3">
      <c r="B63" s="147"/>
      <c r="C63" s="149"/>
      <c r="D63" s="149"/>
      <c r="E63" s="149"/>
      <c r="F63" s="149"/>
      <c r="G63" s="149"/>
      <c r="H63" s="149"/>
      <c r="I63" s="163"/>
      <c r="J63" s="164"/>
      <c r="K63" s="164"/>
      <c r="L63" s="150"/>
      <c r="M63" s="164"/>
      <c r="N63" s="165"/>
      <c r="O63" s="150"/>
      <c r="P63" s="150"/>
      <c r="Q63" s="150"/>
    </row>
    <row r="64" spans="2:17" x14ac:dyDescent="0.3">
      <c r="B64" s="147"/>
      <c r="C64" s="149"/>
      <c r="D64" s="149"/>
      <c r="E64" s="149"/>
      <c r="F64" s="149"/>
      <c r="G64" s="149"/>
      <c r="H64" s="149"/>
      <c r="I64" s="163"/>
      <c r="J64" s="164"/>
      <c r="K64" s="164"/>
      <c r="L64" s="150"/>
      <c r="M64" s="164"/>
      <c r="N64" s="165"/>
      <c r="O64" s="150"/>
      <c r="P64" s="150"/>
      <c r="Q64" s="150"/>
    </row>
    <row r="65" spans="2:17" x14ac:dyDescent="0.3">
      <c r="B65" s="147"/>
      <c r="C65" s="149"/>
      <c r="D65" s="149"/>
      <c r="E65" s="149"/>
      <c r="F65" s="149"/>
      <c r="G65" s="149"/>
      <c r="H65" s="149"/>
      <c r="I65" s="163"/>
      <c r="J65" s="164"/>
      <c r="K65" s="164"/>
      <c r="L65" s="150"/>
      <c r="M65" s="164"/>
      <c r="N65" s="165"/>
      <c r="O65" s="150"/>
      <c r="P65" s="150"/>
      <c r="Q65" s="150"/>
    </row>
    <row r="66" spans="2:17" x14ac:dyDescent="0.3">
      <c r="B66" s="147"/>
      <c r="C66" s="149"/>
      <c r="D66" s="149"/>
      <c r="E66" s="149"/>
      <c r="F66" s="149"/>
      <c r="G66" s="149"/>
      <c r="H66" s="149"/>
      <c r="I66" s="163"/>
      <c r="J66" s="164"/>
      <c r="K66" s="164"/>
      <c r="L66" s="150"/>
      <c r="M66" s="164"/>
      <c r="N66" s="165"/>
      <c r="O66" s="150"/>
      <c r="P66" s="150"/>
      <c r="Q66" s="150"/>
    </row>
    <row r="67" spans="2:17" x14ac:dyDescent="0.3">
      <c r="B67" s="147"/>
      <c r="C67" s="166"/>
      <c r="D67" s="151"/>
      <c r="E67" s="151"/>
      <c r="F67" s="151"/>
      <c r="G67" s="151"/>
      <c r="H67" s="151"/>
      <c r="I67" s="163"/>
      <c r="J67" s="167"/>
      <c r="K67" s="167"/>
      <c r="L67" s="152"/>
      <c r="M67" s="152"/>
      <c r="N67" s="151"/>
      <c r="O67" s="152"/>
      <c r="P67" s="152"/>
      <c r="Q67" s="152"/>
    </row>
    <row r="68" spans="2:17" x14ac:dyDescent="0.3">
      <c r="B68" s="147"/>
      <c r="C68" s="166"/>
      <c r="D68" s="151"/>
      <c r="E68" s="151"/>
      <c r="F68" s="151"/>
      <c r="G68" s="151"/>
      <c r="H68" s="151"/>
      <c r="I68" s="163"/>
      <c r="J68" s="167"/>
      <c r="K68" s="167"/>
      <c r="L68" s="152"/>
      <c r="M68" s="152"/>
      <c r="N68" s="151"/>
      <c r="O68" s="152"/>
      <c r="P68" s="152"/>
      <c r="Q68" s="152"/>
    </row>
    <row r="69" spans="2:17" x14ac:dyDescent="0.3">
      <c r="B69" s="147"/>
      <c r="C69" s="166"/>
      <c r="D69" s="151"/>
      <c r="E69" s="151"/>
      <c r="F69" s="151"/>
      <c r="G69" s="152"/>
      <c r="H69" s="151"/>
      <c r="I69" s="163"/>
      <c r="J69" s="167"/>
      <c r="K69" s="167"/>
      <c r="L69" s="152"/>
      <c r="M69" s="152"/>
      <c r="N69" s="151"/>
      <c r="O69" s="152"/>
      <c r="P69" s="152"/>
      <c r="Q69" s="152"/>
    </row>
    <row r="70" spans="2:17" x14ac:dyDescent="0.3">
      <c r="B70" s="147"/>
      <c r="C70" s="166"/>
      <c r="D70" s="151"/>
      <c r="E70" s="151"/>
      <c r="F70" s="151"/>
      <c r="G70" s="151"/>
      <c r="H70" s="151"/>
      <c r="I70" s="163"/>
      <c r="J70" s="167"/>
      <c r="K70" s="167"/>
      <c r="L70" s="152"/>
      <c r="M70" s="152"/>
      <c r="N70" s="151"/>
      <c r="O70" s="152"/>
      <c r="P70" s="152"/>
      <c r="Q70" s="152"/>
    </row>
    <row r="71" spans="2:17" x14ac:dyDescent="0.3">
      <c r="B71" s="147"/>
      <c r="C71" s="166"/>
      <c r="D71" s="151"/>
      <c r="E71" s="151"/>
      <c r="F71" s="151"/>
      <c r="G71" s="151"/>
      <c r="H71" s="151"/>
      <c r="I71" s="163"/>
      <c r="J71" s="167"/>
      <c r="K71" s="167"/>
      <c r="L71" s="152"/>
      <c r="M71" s="152"/>
      <c r="N71" s="151"/>
      <c r="O71" s="152"/>
      <c r="P71" s="152"/>
      <c r="Q71" s="152"/>
    </row>
    <row r="72" spans="2:17" x14ac:dyDescent="0.3">
      <c r="B72" s="147"/>
      <c r="C72" s="166"/>
      <c r="D72" s="151"/>
      <c r="E72" s="151"/>
      <c r="F72" s="151"/>
      <c r="G72" s="151"/>
      <c r="H72" s="151"/>
      <c r="I72" s="163"/>
      <c r="J72" s="167"/>
      <c r="K72" s="167"/>
      <c r="L72" s="152"/>
      <c r="M72" s="152"/>
      <c r="N72" s="151"/>
      <c r="O72" s="152"/>
      <c r="P72" s="152"/>
      <c r="Q72" s="152"/>
    </row>
    <row r="73" spans="2:17" x14ac:dyDescent="0.3">
      <c r="B73" s="147"/>
      <c r="C73" s="166"/>
      <c r="D73" s="151"/>
      <c r="E73" s="151"/>
      <c r="F73" s="151"/>
      <c r="G73" s="151"/>
      <c r="H73" s="151"/>
      <c r="I73" s="163"/>
      <c r="J73" s="167"/>
      <c r="K73" s="167"/>
      <c r="L73" s="152"/>
      <c r="M73" s="152"/>
      <c r="N73" s="151"/>
      <c r="O73" s="152"/>
      <c r="P73" s="152"/>
      <c r="Q73" s="152"/>
    </row>
    <row r="74" spans="2:17" x14ac:dyDescent="0.3">
      <c r="B74" s="147"/>
      <c r="C74" s="166"/>
      <c r="D74" s="151"/>
      <c r="E74" s="151"/>
      <c r="F74" s="151"/>
      <c r="G74" s="151"/>
      <c r="H74" s="151"/>
      <c r="I74" s="163"/>
      <c r="J74" s="167"/>
      <c r="K74" s="167"/>
      <c r="L74" s="152"/>
      <c r="M74" s="152"/>
      <c r="N74" s="151"/>
      <c r="O74" s="152"/>
      <c r="P74" s="152"/>
      <c r="Q74" s="152"/>
    </row>
    <row r="75" spans="2:17" x14ac:dyDescent="0.3">
      <c r="B75" s="147"/>
      <c r="C75" s="166"/>
      <c r="D75" s="151"/>
      <c r="E75" s="151"/>
      <c r="F75" s="151"/>
      <c r="G75" s="151"/>
      <c r="H75" s="151"/>
      <c r="I75" s="163"/>
      <c r="J75" s="167"/>
      <c r="K75" s="167"/>
      <c r="L75" s="152"/>
      <c r="M75" s="152"/>
      <c r="N75" s="151"/>
      <c r="O75" s="152"/>
      <c r="P75" s="152"/>
      <c r="Q75" s="152"/>
    </row>
    <row r="76" spans="2:17" x14ac:dyDescent="0.3">
      <c r="B76" s="147"/>
      <c r="C76" s="166"/>
      <c r="D76" s="151"/>
      <c r="E76" s="151"/>
      <c r="F76" s="151"/>
      <c r="G76" s="151"/>
      <c r="H76" s="151"/>
      <c r="I76" s="163"/>
      <c r="J76" s="167"/>
      <c r="K76" s="167"/>
      <c r="L76" s="152"/>
      <c r="M76" s="152"/>
      <c r="N76" s="151"/>
      <c r="O76" s="152"/>
      <c r="P76" s="152"/>
      <c r="Q76" s="152"/>
    </row>
    <row r="77" spans="2:17" x14ac:dyDescent="0.3">
      <c r="B77" s="147"/>
      <c r="C77" s="166"/>
      <c r="D77" s="151"/>
      <c r="E77" s="151"/>
      <c r="F77" s="151"/>
      <c r="G77" s="151"/>
      <c r="H77" s="151"/>
      <c r="I77" s="163"/>
      <c r="J77" s="167"/>
      <c r="K77" s="167"/>
      <c r="L77" s="152"/>
      <c r="M77" s="152"/>
      <c r="N77" s="151"/>
      <c r="O77" s="152"/>
      <c r="P77" s="152"/>
      <c r="Q77" s="152"/>
    </row>
    <row r="78" spans="2:17" x14ac:dyDescent="0.3">
      <c r="B78" s="147"/>
      <c r="C78" s="166"/>
      <c r="D78" s="151"/>
      <c r="E78" s="151"/>
      <c r="F78" s="151"/>
      <c r="G78" s="151"/>
      <c r="H78" s="151"/>
      <c r="I78" s="163"/>
      <c r="J78" s="167"/>
      <c r="K78" s="167"/>
      <c r="L78" s="152"/>
      <c r="M78" s="152"/>
      <c r="N78" s="151"/>
      <c r="O78" s="152"/>
      <c r="P78" s="152"/>
      <c r="Q78" s="152"/>
    </row>
    <row r="79" spans="2:17" x14ac:dyDescent="0.3">
      <c r="B79" s="147"/>
      <c r="C79" s="166"/>
      <c r="D79" s="151"/>
      <c r="E79" s="151"/>
      <c r="F79" s="151"/>
      <c r="G79" s="151"/>
      <c r="H79" s="151"/>
      <c r="I79" s="163"/>
      <c r="J79" s="167"/>
      <c r="K79" s="167"/>
      <c r="L79" s="152"/>
      <c r="M79" s="152"/>
      <c r="N79" s="151"/>
      <c r="O79" s="152"/>
      <c r="P79" s="152"/>
      <c r="Q79" s="152"/>
    </row>
    <row r="80" spans="2:17" x14ac:dyDescent="0.3">
      <c r="B80" s="147"/>
      <c r="C80" s="166"/>
      <c r="D80" s="151"/>
      <c r="E80" s="151"/>
      <c r="F80" s="151"/>
      <c r="G80" s="151"/>
      <c r="H80" s="151"/>
      <c r="I80" s="163"/>
      <c r="J80" s="167"/>
      <c r="K80" s="167"/>
      <c r="L80" s="152"/>
      <c r="M80" s="152"/>
      <c r="N80" s="151"/>
      <c r="O80" s="152"/>
      <c r="P80" s="152"/>
      <c r="Q80" s="152"/>
    </row>
    <row r="81" spans="2:17" x14ac:dyDescent="0.3">
      <c r="B81" s="147"/>
      <c r="C81" s="166"/>
      <c r="D81" s="151"/>
      <c r="E81" s="151"/>
      <c r="F81" s="151"/>
      <c r="G81" s="151"/>
      <c r="H81" s="151"/>
      <c r="I81" s="163"/>
      <c r="J81" s="167"/>
      <c r="K81" s="167"/>
      <c r="L81" s="152"/>
      <c r="M81" s="152"/>
      <c r="N81" s="151"/>
      <c r="O81" s="152"/>
      <c r="P81" s="152"/>
      <c r="Q81" s="152"/>
    </row>
    <row r="82" spans="2:17" x14ac:dyDescent="0.3">
      <c r="B82" s="147"/>
      <c r="C82" s="166"/>
      <c r="D82" s="151"/>
      <c r="E82" s="151"/>
      <c r="F82" s="151"/>
      <c r="G82" s="151"/>
      <c r="H82" s="151"/>
      <c r="I82" s="163"/>
      <c r="J82" s="167"/>
      <c r="K82" s="167"/>
      <c r="L82" s="152"/>
      <c r="M82" s="152"/>
      <c r="N82" s="151"/>
      <c r="O82" s="152"/>
      <c r="P82" s="152"/>
      <c r="Q82" s="152"/>
    </row>
    <row r="83" spans="2:17" x14ac:dyDescent="0.3">
      <c r="B83" s="147"/>
      <c r="C83" s="166"/>
      <c r="D83" s="151"/>
      <c r="E83" s="151"/>
      <c r="F83" s="151"/>
      <c r="G83" s="151"/>
      <c r="H83" s="151"/>
      <c r="I83" s="163"/>
      <c r="J83" s="167"/>
      <c r="K83" s="167"/>
      <c r="L83" s="152"/>
      <c r="M83" s="152"/>
      <c r="N83" s="151"/>
      <c r="O83" s="152"/>
      <c r="P83" s="152"/>
      <c r="Q83" s="152"/>
    </row>
    <row r="84" spans="2:17" x14ac:dyDescent="0.3">
      <c r="B84" s="147"/>
      <c r="C84" s="166"/>
      <c r="D84" s="151"/>
      <c r="E84" s="151"/>
      <c r="F84" s="151"/>
      <c r="G84" s="151"/>
      <c r="H84" s="151"/>
      <c r="I84" s="163"/>
      <c r="J84" s="167"/>
      <c r="K84" s="167"/>
      <c r="L84" s="152"/>
      <c r="M84" s="152"/>
      <c r="N84" s="151"/>
      <c r="O84" s="152"/>
      <c r="P84" s="152"/>
      <c r="Q84" s="152"/>
    </row>
    <row r="85" spans="2:17" x14ac:dyDescent="0.3">
      <c r="B85" s="147"/>
      <c r="C85" s="166"/>
      <c r="D85" s="151"/>
      <c r="E85" s="151"/>
      <c r="F85" s="151"/>
      <c r="G85" s="151"/>
      <c r="H85" s="151"/>
      <c r="I85" s="163"/>
      <c r="J85" s="167"/>
      <c r="K85" s="167"/>
      <c r="L85" s="152"/>
      <c r="M85" s="152"/>
      <c r="N85" s="151"/>
      <c r="O85" s="152"/>
      <c r="P85" s="152"/>
      <c r="Q85" s="152"/>
    </row>
    <row r="86" spans="2:17" x14ac:dyDescent="0.3">
      <c r="B86" s="147"/>
      <c r="C86" s="166"/>
      <c r="D86" s="151"/>
      <c r="E86" s="151"/>
      <c r="F86" s="151"/>
      <c r="G86" s="151"/>
      <c r="H86" s="151"/>
      <c r="I86" s="163"/>
      <c r="J86" s="167"/>
      <c r="K86" s="167"/>
      <c r="L86" s="152"/>
      <c r="M86" s="152"/>
      <c r="N86" s="151"/>
      <c r="O86" s="152"/>
      <c r="P86" s="152"/>
      <c r="Q86" s="152"/>
    </row>
    <row r="87" spans="2:17" x14ac:dyDescent="0.3">
      <c r="B87" s="147"/>
      <c r="C87" s="166"/>
      <c r="D87" s="151"/>
      <c r="E87" s="151"/>
      <c r="F87" s="151"/>
      <c r="G87" s="151"/>
      <c r="H87" s="151"/>
      <c r="I87" s="163"/>
      <c r="J87" s="167"/>
      <c r="K87" s="167"/>
      <c r="L87" s="152"/>
      <c r="M87" s="152"/>
      <c r="N87" s="151"/>
      <c r="O87" s="152"/>
      <c r="P87" s="152"/>
      <c r="Q87" s="152"/>
    </row>
    <row r="88" spans="2:17" x14ac:dyDescent="0.3">
      <c r="B88" s="147"/>
      <c r="C88" s="166"/>
      <c r="D88" s="151"/>
      <c r="E88" s="151"/>
      <c r="F88" s="151"/>
      <c r="G88" s="151"/>
      <c r="H88" s="151"/>
      <c r="I88" s="163"/>
      <c r="J88" s="167"/>
      <c r="K88" s="167"/>
      <c r="L88" s="152"/>
      <c r="M88" s="152"/>
      <c r="N88" s="151"/>
      <c r="O88" s="152"/>
      <c r="P88" s="152"/>
      <c r="Q88" s="152"/>
    </row>
    <row r="89" spans="2:17" x14ac:dyDescent="0.3">
      <c r="B89" s="147"/>
      <c r="C89" s="166"/>
      <c r="D89" s="151"/>
      <c r="E89" s="151"/>
      <c r="F89" s="151"/>
      <c r="G89" s="151"/>
      <c r="H89" s="151"/>
      <c r="I89" s="163"/>
      <c r="J89" s="167"/>
      <c r="K89" s="167"/>
      <c r="L89" s="152"/>
      <c r="M89" s="152"/>
      <c r="N89" s="151"/>
      <c r="O89" s="152"/>
      <c r="P89" s="152"/>
      <c r="Q89" s="152"/>
    </row>
    <row r="90" spans="2:17" x14ac:dyDescent="0.3">
      <c r="B90" s="147"/>
      <c r="C90" s="166"/>
      <c r="D90" s="151"/>
      <c r="E90" s="151"/>
      <c r="F90" s="151"/>
      <c r="G90" s="151"/>
      <c r="H90" s="151"/>
      <c r="I90" s="163"/>
      <c r="J90" s="167"/>
      <c r="K90" s="167"/>
      <c r="L90" s="152"/>
      <c r="M90" s="152"/>
      <c r="N90" s="151"/>
      <c r="O90" s="152"/>
      <c r="P90" s="152"/>
      <c r="Q90" s="152"/>
    </row>
    <row r="91" spans="2:17" x14ac:dyDescent="0.3">
      <c r="B91" s="147"/>
      <c r="C91" s="166"/>
      <c r="D91" s="151"/>
      <c r="E91" s="151"/>
      <c r="F91" s="151"/>
      <c r="G91" s="151"/>
      <c r="H91" s="151"/>
      <c r="I91" s="163"/>
      <c r="J91" s="167"/>
      <c r="K91" s="167"/>
      <c r="L91" s="152"/>
      <c r="M91" s="152"/>
      <c r="N91" s="151"/>
      <c r="O91" s="152"/>
      <c r="P91" s="152"/>
      <c r="Q91" s="152"/>
    </row>
    <row r="92" spans="2:17" x14ac:dyDescent="0.3">
      <c r="B92" s="147"/>
      <c r="C92" s="166"/>
      <c r="D92" s="151"/>
      <c r="E92" s="151"/>
      <c r="F92" s="151"/>
      <c r="G92" s="151"/>
      <c r="H92" s="151"/>
      <c r="I92" s="163"/>
      <c r="J92" s="167"/>
      <c r="K92" s="167"/>
      <c r="L92" s="152"/>
      <c r="M92" s="152"/>
      <c r="N92" s="151"/>
      <c r="O92" s="152"/>
      <c r="P92" s="152"/>
      <c r="Q92" s="152"/>
    </row>
    <row r="93" spans="2:17" x14ac:dyDescent="0.3">
      <c r="B93" s="147"/>
      <c r="C93" s="166"/>
      <c r="D93" s="151"/>
      <c r="E93" s="151"/>
      <c r="F93" s="151"/>
      <c r="G93" s="151"/>
      <c r="H93" s="151"/>
      <c r="I93" s="163"/>
      <c r="J93" s="167"/>
      <c r="K93" s="167"/>
      <c r="L93" s="152"/>
      <c r="M93" s="152"/>
      <c r="N93" s="151"/>
      <c r="O93" s="152"/>
      <c r="P93" s="152"/>
      <c r="Q93" s="152"/>
    </row>
    <row r="94" spans="2:17" x14ac:dyDescent="0.3">
      <c r="B94" s="147"/>
      <c r="C94" s="166"/>
      <c r="D94" s="151"/>
      <c r="E94" s="151"/>
      <c r="F94" s="151"/>
      <c r="G94" s="151"/>
      <c r="H94" s="151"/>
      <c r="I94" s="163"/>
      <c r="J94" s="167"/>
      <c r="K94" s="167"/>
      <c r="L94" s="152"/>
      <c r="M94" s="152"/>
      <c r="N94" s="151"/>
      <c r="O94" s="152"/>
      <c r="P94" s="152"/>
      <c r="Q94" s="152"/>
    </row>
    <row r="95" spans="2:17" x14ac:dyDescent="0.3">
      <c r="B95" s="147"/>
      <c r="C95" s="166"/>
      <c r="D95" s="151"/>
      <c r="E95" s="151"/>
      <c r="F95" s="151"/>
      <c r="G95" s="151"/>
      <c r="H95" s="151"/>
      <c r="I95" s="163"/>
      <c r="J95" s="167"/>
      <c r="K95" s="167"/>
      <c r="L95" s="152"/>
      <c r="M95" s="152"/>
      <c r="N95" s="151"/>
      <c r="O95" s="152"/>
      <c r="P95" s="152"/>
      <c r="Q95" s="152"/>
    </row>
    <row r="96" spans="2:17" x14ac:dyDescent="0.3">
      <c r="B96" s="147"/>
      <c r="C96" s="166"/>
      <c r="D96" s="151"/>
      <c r="E96" s="151"/>
      <c r="F96" s="151"/>
      <c r="G96" s="151"/>
      <c r="H96" s="151"/>
      <c r="I96" s="163"/>
      <c r="J96" s="167"/>
      <c r="K96" s="167"/>
      <c r="L96" s="152"/>
      <c r="M96" s="152"/>
      <c r="N96" s="151"/>
      <c r="O96" s="152"/>
      <c r="P96" s="152"/>
      <c r="Q96" s="152"/>
    </row>
    <row r="97" spans="2:17" x14ac:dyDescent="0.3">
      <c r="B97" s="147"/>
      <c r="C97" s="166"/>
      <c r="D97" s="151"/>
      <c r="E97" s="151"/>
      <c r="F97" s="151"/>
      <c r="G97" s="151"/>
      <c r="H97" s="151"/>
      <c r="I97" s="163"/>
      <c r="J97" s="167"/>
      <c r="K97" s="167"/>
      <c r="L97" s="152"/>
      <c r="M97" s="152"/>
      <c r="N97" s="151"/>
      <c r="O97" s="152"/>
      <c r="P97" s="152"/>
      <c r="Q97" s="152"/>
    </row>
    <row r="98" spans="2:17" x14ac:dyDescent="0.3">
      <c r="B98" s="147"/>
      <c r="C98" s="166"/>
      <c r="D98" s="151"/>
      <c r="E98" s="151"/>
      <c r="F98" s="151"/>
      <c r="G98" s="151"/>
      <c r="H98" s="151"/>
      <c r="I98" s="163"/>
      <c r="J98" s="167"/>
      <c r="K98" s="167"/>
      <c r="L98" s="152"/>
      <c r="M98" s="152"/>
      <c r="N98" s="151"/>
      <c r="O98" s="152"/>
      <c r="P98" s="152"/>
      <c r="Q98" s="152"/>
    </row>
    <row r="99" spans="2:17" x14ac:dyDescent="0.3">
      <c r="B99" s="147"/>
      <c r="C99" s="166"/>
      <c r="D99" s="151"/>
      <c r="E99" s="151"/>
      <c r="F99" s="151"/>
      <c r="G99" s="151"/>
      <c r="H99" s="151"/>
      <c r="I99" s="163"/>
      <c r="J99" s="167"/>
      <c r="K99" s="167"/>
      <c r="L99" s="152"/>
      <c r="M99" s="152"/>
      <c r="N99" s="151"/>
      <c r="O99" s="152"/>
      <c r="P99" s="152"/>
      <c r="Q99" s="152"/>
    </row>
    <row r="100" spans="2:17" x14ac:dyDescent="0.3">
      <c r="B100" s="147"/>
      <c r="C100" s="166"/>
      <c r="D100" s="151"/>
      <c r="E100" s="151"/>
      <c r="F100" s="151"/>
      <c r="G100" s="151"/>
      <c r="H100" s="151"/>
      <c r="I100" s="163"/>
      <c r="J100" s="167"/>
      <c r="K100" s="167"/>
      <c r="L100" s="152"/>
      <c r="M100" s="152"/>
      <c r="N100" s="151"/>
      <c r="O100" s="152"/>
      <c r="P100" s="152"/>
      <c r="Q100" s="152"/>
    </row>
    <row r="101" spans="2:17" x14ac:dyDescent="0.3">
      <c r="B101" s="147"/>
      <c r="C101" s="166"/>
      <c r="D101" s="151"/>
      <c r="E101" s="151"/>
      <c r="F101" s="151"/>
      <c r="G101" s="151"/>
      <c r="H101" s="151"/>
      <c r="I101" s="163"/>
      <c r="J101" s="167"/>
      <c r="K101" s="167"/>
      <c r="L101" s="152"/>
      <c r="M101" s="152"/>
      <c r="N101" s="151"/>
      <c r="O101" s="152"/>
      <c r="P101" s="152"/>
      <c r="Q101" s="152"/>
    </row>
    <row r="102" spans="2:17" x14ac:dyDescent="0.3">
      <c r="B102" s="147"/>
      <c r="C102" s="166"/>
      <c r="D102" s="151"/>
      <c r="E102" s="151"/>
      <c r="F102" s="151"/>
      <c r="G102" s="151"/>
      <c r="H102" s="151"/>
      <c r="I102" s="163"/>
      <c r="J102" s="167"/>
      <c r="K102" s="167"/>
      <c r="L102" s="152"/>
      <c r="M102" s="152"/>
      <c r="N102" s="151"/>
      <c r="O102" s="152"/>
      <c r="P102" s="152"/>
      <c r="Q102" s="152"/>
    </row>
    <row r="103" spans="2:17" x14ac:dyDescent="0.3">
      <c r="B103" s="147"/>
      <c r="C103" s="166"/>
      <c r="D103" s="151"/>
      <c r="E103" s="151"/>
      <c r="F103" s="151"/>
      <c r="G103" s="151"/>
      <c r="H103" s="151"/>
      <c r="I103" s="163"/>
      <c r="J103" s="167"/>
      <c r="K103" s="167"/>
      <c r="L103" s="152"/>
      <c r="M103" s="152"/>
      <c r="N103" s="151"/>
      <c r="O103" s="152"/>
      <c r="P103" s="152"/>
      <c r="Q103" s="152"/>
    </row>
    <row r="104" spans="2:17" x14ac:dyDescent="0.3">
      <c r="B104" s="147"/>
      <c r="C104" s="166"/>
      <c r="D104" s="151"/>
      <c r="E104" s="151"/>
      <c r="F104" s="151"/>
      <c r="G104" s="151"/>
      <c r="H104" s="151"/>
      <c r="I104" s="163"/>
      <c r="J104" s="167"/>
      <c r="K104" s="167"/>
      <c r="L104" s="152"/>
      <c r="M104" s="152"/>
      <c r="N104" s="151"/>
      <c r="O104" s="152"/>
      <c r="P104" s="152"/>
      <c r="Q104" s="152"/>
    </row>
    <row r="105" spans="2:17" x14ac:dyDescent="0.3">
      <c r="B105" s="147"/>
      <c r="C105" s="166"/>
      <c r="D105" s="151"/>
      <c r="E105" s="151"/>
      <c r="F105" s="151"/>
      <c r="G105" s="151"/>
      <c r="H105" s="151"/>
      <c r="I105" s="163"/>
      <c r="J105" s="167"/>
      <c r="K105" s="167"/>
      <c r="L105" s="152"/>
      <c r="M105" s="152"/>
      <c r="N105" s="151"/>
      <c r="O105" s="152"/>
      <c r="P105" s="152"/>
      <c r="Q105" s="152"/>
    </row>
    <row r="106" spans="2:17" x14ac:dyDescent="0.3">
      <c r="B106" s="147"/>
      <c r="C106" s="166"/>
      <c r="D106" s="151"/>
      <c r="E106" s="151"/>
      <c r="F106" s="151"/>
      <c r="G106" s="151"/>
      <c r="H106" s="151"/>
      <c r="I106" s="163"/>
      <c r="J106" s="167"/>
      <c r="K106" s="167"/>
      <c r="L106" s="152"/>
      <c r="M106" s="152"/>
      <c r="N106" s="151"/>
      <c r="O106" s="152"/>
      <c r="P106" s="152"/>
      <c r="Q106" s="152"/>
    </row>
    <row r="107" spans="2:17" x14ac:dyDescent="0.3">
      <c r="B107" s="147"/>
      <c r="C107" s="166"/>
      <c r="D107" s="151"/>
      <c r="E107" s="151"/>
      <c r="F107" s="151"/>
      <c r="G107" s="151"/>
      <c r="H107" s="151"/>
      <c r="I107" s="163"/>
      <c r="J107" s="167"/>
      <c r="K107" s="167"/>
      <c r="L107" s="152"/>
      <c r="M107" s="152"/>
      <c r="N107" s="151"/>
      <c r="O107" s="152"/>
      <c r="P107" s="152"/>
      <c r="Q107" s="152"/>
    </row>
    <row r="108" spans="2:17" x14ac:dyDescent="0.3">
      <c r="B108" s="147"/>
      <c r="C108" s="166"/>
      <c r="D108" s="151"/>
      <c r="E108" s="151"/>
      <c r="F108" s="151"/>
      <c r="G108" s="151"/>
      <c r="H108" s="151"/>
      <c r="I108" s="163"/>
      <c r="J108" s="167"/>
      <c r="K108" s="167"/>
      <c r="L108" s="152"/>
      <c r="M108" s="152"/>
      <c r="N108" s="151"/>
      <c r="O108" s="152"/>
      <c r="P108" s="152"/>
      <c r="Q108" s="152"/>
    </row>
    <row r="109" spans="2:17" x14ac:dyDescent="0.3">
      <c r="B109" s="147"/>
      <c r="C109" s="166"/>
      <c r="D109" s="151"/>
      <c r="E109" s="151"/>
      <c r="F109" s="151"/>
      <c r="G109" s="151"/>
      <c r="H109" s="151"/>
      <c r="I109" s="163"/>
      <c r="J109" s="167"/>
      <c r="K109" s="167"/>
      <c r="L109" s="152"/>
      <c r="M109" s="152"/>
      <c r="N109" s="151"/>
      <c r="O109" s="152"/>
      <c r="P109" s="152"/>
      <c r="Q109" s="152"/>
    </row>
    <row r="110" spans="2:17" x14ac:dyDescent="0.3">
      <c r="B110" s="147"/>
      <c r="C110" s="166"/>
      <c r="D110" s="151"/>
      <c r="E110" s="151"/>
      <c r="F110" s="151"/>
      <c r="G110" s="151"/>
      <c r="H110" s="151"/>
      <c r="I110" s="163"/>
      <c r="J110" s="167"/>
      <c r="K110" s="167"/>
      <c r="L110" s="152"/>
      <c r="M110" s="152"/>
      <c r="N110" s="151"/>
      <c r="O110" s="152"/>
      <c r="P110" s="152"/>
      <c r="Q110" s="152"/>
    </row>
    <row r="111" spans="2:17" x14ac:dyDescent="0.3">
      <c r="B111" s="147"/>
      <c r="C111" s="166"/>
      <c r="D111" s="151"/>
      <c r="E111" s="151"/>
      <c r="F111" s="151"/>
      <c r="G111" s="151"/>
      <c r="H111" s="151"/>
      <c r="I111" s="163"/>
      <c r="J111" s="167"/>
      <c r="K111" s="167"/>
      <c r="L111" s="152"/>
      <c r="M111" s="152"/>
      <c r="N111" s="151"/>
      <c r="O111" s="152"/>
      <c r="P111" s="152"/>
      <c r="Q111" s="152"/>
    </row>
    <row r="112" spans="2:17" x14ac:dyDescent="0.3">
      <c r="B112" s="147"/>
      <c r="C112" s="166"/>
      <c r="D112" s="151"/>
      <c r="E112" s="151"/>
      <c r="F112" s="151"/>
      <c r="G112" s="151"/>
      <c r="H112" s="151"/>
      <c r="I112" s="163"/>
      <c r="J112" s="167"/>
      <c r="K112" s="167"/>
      <c r="L112" s="152"/>
      <c r="M112" s="152"/>
      <c r="N112" s="151"/>
      <c r="O112" s="152"/>
      <c r="P112" s="152"/>
      <c r="Q112" s="152"/>
    </row>
    <row r="113" spans="2:17" x14ac:dyDescent="0.3">
      <c r="B113" s="147"/>
      <c r="C113" s="166"/>
      <c r="D113" s="151"/>
      <c r="E113" s="151"/>
      <c r="F113" s="151"/>
      <c r="G113" s="151"/>
      <c r="H113" s="151"/>
      <c r="I113" s="163"/>
      <c r="J113" s="167"/>
      <c r="K113" s="167"/>
      <c r="L113" s="152"/>
      <c r="M113" s="152"/>
      <c r="N113" s="151"/>
      <c r="O113" s="152"/>
      <c r="P113" s="152"/>
      <c r="Q113" s="152"/>
    </row>
    <row r="114" spans="2:17" x14ac:dyDescent="0.3">
      <c r="B114" s="147"/>
      <c r="C114" s="166"/>
      <c r="D114" s="151"/>
      <c r="E114" s="151"/>
      <c r="F114" s="151"/>
      <c r="G114" s="151"/>
      <c r="H114" s="151"/>
      <c r="I114" s="163"/>
      <c r="J114" s="167"/>
      <c r="K114" s="167"/>
      <c r="L114" s="152"/>
      <c r="M114" s="152"/>
      <c r="N114" s="151"/>
      <c r="O114" s="152"/>
      <c r="P114" s="152"/>
      <c r="Q114" s="152"/>
    </row>
    <row r="115" spans="2:17" x14ac:dyDescent="0.3">
      <c r="B115" s="147"/>
      <c r="C115" s="166"/>
      <c r="D115" s="151"/>
      <c r="E115" s="151"/>
      <c r="F115" s="151"/>
      <c r="G115" s="151"/>
      <c r="H115" s="151"/>
      <c r="I115" s="163"/>
      <c r="J115" s="167"/>
      <c r="K115" s="167"/>
      <c r="L115" s="152"/>
      <c r="M115" s="152"/>
      <c r="N115" s="151"/>
      <c r="O115" s="152"/>
      <c r="P115" s="152"/>
      <c r="Q115" s="152"/>
    </row>
    <row r="116" spans="2:17" x14ac:dyDescent="0.3">
      <c r="B116" s="147"/>
      <c r="C116" s="166"/>
      <c r="D116" s="151"/>
      <c r="E116" s="151"/>
      <c r="F116" s="151"/>
      <c r="G116" s="151"/>
      <c r="H116" s="151"/>
      <c r="I116" s="163"/>
      <c r="J116" s="167"/>
      <c r="K116" s="167"/>
      <c r="L116" s="152"/>
      <c r="M116" s="152"/>
      <c r="N116" s="151"/>
      <c r="O116" s="152"/>
      <c r="P116" s="152"/>
      <c r="Q116" s="152"/>
    </row>
    <row r="117" spans="2:17" x14ac:dyDescent="0.3">
      <c r="B117" s="147"/>
      <c r="C117" s="166"/>
      <c r="D117" s="151"/>
      <c r="E117" s="151"/>
      <c r="F117" s="151"/>
      <c r="G117" s="151"/>
      <c r="H117" s="151"/>
      <c r="I117" s="163"/>
      <c r="J117" s="167"/>
      <c r="K117" s="167"/>
      <c r="L117" s="152"/>
      <c r="M117" s="152"/>
      <c r="N117" s="151"/>
      <c r="O117" s="152"/>
      <c r="P117" s="152"/>
      <c r="Q117" s="152"/>
    </row>
    <row r="118" spans="2:17" x14ac:dyDescent="0.3">
      <c r="B118" s="147"/>
      <c r="C118" s="166"/>
      <c r="D118" s="151"/>
      <c r="E118" s="151"/>
      <c r="F118" s="151"/>
      <c r="G118" s="151"/>
      <c r="H118" s="151"/>
      <c r="I118" s="163"/>
      <c r="J118" s="167"/>
      <c r="K118" s="167"/>
      <c r="L118" s="152"/>
      <c r="M118" s="152"/>
      <c r="N118" s="151"/>
      <c r="O118" s="152"/>
      <c r="P118" s="152"/>
      <c r="Q118" s="152"/>
    </row>
    <row r="119" spans="2:17" x14ac:dyDescent="0.3">
      <c r="B119" s="147"/>
      <c r="C119" s="166"/>
      <c r="D119" s="151"/>
      <c r="E119" s="151"/>
      <c r="F119" s="151"/>
      <c r="G119" s="151"/>
      <c r="H119" s="151"/>
      <c r="I119" s="163"/>
      <c r="J119" s="167"/>
      <c r="K119" s="167"/>
      <c r="L119" s="152"/>
      <c r="M119" s="152"/>
      <c r="N119" s="151"/>
      <c r="O119" s="152"/>
      <c r="P119" s="152"/>
      <c r="Q119" s="152"/>
    </row>
    <row r="120" spans="2:17" x14ac:dyDescent="0.3">
      <c r="B120" s="147"/>
      <c r="C120" s="166"/>
      <c r="D120" s="151"/>
      <c r="E120" s="151"/>
      <c r="F120" s="151"/>
      <c r="G120" s="151"/>
      <c r="H120" s="151"/>
      <c r="I120" s="163"/>
      <c r="J120" s="167"/>
      <c r="K120" s="167"/>
      <c r="L120" s="152"/>
      <c r="M120" s="152"/>
      <c r="N120" s="151"/>
      <c r="O120" s="152"/>
      <c r="P120" s="152"/>
      <c r="Q120" s="152"/>
    </row>
    <row r="121" spans="2:17" x14ac:dyDescent="0.3">
      <c r="B121" s="147"/>
      <c r="C121" s="166"/>
      <c r="D121" s="151"/>
      <c r="E121" s="151"/>
      <c r="F121" s="151"/>
      <c r="G121" s="151"/>
      <c r="H121" s="151"/>
      <c r="I121" s="163"/>
      <c r="J121" s="167"/>
      <c r="K121" s="167"/>
      <c r="L121" s="152"/>
      <c r="M121" s="152"/>
      <c r="N121" s="151"/>
      <c r="O121" s="152"/>
      <c r="P121" s="152"/>
      <c r="Q121" s="152"/>
    </row>
    <row r="122" spans="2:17" x14ac:dyDescent="0.3">
      <c r="B122" s="147"/>
      <c r="C122" s="166"/>
      <c r="D122" s="151"/>
      <c r="E122" s="151"/>
      <c r="F122" s="151"/>
      <c r="G122" s="151"/>
      <c r="H122" s="151"/>
      <c r="I122" s="163"/>
      <c r="J122" s="167"/>
      <c r="K122" s="167"/>
      <c r="L122" s="152"/>
      <c r="M122" s="152"/>
      <c r="N122" s="151"/>
      <c r="O122" s="152"/>
      <c r="P122" s="152"/>
      <c r="Q122" s="152"/>
    </row>
    <row r="123" spans="2:17" x14ac:dyDescent="0.3">
      <c r="B123" s="147"/>
      <c r="C123" s="166"/>
      <c r="D123" s="151"/>
      <c r="E123" s="151"/>
      <c r="F123" s="151"/>
      <c r="G123" s="151"/>
      <c r="H123" s="151"/>
      <c r="I123" s="163"/>
      <c r="J123" s="167"/>
      <c r="K123" s="167"/>
      <c r="L123" s="152"/>
      <c r="M123" s="152"/>
      <c r="N123" s="151"/>
      <c r="O123" s="152"/>
      <c r="P123" s="152"/>
      <c r="Q123" s="152"/>
    </row>
    <row r="124" spans="2:17" x14ac:dyDescent="0.3">
      <c r="B124" s="147"/>
      <c r="C124" s="166"/>
      <c r="D124" s="151"/>
      <c r="E124" s="151"/>
      <c r="F124" s="151"/>
      <c r="G124" s="151"/>
      <c r="H124" s="151"/>
      <c r="I124" s="163"/>
      <c r="J124" s="167"/>
      <c r="K124" s="167"/>
      <c r="L124" s="152"/>
      <c r="M124" s="152"/>
      <c r="N124" s="151"/>
      <c r="O124" s="152"/>
      <c r="P124" s="152"/>
      <c r="Q124" s="152"/>
    </row>
    <row r="125" spans="2:17" x14ac:dyDescent="0.3">
      <c r="B125" s="147"/>
      <c r="C125" s="166"/>
      <c r="D125" s="151"/>
      <c r="E125" s="151"/>
      <c r="F125" s="151"/>
      <c r="G125" s="151"/>
      <c r="H125" s="151"/>
      <c r="I125" s="163"/>
      <c r="J125" s="167"/>
      <c r="K125" s="167"/>
      <c r="L125" s="152"/>
      <c r="M125" s="152"/>
      <c r="N125" s="151"/>
      <c r="O125" s="152"/>
      <c r="P125" s="152"/>
      <c r="Q125" s="152"/>
    </row>
    <row r="126" spans="2:17" x14ac:dyDescent="0.3">
      <c r="B126" s="147"/>
      <c r="C126" s="166"/>
      <c r="D126" s="151"/>
      <c r="E126" s="151"/>
      <c r="F126" s="151"/>
      <c r="G126" s="151"/>
      <c r="H126" s="151"/>
      <c r="I126" s="163"/>
      <c r="J126" s="167"/>
      <c r="K126" s="167"/>
      <c r="L126" s="152"/>
      <c r="M126" s="152"/>
      <c r="N126" s="151"/>
      <c r="O126" s="152"/>
      <c r="P126" s="152"/>
      <c r="Q126" s="152"/>
    </row>
    <row r="127" spans="2:17" x14ac:dyDescent="0.3">
      <c r="B127" s="147"/>
      <c r="C127" s="166"/>
      <c r="D127" s="151"/>
      <c r="E127" s="151"/>
      <c r="F127" s="151"/>
      <c r="G127" s="151"/>
      <c r="H127" s="151"/>
      <c r="I127" s="163"/>
      <c r="J127" s="167"/>
      <c r="K127" s="167"/>
      <c r="L127" s="152"/>
      <c r="M127" s="152"/>
      <c r="N127" s="151"/>
      <c r="O127" s="152"/>
      <c r="P127" s="152"/>
      <c r="Q127" s="152"/>
    </row>
    <row r="128" spans="2:17" x14ac:dyDescent="0.3">
      <c r="B128" s="147"/>
      <c r="C128" s="166"/>
      <c r="D128" s="151"/>
      <c r="E128" s="151"/>
      <c r="F128" s="151"/>
      <c r="G128" s="151"/>
      <c r="H128" s="151"/>
      <c r="I128" s="163"/>
      <c r="J128" s="167"/>
      <c r="K128" s="167"/>
      <c r="L128" s="152"/>
      <c r="M128" s="152"/>
      <c r="N128" s="151"/>
      <c r="O128" s="152"/>
      <c r="P128" s="152"/>
      <c r="Q128" s="152"/>
    </row>
    <row r="129" spans="2:17" x14ac:dyDescent="0.3">
      <c r="B129" s="147"/>
      <c r="C129" s="166"/>
      <c r="D129" s="151"/>
      <c r="E129" s="151"/>
      <c r="F129" s="151"/>
      <c r="G129" s="151"/>
      <c r="H129" s="151"/>
      <c r="I129" s="163"/>
      <c r="J129" s="167"/>
      <c r="K129" s="167"/>
      <c r="L129" s="152"/>
      <c r="M129" s="152"/>
      <c r="N129" s="151"/>
      <c r="O129" s="152"/>
      <c r="P129" s="152"/>
      <c r="Q129" s="152"/>
    </row>
    <row r="130" spans="2:17" x14ac:dyDescent="0.3">
      <c r="B130" s="147"/>
      <c r="C130" s="166"/>
      <c r="D130" s="151"/>
      <c r="E130" s="151"/>
      <c r="F130" s="151"/>
      <c r="G130" s="151"/>
      <c r="H130" s="151"/>
      <c r="I130" s="163"/>
      <c r="J130" s="167"/>
      <c r="K130" s="167"/>
      <c r="L130" s="152"/>
      <c r="M130" s="152"/>
      <c r="N130" s="151"/>
      <c r="O130" s="152"/>
      <c r="P130" s="152"/>
      <c r="Q130" s="152"/>
    </row>
    <row r="131" spans="2:17" x14ac:dyDescent="0.3">
      <c r="B131" s="147"/>
      <c r="C131" s="166"/>
      <c r="D131" s="151"/>
      <c r="E131" s="151"/>
      <c r="F131" s="151"/>
      <c r="G131" s="151"/>
      <c r="H131" s="151"/>
      <c r="I131" s="163"/>
      <c r="J131" s="167"/>
      <c r="K131" s="167"/>
      <c r="L131" s="152"/>
      <c r="M131" s="152"/>
      <c r="N131" s="151"/>
      <c r="O131" s="152"/>
      <c r="P131" s="152"/>
      <c r="Q131" s="152"/>
    </row>
    <row r="132" spans="2:17" x14ac:dyDescent="0.3">
      <c r="B132" s="147"/>
      <c r="C132" s="166"/>
      <c r="D132" s="151"/>
      <c r="E132" s="151"/>
      <c r="F132" s="151"/>
      <c r="G132" s="151"/>
      <c r="H132" s="151"/>
      <c r="I132" s="163"/>
      <c r="J132" s="167"/>
      <c r="K132" s="167"/>
      <c r="L132" s="152"/>
      <c r="M132" s="152"/>
      <c r="N132" s="151"/>
      <c r="O132" s="152"/>
      <c r="P132" s="152"/>
      <c r="Q132" s="152"/>
    </row>
    <row r="133" spans="2:17" x14ac:dyDescent="0.3">
      <c r="B133" s="147"/>
      <c r="C133" s="166"/>
      <c r="D133" s="151"/>
      <c r="E133" s="151"/>
      <c r="F133" s="151"/>
      <c r="G133" s="151"/>
      <c r="H133" s="151"/>
      <c r="I133" s="163"/>
      <c r="J133" s="167"/>
      <c r="K133" s="167"/>
      <c r="L133" s="152"/>
      <c r="M133" s="152"/>
      <c r="N133" s="151"/>
      <c r="O133" s="152"/>
      <c r="P133" s="152"/>
      <c r="Q133" s="152"/>
    </row>
    <row r="134" spans="2:17" x14ac:dyDescent="0.3">
      <c r="B134" s="147"/>
      <c r="C134" s="166"/>
      <c r="D134" s="151"/>
      <c r="E134" s="151"/>
      <c r="F134" s="151"/>
      <c r="G134" s="151"/>
      <c r="H134" s="151"/>
      <c r="I134" s="163"/>
      <c r="J134" s="167"/>
      <c r="K134" s="167"/>
      <c r="L134" s="152"/>
      <c r="M134" s="152"/>
      <c r="N134" s="151"/>
      <c r="O134" s="152"/>
      <c r="P134" s="152"/>
      <c r="Q134" s="152"/>
    </row>
    <row r="135" spans="2:17" x14ac:dyDescent="0.3">
      <c r="B135" s="147"/>
      <c r="C135" s="166"/>
      <c r="D135" s="151"/>
      <c r="E135" s="151"/>
      <c r="F135" s="151"/>
      <c r="G135" s="151"/>
      <c r="H135" s="151"/>
      <c r="I135" s="163"/>
      <c r="J135" s="167"/>
      <c r="K135" s="167"/>
      <c r="L135" s="152"/>
      <c r="M135" s="152"/>
      <c r="N135" s="151"/>
      <c r="O135" s="152"/>
      <c r="P135" s="152"/>
      <c r="Q135" s="152"/>
    </row>
    <row r="136" spans="2:17" x14ac:dyDescent="0.3">
      <c r="B136" s="147"/>
      <c r="C136" s="166"/>
      <c r="D136" s="151"/>
      <c r="E136" s="151"/>
      <c r="F136" s="151"/>
      <c r="G136" s="151"/>
      <c r="H136" s="151"/>
      <c r="I136" s="163"/>
      <c r="J136" s="167"/>
      <c r="K136" s="167"/>
      <c r="L136" s="152"/>
      <c r="M136" s="152"/>
      <c r="N136" s="151"/>
      <c r="O136" s="152"/>
      <c r="P136" s="152"/>
      <c r="Q136" s="152"/>
    </row>
    <row r="137" spans="2:17" x14ac:dyDescent="0.3">
      <c r="B137" s="147"/>
      <c r="C137" s="166"/>
      <c r="D137" s="151"/>
      <c r="E137" s="151"/>
      <c r="F137" s="151"/>
      <c r="G137" s="151"/>
      <c r="H137" s="151"/>
      <c r="I137" s="163"/>
      <c r="J137" s="167"/>
      <c r="K137" s="167"/>
      <c r="L137" s="152"/>
      <c r="M137" s="152"/>
      <c r="N137" s="151"/>
      <c r="O137" s="152"/>
      <c r="P137" s="152"/>
      <c r="Q137" s="152"/>
    </row>
    <row r="138" spans="2:17" x14ac:dyDescent="0.3">
      <c r="B138" s="147"/>
      <c r="C138" s="166"/>
      <c r="D138" s="151"/>
      <c r="E138" s="151"/>
      <c r="F138" s="151"/>
      <c r="G138" s="151"/>
      <c r="H138" s="151"/>
      <c r="I138" s="163"/>
      <c r="J138" s="167"/>
      <c r="K138" s="167"/>
      <c r="L138" s="152"/>
      <c r="M138" s="152"/>
      <c r="N138" s="151"/>
      <c r="O138" s="152"/>
      <c r="P138" s="152"/>
      <c r="Q138" s="152"/>
    </row>
    <row r="139" spans="2:17" x14ac:dyDescent="0.3">
      <c r="B139" s="147"/>
      <c r="C139" s="166"/>
      <c r="D139" s="151"/>
      <c r="E139" s="151"/>
      <c r="F139" s="151"/>
      <c r="G139" s="151"/>
      <c r="H139" s="151"/>
      <c r="I139" s="163"/>
      <c r="J139" s="167"/>
      <c r="K139" s="167"/>
      <c r="L139" s="152"/>
      <c r="M139" s="152"/>
      <c r="N139" s="151"/>
      <c r="O139" s="152"/>
      <c r="P139" s="152"/>
      <c r="Q139" s="152"/>
    </row>
    <row r="140" spans="2:17" x14ac:dyDescent="0.3">
      <c r="B140" s="147"/>
      <c r="C140" s="166"/>
      <c r="D140" s="151"/>
      <c r="E140" s="151"/>
      <c r="F140" s="151"/>
      <c r="G140" s="151"/>
      <c r="H140" s="151"/>
      <c r="I140" s="163"/>
      <c r="J140" s="167"/>
      <c r="K140" s="167"/>
      <c r="L140" s="152"/>
      <c r="M140" s="152"/>
      <c r="N140" s="151"/>
      <c r="O140" s="152"/>
      <c r="P140" s="152"/>
      <c r="Q140" s="152"/>
    </row>
    <row r="141" spans="2:17" x14ac:dyDescent="0.3">
      <c r="B141" s="147"/>
      <c r="C141" s="166"/>
      <c r="D141" s="151"/>
      <c r="E141" s="151"/>
      <c r="F141" s="151"/>
      <c r="G141" s="151"/>
      <c r="H141" s="151"/>
      <c r="I141" s="163"/>
      <c r="J141" s="167"/>
      <c r="K141" s="167"/>
      <c r="L141" s="152"/>
      <c r="M141" s="152"/>
      <c r="N141" s="151"/>
      <c r="O141" s="152"/>
      <c r="P141" s="152"/>
      <c r="Q141" s="152"/>
    </row>
    <row r="142" spans="2:17" x14ac:dyDescent="0.3">
      <c r="B142" s="147"/>
      <c r="C142" s="166"/>
      <c r="D142" s="151"/>
      <c r="E142" s="151"/>
      <c r="F142" s="151"/>
      <c r="G142" s="151"/>
      <c r="H142" s="151"/>
      <c r="I142" s="163"/>
      <c r="J142" s="167"/>
      <c r="K142" s="167"/>
      <c r="L142" s="152"/>
      <c r="M142" s="152"/>
      <c r="N142" s="151"/>
      <c r="O142" s="152"/>
      <c r="P142" s="152"/>
      <c r="Q142" s="152"/>
    </row>
    <row r="143" spans="2:17" x14ac:dyDescent="0.3">
      <c r="B143" s="147"/>
      <c r="C143" s="166"/>
      <c r="D143" s="151"/>
      <c r="E143" s="151"/>
      <c r="F143" s="151"/>
      <c r="G143" s="151"/>
      <c r="H143" s="151"/>
      <c r="I143" s="163"/>
      <c r="J143" s="167"/>
      <c r="K143" s="167"/>
      <c r="L143" s="152"/>
      <c r="M143" s="152"/>
      <c r="N143" s="151"/>
      <c r="O143" s="152"/>
      <c r="P143" s="152"/>
      <c r="Q143" s="152"/>
    </row>
    <row r="144" spans="2:17" x14ac:dyDescent="0.3">
      <c r="B144" s="147"/>
      <c r="C144" s="166"/>
      <c r="D144" s="151"/>
      <c r="E144" s="151"/>
      <c r="F144" s="151"/>
      <c r="G144" s="151"/>
      <c r="H144" s="151"/>
      <c r="I144" s="163"/>
      <c r="J144" s="167"/>
      <c r="K144" s="167"/>
      <c r="L144" s="152"/>
      <c r="M144" s="152"/>
      <c r="N144" s="151"/>
      <c r="O144" s="152"/>
      <c r="P144" s="152"/>
      <c r="Q144" s="152"/>
    </row>
    <row r="145" spans="2:17" x14ac:dyDescent="0.3">
      <c r="B145" s="147"/>
      <c r="C145" s="166"/>
      <c r="D145" s="151"/>
      <c r="E145" s="151"/>
      <c r="F145" s="151"/>
      <c r="G145" s="151"/>
      <c r="H145" s="151"/>
      <c r="I145" s="163"/>
      <c r="J145" s="167"/>
      <c r="K145" s="167"/>
      <c r="L145" s="152"/>
      <c r="M145" s="152"/>
      <c r="N145" s="151"/>
      <c r="O145" s="152"/>
      <c r="P145" s="152"/>
      <c r="Q145" s="152"/>
    </row>
    <row r="146" spans="2:17" x14ac:dyDescent="0.3">
      <c r="B146" s="147"/>
      <c r="C146" s="166"/>
      <c r="D146" s="151"/>
      <c r="E146" s="151"/>
      <c r="F146" s="151"/>
      <c r="G146" s="151"/>
      <c r="H146" s="151"/>
      <c r="I146" s="163"/>
      <c r="J146" s="167"/>
      <c r="K146" s="167"/>
      <c r="L146" s="152"/>
      <c r="M146" s="152"/>
      <c r="N146" s="151"/>
      <c r="O146" s="152"/>
      <c r="P146" s="152"/>
      <c r="Q146" s="152"/>
    </row>
    <row r="147" spans="2:17" x14ac:dyDescent="0.3">
      <c r="B147" s="147"/>
      <c r="C147" s="166"/>
      <c r="D147" s="151"/>
      <c r="E147" s="151"/>
      <c r="F147" s="151"/>
      <c r="G147" s="151"/>
      <c r="H147" s="151"/>
      <c r="I147" s="163"/>
      <c r="J147" s="167"/>
      <c r="K147" s="167"/>
      <c r="L147" s="152"/>
      <c r="M147" s="152"/>
      <c r="N147" s="151"/>
      <c r="O147" s="152"/>
      <c r="P147" s="152"/>
      <c r="Q147" s="152"/>
    </row>
    <row r="148" spans="2:17" x14ac:dyDescent="0.3">
      <c r="B148" s="147"/>
      <c r="C148" s="166"/>
      <c r="D148" s="151"/>
      <c r="E148" s="151"/>
      <c r="F148" s="151"/>
      <c r="G148" s="151"/>
      <c r="H148" s="151"/>
      <c r="I148" s="163"/>
      <c r="J148" s="167"/>
      <c r="K148" s="167"/>
      <c r="L148" s="152"/>
      <c r="M148" s="152"/>
      <c r="N148" s="151"/>
      <c r="O148" s="152"/>
      <c r="P148" s="152"/>
      <c r="Q148" s="152"/>
    </row>
    <row r="149" spans="2:17" x14ac:dyDescent="0.3">
      <c r="B149" s="147"/>
      <c r="C149" s="166"/>
      <c r="D149" s="151"/>
      <c r="E149" s="151"/>
      <c r="F149" s="151"/>
      <c r="G149" s="151"/>
      <c r="H149" s="151"/>
      <c r="I149" s="163"/>
      <c r="J149" s="167"/>
      <c r="K149" s="167"/>
      <c r="L149" s="152"/>
      <c r="M149" s="152"/>
      <c r="N149" s="151"/>
      <c r="O149" s="152"/>
      <c r="P149" s="152"/>
      <c r="Q149" s="152"/>
    </row>
    <row r="150" spans="2:17" x14ac:dyDescent="0.3">
      <c r="B150" s="147"/>
      <c r="C150" s="166"/>
      <c r="D150" s="151"/>
      <c r="E150" s="151"/>
      <c r="F150" s="151"/>
      <c r="G150" s="151"/>
      <c r="H150" s="151"/>
      <c r="I150" s="163"/>
      <c r="J150" s="167"/>
      <c r="K150" s="167"/>
      <c r="L150" s="152"/>
      <c r="M150" s="152"/>
      <c r="N150" s="151"/>
      <c r="O150" s="152"/>
      <c r="P150" s="152"/>
      <c r="Q150" s="152"/>
    </row>
    <row r="151" spans="2:17" x14ac:dyDescent="0.3">
      <c r="B151" s="147"/>
      <c r="C151" s="166"/>
      <c r="D151" s="151"/>
      <c r="E151" s="151"/>
      <c r="F151" s="151"/>
      <c r="G151" s="151"/>
      <c r="H151" s="151"/>
      <c r="I151" s="163"/>
      <c r="J151" s="167"/>
      <c r="K151" s="167"/>
      <c r="L151" s="152"/>
      <c r="M151" s="152"/>
      <c r="N151" s="151"/>
      <c r="O151" s="152"/>
      <c r="P151" s="152"/>
      <c r="Q151" s="152"/>
    </row>
    <row r="152" spans="2:17" x14ac:dyDescent="0.3">
      <c r="B152" s="147"/>
      <c r="C152" s="166"/>
      <c r="D152" s="151"/>
      <c r="E152" s="151"/>
      <c r="F152" s="151"/>
      <c r="G152" s="151"/>
      <c r="H152" s="151"/>
      <c r="I152" s="163"/>
      <c r="J152" s="167"/>
      <c r="K152" s="167"/>
      <c r="L152" s="152"/>
      <c r="M152" s="152"/>
      <c r="N152" s="151"/>
      <c r="O152" s="152"/>
      <c r="P152" s="152"/>
      <c r="Q152" s="152"/>
    </row>
    <row r="153" spans="2:17" x14ac:dyDescent="0.3">
      <c r="B153" s="147"/>
      <c r="C153" s="166"/>
      <c r="D153" s="151"/>
      <c r="E153" s="151"/>
      <c r="F153" s="151"/>
      <c r="G153" s="151"/>
      <c r="H153" s="151"/>
      <c r="I153" s="163"/>
      <c r="J153" s="167"/>
      <c r="K153" s="167"/>
      <c r="L153" s="152"/>
      <c r="M153" s="152"/>
      <c r="N153" s="151"/>
      <c r="O153" s="152"/>
      <c r="P153" s="152"/>
      <c r="Q153" s="152"/>
    </row>
    <row r="154" spans="2:17" x14ac:dyDescent="0.3">
      <c r="B154" s="147"/>
      <c r="C154" s="166"/>
      <c r="D154" s="151"/>
      <c r="E154" s="151"/>
      <c r="F154" s="151"/>
      <c r="G154" s="151"/>
      <c r="H154" s="151"/>
      <c r="I154" s="163"/>
      <c r="J154" s="167"/>
      <c r="K154" s="167"/>
      <c r="L154" s="152"/>
      <c r="M154" s="152"/>
      <c r="N154" s="151"/>
      <c r="O154" s="152"/>
      <c r="P154" s="152"/>
      <c r="Q154" s="152"/>
    </row>
    <row r="155" spans="2:17" x14ac:dyDescent="0.3">
      <c r="B155" s="147"/>
      <c r="C155" s="166"/>
      <c r="D155" s="151"/>
      <c r="E155" s="151"/>
      <c r="F155" s="151"/>
      <c r="G155" s="151"/>
      <c r="H155" s="151"/>
      <c r="I155" s="163"/>
      <c r="J155" s="167"/>
      <c r="K155" s="167"/>
      <c r="L155" s="152"/>
      <c r="M155" s="152"/>
      <c r="N155" s="151"/>
      <c r="O155" s="152"/>
      <c r="P155" s="152"/>
      <c r="Q155" s="152"/>
    </row>
    <row r="156" spans="2:17" x14ac:dyDescent="0.3">
      <c r="B156" s="147"/>
      <c r="C156" s="166"/>
      <c r="D156" s="151"/>
      <c r="E156" s="151"/>
      <c r="F156" s="151"/>
      <c r="G156" s="151"/>
      <c r="H156" s="151"/>
      <c r="I156" s="163"/>
      <c r="J156" s="167"/>
      <c r="K156" s="167"/>
      <c r="L156" s="152"/>
      <c r="M156" s="152"/>
      <c r="N156" s="151"/>
      <c r="O156" s="152"/>
      <c r="P156" s="152"/>
      <c r="Q156" s="152"/>
    </row>
    <row r="157" spans="2:17" x14ac:dyDescent="0.3">
      <c r="B157" s="147"/>
      <c r="C157" s="166"/>
      <c r="D157" s="151"/>
      <c r="E157" s="151"/>
      <c r="F157" s="151"/>
      <c r="G157" s="151"/>
      <c r="H157" s="151"/>
      <c r="I157" s="163"/>
      <c r="J157" s="167"/>
      <c r="K157" s="167"/>
      <c r="L157" s="152"/>
      <c r="M157" s="152"/>
      <c r="N157" s="151"/>
      <c r="O157" s="152"/>
      <c r="P157" s="152"/>
      <c r="Q157" s="152"/>
    </row>
    <row r="158" spans="2:17" x14ac:dyDescent="0.3">
      <c r="B158" s="147"/>
      <c r="C158" s="166"/>
      <c r="D158" s="151"/>
      <c r="E158" s="151"/>
      <c r="F158" s="151"/>
      <c r="G158" s="151"/>
      <c r="H158" s="151"/>
      <c r="I158" s="163"/>
      <c r="J158" s="167"/>
      <c r="K158" s="167"/>
      <c r="L158" s="152"/>
      <c r="M158" s="152"/>
      <c r="N158" s="151"/>
      <c r="O158" s="152"/>
      <c r="P158" s="152"/>
      <c r="Q158" s="152"/>
    </row>
    <row r="159" spans="2:17" x14ac:dyDescent="0.3">
      <c r="B159" s="147"/>
      <c r="C159" s="166"/>
      <c r="D159" s="151"/>
      <c r="E159" s="151"/>
      <c r="F159" s="151"/>
      <c r="G159" s="151"/>
      <c r="H159" s="151"/>
      <c r="I159" s="163"/>
      <c r="J159" s="167"/>
      <c r="K159" s="167"/>
      <c r="L159" s="152"/>
      <c r="M159" s="152"/>
      <c r="N159" s="151"/>
      <c r="O159" s="152"/>
      <c r="P159" s="152"/>
      <c r="Q159" s="152"/>
    </row>
    <row r="160" spans="2:17" x14ac:dyDescent="0.3">
      <c r="B160" s="147"/>
      <c r="C160" s="166"/>
      <c r="D160" s="151"/>
      <c r="E160" s="151"/>
      <c r="F160" s="151"/>
      <c r="G160" s="151"/>
      <c r="H160" s="151"/>
      <c r="I160" s="163"/>
      <c r="J160" s="167"/>
      <c r="K160" s="167"/>
      <c r="L160" s="152"/>
      <c r="M160" s="152"/>
      <c r="N160" s="151"/>
      <c r="O160" s="152"/>
      <c r="P160" s="152"/>
      <c r="Q160" s="152"/>
    </row>
    <row r="161" spans="2:17" x14ac:dyDescent="0.3">
      <c r="B161" s="147"/>
      <c r="C161" s="166"/>
      <c r="D161" s="151"/>
      <c r="E161" s="151"/>
      <c r="F161" s="151"/>
      <c r="G161" s="151"/>
      <c r="H161" s="151"/>
      <c r="I161" s="163"/>
      <c r="J161" s="167"/>
      <c r="K161" s="167"/>
      <c r="L161" s="152"/>
      <c r="M161" s="152"/>
      <c r="N161" s="151"/>
      <c r="O161" s="152"/>
      <c r="P161" s="152"/>
      <c r="Q161" s="152"/>
    </row>
    <row r="162" spans="2:17" x14ac:dyDescent="0.3">
      <c r="B162" s="147"/>
      <c r="C162" s="166"/>
      <c r="D162" s="151"/>
      <c r="E162" s="151"/>
      <c r="F162" s="151"/>
      <c r="G162" s="151"/>
      <c r="H162" s="151"/>
      <c r="I162" s="163"/>
      <c r="J162" s="167"/>
      <c r="K162" s="167"/>
      <c r="L162" s="152"/>
      <c r="M162" s="152"/>
      <c r="N162" s="151"/>
      <c r="O162" s="152"/>
      <c r="P162" s="152"/>
      <c r="Q162" s="152"/>
    </row>
    <row r="163" spans="2:17" x14ac:dyDescent="0.3">
      <c r="B163" s="147"/>
      <c r="C163" s="166"/>
      <c r="D163" s="151"/>
      <c r="E163" s="151"/>
      <c r="F163" s="151"/>
      <c r="G163" s="151"/>
      <c r="H163" s="151"/>
      <c r="I163" s="163"/>
      <c r="J163" s="167"/>
      <c r="K163" s="167"/>
      <c r="L163" s="152"/>
      <c r="M163" s="152"/>
      <c r="N163" s="151"/>
      <c r="O163" s="152"/>
      <c r="P163" s="152"/>
      <c r="Q163" s="152"/>
    </row>
    <row r="164" spans="2:17" x14ac:dyDescent="0.3">
      <c r="B164" s="147"/>
      <c r="C164" s="166"/>
      <c r="D164" s="151"/>
      <c r="E164" s="151"/>
      <c r="F164" s="151"/>
      <c r="G164" s="151"/>
      <c r="H164" s="151"/>
      <c r="I164" s="163"/>
      <c r="J164" s="167"/>
      <c r="K164" s="167"/>
      <c r="L164" s="152"/>
      <c r="M164" s="152"/>
      <c r="N164" s="151"/>
      <c r="O164" s="152"/>
      <c r="P164" s="152"/>
      <c r="Q164" s="152"/>
    </row>
    <row r="165" spans="2:17" x14ac:dyDescent="0.3">
      <c r="B165" s="147"/>
      <c r="C165" s="166"/>
      <c r="D165" s="151"/>
      <c r="E165" s="151"/>
      <c r="F165" s="151"/>
      <c r="G165" s="151"/>
      <c r="H165" s="151"/>
      <c r="I165" s="163"/>
      <c r="J165" s="167"/>
      <c r="K165" s="167"/>
      <c r="L165" s="152"/>
      <c r="M165" s="152"/>
      <c r="N165" s="151"/>
      <c r="O165" s="152"/>
      <c r="P165" s="152"/>
      <c r="Q165" s="152"/>
    </row>
    <row r="166" spans="2:17" x14ac:dyDescent="0.3">
      <c r="B166" s="147"/>
      <c r="C166" s="166"/>
      <c r="D166" s="151"/>
      <c r="E166" s="151"/>
      <c r="F166" s="151"/>
      <c r="G166" s="151"/>
      <c r="H166" s="151"/>
      <c r="I166" s="163"/>
      <c r="J166" s="167"/>
      <c r="K166" s="167"/>
      <c r="L166" s="152"/>
      <c r="M166" s="152"/>
      <c r="N166" s="151"/>
      <c r="O166" s="152"/>
      <c r="P166" s="152"/>
      <c r="Q166" s="152"/>
    </row>
    <row r="167" spans="2:17" x14ac:dyDescent="0.3">
      <c r="B167" s="147"/>
      <c r="C167" s="166"/>
      <c r="D167" s="151"/>
      <c r="E167" s="151"/>
      <c r="F167" s="151"/>
      <c r="G167" s="151"/>
      <c r="H167" s="151"/>
      <c r="I167" s="163"/>
      <c r="J167" s="167"/>
      <c r="K167" s="167"/>
      <c r="L167" s="152"/>
      <c r="M167" s="152"/>
      <c r="N167" s="151"/>
      <c r="O167" s="152"/>
      <c r="P167" s="152"/>
      <c r="Q167" s="152"/>
    </row>
    <row r="168" spans="2:17" x14ac:dyDescent="0.3">
      <c r="B168" s="147"/>
      <c r="C168" s="166"/>
      <c r="D168" s="151"/>
      <c r="E168" s="151"/>
      <c r="F168" s="151"/>
      <c r="G168" s="151"/>
      <c r="H168" s="151"/>
      <c r="I168" s="163"/>
      <c r="J168" s="167"/>
      <c r="K168" s="167"/>
      <c r="L168" s="152"/>
      <c r="M168" s="152"/>
      <c r="N168" s="151"/>
      <c r="O168" s="152"/>
      <c r="P168" s="152"/>
      <c r="Q168" s="152"/>
    </row>
    <row r="169" spans="2:17" x14ac:dyDescent="0.3">
      <c r="B169" s="147"/>
      <c r="C169" s="166"/>
      <c r="D169" s="151"/>
      <c r="E169" s="151"/>
      <c r="F169" s="151"/>
      <c r="G169" s="151"/>
      <c r="H169" s="151"/>
      <c r="I169" s="163"/>
      <c r="J169" s="167"/>
      <c r="K169" s="167"/>
      <c r="L169" s="152"/>
      <c r="M169" s="152"/>
      <c r="N169" s="151"/>
      <c r="O169" s="152"/>
      <c r="P169" s="152"/>
      <c r="Q169" s="152"/>
    </row>
    <row r="170" spans="2:17" x14ac:dyDescent="0.3">
      <c r="B170" s="147"/>
      <c r="C170" s="166"/>
      <c r="D170" s="151"/>
      <c r="E170" s="151"/>
      <c r="F170" s="151"/>
      <c r="G170" s="151"/>
      <c r="H170" s="151"/>
      <c r="I170" s="163"/>
      <c r="J170" s="167"/>
      <c r="K170" s="167"/>
      <c r="L170" s="152"/>
      <c r="M170" s="152"/>
      <c r="N170" s="151"/>
      <c r="O170" s="152"/>
      <c r="P170" s="152"/>
      <c r="Q170" s="152"/>
    </row>
    <row r="171" spans="2:17" x14ac:dyDescent="0.3">
      <c r="B171" s="147"/>
      <c r="C171" s="166"/>
      <c r="D171" s="151"/>
      <c r="E171" s="151"/>
      <c r="F171" s="151"/>
      <c r="G171" s="151"/>
      <c r="H171" s="151"/>
      <c r="I171" s="163"/>
      <c r="J171" s="167"/>
      <c r="K171" s="167"/>
      <c r="L171" s="152"/>
      <c r="M171" s="152"/>
      <c r="N171" s="151"/>
      <c r="O171" s="152"/>
      <c r="P171" s="152"/>
      <c r="Q171" s="152"/>
    </row>
    <row r="172" spans="2:17" x14ac:dyDescent="0.3">
      <c r="B172" s="147"/>
      <c r="C172" s="166"/>
      <c r="D172" s="151"/>
      <c r="E172" s="151"/>
      <c r="F172" s="151"/>
      <c r="G172" s="151"/>
      <c r="H172" s="151"/>
      <c r="I172" s="163"/>
      <c r="J172" s="167"/>
      <c r="K172" s="167"/>
      <c r="L172" s="152"/>
      <c r="M172" s="152"/>
      <c r="N172" s="151"/>
      <c r="O172" s="152"/>
      <c r="P172" s="152"/>
      <c r="Q172" s="152"/>
    </row>
    <row r="173" spans="2:17" x14ac:dyDescent="0.3">
      <c r="B173" s="147"/>
      <c r="C173" s="166"/>
      <c r="D173" s="151"/>
      <c r="E173" s="151"/>
      <c r="F173" s="151"/>
      <c r="G173" s="151"/>
      <c r="H173" s="151"/>
      <c r="I173" s="163"/>
      <c r="J173" s="167"/>
      <c r="K173" s="167"/>
      <c r="L173" s="152"/>
      <c r="M173" s="152"/>
      <c r="N173" s="151"/>
      <c r="O173" s="152"/>
      <c r="P173" s="152"/>
      <c r="Q173" s="152"/>
    </row>
    <row r="174" spans="2:17" x14ac:dyDescent="0.3">
      <c r="B174" s="147"/>
      <c r="C174" s="166"/>
      <c r="D174" s="151"/>
      <c r="E174" s="151"/>
      <c r="F174" s="151"/>
      <c r="G174" s="151"/>
      <c r="H174" s="151"/>
      <c r="I174" s="163"/>
      <c r="J174" s="167"/>
      <c r="K174" s="167"/>
      <c r="L174" s="152"/>
      <c r="M174" s="152"/>
      <c r="N174" s="151"/>
      <c r="O174" s="152"/>
      <c r="P174" s="152"/>
      <c r="Q174" s="152"/>
    </row>
    <row r="175" spans="2:17" x14ac:dyDescent="0.3">
      <c r="B175" s="147"/>
      <c r="C175" s="166"/>
      <c r="D175" s="151"/>
      <c r="E175" s="151"/>
      <c r="F175" s="151"/>
      <c r="G175" s="151"/>
      <c r="H175" s="151"/>
      <c r="I175" s="163"/>
      <c r="J175" s="167"/>
      <c r="K175" s="167"/>
      <c r="L175" s="152"/>
      <c r="M175" s="152"/>
      <c r="N175" s="151"/>
      <c r="O175" s="152"/>
      <c r="P175" s="152"/>
      <c r="Q175" s="152"/>
    </row>
    <row r="176" spans="2:17" x14ac:dyDescent="0.3">
      <c r="B176" s="147"/>
      <c r="C176" s="166"/>
      <c r="D176" s="151"/>
      <c r="E176" s="151"/>
      <c r="F176" s="151"/>
      <c r="G176" s="151"/>
      <c r="H176" s="151"/>
      <c r="I176" s="163"/>
      <c r="J176" s="167"/>
      <c r="K176" s="167"/>
      <c r="L176" s="152"/>
      <c r="M176" s="152"/>
      <c r="N176" s="151"/>
      <c r="O176" s="152"/>
      <c r="P176" s="152"/>
      <c r="Q176" s="152"/>
    </row>
    <row r="177" spans="2:17" x14ac:dyDescent="0.3">
      <c r="B177" s="147"/>
      <c r="C177" s="166"/>
      <c r="D177" s="151"/>
      <c r="E177" s="151"/>
      <c r="F177" s="151"/>
      <c r="G177" s="151"/>
      <c r="H177" s="151"/>
      <c r="I177" s="163"/>
      <c r="J177" s="167"/>
      <c r="K177" s="167"/>
      <c r="L177" s="152"/>
      <c r="M177" s="152"/>
      <c r="N177" s="151"/>
      <c r="O177" s="152"/>
      <c r="P177" s="152"/>
      <c r="Q177" s="152"/>
    </row>
    <row r="178" spans="2:17" x14ac:dyDescent="0.3">
      <c r="B178" s="147"/>
      <c r="C178" s="166"/>
      <c r="D178" s="151"/>
      <c r="E178" s="151"/>
      <c r="F178" s="151"/>
      <c r="G178" s="151"/>
      <c r="H178" s="151"/>
      <c r="I178" s="163"/>
      <c r="J178" s="167"/>
      <c r="K178" s="167"/>
      <c r="L178" s="152"/>
      <c r="M178" s="152"/>
      <c r="N178" s="151"/>
      <c r="O178" s="152"/>
      <c r="P178" s="152"/>
      <c r="Q178" s="152"/>
    </row>
    <row r="179" spans="2:17" x14ac:dyDescent="0.3">
      <c r="B179" s="147"/>
      <c r="C179" s="166"/>
      <c r="D179" s="151"/>
      <c r="E179" s="151"/>
      <c r="F179" s="151"/>
      <c r="G179" s="151"/>
      <c r="H179" s="151"/>
      <c r="I179" s="163"/>
      <c r="J179" s="167"/>
      <c r="K179" s="167"/>
      <c r="L179" s="152"/>
      <c r="M179" s="152"/>
      <c r="N179" s="151"/>
      <c r="O179" s="152"/>
      <c r="P179" s="152"/>
      <c r="Q179" s="152"/>
    </row>
    <row r="180" spans="2:17" x14ac:dyDescent="0.3">
      <c r="B180" s="147"/>
      <c r="C180" s="166"/>
      <c r="D180" s="151"/>
      <c r="E180" s="151"/>
      <c r="F180" s="151"/>
      <c r="G180" s="151"/>
      <c r="H180" s="151"/>
      <c r="I180" s="163"/>
      <c r="J180" s="167"/>
      <c r="K180" s="167"/>
      <c r="L180" s="152"/>
      <c r="M180" s="152"/>
      <c r="N180" s="151"/>
      <c r="O180" s="152"/>
      <c r="P180" s="152"/>
      <c r="Q180" s="152"/>
    </row>
    <row r="181" spans="2:17" x14ac:dyDescent="0.3">
      <c r="B181" s="147"/>
      <c r="C181" s="166"/>
      <c r="D181" s="151"/>
      <c r="E181" s="151"/>
      <c r="F181" s="151"/>
      <c r="G181" s="151"/>
      <c r="H181" s="151"/>
      <c r="I181" s="163"/>
      <c r="J181" s="167"/>
      <c r="K181" s="167"/>
      <c r="L181" s="152"/>
      <c r="M181" s="152"/>
      <c r="N181" s="151"/>
      <c r="O181" s="152"/>
      <c r="P181" s="152"/>
      <c r="Q181" s="152"/>
    </row>
    <row r="182" spans="2:17" x14ac:dyDescent="0.3">
      <c r="B182" s="147"/>
      <c r="C182" s="166"/>
      <c r="D182" s="151"/>
      <c r="E182" s="151"/>
      <c r="F182" s="151"/>
      <c r="G182" s="151"/>
      <c r="H182" s="151"/>
      <c r="I182" s="163"/>
      <c r="J182" s="167"/>
      <c r="K182" s="167"/>
      <c r="L182" s="152"/>
      <c r="M182" s="152"/>
      <c r="N182" s="151"/>
      <c r="O182" s="152"/>
      <c r="P182" s="152"/>
      <c r="Q182" s="152"/>
    </row>
    <row r="183" spans="2:17" x14ac:dyDescent="0.3">
      <c r="B183" s="147"/>
      <c r="C183" s="166"/>
      <c r="D183" s="151"/>
      <c r="E183" s="151"/>
      <c r="F183" s="151"/>
      <c r="G183" s="151"/>
      <c r="H183" s="151"/>
      <c r="I183" s="163"/>
      <c r="J183" s="167"/>
      <c r="K183" s="167"/>
      <c r="L183" s="152"/>
      <c r="M183" s="152"/>
      <c r="N183" s="151"/>
      <c r="O183" s="152"/>
      <c r="P183" s="152"/>
      <c r="Q183" s="152"/>
    </row>
    <row r="184" spans="2:17" x14ac:dyDescent="0.3">
      <c r="B184" s="147"/>
      <c r="C184" s="166"/>
      <c r="D184" s="151"/>
      <c r="E184" s="151"/>
      <c r="F184" s="151"/>
      <c r="G184" s="151"/>
      <c r="H184" s="151"/>
      <c r="I184" s="163"/>
      <c r="J184" s="167"/>
      <c r="K184" s="167"/>
      <c r="L184" s="152"/>
      <c r="M184" s="152"/>
      <c r="N184" s="151"/>
      <c r="O184" s="152"/>
      <c r="P184" s="152"/>
      <c r="Q184" s="152"/>
    </row>
    <row r="185" spans="2:17" x14ac:dyDescent="0.3">
      <c r="B185" s="147"/>
      <c r="C185" s="166"/>
      <c r="D185" s="151"/>
      <c r="E185" s="151"/>
      <c r="F185" s="151"/>
      <c r="G185" s="151"/>
      <c r="H185" s="151"/>
      <c r="I185" s="163"/>
      <c r="J185" s="167"/>
      <c r="K185" s="167"/>
      <c r="L185" s="152"/>
      <c r="M185" s="152"/>
      <c r="N185" s="151"/>
      <c r="O185" s="152"/>
      <c r="P185" s="152"/>
      <c r="Q185" s="152"/>
    </row>
    <row r="186" spans="2:17" x14ac:dyDescent="0.3">
      <c r="B186" s="147"/>
      <c r="C186" s="166"/>
      <c r="D186" s="151"/>
      <c r="E186" s="151"/>
      <c r="F186" s="151"/>
      <c r="G186" s="151"/>
      <c r="H186" s="151"/>
      <c r="I186" s="163"/>
      <c r="J186" s="167"/>
      <c r="K186" s="167"/>
      <c r="L186" s="152"/>
      <c r="M186" s="152"/>
      <c r="N186" s="151"/>
      <c r="O186" s="152"/>
      <c r="P186" s="152"/>
      <c r="Q186" s="152"/>
    </row>
    <row r="187" spans="2:17" x14ac:dyDescent="0.3">
      <c r="B187" s="147"/>
      <c r="C187" s="166"/>
      <c r="D187" s="151"/>
      <c r="E187" s="151"/>
      <c r="F187" s="151"/>
      <c r="G187" s="151"/>
      <c r="H187" s="151"/>
      <c r="I187" s="163"/>
      <c r="J187" s="167"/>
      <c r="K187" s="167"/>
      <c r="L187" s="152"/>
      <c r="M187" s="152"/>
      <c r="N187" s="151"/>
      <c r="O187" s="152"/>
      <c r="P187" s="152"/>
      <c r="Q187" s="152"/>
    </row>
    <row r="188" spans="2:17" x14ac:dyDescent="0.3">
      <c r="B188" s="147"/>
      <c r="C188" s="166"/>
      <c r="D188" s="151"/>
      <c r="E188" s="151"/>
      <c r="F188" s="151"/>
      <c r="G188" s="151"/>
      <c r="H188" s="151"/>
      <c r="I188" s="163"/>
      <c r="J188" s="167"/>
      <c r="K188" s="167"/>
      <c r="L188" s="152"/>
      <c r="M188" s="152"/>
      <c r="N188" s="151"/>
      <c r="O188" s="152"/>
      <c r="P188" s="152"/>
      <c r="Q188" s="152"/>
    </row>
    <row r="189" spans="2:17" x14ac:dyDescent="0.3">
      <c r="B189" s="147"/>
      <c r="C189" s="166"/>
      <c r="D189" s="151"/>
      <c r="E189" s="151"/>
      <c r="F189" s="151"/>
      <c r="G189" s="151"/>
      <c r="H189" s="151"/>
      <c r="I189" s="163"/>
      <c r="J189" s="167"/>
      <c r="K189" s="167"/>
      <c r="L189" s="152"/>
      <c r="M189" s="152"/>
      <c r="N189" s="151"/>
      <c r="O189" s="152"/>
      <c r="P189" s="152"/>
      <c r="Q189" s="152"/>
    </row>
    <row r="190" spans="2:17" x14ac:dyDescent="0.3">
      <c r="B190" s="147"/>
      <c r="C190" s="166"/>
      <c r="D190" s="151"/>
      <c r="E190" s="151"/>
      <c r="F190" s="151"/>
      <c r="G190" s="151"/>
      <c r="H190" s="151"/>
      <c r="I190" s="163"/>
      <c r="J190" s="167"/>
      <c r="K190" s="167"/>
      <c r="L190" s="152"/>
      <c r="M190" s="152"/>
      <c r="N190" s="151"/>
      <c r="O190" s="152"/>
      <c r="P190" s="152"/>
      <c r="Q190" s="152"/>
    </row>
    <row r="191" spans="2:17" x14ac:dyDescent="0.3">
      <c r="B191" s="147"/>
      <c r="C191" s="166"/>
      <c r="D191" s="151"/>
      <c r="E191" s="151"/>
      <c r="F191" s="151"/>
      <c r="G191" s="151"/>
      <c r="H191" s="151"/>
      <c r="I191" s="163"/>
      <c r="J191" s="167"/>
      <c r="K191" s="167"/>
      <c r="L191" s="152"/>
      <c r="M191" s="152"/>
      <c r="N191" s="151"/>
      <c r="O191" s="152"/>
      <c r="P191" s="152"/>
      <c r="Q191" s="152"/>
    </row>
    <row r="192" spans="2:17" x14ac:dyDescent="0.3">
      <c r="B192" s="147"/>
      <c r="C192" s="166"/>
      <c r="D192" s="151"/>
      <c r="E192" s="151"/>
      <c r="F192" s="151"/>
      <c r="G192" s="151"/>
      <c r="H192" s="151"/>
      <c r="I192" s="163"/>
      <c r="J192" s="167"/>
      <c r="K192" s="167"/>
      <c r="L192" s="152"/>
      <c r="M192" s="152"/>
      <c r="N192" s="151"/>
      <c r="O192" s="152"/>
      <c r="P192" s="152"/>
      <c r="Q192" s="152"/>
    </row>
    <row r="193" spans="2:17" x14ac:dyDescent="0.3">
      <c r="B193" s="147"/>
      <c r="C193" s="166"/>
      <c r="D193" s="151"/>
      <c r="E193" s="151"/>
      <c r="F193" s="151"/>
      <c r="G193" s="151"/>
      <c r="H193" s="151"/>
      <c r="I193" s="163"/>
      <c r="J193" s="167"/>
      <c r="K193" s="167"/>
      <c r="L193" s="152"/>
      <c r="M193" s="152"/>
      <c r="N193" s="151"/>
      <c r="O193" s="152"/>
      <c r="P193" s="152"/>
      <c r="Q193" s="152"/>
    </row>
    <row r="194" spans="2:17" x14ac:dyDescent="0.3">
      <c r="B194" s="147"/>
      <c r="C194" s="166"/>
      <c r="D194" s="151"/>
      <c r="E194" s="151"/>
      <c r="F194" s="151"/>
      <c r="G194" s="151"/>
      <c r="H194" s="151"/>
      <c r="I194" s="163"/>
      <c r="J194" s="167"/>
      <c r="K194" s="167"/>
      <c r="L194" s="152"/>
      <c r="M194" s="152"/>
      <c r="N194" s="151"/>
      <c r="O194" s="152"/>
      <c r="P194" s="152"/>
      <c r="Q194" s="152"/>
    </row>
    <row r="195" spans="2:17" x14ac:dyDescent="0.3">
      <c r="B195" s="147"/>
      <c r="C195" s="166"/>
      <c r="D195" s="151"/>
      <c r="E195" s="151"/>
      <c r="F195" s="151"/>
      <c r="G195" s="151"/>
      <c r="H195" s="151"/>
      <c r="I195" s="163"/>
      <c r="J195" s="167"/>
      <c r="K195" s="167"/>
      <c r="L195" s="152"/>
      <c r="M195" s="152"/>
      <c r="N195" s="151"/>
      <c r="O195" s="152"/>
      <c r="P195" s="152"/>
      <c r="Q195" s="152"/>
    </row>
    <row r="196" spans="2:17" x14ac:dyDescent="0.3">
      <c r="B196" s="147"/>
      <c r="C196" s="166"/>
      <c r="D196" s="151"/>
      <c r="E196" s="151"/>
      <c r="F196" s="151"/>
      <c r="G196" s="151"/>
      <c r="H196" s="151"/>
      <c r="I196" s="163"/>
      <c r="J196" s="167"/>
      <c r="K196" s="167"/>
      <c r="L196" s="152"/>
      <c r="M196" s="152"/>
      <c r="N196" s="151"/>
      <c r="O196" s="152"/>
      <c r="P196" s="152"/>
      <c r="Q196" s="152"/>
    </row>
    <row r="197" spans="2:17" x14ac:dyDescent="0.3">
      <c r="B197" s="147"/>
      <c r="C197" s="166"/>
      <c r="D197" s="151"/>
      <c r="E197" s="151"/>
      <c r="F197" s="151"/>
      <c r="G197" s="151"/>
      <c r="H197" s="151"/>
      <c r="I197" s="163"/>
      <c r="J197" s="167"/>
      <c r="K197" s="167"/>
      <c r="L197" s="152"/>
      <c r="M197" s="152"/>
      <c r="N197" s="151"/>
      <c r="O197" s="152"/>
      <c r="P197" s="152"/>
      <c r="Q197" s="152"/>
    </row>
    <row r="198" spans="2:17" x14ac:dyDescent="0.3">
      <c r="B198" s="147"/>
      <c r="C198" s="166"/>
      <c r="D198" s="151"/>
      <c r="E198" s="151"/>
      <c r="F198" s="151"/>
      <c r="G198" s="151"/>
      <c r="H198" s="151"/>
      <c r="I198" s="163"/>
      <c r="J198" s="167"/>
      <c r="K198" s="167"/>
      <c r="L198" s="152"/>
      <c r="M198" s="152"/>
      <c r="N198" s="151"/>
      <c r="O198" s="152"/>
      <c r="P198" s="152"/>
      <c r="Q198" s="152"/>
    </row>
    <row r="199" spans="2:17" x14ac:dyDescent="0.3">
      <c r="B199" s="147"/>
      <c r="C199" s="166"/>
      <c r="D199" s="151"/>
      <c r="E199" s="151"/>
      <c r="F199" s="151"/>
      <c r="G199" s="151"/>
      <c r="H199" s="151"/>
      <c r="I199" s="163"/>
      <c r="J199" s="167"/>
      <c r="K199" s="167"/>
      <c r="L199" s="152"/>
      <c r="M199" s="152"/>
      <c r="N199" s="151"/>
      <c r="O199" s="152"/>
      <c r="P199" s="152"/>
      <c r="Q199" s="152"/>
    </row>
    <row r="200" spans="2:17" x14ac:dyDescent="0.3">
      <c r="B200" s="147"/>
      <c r="C200" s="166"/>
      <c r="D200" s="151"/>
      <c r="E200" s="151"/>
      <c r="F200" s="151"/>
      <c r="G200" s="151"/>
      <c r="H200" s="151"/>
      <c r="I200" s="163"/>
      <c r="J200" s="167"/>
      <c r="K200" s="167"/>
      <c r="L200" s="152"/>
      <c r="M200" s="152"/>
      <c r="N200" s="151"/>
      <c r="O200" s="152"/>
      <c r="P200" s="152"/>
      <c r="Q200" s="152"/>
    </row>
    <row r="201" spans="2:17" x14ac:dyDescent="0.3">
      <c r="I201" s="116"/>
    </row>
    <row r="202" spans="2:17" x14ac:dyDescent="0.3">
      <c r="I202" s="116"/>
    </row>
    <row r="203" spans="2:17" x14ac:dyDescent="0.3">
      <c r="I203" s="116"/>
    </row>
    <row r="204" spans="2:17" x14ac:dyDescent="0.3">
      <c r="I204" s="116"/>
    </row>
    <row r="205" spans="2:17" x14ac:dyDescent="0.3">
      <c r="I205" s="116"/>
    </row>
    <row r="206" spans="2:17" x14ac:dyDescent="0.3">
      <c r="I206" s="116"/>
    </row>
    <row r="207" spans="2:17" x14ac:dyDescent="0.3">
      <c r="I207" s="116"/>
    </row>
    <row r="208" spans="2:17" x14ac:dyDescent="0.3">
      <c r="I208" s="116"/>
    </row>
    <row r="209" spans="9:9" x14ac:dyDescent="0.3">
      <c r="I209" s="116"/>
    </row>
    <row r="210" spans="9:9" x14ac:dyDescent="0.3">
      <c r="I210" s="116"/>
    </row>
    <row r="211" spans="9:9" x14ac:dyDescent="0.3">
      <c r="I211" s="116"/>
    </row>
    <row r="212" spans="9:9" x14ac:dyDescent="0.3">
      <c r="I212" s="116"/>
    </row>
    <row r="213" spans="9:9" x14ac:dyDescent="0.3">
      <c r="I213" s="116"/>
    </row>
    <row r="214" spans="9:9" x14ac:dyDescent="0.3">
      <c r="I214" s="116"/>
    </row>
    <row r="215" spans="9:9" x14ac:dyDescent="0.3">
      <c r="I215" s="116"/>
    </row>
    <row r="216" spans="9:9" x14ac:dyDescent="0.3">
      <c r="I216" s="116"/>
    </row>
    <row r="217" spans="9:9" x14ac:dyDescent="0.3">
      <c r="I217" s="116"/>
    </row>
    <row r="218" spans="9:9" x14ac:dyDescent="0.3">
      <c r="I218" s="116"/>
    </row>
    <row r="219" spans="9:9" x14ac:dyDescent="0.3">
      <c r="I219" s="116"/>
    </row>
    <row r="220" spans="9:9" x14ac:dyDescent="0.3">
      <c r="I220" s="116"/>
    </row>
    <row r="221" spans="9:9" x14ac:dyDescent="0.3">
      <c r="I221" s="116"/>
    </row>
    <row r="222" spans="9:9" x14ac:dyDescent="0.3">
      <c r="I222" s="116"/>
    </row>
    <row r="223" spans="9:9" x14ac:dyDescent="0.3">
      <c r="I223" s="116"/>
    </row>
    <row r="224" spans="9:9" x14ac:dyDescent="0.3">
      <c r="I224" s="116"/>
    </row>
    <row r="225" spans="9:9" x14ac:dyDescent="0.3">
      <c r="I225" s="116"/>
    </row>
    <row r="226" spans="9:9" x14ac:dyDescent="0.3">
      <c r="I226" s="116"/>
    </row>
    <row r="227" spans="9:9" x14ac:dyDescent="0.3">
      <c r="I227" s="116"/>
    </row>
    <row r="228" spans="9:9" x14ac:dyDescent="0.3">
      <c r="I228" s="116"/>
    </row>
    <row r="229" spans="9:9" x14ac:dyDescent="0.3">
      <c r="I229" s="116"/>
    </row>
    <row r="230" spans="9:9" x14ac:dyDescent="0.3">
      <c r="I230" s="116"/>
    </row>
    <row r="231" spans="9:9" x14ac:dyDescent="0.3">
      <c r="I231" s="116"/>
    </row>
    <row r="232" spans="9:9" x14ac:dyDescent="0.3">
      <c r="I232" s="116"/>
    </row>
    <row r="233" spans="9:9" x14ac:dyDescent="0.3">
      <c r="I233" s="116"/>
    </row>
    <row r="234" spans="9:9" x14ac:dyDescent="0.3">
      <c r="I234" s="116"/>
    </row>
    <row r="235" spans="9:9" x14ac:dyDescent="0.3">
      <c r="I235" s="116"/>
    </row>
    <row r="236" spans="9:9" x14ac:dyDescent="0.3">
      <c r="I236" s="116"/>
    </row>
    <row r="237" spans="9:9" x14ac:dyDescent="0.3">
      <c r="I237" s="116"/>
    </row>
    <row r="238" spans="9:9" x14ac:dyDescent="0.3">
      <c r="I238" s="116"/>
    </row>
    <row r="239" spans="9:9" x14ac:dyDescent="0.3">
      <c r="I239" s="116"/>
    </row>
    <row r="240" spans="9:9" x14ac:dyDescent="0.3">
      <c r="I240" s="116"/>
    </row>
    <row r="241" spans="9:9" x14ac:dyDescent="0.3">
      <c r="I241" s="116"/>
    </row>
    <row r="242" spans="9:9" x14ac:dyDescent="0.3">
      <c r="I242" s="116"/>
    </row>
    <row r="243" spans="9:9" x14ac:dyDescent="0.3">
      <c r="I243" s="116"/>
    </row>
    <row r="244" spans="9:9" x14ac:dyDescent="0.3">
      <c r="I244" s="116"/>
    </row>
    <row r="245" spans="9:9" x14ac:dyDescent="0.3">
      <c r="I245" s="116"/>
    </row>
    <row r="246" spans="9:9" x14ac:dyDescent="0.3">
      <c r="I246" s="116"/>
    </row>
    <row r="247" spans="9:9" x14ac:dyDescent="0.3">
      <c r="I247" s="116"/>
    </row>
    <row r="248" spans="9:9" x14ac:dyDescent="0.3">
      <c r="I248" s="116"/>
    </row>
    <row r="249" spans="9:9" x14ac:dyDescent="0.3">
      <c r="I249" s="116"/>
    </row>
    <row r="250" spans="9:9" x14ac:dyDescent="0.3">
      <c r="I250" s="116"/>
    </row>
    <row r="251" spans="9:9" x14ac:dyDescent="0.3">
      <c r="I251" s="116"/>
    </row>
    <row r="252" spans="9:9" x14ac:dyDescent="0.3">
      <c r="I252" s="116"/>
    </row>
    <row r="253" spans="9:9" x14ac:dyDescent="0.3">
      <c r="I253" s="116"/>
    </row>
    <row r="254" spans="9:9" x14ac:dyDescent="0.3">
      <c r="I254" s="116"/>
    </row>
    <row r="255" spans="9:9" x14ac:dyDescent="0.3">
      <c r="I255" s="116"/>
    </row>
    <row r="256" spans="9:9" x14ac:dyDescent="0.3">
      <c r="I256" s="116"/>
    </row>
    <row r="257" spans="9:9" x14ac:dyDescent="0.3">
      <c r="I257" s="116"/>
    </row>
    <row r="258" spans="9:9" x14ac:dyDescent="0.3">
      <c r="I258" s="116"/>
    </row>
    <row r="259" spans="9:9" x14ac:dyDescent="0.3">
      <c r="I259" s="116"/>
    </row>
    <row r="260" spans="9:9" x14ac:dyDescent="0.3">
      <c r="I260" s="116"/>
    </row>
    <row r="261" spans="9:9" x14ac:dyDescent="0.3">
      <c r="I261" s="116"/>
    </row>
    <row r="262" spans="9:9" x14ac:dyDescent="0.3">
      <c r="I262" s="116"/>
    </row>
    <row r="263" spans="9:9" x14ac:dyDescent="0.3">
      <c r="I263" s="116"/>
    </row>
    <row r="264" spans="9:9" x14ac:dyDescent="0.3">
      <c r="I264" s="116"/>
    </row>
    <row r="265" spans="9:9" x14ac:dyDescent="0.3">
      <c r="I265" s="116"/>
    </row>
    <row r="266" spans="9:9" x14ac:dyDescent="0.3">
      <c r="I266" s="116"/>
    </row>
    <row r="267" spans="9:9" x14ac:dyDescent="0.3">
      <c r="I267" s="116"/>
    </row>
    <row r="268" spans="9:9" x14ac:dyDescent="0.3">
      <c r="I268" s="116"/>
    </row>
    <row r="269" spans="9:9" x14ac:dyDescent="0.3">
      <c r="I269" s="116"/>
    </row>
    <row r="270" spans="9:9" x14ac:dyDescent="0.3">
      <c r="I270" s="116"/>
    </row>
    <row r="271" spans="9:9" x14ac:dyDescent="0.3">
      <c r="I271" s="116"/>
    </row>
    <row r="272" spans="9:9" x14ac:dyDescent="0.3">
      <c r="I272" s="116"/>
    </row>
    <row r="273" spans="9:9" x14ac:dyDescent="0.3">
      <c r="I273" s="116"/>
    </row>
    <row r="274" spans="9:9" x14ac:dyDescent="0.3">
      <c r="I274" s="116"/>
    </row>
    <row r="275" spans="9:9" x14ac:dyDescent="0.3">
      <c r="I275" s="116"/>
    </row>
    <row r="276" spans="9:9" x14ac:dyDescent="0.3">
      <c r="I276" s="116"/>
    </row>
    <row r="277" spans="9:9" x14ac:dyDescent="0.3">
      <c r="I277" s="116"/>
    </row>
    <row r="278" spans="9:9" x14ac:dyDescent="0.3">
      <c r="I278" s="116"/>
    </row>
    <row r="279" spans="9:9" x14ac:dyDescent="0.3">
      <c r="I279" s="116"/>
    </row>
    <row r="280" spans="9:9" x14ac:dyDescent="0.3">
      <c r="I280" s="116"/>
    </row>
    <row r="281" spans="9:9" x14ac:dyDescent="0.3">
      <c r="I281" s="116"/>
    </row>
    <row r="282" spans="9:9" x14ac:dyDescent="0.3">
      <c r="I282" s="116"/>
    </row>
    <row r="283" spans="9:9" x14ac:dyDescent="0.3">
      <c r="I283" s="116"/>
    </row>
    <row r="284" spans="9:9" x14ac:dyDescent="0.3">
      <c r="I284" s="116"/>
    </row>
    <row r="285" spans="9:9" x14ac:dyDescent="0.3">
      <c r="I285" s="116"/>
    </row>
    <row r="286" spans="9:9" x14ac:dyDescent="0.3">
      <c r="I286" s="116"/>
    </row>
    <row r="287" spans="9:9" x14ac:dyDescent="0.3">
      <c r="I287" s="116"/>
    </row>
    <row r="288" spans="9:9" x14ac:dyDescent="0.3">
      <c r="I288" s="116"/>
    </row>
    <row r="289" spans="9:9" x14ac:dyDescent="0.3">
      <c r="I289" s="116"/>
    </row>
    <row r="290" spans="9:9" x14ac:dyDescent="0.3">
      <c r="I290" s="116"/>
    </row>
    <row r="291" spans="9:9" x14ac:dyDescent="0.3">
      <c r="I291" s="116"/>
    </row>
    <row r="292" spans="9:9" x14ac:dyDescent="0.3">
      <c r="I292" s="116"/>
    </row>
    <row r="293" spans="9:9" x14ac:dyDescent="0.3">
      <c r="I293" s="116"/>
    </row>
    <row r="294" spans="9:9" x14ac:dyDescent="0.3">
      <c r="I294" s="116"/>
    </row>
    <row r="295" spans="9:9" x14ac:dyDescent="0.3">
      <c r="I295" s="116"/>
    </row>
    <row r="296" spans="9:9" x14ac:dyDescent="0.3">
      <c r="I296" s="116"/>
    </row>
    <row r="297" spans="9:9" x14ac:dyDescent="0.3">
      <c r="I297" s="116"/>
    </row>
    <row r="298" spans="9:9" x14ac:dyDescent="0.3">
      <c r="I298" s="116"/>
    </row>
    <row r="299" spans="9:9" x14ac:dyDescent="0.3">
      <c r="I299" s="116"/>
    </row>
    <row r="300" spans="9:9" x14ac:dyDescent="0.3">
      <c r="I300" s="116"/>
    </row>
    <row r="301" spans="9:9" x14ac:dyDescent="0.3">
      <c r="I301" s="116"/>
    </row>
    <row r="302" spans="9:9" x14ac:dyDescent="0.3">
      <c r="I302" s="116"/>
    </row>
    <row r="303" spans="9:9" x14ac:dyDescent="0.3">
      <c r="I303" s="116"/>
    </row>
    <row r="304" spans="9:9" x14ac:dyDescent="0.3">
      <c r="I304" s="116"/>
    </row>
    <row r="305" spans="9:9" x14ac:dyDescent="0.3">
      <c r="I305" s="116"/>
    </row>
    <row r="306" spans="9:9" x14ac:dyDescent="0.3">
      <c r="I306" s="116"/>
    </row>
    <row r="307" spans="9:9" x14ac:dyDescent="0.3">
      <c r="I307" s="116"/>
    </row>
    <row r="308" spans="9:9" x14ac:dyDescent="0.3">
      <c r="I308" s="116"/>
    </row>
    <row r="309" spans="9:9" x14ac:dyDescent="0.3">
      <c r="I309" s="116"/>
    </row>
    <row r="310" spans="9:9" x14ac:dyDescent="0.3">
      <c r="I310" s="116"/>
    </row>
    <row r="311" spans="9:9" x14ac:dyDescent="0.3">
      <c r="I311" s="116"/>
    </row>
    <row r="312" spans="9:9" x14ac:dyDescent="0.3">
      <c r="I312" s="116"/>
    </row>
    <row r="313" spans="9:9" x14ac:dyDescent="0.3">
      <c r="I313" s="116"/>
    </row>
    <row r="314" spans="9:9" x14ac:dyDescent="0.3">
      <c r="I314" s="116"/>
    </row>
    <row r="315" spans="9:9" x14ac:dyDescent="0.3">
      <c r="I315" s="116"/>
    </row>
    <row r="316" spans="9:9" x14ac:dyDescent="0.3">
      <c r="I316" s="116"/>
    </row>
    <row r="317" spans="9:9" x14ac:dyDescent="0.3">
      <c r="I317" s="116"/>
    </row>
    <row r="318" spans="9:9" x14ac:dyDescent="0.3">
      <c r="I318" s="116"/>
    </row>
    <row r="319" spans="9:9" x14ac:dyDescent="0.3">
      <c r="I319" s="116"/>
    </row>
    <row r="320" spans="9:9" x14ac:dyDescent="0.3">
      <c r="I320" s="116"/>
    </row>
    <row r="321" spans="9:9" x14ac:dyDescent="0.3">
      <c r="I321" s="116"/>
    </row>
    <row r="322" spans="9:9" x14ac:dyDescent="0.3">
      <c r="I322" s="116"/>
    </row>
    <row r="323" spans="9:9" x14ac:dyDescent="0.3">
      <c r="I323" s="116"/>
    </row>
    <row r="324" spans="9:9" x14ac:dyDescent="0.3">
      <c r="I324" s="116"/>
    </row>
    <row r="325" spans="9:9" x14ac:dyDescent="0.3">
      <c r="I325" s="116"/>
    </row>
    <row r="326" spans="9:9" x14ac:dyDescent="0.3">
      <c r="I326" s="116"/>
    </row>
    <row r="327" spans="9:9" x14ac:dyDescent="0.3">
      <c r="I327" s="116"/>
    </row>
    <row r="328" spans="9:9" x14ac:dyDescent="0.3">
      <c r="I328" s="116"/>
    </row>
    <row r="329" spans="9:9" x14ac:dyDescent="0.3">
      <c r="I329" s="116"/>
    </row>
    <row r="330" spans="9:9" x14ac:dyDescent="0.3">
      <c r="I330" s="116"/>
    </row>
    <row r="331" spans="9:9" x14ac:dyDescent="0.3">
      <c r="I331" s="116"/>
    </row>
    <row r="332" spans="9:9" x14ac:dyDescent="0.3">
      <c r="I332" s="116"/>
    </row>
    <row r="333" spans="9:9" x14ac:dyDescent="0.3">
      <c r="I333" s="116"/>
    </row>
    <row r="334" spans="9:9" x14ac:dyDescent="0.3">
      <c r="I334" s="116"/>
    </row>
    <row r="335" spans="9:9" x14ac:dyDescent="0.3">
      <c r="I335" s="116"/>
    </row>
    <row r="336" spans="9:9" x14ac:dyDescent="0.3">
      <c r="I336" s="116"/>
    </row>
    <row r="337" spans="9:9" x14ac:dyDescent="0.3">
      <c r="I337" s="116"/>
    </row>
    <row r="338" spans="9:9" x14ac:dyDescent="0.3">
      <c r="I338" s="116"/>
    </row>
    <row r="339" spans="9:9" x14ac:dyDescent="0.3">
      <c r="I339" s="116"/>
    </row>
    <row r="340" spans="9:9" x14ac:dyDescent="0.3">
      <c r="I340" s="116"/>
    </row>
    <row r="341" spans="9:9" x14ac:dyDescent="0.3">
      <c r="I341" s="116"/>
    </row>
    <row r="342" spans="9:9" x14ac:dyDescent="0.3">
      <c r="I342" s="116"/>
    </row>
    <row r="343" spans="9:9" x14ac:dyDescent="0.3">
      <c r="I343" s="116"/>
    </row>
    <row r="344" spans="9:9" x14ac:dyDescent="0.3">
      <c r="I344" s="116"/>
    </row>
    <row r="345" spans="9:9" x14ac:dyDescent="0.3">
      <c r="I345" s="116"/>
    </row>
    <row r="346" spans="9:9" x14ac:dyDescent="0.3">
      <c r="I346" s="116"/>
    </row>
    <row r="347" spans="9:9" x14ac:dyDescent="0.3">
      <c r="I347" s="116"/>
    </row>
    <row r="348" spans="9:9" x14ac:dyDescent="0.3">
      <c r="I348" s="116"/>
    </row>
    <row r="349" spans="9:9" x14ac:dyDescent="0.3">
      <c r="I349" s="116"/>
    </row>
    <row r="350" spans="9:9" x14ac:dyDescent="0.3">
      <c r="I350" s="116"/>
    </row>
    <row r="351" spans="9:9" x14ac:dyDescent="0.3">
      <c r="I351" s="116"/>
    </row>
    <row r="352" spans="9:9" x14ac:dyDescent="0.3">
      <c r="I352" s="116"/>
    </row>
    <row r="353" spans="9:9" x14ac:dyDescent="0.3">
      <c r="I353" s="116"/>
    </row>
    <row r="354" spans="9:9" x14ac:dyDescent="0.3">
      <c r="I354" s="116"/>
    </row>
    <row r="355" spans="9:9" x14ac:dyDescent="0.3">
      <c r="I355" s="116"/>
    </row>
    <row r="356" spans="9:9" x14ac:dyDescent="0.3">
      <c r="I356" s="116"/>
    </row>
    <row r="357" spans="9:9" x14ac:dyDescent="0.3">
      <c r="I357" s="116"/>
    </row>
    <row r="358" spans="9:9" x14ac:dyDescent="0.3">
      <c r="I358" s="116"/>
    </row>
    <row r="359" spans="9:9" x14ac:dyDescent="0.3">
      <c r="I359" s="116"/>
    </row>
    <row r="360" spans="9:9" x14ac:dyDescent="0.3">
      <c r="I360" s="116"/>
    </row>
    <row r="361" spans="9:9" x14ac:dyDescent="0.3">
      <c r="I361" s="116"/>
    </row>
    <row r="362" spans="9:9" x14ac:dyDescent="0.3">
      <c r="I362" s="116"/>
    </row>
    <row r="363" spans="9:9" x14ac:dyDescent="0.3">
      <c r="I363" s="116"/>
    </row>
    <row r="364" spans="9:9" x14ac:dyDescent="0.3">
      <c r="I364" s="116"/>
    </row>
    <row r="365" spans="9:9" x14ac:dyDescent="0.3">
      <c r="I365" s="116"/>
    </row>
    <row r="366" spans="9:9" x14ac:dyDescent="0.3">
      <c r="I366" s="116"/>
    </row>
    <row r="367" spans="9:9" x14ac:dyDescent="0.3">
      <c r="I367" s="116"/>
    </row>
    <row r="368" spans="9:9" x14ac:dyDescent="0.3">
      <c r="I368" s="116"/>
    </row>
    <row r="369" spans="9:9" x14ac:dyDescent="0.3">
      <c r="I369" s="116"/>
    </row>
    <row r="370" spans="9:9" x14ac:dyDescent="0.3">
      <c r="I370" s="116"/>
    </row>
    <row r="371" spans="9:9" x14ac:dyDescent="0.3">
      <c r="I371" s="116"/>
    </row>
    <row r="372" spans="9:9" x14ac:dyDescent="0.3">
      <c r="I372" s="116"/>
    </row>
    <row r="373" spans="9:9" x14ac:dyDescent="0.3">
      <c r="I373" s="116"/>
    </row>
    <row r="374" spans="9:9" x14ac:dyDescent="0.3">
      <c r="I374" s="116"/>
    </row>
    <row r="375" spans="9:9" x14ac:dyDescent="0.3">
      <c r="I375" s="116"/>
    </row>
    <row r="376" spans="9:9" x14ac:dyDescent="0.3">
      <c r="I376" s="116"/>
    </row>
    <row r="377" spans="9:9" x14ac:dyDescent="0.3">
      <c r="I377" s="116"/>
    </row>
    <row r="378" spans="9:9" x14ac:dyDescent="0.3">
      <c r="I378" s="116"/>
    </row>
    <row r="379" spans="9:9" x14ac:dyDescent="0.3">
      <c r="I379" s="116"/>
    </row>
    <row r="380" spans="9:9" x14ac:dyDescent="0.3">
      <c r="I380" s="116"/>
    </row>
    <row r="381" spans="9:9" x14ac:dyDescent="0.3">
      <c r="I381" s="116"/>
    </row>
    <row r="382" spans="9:9" x14ac:dyDescent="0.3">
      <c r="I382" s="116"/>
    </row>
    <row r="383" spans="9:9" x14ac:dyDescent="0.3">
      <c r="I383" s="116"/>
    </row>
    <row r="384" spans="9:9" x14ac:dyDescent="0.3">
      <c r="I384" s="116"/>
    </row>
    <row r="385" spans="9:9" x14ac:dyDescent="0.3">
      <c r="I385" s="116"/>
    </row>
    <row r="386" spans="9:9" x14ac:dyDescent="0.3">
      <c r="I386" s="116"/>
    </row>
    <row r="387" spans="9:9" x14ac:dyDescent="0.3">
      <c r="I387" s="116"/>
    </row>
    <row r="388" spans="9:9" x14ac:dyDescent="0.3">
      <c r="I388" s="116"/>
    </row>
    <row r="389" spans="9:9" x14ac:dyDescent="0.3">
      <c r="I389" s="116"/>
    </row>
    <row r="390" spans="9:9" x14ac:dyDescent="0.3">
      <c r="I390" s="116"/>
    </row>
    <row r="391" spans="9:9" x14ac:dyDescent="0.3">
      <c r="I391" s="116"/>
    </row>
    <row r="392" spans="9:9" x14ac:dyDescent="0.3">
      <c r="I392" s="116"/>
    </row>
    <row r="393" spans="9:9" x14ac:dyDescent="0.3">
      <c r="I393" s="116"/>
    </row>
    <row r="394" spans="9:9" x14ac:dyDescent="0.3">
      <c r="I394" s="116"/>
    </row>
    <row r="395" spans="9:9" x14ac:dyDescent="0.3">
      <c r="I395" s="116"/>
    </row>
    <row r="396" spans="9:9" x14ac:dyDescent="0.3">
      <c r="I396" s="116"/>
    </row>
    <row r="397" spans="9:9" x14ac:dyDescent="0.3">
      <c r="I397" s="116"/>
    </row>
    <row r="398" spans="9:9" x14ac:dyDescent="0.3">
      <c r="I398" s="116"/>
    </row>
    <row r="399" spans="9:9" x14ac:dyDescent="0.3">
      <c r="I399" s="116"/>
    </row>
    <row r="400" spans="9:9" x14ac:dyDescent="0.3">
      <c r="I400" s="116"/>
    </row>
    <row r="401" spans="9:9" x14ac:dyDescent="0.3">
      <c r="I401" s="116"/>
    </row>
    <row r="402" spans="9:9" x14ac:dyDescent="0.3">
      <c r="I402" s="116"/>
    </row>
  </sheetData>
  <sheetProtection formatColumns="0" formatRows="0"/>
  <mergeCells count="2">
    <mergeCell ref="D9:E11"/>
    <mergeCell ref="C24:C26"/>
  </mergeCells>
  <dataValidations count="5">
    <dataValidation type="decimal" operator="greaterThan" allowBlank="1" showInputMessage="1" showErrorMessage="1" errorTitle="Numérico" error="Campo numérico!" promptTitle="Numérico" prompt="Campo numérico!" sqref="D21 D16 D42 D29 D31 D33 D36 D39 D44 D25 D47" xr:uid="{0AA0D1FF-7103-4FA8-B0BB-AACDB01D130C}">
      <formula1>0</formula1>
    </dataValidation>
    <dataValidation type="list" allowBlank="1" showInputMessage="1" showErrorMessage="1" sqref="B57:B200" xr:uid="{BD01DAB8-DD0C-4AB9-9BEE-0EF57A03D908}">
      <formula1>ListaCustosAdm</formula1>
    </dataValidation>
    <dataValidation type="list" allowBlank="1" showInputMessage="1" showErrorMessage="1" sqref="D57:D200" xr:uid="{A1321513-4842-4EFB-898B-E5B81E05A8BC}">
      <formula1>"Único,Recorrente"</formula1>
    </dataValidation>
    <dataValidation type="list" allowBlank="1" showInputMessage="1" showErrorMessage="1" sqref="F57:F200" xr:uid="{BB1961CA-0AAC-4423-8521-3A5CA2F63361}">
      <formula1>"Cidadão,Empresa"</formula1>
    </dataValidation>
    <dataValidation type="decimal" operator="greaterThan" allowBlank="1" showInputMessage="1" showErrorMessage="1" errorTitle="Erro" error="Campo numérico." promptTitle="Campo numérico" sqref="G57:Q200 E57:E200" xr:uid="{29EDA77E-0575-4034-B765-BD9E020D1824}">
      <formula1>0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8249" r:id="rId4" name="ButtonReset">
          <controlPr defaultSize="0" autoLine="0" r:id="rId5">
            <anchor moveWithCells="1">
              <from>
                <xdr:col>1</xdr:col>
                <xdr:colOff>22860</xdr:colOff>
                <xdr:row>50</xdr:row>
                <xdr:rowOff>175260</xdr:rowOff>
              </from>
              <to>
                <xdr:col>2</xdr:col>
                <xdr:colOff>335280</xdr:colOff>
                <xdr:row>53</xdr:row>
                <xdr:rowOff>160020</xdr:rowOff>
              </to>
            </anchor>
          </controlPr>
        </control>
      </mc:Choice>
      <mc:Fallback>
        <control shapeId="8249" r:id="rId4" name="ButtonReset"/>
      </mc:Fallback>
    </mc:AlternateContent>
    <mc:AlternateContent xmlns:mc="http://schemas.openxmlformats.org/markup-compatibility/2006">
      <mc:Choice Requires="x14">
        <control shapeId="8248" r:id="rId6" name="CustosConf_HelpIcon_Back">
          <controlPr locked="0" defaultSize="0" autoLine="0" autoPict="0" r:id="rId7">
            <anchor moveWithCells="1" sizeWithCells="1">
              <from>
                <xdr:col>3</xdr:col>
                <xdr:colOff>2423160</xdr:colOff>
                <xdr:row>3</xdr:row>
                <xdr:rowOff>38100</xdr:rowOff>
              </from>
              <to>
                <xdr:col>4</xdr:col>
                <xdr:colOff>822960</xdr:colOff>
                <xdr:row>7</xdr:row>
                <xdr:rowOff>83820</xdr:rowOff>
              </to>
            </anchor>
          </controlPr>
        </control>
      </mc:Choice>
      <mc:Fallback>
        <control shapeId="8248" r:id="rId6" name="CustosConf_HelpIcon_Back"/>
      </mc:Fallback>
    </mc:AlternateContent>
    <mc:AlternateContent xmlns:mc="http://schemas.openxmlformats.org/markup-compatibility/2006">
      <mc:Choice Requires="x14">
        <control shapeId="8247" r:id="rId8" name="CustosConf_HelpIcon">
          <controlPr locked="0" defaultSize="0" autoLine="0" r:id="rId9">
            <anchor moveWithCells="1" sizeWithCells="1">
              <from>
                <xdr:col>4</xdr:col>
                <xdr:colOff>259080</xdr:colOff>
                <xdr:row>6</xdr:row>
                <xdr:rowOff>60960</xdr:rowOff>
              </from>
              <to>
                <xdr:col>4</xdr:col>
                <xdr:colOff>449580</xdr:colOff>
                <xdr:row>6</xdr:row>
                <xdr:rowOff>236220</xdr:rowOff>
              </to>
            </anchor>
          </controlPr>
        </control>
      </mc:Choice>
      <mc:Fallback>
        <control shapeId="8247" r:id="rId8" name="CustosConf_HelpIcon"/>
      </mc:Fallback>
    </mc:AlternateContent>
    <mc:AlternateContent xmlns:mc="http://schemas.openxmlformats.org/markup-compatibility/2006">
      <mc:Choice Requires="x14">
        <control shapeId="8243" r:id="rId10" name="ButtonSalvar">
          <controlPr defaultSize="0" autoLine="0" r:id="rId11">
            <anchor moveWithCells="1">
              <from>
                <xdr:col>3</xdr:col>
                <xdr:colOff>2232660</xdr:colOff>
                <xdr:row>50</xdr:row>
                <xdr:rowOff>175260</xdr:rowOff>
              </from>
              <to>
                <xdr:col>5</xdr:col>
                <xdr:colOff>38100</xdr:colOff>
                <xdr:row>53</xdr:row>
                <xdr:rowOff>160020</xdr:rowOff>
              </to>
            </anchor>
          </controlPr>
        </control>
      </mc:Choice>
      <mc:Fallback>
        <control shapeId="8243" r:id="rId10" name="ButtonSalvar"/>
      </mc:Fallback>
    </mc:AlternateContent>
    <mc:AlternateContent xmlns:mc="http://schemas.openxmlformats.org/markup-compatibility/2006">
      <mc:Choice Requires="x14">
        <control shapeId="8242" r:id="rId12" name="ButtonLimpar">
          <controlPr defaultSize="0" autoLine="0" r:id="rId13">
            <anchor moveWithCells="1">
              <from>
                <xdr:col>2</xdr:col>
                <xdr:colOff>1607820</xdr:colOff>
                <xdr:row>50</xdr:row>
                <xdr:rowOff>175260</xdr:rowOff>
              </from>
              <to>
                <xdr:col>3</xdr:col>
                <xdr:colOff>922020</xdr:colOff>
                <xdr:row>53</xdr:row>
                <xdr:rowOff>160020</xdr:rowOff>
              </to>
            </anchor>
          </controlPr>
        </control>
      </mc:Choice>
      <mc:Fallback>
        <control shapeId="8242" r:id="rId12" name="ButtonLimpar"/>
      </mc:Fallback>
    </mc:AlternateContent>
    <mc:AlternateContent xmlns:mc="http://schemas.openxmlformats.org/markup-compatibility/2006">
      <mc:Choice Requires="x14">
        <control shapeId="8229" r:id="rId14" name="CustosConf_OptionButton_Rec">
          <controlPr locked="0" defaultSize="0" autoLine="0" r:id="rId15">
            <anchor moveWithCells="1">
              <from>
                <xdr:col>3</xdr:col>
                <xdr:colOff>937260</xdr:colOff>
                <xdr:row>11</xdr:row>
                <xdr:rowOff>99060</xdr:rowOff>
              </from>
              <to>
                <xdr:col>3</xdr:col>
                <xdr:colOff>1897380</xdr:colOff>
                <xdr:row>13</xdr:row>
                <xdr:rowOff>68580</xdr:rowOff>
              </to>
            </anchor>
          </controlPr>
        </control>
      </mc:Choice>
      <mc:Fallback>
        <control shapeId="8229" r:id="rId14" name="CustosConf_OptionButton_Rec"/>
      </mc:Fallback>
    </mc:AlternateContent>
    <mc:AlternateContent xmlns:mc="http://schemas.openxmlformats.org/markup-compatibility/2006">
      <mc:Choice Requires="x14">
        <control shapeId="8195" r:id="rId16" name="CustosConf_OptionButton_Unico">
          <controlPr locked="0" defaultSize="0" autoLine="0" r:id="rId17">
            <anchor moveWithCells="1">
              <from>
                <xdr:col>3</xdr:col>
                <xdr:colOff>0</xdr:colOff>
                <xdr:row>11</xdr:row>
                <xdr:rowOff>99060</xdr:rowOff>
              </from>
              <to>
                <xdr:col>3</xdr:col>
                <xdr:colOff>685800</xdr:colOff>
                <xdr:row>13</xdr:row>
                <xdr:rowOff>68580</xdr:rowOff>
              </to>
            </anchor>
          </controlPr>
        </control>
      </mc:Choice>
      <mc:Fallback>
        <control shapeId="8195" r:id="rId16" name="CustosConf_OptionButton_Unico"/>
      </mc:Fallback>
    </mc:AlternateContent>
    <mc:AlternateContent xmlns:mc="http://schemas.openxmlformats.org/markup-compatibility/2006">
      <mc:Choice Requires="x14">
        <control shapeId="8199" r:id="rId18" name="CustosConf_ComboBox_TipoCusto">
          <controlPr locked="0" defaultSize="0" autoLine="0" autoPict="0" listFillRange="ListaCustosAdm" r:id="rId19">
            <anchor moveWithCells="1" sizeWithCells="1">
              <from>
                <xdr:col>3</xdr:col>
                <xdr:colOff>0</xdr:colOff>
                <xdr:row>6</xdr:row>
                <xdr:rowOff>30480</xdr:rowOff>
              </from>
              <to>
                <xdr:col>4</xdr:col>
                <xdr:colOff>22860</xdr:colOff>
                <xdr:row>6</xdr:row>
                <xdr:rowOff>274320</xdr:rowOff>
              </to>
            </anchor>
          </controlPr>
        </control>
      </mc:Choice>
      <mc:Fallback>
        <control shapeId="8199" r:id="rId18" name="CustosConf_ComboBox_TipoCusto"/>
      </mc:Fallback>
    </mc:AlternateContent>
    <mc:AlternateContent xmlns:mc="http://schemas.openxmlformats.org/markup-compatibility/2006">
      <mc:Choice Requires="x14">
        <control shapeId="8207" r:id="rId20" name="CustosConf_ComboBox_TipoAfetado">
          <controlPr locked="0" defaultSize="0" autoLine="0" listFillRange="ListTipoAfetados" r:id="rId19">
            <anchor moveWithCells="1" sizeWithCells="1">
              <from>
                <xdr:col>3</xdr:col>
                <xdr:colOff>0</xdr:colOff>
                <xdr:row>17</xdr:row>
                <xdr:rowOff>68580</xdr:rowOff>
              </from>
              <to>
                <xdr:col>4</xdr:col>
                <xdr:colOff>22860</xdr:colOff>
                <xdr:row>19</xdr:row>
                <xdr:rowOff>0</xdr:rowOff>
              </to>
            </anchor>
          </controlPr>
        </control>
      </mc:Choice>
      <mc:Fallback>
        <control shapeId="8207" r:id="rId20" name="CustosConf_ComboBox_TipoAfetado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00DF5-3026-49CC-95E5-8A40FB6D79EB}">
  <sheetPr codeName="CustosAP">
    <tabColor theme="4" tint="0.39997558519241921"/>
  </sheetPr>
  <dimension ref="B1:J200"/>
  <sheetViews>
    <sheetView showGridLines="0" zoomScaleNormal="100" workbookViewId="0">
      <selection activeCell="F13" sqref="F13"/>
    </sheetView>
  </sheetViews>
  <sheetFormatPr defaultRowHeight="14.4" x14ac:dyDescent="0.3"/>
  <cols>
    <col min="1" max="1" width="4.33203125" customWidth="1"/>
    <col min="2" max="2" width="26" customWidth="1"/>
    <col min="3" max="3" width="24.44140625" customWidth="1"/>
    <col min="4" max="4" width="41.88671875" customWidth="1"/>
    <col min="5" max="5" width="23.44140625" customWidth="1"/>
    <col min="6" max="6" width="30.109375" customWidth="1"/>
    <col min="7" max="7" width="23.33203125" customWidth="1"/>
    <col min="8" max="8" width="27.33203125" style="15" customWidth="1"/>
    <col min="9" max="9" width="21.109375" style="15" customWidth="1"/>
    <col min="10" max="10" width="20" style="15" customWidth="1"/>
    <col min="11" max="12" width="18" customWidth="1"/>
  </cols>
  <sheetData>
    <row r="1" spans="2:10" s="106" customFormat="1" ht="51" customHeight="1" x14ac:dyDescent="0.3">
      <c r="H1" s="112"/>
      <c r="I1" s="112"/>
      <c r="J1" s="112"/>
    </row>
    <row r="2" spans="2:10" s="58" customFormat="1" ht="14.7" customHeight="1" x14ac:dyDescent="0.3">
      <c r="B2" s="54" t="s">
        <v>80</v>
      </c>
      <c r="H2" s="59"/>
      <c r="I2" s="59"/>
      <c r="J2" s="59"/>
    </row>
    <row r="3" spans="2:10" ht="21.6" thickBot="1" x14ac:dyDescent="0.45">
      <c r="B3" s="126" t="s">
        <v>52</v>
      </c>
      <c r="C3" s="127"/>
      <c r="D3" s="127"/>
      <c r="E3" s="127"/>
      <c r="F3" s="127"/>
      <c r="G3" s="127"/>
      <c r="H3" s="128"/>
      <c r="I3" s="135"/>
      <c r="J3" s="135"/>
    </row>
    <row r="4" spans="2:10" ht="15" thickTop="1" x14ac:dyDescent="0.3"/>
    <row r="6" spans="2:10" ht="22.5" customHeight="1" x14ac:dyDescent="0.3">
      <c r="C6" s="101" t="s">
        <v>29</v>
      </c>
    </row>
    <row r="7" spans="2:10" ht="9" customHeight="1" thickBot="1" x14ac:dyDescent="0.35"/>
    <row r="8" spans="2:10" x14ac:dyDescent="0.3">
      <c r="C8" s="101" t="s">
        <v>8</v>
      </c>
      <c r="D8" s="186"/>
      <c r="E8" s="187"/>
      <c r="F8" s="105"/>
    </row>
    <row r="9" spans="2:10" x14ac:dyDescent="0.3">
      <c r="D9" s="188"/>
      <c r="E9" s="189"/>
      <c r="F9" s="105"/>
    </row>
    <row r="10" spans="2:10" x14ac:dyDescent="0.3">
      <c r="D10" s="188"/>
      <c r="E10" s="189"/>
      <c r="F10" s="105"/>
    </row>
    <row r="11" spans="2:10" x14ac:dyDescent="0.3">
      <c r="D11" s="188"/>
      <c r="E11" s="189"/>
      <c r="F11" s="105"/>
    </row>
    <row r="12" spans="2:10" x14ac:dyDescent="0.3">
      <c r="D12" s="188"/>
      <c r="E12" s="189"/>
      <c r="F12" s="105"/>
    </row>
    <row r="13" spans="2:10" x14ac:dyDescent="0.3">
      <c r="D13" s="190"/>
      <c r="E13" s="191"/>
      <c r="F13" s="105"/>
    </row>
    <row r="14" spans="2:10" ht="3" customHeight="1" x14ac:dyDescent="0.3"/>
    <row r="15" spans="2:10" ht="3" customHeight="1" x14ac:dyDescent="0.3">
      <c r="C15" s="13"/>
    </row>
    <row r="16" spans="2:10" ht="19.5" customHeight="1" x14ac:dyDescent="0.3">
      <c r="C16" s="101" t="s">
        <v>9</v>
      </c>
    </row>
    <row r="17" spans="2:6" ht="3" customHeight="1" x14ac:dyDescent="0.3">
      <c r="C17" s="101"/>
    </row>
    <row r="18" spans="2:6" ht="6" hidden="1" customHeight="1" thickBot="1" x14ac:dyDescent="0.35">
      <c r="C18" s="101"/>
    </row>
    <row r="19" spans="2:6" ht="17.399999999999999" hidden="1" customHeight="1" x14ac:dyDescent="0.3">
      <c r="B19" t="s">
        <v>24</v>
      </c>
      <c r="C19" s="101" t="s">
        <v>48</v>
      </c>
      <c r="D19" s="168"/>
      <c r="E19" s="105"/>
    </row>
    <row r="20" spans="2:6" ht="2.25" hidden="1" customHeight="1" x14ac:dyDescent="0.3">
      <c r="C20" s="101"/>
    </row>
    <row r="21" spans="2:6" ht="6" hidden="1" customHeight="1" thickBot="1" x14ac:dyDescent="0.35">
      <c r="C21" s="101"/>
    </row>
    <row r="22" spans="2:6" ht="17.399999999999999" hidden="1" customHeight="1" x14ac:dyDescent="0.3">
      <c r="C22" s="101" t="s">
        <v>59</v>
      </c>
      <c r="D22" s="145"/>
      <c r="E22" s="105"/>
      <c r="F22" s="6"/>
    </row>
    <row r="23" spans="2:6" ht="3.75" hidden="1" customHeight="1" x14ac:dyDescent="0.3">
      <c r="C23" s="101"/>
      <c r="F23" s="6"/>
    </row>
    <row r="24" spans="2:6" ht="3.75" hidden="1" customHeight="1" thickBot="1" x14ac:dyDescent="0.35">
      <c r="C24" s="101"/>
    </row>
    <row r="25" spans="2:6" ht="17.399999999999999" hidden="1" customHeight="1" x14ac:dyDescent="0.3">
      <c r="C25" s="101" t="s">
        <v>188</v>
      </c>
      <c r="D25" s="168"/>
      <c r="E25" s="105"/>
    </row>
    <row r="26" spans="2:6" ht="9" hidden="1" customHeight="1" thickBot="1" x14ac:dyDescent="0.35">
      <c r="C26" s="101"/>
    </row>
    <row r="27" spans="2:6" ht="17.399999999999999" hidden="1" customHeight="1" x14ac:dyDescent="0.3">
      <c r="C27" s="101" t="s">
        <v>154</v>
      </c>
      <c r="D27" s="146"/>
      <c r="E27" s="105"/>
    </row>
    <row r="28" spans="2:6" ht="3.75" hidden="1" customHeight="1" x14ac:dyDescent="0.3">
      <c r="C28" s="101"/>
    </row>
    <row r="29" spans="2:6" ht="4.5" hidden="1" customHeight="1" thickBot="1" x14ac:dyDescent="0.35">
      <c r="C29" s="101"/>
    </row>
    <row r="30" spans="2:6" ht="17.399999999999999" hidden="1" customHeight="1" x14ac:dyDescent="0.3">
      <c r="C30" s="101" t="s">
        <v>50</v>
      </c>
      <c r="D30" s="146"/>
      <c r="E30" s="105"/>
    </row>
    <row r="31" spans="2:6" hidden="1" x14ac:dyDescent="0.3"/>
    <row r="41" spans="2:10" ht="28.8" x14ac:dyDescent="0.3">
      <c r="B41" s="1" t="s">
        <v>1</v>
      </c>
      <c r="C41" s="1" t="s">
        <v>0</v>
      </c>
      <c r="D41" s="5" t="s">
        <v>36</v>
      </c>
      <c r="E41" s="5" t="s">
        <v>4</v>
      </c>
      <c r="F41" s="3" t="s">
        <v>60</v>
      </c>
      <c r="G41" s="4" t="s">
        <v>61</v>
      </c>
      <c r="H41" s="17" t="s">
        <v>6</v>
      </c>
      <c r="I41" s="16" t="s">
        <v>155</v>
      </c>
      <c r="J41" s="18" t="s">
        <v>5</v>
      </c>
    </row>
    <row r="42" spans="2:10" x14ac:dyDescent="0.3">
      <c r="B42" s="147"/>
      <c r="C42" s="154"/>
      <c r="D42" s="148"/>
      <c r="E42" s="149"/>
      <c r="F42" s="149"/>
      <c r="G42" s="163"/>
      <c r="H42" s="164"/>
      <c r="I42" s="150"/>
      <c r="J42" s="150"/>
    </row>
    <row r="43" spans="2:10" x14ac:dyDescent="0.3">
      <c r="B43" s="147"/>
      <c r="C43" s="169"/>
      <c r="D43" s="149"/>
      <c r="E43" s="149"/>
      <c r="F43" s="149"/>
      <c r="G43" s="170"/>
      <c r="H43" s="164"/>
      <c r="I43" s="150"/>
      <c r="J43" s="150"/>
    </row>
    <row r="44" spans="2:10" x14ac:dyDescent="0.3">
      <c r="B44" s="147"/>
      <c r="C44" s="171"/>
      <c r="D44" s="149"/>
      <c r="E44" s="149"/>
      <c r="F44" s="149"/>
      <c r="G44" s="170"/>
      <c r="H44" s="164"/>
      <c r="I44" s="150"/>
      <c r="J44" s="150"/>
    </row>
    <row r="45" spans="2:10" x14ac:dyDescent="0.3">
      <c r="B45" s="147"/>
      <c r="C45" s="171"/>
      <c r="D45" s="149"/>
      <c r="E45" s="149"/>
      <c r="F45" s="149"/>
      <c r="G45" s="170"/>
      <c r="H45" s="164"/>
      <c r="I45" s="150"/>
      <c r="J45" s="150"/>
    </row>
    <row r="46" spans="2:10" x14ac:dyDescent="0.3">
      <c r="B46" s="147"/>
      <c r="C46" s="171"/>
      <c r="D46" s="149"/>
      <c r="E46" s="149"/>
      <c r="F46" s="149"/>
      <c r="G46" s="170"/>
      <c r="H46" s="164"/>
      <c r="I46" s="150"/>
      <c r="J46" s="150"/>
    </row>
    <row r="47" spans="2:10" x14ac:dyDescent="0.3">
      <c r="B47" s="147"/>
      <c r="C47" s="171"/>
      <c r="D47" s="149"/>
      <c r="E47" s="149"/>
      <c r="F47" s="149"/>
      <c r="G47" s="170"/>
      <c r="H47" s="164"/>
      <c r="I47" s="150"/>
      <c r="J47" s="150"/>
    </row>
    <row r="48" spans="2:10" x14ac:dyDescent="0.3">
      <c r="B48" s="147"/>
      <c r="C48" s="171"/>
      <c r="D48" s="149"/>
      <c r="E48" s="149"/>
      <c r="F48" s="149"/>
      <c r="G48" s="170"/>
      <c r="H48" s="164"/>
      <c r="I48" s="150"/>
      <c r="J48" s="150"/>
    </row>
    <row r="49" spans="2:10" x14ac:dyDescent="0.3">
      <c r="B49" s="147"/>
      <c r="C49" s="171"/>
      <c r="D49" s="149"/>
      <c r="E49" s="149"/>
      <c r="F49" s="149"/>
      <c r="G49" s="170"/>
      <c r="H49" s="164"/>
      <c r="I49" s="150"/>
      <c r="J49" s="150"/>
    </row>
    <row r="50" spans="2:10" x14ac:dyDescent="0.3">
      <c r="B50" s="147"/>
      <c r="C50" s="171"/>
      <c r="D50" s="149"/>
      <c r="E50" s="149"/>
      <c r="F50" s="149"/>
      <c r="G50" s="170"/>
      <c r="H50" s="164"/>
      <c r="I50" s="150"/>
      <c r="J50" s="150"/>
    </row>
    <row r="51" spans="2:10" x14ac:dyDescent="0.3">
      <c r="B51" s="147"/>
      <c r="C51" s="171"/>
      <c r="D51" s="149"/>
      <c r="E51" s="149"/>
      <c r="F51" s="149"/>
      <c r="G51" s="170"/>
      <c r="H51" s="164"/>
      <c r="I51" s="150"/>
      <c r="J51" s="150"/>
    </row>
    <row r="52" spans="2:10" x14ac:dyDescent="0.3">
      <c r="B52" s="147"/>
      <c r="C52" s="172"/>
      <c r="D52" s="151"/>
      <c r="E52" s="151"/>
      <c r="F52" s="151"/>
      <c r="G52" s="151"/>
      <c r="H52" s="152"/>
      <c r="I52" s="152"/>
      <c r="J52" s="152"/>
    </row>
    <row r="53" spans="2:10" x14ac:dyDescent="0.3">
      <c r="B53" s="147"/>
      <c r="C53" s="172"/>
      <c r="D53" s="151"/>
      <c r="E53" s="151"/>
      <c r="F53" s="151"/>
      <c r="G53" s="151"/>
      <c r="H53" s="152"/>
      <c r="I53" s="152"/>
      <c r="J53" s="152"/>
    </row>
    <row r="54" spans="2:10" x14ac:dyDescent="0.3">
      <c r="B54" s="147"/>
      <c r="C54" s="172"/>
      <c r="D54" s="151"/>
      <c r="E54" s="151"/>
      <c r="F54" s="151"/>
      <c r="G54" s="151"/>
      <c r="H54" s="152"/>
      <c r="I54" s="152"/>
      <c r="J54" s="152"/>
    </row>
    <row r="55" spans="2:10" x14ac:dyDescent="0.3">
      <c r="B55" s="147"/>
      <c r="C55" s="172"/>
      <c r="D55" s="151"/>
      <c r="E55" s="151"/>
      <c r="F55" s="151"/>
      <c r="G55" s="151"/>
      <c r="H55" s="152"/>
      <c r="I55" s="152"/>
      <c r="J55" s="152"/>
    </row>
    <row r="56" spans="2:10" x14ac:dyDescent="0.3">
      <c r="B56" s="147"/>
      <c r="C56" s="172"/>
      <c r="D56" s="151"/>
      <c r="E56" s="151"/>
      <c r="F56" s="151"/>
      <c r="G56" s="151"/>
      <c r="H56" s="152"/>
      <c r="I56" s="152"/>
      <c r="J56" s="152"/>
    </row>
    <row r="57" spans="2:10" x14ac:dyDescent="0.3">
      <c r="B57" s="147"/>
      <c r="C57" s="172"/>
      <c r="D57" s="151"/>
      <c r="E57" s="151"/>
      <c r="F57" s="151"/>
      <c r="G57" s="151"/>
      <c r="H57" s="152"/>
      <c r="I57" s="152"/>
      <c r="J57" s="152"/>
    </row>
    <row r="58" spans="2:10" x14ac:dyDescent="0.3">
      <c r="B58" s="147"/>
      <c r="C58" s="172"/>
      <c r="D58" s="151"/>
      <c r="E58" s="151"/>
      <c r="F58" s="151"/>
      <c r="G58" s="151"/>
      <c r="H58" s="152"/>
      <c r="I58" s="152"/>
      <c r="J58" s="152"/>
    </row>
    <row r="59" spans="2:10" x14ac:dyDescent="0.3">
      <c r="B59" s="147"/>
      <c r="C59" s="172"/>
      <c r="D59" s="151"/>
      <c r="E59" s="151"/>
      <c r="F59" s="151"/>
      <c r="G59" s="151"/>
      <c r="H59" s="152"/>
      <c r="I59" s="152"/>
      <c r="J59" s="152"/>
    </row>
    <row r="60" spans="2:10" x14ac:dyDescent="0.3">
      <c r="B60" s="147"/>
      <c r="C60" s="172"/>
      <c r="D60" s="151"/>
      <c r="E60" s="151"/>
      <c r="F60" s="151"/>
      <c r="G60" s="151"/>
      <c r="H60" s="152"/>
      <c r="I60" s="152"/>
      <c r="J60" s="152"/>
    </row>
    <row r="61" spans="2:10" x14ac:dyDescent="0.3">
      <c r="B61" s="147"/>
      <c r="C61" s="172"/>
      <c r="D61" s="151"/>
      <c r="E61" s="151"/>
      <c r="F61" s="151"/>
      <c r="G61" s="151"/>
      <c r="H61" s="152"/>
      <c r="I61" s="152"/>
      <c r="J61" s="152"/>
    </row>
    <row r="62" spans="2:10" x14ac:dyDescent="0.3">
      <c r="B62" s="147"/>
      <c r="C62" s="172"/>
      <c r="D62" s="151"/>
      <c r="E62" s="151"/>
      <c r="F62" s="151"/>
      <c r="G62" s="151"/>
      <c r="H62" s="152"/>
      <c r="I62" s="152"/>
      <c r="J62" s="152"/>
    </row>
    <row r="63" spans="2:10" x14ac:dyDescent="0.3">
      <c r="B63" s="147"/>
      <c r="C63" s="172"/>
      <c r="D63" s="151"/>
      <c r="E63" s="151"/>
      <c r="F63" s="151"/>
      <c r="G63" s="151"/>
      <c r="H63" s="152"/>
      <c r="I63" s="152"/>
      <c r="J63" s="152"/>
    </row>
    <row r="64" spans="2:10" x14ac:dyDescent="0.3">
      <c r="B64" s="147"/>
      <c r="C64" s="172"/>
      <c r="D64" s="151"/>
      <c r="E64" s="151"/>
      <c r="F64" s="151"/>
      <c r="G64" s="151"/>
      <c r="H64" s="152"/>
      <c r="I64" s="152"/>
      <c r="J64" s="152"/>
    </row>
    <row r="65" spans="2:10" x14ac:dyDescent="0.3">
      <c r="B65" s="147"/>
      <c r="C65" s="172"/>
      <c r="D65" s="151"/>
      <c r="E65" s="151"/>
      <c r="F65" s="151"/>
      <c r="G65" s="151"/>
      <c r="H65" s="152"/>
      <c r="I65" s="152"/>
      <c r="J65" s="152"/>
    </row>
    <row r="66" spans="2:10" x14ac:dyDescent="0.3">
      <c r="B66" s="147"/>
      <c r="C66" s="172"/>
      <c r="D66" s="151"/>
      <c r="E66" s="151"/>
      <c r="F66" s="151"/>
      <c r="G66" s="151"/>
      <c r="H66" s="152"/>
      <c r="I66" s="152"/>
      <c r="J66" s="152"/>
    </row>
    <row r="67" spans="2:10" x14ac:dyDescent="0.3">
      <c r="B67" s="147"/>
      <c r="C67" s="172"/>
      <c r="D67" s="151"/>
      <c r="E67" s="151"/>
      <c r="F67" s="151"/>
      <c r="G67" s="151"/>
      <c r="H67" s="152"/>
      <c r="I67" s="152"/>
      <c r="J67" s="152"/>
    </row>
    <row r="68" spans="2:10" x14ac:dyDescent="0.3">
      <c r="B68" s="147"/>
      <c r="C68" s="172"/>
      <c r="D68" s="151"/>
      <c r="E68" s="151"/>
      <c r="F68" s="151"/>
      <c r="G68" s="151"/>
      <c r="H68" s="152"/>
      <c r="I68" s="152"/>
      <c r="J68" s="152"/>
    </row>
    <row r="69" spans="2:10" x14ac:dyDescent="0.3">
      <c r="B69" s="147"/>
      <c r="C69" s="172"/>
      <c r="D69" s="151"/>
      <c r="E69" s="151"/>
      <c r="F69" s="151"/>
      <c r="G69" s="151"/>
      <c r="H69" s="152"/>
      <c r="I69" s="152"/>
      <c r="J69" s="152"/>
    </row>
    <row r="70" spans="2:10" x14ac:dyDescent="0.3">
      <c r="B70" s="147"/>
      <c r="C70" s="172"/>
      <c r="D70" s="151"/>
      <c r="E70" s="151"/>
      <c r="F70" s="151"/>
      <c r="G70" s="151"/>
      <c r="H70" s="152"/>
      <c r="I70" s="152"/>
      <c r="J70" s="152"/>
    </row>
    <row r="71" spans="2:10" x14ac:dyDescent="0.3">
      <c r="B71" s="147"/>
      <c r="C71" s="172"/>
      <c r="D71" s="151"/>
      <c r="E71" s="151"/>
      <c r="F71" s="151"/>
      <c r="G71" s="151"/>
      <c r="H71" s="152"/>
      <c r="I71" s="152"/>
      <c r="J71" s="152"/>
    </row>
    <row r="72" spans="2:10" x14ac:dyDescent="0.3">
      <c r="B72" s="147"/>
      <c r="C72" s="172"/>
      <c r="D72" s="151"/>
      <c r="E72" s="151"/>
      <c r="F72" s="151"/>
      <c r="G72" s="151"/>
      <c r="H72" s="152"/>
      <c r="I72" s="152"/>
      <c r="J72" s="152"/>
    </row>
    <row r="73" spans="2:10" x14ac:dyDescent="0.3">
      <c r="B73" s="147"/>
      <c r="C73" s="172"/>
      <c r="D73" s="151"/>
      <c r="E73" s="151"/>
      <c r="F73" s="151"/>
      <c r="G73" s="151"/>
      <c r="H73" s="152"/>
      <c r="I73" s="152"/>
      <c r="J73" s="152"/>
    </row>
    <row r="74" spans="2:10" x14ac:dyDescent="0.3">
      <c r="B74" s="147"/>
      <c r="C74" s="172"/>
      <c r="D74" s="151"/>
      <c r="E74" s="151"/>
      <c r="F74" s="151"/>
      <c r="G74" s="151"/>
      <c r="H74" s="152"/>
      <c r="I74" s="152"/>
      <c r="J74" s="152"/>
    </row>
    <row r="75" spans="2:10" x14ac:dyDescent="0.3">
      <c r="B75" s="147"/>
      <c r="C75" s="172"/>
      <c r="D75" s="151"/>
      <c r="E75" s="151"/>
      <c r="F75" s="151"/>
      <c r="G75" s="151"/>
      <c r="H75" s="152"/>
      <c r="I75" s="152"/>
      <c r="J75" s="152"/>
    </row>
    <row r="76" spans="2:10" x14ac:dyDescent="0.3">
      <c r="B76" s="147"/>
      <c r="C76" s="172"/>
      <c r="D76" s="151"/>
      <c r="E76" s="151"/>
      <c r="F76" s="151"/>
      <c r="G76" s="151"/>
      <c r="H76" s="152"/>
      <c r="I76" s="152"/>
      <c r="J76" s="152"/>
    </row>
    <row r="77" spans="2:10" x14ac:dyDescent="0.3">
      <c r="B77" s="147"/>
      <c r="C77" s="172"/>
      <c r="D77" s="151"/>
      <c r="E77" s="151"/>
      <c r="F77" s="151"/>
      <c r="G77" s="151"/>
      <c r="H77" s="152"/>
      <c r="I77" s="152"/>
      <c r="J77" s="152"/>
    </row>
    <row r="78" spans="2:10" x14ac:dyDescent="0.3">
      <c r="B78" s="147"/>
      <c r="C78" s="172"/>
      <c r="D78" s="151"/>
      <c r="E78" s="151"/>
      <c r="F78" s="151"/>
      <c r="G78" s="151"/>
      <c r="H78" s="152"/>
      <c r="I78" s="152"/>
      <c r="J78" s="152"/>
    </row>
    <row r="79" spans="2:10" x14ac:dyDescent="0.3">
      <c r="B79" s="147"/>
      <c r="C79" s="172"/>
      <c r="D79" s="151"/>
      <c r="E79" s="151"/>
      <c r="F79" s="151"/>
      <c r="G79" s="151"/>
      <c r="H79" s="152"/>
      <c r="I79" s="152"/>
      <c r="J79" s="152"/>
    </row>
    <row r="80" spans="2:10" x14ac:dyDescent="0.3">
      <c r="B80" s="147"/>
      <c r="C80" s="172"/>
      <c r="D80" s="151"/>
      <c r="E80" s="151"/>
      <c r="F80" s="151"/>
      <c r="G80" s="151"/>
      <c r="H80" s="152"/>
      <c r="I80" s="152"/>
      <c r="J80" s="152"/>
    </row>
    <row r="81" spans="2:10" x14ac:dyDescent="0.3">
      <c r="B81" s="147"/>
      <c r="C81" s="172"/>
      <c r="D81" s="151"/>
      <c r="E81" s="151"/>
      <c r="F81" s="151"/>
      <c r="G81" s="151"/>
      <c r="H81" s="152"/>
      <c r="I81" s="152"/>
      <c r="J81" s="152"/>
    </row>
    <row r="82" spans="2:10" x14ac:dyDescent="0.3">
      <c r="B82" s="147"/>
      <c r="C82" s="172"/>
      <c r="D82" s="151"/>
      <c r="E82" s="151"/>
      <c r="F82" s="151"/>
      <c r="G82" s="151"/>
      <c r="H82" s="152"/>
      <c r="I82" s="152"/>
      <c r="J82" s="152"/>
    </row>
    <row r="83" spans="2:10" x14ac:dyDescent="0.3">
      <c r="B83" s="147"/>
      <c r="C83" s="172"/>
      <c r="D83" s="151"/>
      <c r="E83" s="151"/>
      <c r="F83" s="151"/>
      <c r="G83" s="151"/>
      <c r="H83" s="152"/>
      <c r="I83" s="152"/>
      <c r="J83" s="152"/>
    </row>
    <row r="84" spans="2:10" x14ac:dyDescent="0.3">
      <c r="B84" s="147"/>
      <c r="C84" s="172"/>
      <c r="D84" s="151"/>
      <c r="E84" s="151"/>
      <c r="F84" s="151"/>
      <c r="G84" s="151"/>
      <c r="H84" s="152"/>
      <c r="I84" s="152"/>
      <c r="J84" s="152"/>
    </row>
    <row r="85" spans="2:10" x14ac:dyDescent="0.3">
      <c r="B85" s="147"/>
      <c r="C85" s="172"/>
      <c r="D85" s="151"/>
      <c r="E85" s="151"/>
      <c r="F85" s="151"/>
      <c r="G85" s="151"/>
      <c r="H85" s="152"/>
      <c r="I85" s="152"/>
      <c r="J85" s="152"/>
    </row>
    <row r="86" spans="2:10" x14ac:dyDescent="0.3">
      <c r="B86" s="147"/>
      <c r="C86" s="172"/>
      <c r="D86" s="151"/>
      <c r="E86" s="151"/>
      <c r="F86" s="151"/>
      <c r="G86" s="151"/>
      <c r="H86" s="152"/>
      <c r="I86" s="152"/>
      <c r="J86" s="152"/>
    </row>
    <row r="87" spans="2:10" x14ac:dyDescent="0.3">
      <c r="B87" s="147"/>
      <c r="C87" s="172"/>
      <c r="D87" s="151"/>
      <c r="E87" s="151"/>
      <c r="F87" s="151"/>
      <c r="G87" s="151"/>
      <c r="H87" s="152"/>
      <c r="I87" s="152"/>
      <c r="J87" s="152"/>
    </row>
    <row r="88" spans="2:10" x14ac:dyDescent="0.3">
      <c r="B88" s="147"/>
      <c r="C88" s="172"/>
      <c r="D88" s="151"/>
      <c r="E88" s="151"/>
      <c r="F88" s="151"/>
      <c r="G88" s="151"/>
      <c r="H88" s="152"/>
      <c r="I88" s="152"/>
      <c r="J88" s="152"/>
    </row>
    <row r="89" spans="2:10" x14ac:dyDescent="0.3">
      <c r="B89" s="147"/>
      <c r="C89" s="172"/>
      <c r="D89" s="151"/>
      <c r="E89" s="151"/>
      <c r="F89" s="151"/>
      <c r="G89" s="151"/>
      <c r="H89" s="152"/>
      <c r="I89" s="152"/>
      <c r="J89" s="152"/>
    </row>
    <row r="90" spans="2:10" x14ac:dyDescent="0.3">
      <c r="B90" s="147"/>
      <c r="C90" s="172"/>
      <c r="D90" s="151"/>
      <c r="E90" s="151"/>
      <c r="F90" s="151"/>
      <c r="G90" s="151"/>
      <c r="H90" s="152"/>
      <c r="I90" s="152"/>
      <c r="J90" s="152"/>
    </row>
    <row r="91" spans="2:10" x14ac:dyDescent="0.3">
      <c r="B91" s="147"/>
      <c r="C91" s="172"/>
      <c r="D91" s="151"/>
      <c r="E91" s="151"/>
      <c r="F91" s="151"/>
      <c r="G91" s="151"/>
      <c r="H91" s="152"/>
      <c r="I91" s="152"/>
      <c r="J91" s="152"/>
    </row>
    <row r="92" spans="2:10" x14ac:dyDescent="0.3">
      <c r="B92" s="147"/>
      <c r="C92" s="172"/>
      <c r="D92" s="151"/>
      <c r="E92" s="151"/>
      <c r="F92" s="151"/>
      <c r="G92" s="151"/>
      <c r="H92" s="152"/>
      <c r="I92" s="152"/>
      <c r="J92" s="152"/>
    </row>
    <row r="93" spans="2:10" x14ac:dyDescent="0.3">
      <c r="B93" s="147"/>
      <c r="C93" s="172"/>
      <c r="D93" s="151"/>
      <c r="E93" s="151"/>
      <c r="F93" s="151"/>
      <c r="G93" s="151"/>
      <c r="H93" s="152"/>
      <c r="I93" s="152"/>
      <c r="J93" s="152"/>
    </row>
    <row r="94" spans="2:10" x14ac:dyDescent="0.3">
      <c r="B94" s="147"/>
      <c r="C94" s="172"/>
      <c r="D94" s="151"/>
      <c r="E94" s="151"/>
      <c r="F94" s="151"/>
      <c r="G94" s="151"/>
      <c r="H94" s="152"/>
      <c r="I94" s="152"/>
      <c r="J94" s="152"/>
    </row>
    <row r="95" spans="2:10" x14ac:dyDescent="0.3">
      <c r="B95" s="147"/>
      <c r="C95" s="172"/>
      <c r="D95" s="151"/>
      <c r="E95" s="151"/>
      <c r="F95" s="151"/>
      <c r="G95" s="151"/>
      <c r="H95" s="152"/>
      <c r="I95" s="152"/>
      <c r="J95" s="152"/>
    </row>
    <row r="96" spans="2:10" x14ac:dyDescent="0.3">
      <c r="B96" s="147"/>
      <c r="C96" s="172"/>
      <c r="D96" s="151"/>
      <c r="E96" s="151"/>
      <c r="F96" s="151"/>
      <c r="G96" s="151"/>
      <c r="H96" s="152"/>
      <c r="I96" s="152"/>
      <c r="J96" s="152"/>
    </row>
    <row r="97" spans="2:10" x14ac:dyDescent="0.3">
      <c r="B97" s="147"/>
      <c r="C97" s="172"/>
      <c r="D97" s="151"/>
      <c r="E97" s="151"/>
      <c r="F97" s="151"/>
      <c r="G97" s="151"/>
      <c r="H97" s="152"/>
      <c r="I97" s="152"/>
      <c r="J97" s="152"/>
    </row>
    <row r="98" spans="2:10" x14ac:dyDescent="0.3">
      <c r="B98" s="147"/>
      <c r="C98" s="172"/>
      <c r="D98" s="151"/>
      <c r="E98" s="151"/>
      <c r="F98" s="151"/>
      <c r="G98" s="151"/>
      <c r="H98" s="152"/>
      <c r="I98" s="152"/>
      <c r="J98" s="152"/>
    </row>
    <row r="99" spans="2:10" x14ac:dyDescent="0.3">
      <c r="B99" s="147"/>
      <c r="C99" s="172"/>
      <c r="D99" s="151"/>
      <c r="E99" s="151"/>
      <c r="F99" s="151"/>
      <c r="G99" s="151"/>
      <c r="H99" s="152"/>
      <c r="I99" s="152"/>
      <c r="J99" s="152"/>
    </row>
    <row r="100" spans="2:10" x14ac:dyDescent="0.3">
      <c r="B100" s="147"/>
      <c r="C100" s="172"/>
      <c r="D100" s="151"/>
      <c r="E100" s="151"/>
      <c r="F100" s="151"/>
      <c r="G100" s="151"/>
      <c r="H100" s="152"/>
      <c r="I100" s="152"/>
      <c r="J100" s="152"/>
    </row>
    <row r="101" spans="2:10" x14ac:dyDescent="0.3">
      <c r="B101" s="147"/>
      <c r="C101" s="172"/>
      <c r="D101" s="151"/>
      <c r="E101" s="151"/>
      <c r="F101" s="151"/>
      <c r="G101" s="151"/>
      <c r="H101" s="152"/>
      <c r="I101" s="152"/>
      <c r="J101" s="152"/>
    </row>
    <row r="102" spans="2:10" x14ac:dyDescent="0.3">
      <c r="B102" s="147"/>
      <c r="C102" s="172"/>
      <c r="D102" s="151"/>
      <c r="E102" s="151"/>
      <c r="F102" s="151"/>
      <c r="G102" s="151"/>
      <c r="H102" s="152"/>
      <c r="I102" s="152"/>
      <c r="J102" s="152"/>
    </row>
    <row r="103" spans="2:10" x14ac:dyDescent="0.3">
      <c r="B103" s="147"/>
      <c r="C103" s="172"/>
      <c r="D103" s="151"/>
      <c r="E103" s="151"/>
      <c r="F103" s="151"/>
      <c r="G103" s="151"/>
      <c r="H103" s="152"/>
      <c r="I103" s="152"/>
      <c r="J103" s="152"/>
    </row>
    <row r="104" spans="2:10" x14ac:dyDescent="0.3">
      <c r="B104" s="147"/>
      <c r="C104" s="172"/>
      <c r="D104" s="151"/>
      <c r="E104" s="151"/>
      <c r="F104" s="151"/>
      <c r="G104" s="151"/>
      <c r="H104" s="152"/>
      <c r="I104" s="152"/>
      <c r="J104" s="152"/>
    </row>
    <row r="105" spans="2:10" x14ac:dyDescent="0.3">
      <c r="B105" s="147"/>
      <c r="C105" s="172"/>
      <c r="D105" s="151"/>
      <c r="E105" s="151"/>
      <c r="F105" s="151"/>
      <c r="G105" s="151"/>
      <c r="H105" s="152"/>
      <c r="I105" s="152"/>
      <c r="J105" s="152"/>
    </row>
    <row r="106" spans="2:10" x14ac:dyDescent="0.3">
      <c r="B106" s="147"/>
      <c r="C106" s="172"/>
      <c r="D106" s="151"/>
      <c r="E106" s="151"/>
      <c r="F106" s="151"/>
      <c r="G106" s="151"/>
      <c r="H106" s="152"/>
      <c r="I106" s="152"/>
      <c r="J106" s="152"/>
    </row>
    <row r="107" spans="2:10" x14ac:dyDescent="0.3">
      <c r="B107" s="147"/>
      <c r="C107" s="172"/>
      <c r="D107" s="151"/>
      <c r="E107" s="151"/>
      <c r="F107" s="151"/>
      <c r="G107" s="151"/>
      <c r="H107" s="152"/>
      <c r="I107" s="152"/>
      <c r="J107" s="152"/>
    </row>
    <row r="108" spans="2:10" x14ac:dyDescent="0.3">
      <c r="B108" s="147"/>
      <c r="C108" s="172"/>
      <c r="D108" s="151"/>
      <c r="E108" s="151"/>
      <c r="F108" s="151"/>
      <c r="G108" s="151"/>
      <c r="H108" s="152"/>
      <c r="I108" s="152"/>
      <c r="J108" s="152"/>
    </row>
    <row r="109" spans="2:10" x14ac:dyDescent="0.3">
      <c r="B109" s="147"/>
      <c r="C109" s="172"/>
      <c r="D109" s="151"/>
      <c r="E109" s="151"/>
      <c r="F109" s="151"/>
      <c r="G109" s="151"/>
      <c r="H109" s="152"/>
      <c r="I109" s="152"/>
      <c r="J109" s="152"/>
    </row>
    <row r="110" spans="2:10" x14ac:dyDescent="0.3">
      <c r="B110" s="147"/>
      <c r="C110" s="172"/>
      <c r="D110" s="151"/>
      <c r="E110" s="151"/>
      <c r="F110" s="151"/>
      <c r="G110" s="151"/>
      <c r="H110" s="152"/>
      <c r="I110" s="152"/>
      <c r="J110" s="152"/>
    </row>
    <row r="111" spans="2:10" x14ac:dyDescent="0.3">
      <c r="B111" s="147"/>
      <c r="C111" s="172"/>
      <c r="D111" s="151"/>
      <c r="E111" s="151"/>
      <c r="F111" s="151"/>
      <c r="G111" s="151"/>
      <c r="H111" s="152"/>
      <c r="I111" s="152"/>
      <c r="J111" s="152"/>
    </row>
    <row r="112" spans="2:10" x14ac:dyDescent="0.3">
      <c r="B112" s="147"/>
      <c r="C112" s="172"/>
      <c r="D112" s="151"/>
      <c r="E112" s="151"/>
      <c r="F112" s="151"/>
      <c r="G112" s="151"/>
      <c r="H112" s="152"/>
      <c r="I112" s="152"/>
      <c r="J112" s="152"/>
    </row>
    <row r="113" spans="2:10" x14ac:dyDescent="0.3">
      <c r="B113" s="147"/>
      <c r="C113" s="172"/>
      <c r="D113" s="151"/>
      <c r="E113" s="151"/>
      <c r="F113" s="151"/>
      <c r="G113" s="151"/>
      <c r="H113" s="152"/>
      <c r="I113" s="152"/>
      <c r="J113" s="152"/>
    </row>
    <row r="114" spans="2:10" x14ac:dyDescent="0.3">
      <c r="B114" s="147"/>
      <c r="C114" s="172"/>
      <c r="D114" s="151"/>
      <c r="E114" s="151"/>
      <c r="F114" s="151"/>
      <c r="G114" s="151"/>
      <c r="H114" s="152"/>
      <c r="I114" s="152"/>
      <c r="J114" s="152"/>
    </row>
    <row r="115" spans="2:10" x14ac:dyDescent="0.3">
      <c r="B115" s="147"/>
      <c r="C115" s="172"/>
      <c r="D115" s="151"/>
      <c r="E115" s="151"/>
      <c r="F115" s="151"/>
      <c r="G115" s="151"/>
      <c r="H115" s="152"/>
      <c r="I115" s="152"/>
      <c r="J115" s="152"/>
    </row>
    <row r="116" spans="2:10" x14ac:dyDescent="0.3">
      <c r="B116" s="147"/>
      <c r="C116" s="172"/>
      <c r="D116" s="151"/>
      <c r="E116" s="151"/>
      <c r="F116" s="151"/>
      <c r="G116" s="151"/>
      <c r="H116" s="152"/>
      <c r="I116" s="152"/>
      <c r="J116" s="152"/>
    </row>
    <row r="117" spans="2:10" x14ac:dyDescent="0.3">
      <c r="B117" s="147"/>
      <c r="C117" s="172"/>
      <c r="D117" s="151"/>
      <c r="E117" s="151"/>
      <c r="F117" s="151"/>
      <c r="G117" s="151"/>
      <c r="H117" s="152"/>
      <c r="I117" s="152"/>
      <c r="J117" s="152"/>
    </row>
    <row r="118" spans="2:10" x14ac:dyDescent="0.3">
      <c r="B118" s="147"/>
      <c r="C118" s="172"/>
      <c r="D118" s="151"/>
      <c r="E118" s="151"/>
      <c r="F118" s="151"/>
      <c r="G118" s="151"/>
      <c r="H118" s="152"/>
      <c r="I118" s="152"/>
      <c r="J118" s="152"/>
    </row>
    <row r="119" spans="2:10" x14ac:dyDescent="0.3">
      <c r="B119" s="147"/>
      <c r="C119" s="172"/>
      <c r="D119" s="151"/>
      <c r="E119" s="151"/>
      <c r="F119" s="151"/>
      <c r="G119" s="151"/>
      <c r="H119" s="152"/>
      <c r="I119" s="152"/>
      <c r="J119" s="152"/>
    </row>
    <row r="120" spans="2:10" x14ac:dyDescent="0.3">
      <c r="B120" s="147"/>
      <c r="C120" s="172"/>
      <c r="D120" s="151"/>
      <c r="E120" s="151"/>
      <c r="F120" s="151"/>
      <c r="G120" s="151"/>
      <c r="H120" s="152"/>
      <c r="I120" s="152"/>
      <c r="J120" s="152"/>
    </row>
    <row r="121" spans="2:10" x14ac:dyDescent="0.3">
      <c r="B121" s="147"/>
      <c r="C121" s="172"/>
      <c r="D121" s="151"/>
      <c r="E121" s="151"/>
      <c r="F121" s="151"/>
      <c r="G121" s="151"/>
      <c r="H121" s="152"/>
      <c r="I121" s="152"/>
      <c r="J121" s="152"/>
    </row>
    <row r="122" spans="2:10" x14ac:dyDescent="0.3">
      <c r="B122" s="147"/>
      <c r="C122" s="172"/>
      <c r="D122" s="151"/>
      <c r="E122" s="151"/>
      <c r="F122" s="151"/>
      <c r="G122" s="151"/>
      <c r="H122" s="152"/>
      <c r="I122" s="152"/>
      <c r="J122" s="152"/>
    </row>
    <row r="123" spans="2:10" x14ac:dyDescent="0.3">
      <c r="B123" s="147"/>
      <c r="C123" s="172"/>
      <c r="D123" s="151"/>
      <c r="E123" s="151"/>
      <c r="F123" s="151"/>
      <c r="G123" s="151"/>
      <c r="H123" s="152"/>
      <c r="I123" s="152"/>
      <c r="J123" s="152"/>
    </row>
    <row r="124" spans="2:10" x14ac:dyDescent="0.3">
      <c r="B124" s="147"/>
      <c r="C124" s="172"/>
      <c r="D124" s="151"/>
      <c r="E124" s="151"/>
      <c r="F124" s="151"/>
      <c r="G124" s="151"/>
      <c r="H124" s="152"/>
      <c r="I124" s="152"/>
      <c r="J124" s="152"/>
    </row>
    <row r="125" spans="2:10" x14ac:dyDescent="0.3">
      <c r="B125" s="147"/>
      <c r="C125" s="172"/>
      <c r="D125" s="151"/>
      <c r="E125" s="151"/>
      <c r="F125" s="151"/>
      <c r="G125" s="151"/>
      <c r="H125" s="152"/>
      <c r="I125" s="152"/>
      <c r="J125" s="152"/>
    </row>
    <row r="126" spans="2:10" x14ac:dyDescent="0.3">
      <c r="B126" s="147"/>
      <c r="C126" s="172"/>
      <c r="D126" s="151"/>
      <c r="E126" s="151"/>
      <c r="F126" s="151"/>
      <c r="G126" s="151"/>
      <c r="H126" s="152"/>
      <c r="I126" s="152"/>
      <c r="J126" s="152"/>
    </row>
    <row r="127" spans="2:10" x14ac:dyDescent="0.3">
      <c r="B127" s="147"/>
      <c r="C127" s="172"/>
      <c r="D127" s="151"/>
      <c r="E127" s="151"/>
      <c r="F127" s="151"/>
      <c r="G127" s="151"/>
      <c r="H127" s="152"/>
      <c r="I127" s="152"/>
      <c r="J127" s="152"/>
    </row>
    <row r="128" spans="2:10" x14ac:dyDescent="0.3">
      <c r="B128" s="147"/>
      <c r="C128" s="172"/>
      <c r="D128" s="151"/>
      <c r="E128" s="151"/>
      <c r="F128" s="151"/>
      <c r="G128" s="151"/>
      <c r="H128" s="152"/>
      <c r="I128" s="152"/>
      <c r="J128" s="152"/>
    </row>
    <row r="129" spans="2:10" x14ac:dyDescent="0.3">
      <c r="B129" s="147"/>
      <c r="C129" s="172"/>
      <c r="D129" s="151"/>
      <c r="E129" s="151"/>
      <c r="F129" s="151"/>
      <c r="G129" s="151"/>
      <c r="H129" s="152"/>
      <c r="I129" s="152"/>
      <c r="J129" s="152"/>
    </row>
    <row r="130" spans="2:10" x14ac:dyDescent="0.3">
      <c r="B130" s="147"/>
      <c r="C130" s="172"/>
      <c r="D130" s="151"/>
      <c r="E130" s="151"/>
      <c r="F130" s="151"/>
      <c r="G130" s="151"/>
      <c r="H130" s="152"/>
      <c r="I130" s="152"/>
      <c r="J130" s="152"/>
    </row>
    <row r="131" spans="2:10" x14ac:dyDescent="0.3">
      <c r="B131" s="147"/>
      <c r="C131" s="172"/>
      <c r="D131" s="151"/>
      <c r="E131" s="151"/>
      <c r="F131" s="151"/>
      <c r="G131" s="151"/>
      <c r="H131" s="152"/>
      <c r="I131" s="152"/>
      <c r="J131" s="152"/>
    </row>
    <row r="132" spans="2:10" x14ac:dyDescent="0.3">
      <c r="B132" s="147"/>
      <c r="C132" s="172"/>
      <c r="D132" s="151"/>
      <c r="E132" s="151"/>
      <c r="F132" s="151"/>
      <c r="G132" s="151"/>
      <c r="H132" s="152"/>
      <c r="I132" s="152"/>
      <c r="J132" s="152"/>
    </row>
    <row r="133" spans="2:10" x14ac:dyDescent="0.3">
      <c r="B133" s="147"/>
      <c r="C133" s="172"/>
      <c r="D133" s="151"/>
      <c r="E133" s="151"/>
      <c r="F133" s="151"/>
      <c r="G133" s="151"/>
      <c r="H133" s="152"/>
      <c r="I133" s="152"/>
      <c r="J133" s="152"/>
    </row>
    <row r="134" spans="2:10" x14ac:dyDescent="0.3">
      <c r="B134" s="147"/>
      <c r="C134" s="172"/>
      <c r="D134" s="151"/>
      <c r="E134" s="151"/>
      <c r="F134" s="151"/>
      <c r="G134" s="151"/>
      <c r="H134" s="152"/>
      <c r="I134" s="152"/>
      <c r="J134" s="152"/>
    </row>
    <row r="135" spans="2:10" x14ac:dyDescent="0.3">
      <c r="B135" s="147"/>
      <c r="C135" s="172"/>
      <c r="D135" s="151"/>
      <c r="E135" s="151"/>
      <c r="F135" s="151"/>
      <c r="G135" s="151"/>
      <c r="H135" s="152"/>
      <c r="I135" s="152"/>
      <c r="J135" s="152"/>
    </row>
    <row r="136" spans="2:10" x14ac:dyDescent="0.3">
      <c r="B136" s="147"/>
      <c r="C136" s="172"/>
      <c r="D136" s="151"/>
      <c r="E136" s="151"/>
      <c r="F136" s="151"/>
      <c r="G136" s="151"/>
      <c r="H136" s="152"/>
      <c r="I136" s="152"/>
      <c r="J136" s="152"/>
    </row>
    <row r="137" spans="2:10" x14ac:dyDescent="0.3">
      <c r="B137" s="147"/>
      <c r="C137" s="172"/>
      <c r="D137" s="151"/>
      <c r="E137" s="151"/>
      <c r="F137" s="151"/>
      <c r="G137" s="151"/>
      <c r="H137" s="152"/>
      <c r="I137" s="152"/>
      <c r="J137" s="152"/>
    </row>
    <row r="138" spans="2:10" x14ac:dyDescent="0.3">
      <c r="B138" s="147"/>
      <c r="C138" s="172"/>
      <c r="D138" s="151"/>
      <c r="E138" s="151"/>
      <c r="F138" s="151"/>
      <c r="G138" s="151"/>
      <c r="H138" s="152"/>
      <c r="I138" s="152"/>
      <c r="J138" s="152"/>
    </row>
    <row r="139" spans="2:10" x14ac:dyDescent="0.3">
      <c r="B139" s="147"/>
      <c r="C139" s="172"/>
      <c r="D139" s="151"/>
      <c r="E139" s="151"/>
      <c r="F139" s="151"/>
      <c r="G139" s="151"/>
      <c r="H139" s="152"/>
      <c r="I139" s="152"/>
      <c r="J139" s="152"/>
    </row>
    <row r="140" spans="2:10" x14ac:dyDescent="0.3">
      <c r="B140" s="147"/>
      <c r="C140" s="172"/>
      <c r="D140" s="151"/>
      <c r="E140" s="151"/>
      <c r="F140" s="151"/>
      <c r="G140" s="151"/>
      <c r="H140" s="152"/>
      <c r="I140" s="152"/>
      <c r="J140" s="152"/>
    </row>
    <row r="141" spans="2:10" x14ac:dyDescent="0.3">
      <c r="B141" s="147"/>
      <c r="C141" s="172"/>
      <c r="D141" s="151"/>
      <c r="E141" s="151"/>
      <c r="F141" s="151"/>
      <c r="G141" s="151"/>
      <c r="H141" s="152"/>
      <c r="I141" s="152"/>
      <c r="J141" s="152"/>
    </row>
    <row r="142" spans="2:10" x14ac:dyDescent="0.3">
      <c r="B142" s="147"/>
      <c r="C142" s="172"/>
      <c r="D142" s="151"/>
      <c r="E142" s="151"/>
      <c r="F142" s="151"/>
      <c r="G142" s="151"/>
      <c r="H142" s="152"/>
      <c r="I142" s="152"/>
      <c r="J142" s="152"/>
    </row>
    <row r="143" spans="2:10" x14ac:dyDescent="0.3">
      <c r="B143" s="147"/>
      <c r="C143" s="172"/>
      <c r="D143" s="151"/>
      <c r="E143" s="151"/>
      <c r="F143" s="151"/>
      <c r="G143" s="151"/>
      <c r="H143" s="152"/>
      <c r="I143" s="152"/>
      <c r="J143" s="152"/>
    </row>
    <row r="144" spans="2:10" x14ac:dyDescent="0.3">
      <c r="B144" s="147"/>
      <c r="C144" s="172"/>
      <c r="D144" s="151"/>
      <c r="E144" s="151"/>
      <c r="F144" s="151"/>
      <c r="G144" s="151"/>
      <c r="H144" s="152"/>
      <c r="I144" s="152"/>
      <c r="J144" s="152"/>
    </row>
    <row r="145" spans="2:10" x14ac:dyDescent="0.3">
      <c r="B145" s="147"/>
      <c r="C145" s="172"/>
      <c r="D145" s="151"/>
      <c r="E145" s="151"/>
      <c r="F145" s="151"/>
      <c r="G145" s="151"/>
      <c r="H145" s="152"/>
      <c r="I145" s="152"/>
      <c r="J145" s="152"/>
    </row>
    <row r="146" spans="2:10" x14ac:dyDescent="0.3">
      <c r="B146" s="147"/>
      <c r="C146" s="172"/>
      <c r="D146" s="151"/>
      <c r="E146" s="151"/>
      <c r="F146" s="151"/>
      <c r="G146" s="151"/>
      <c r="H146" s="152"/>
      <c r="I146" s="152"/>
      <c r="J146" s="152"/>
    </row>
    <row r="147" spans="2:10" x14ac:dyDescent="0.3">
      <c r="B147" s="147"/>
      <c r="C147" s="172"/>
      <c r="D147" s="151"/>
      <c r="E147" s="151"/>
      <c r="F147" s="151"/>
      <c r="G147" s="151"/>
      <c r="H147" s="152"/>
      <c r="I147" s="152"/>
      <c r="J147" s="152"/>
    </row>
    <row r="148" spans="2:10" x14ac:dyDescent="0.3">
      <c r="B148" s="147"/>
      <c r="C148" s="172"/>
      <c r="D148" s="151"/>
      <c r="E148" s="151"/>
      <c r="F148" s="151"/>
      <c r="G148" s="151"/>
      <c r="H148" s="152"/>
      <c r="I148" s="152"/>
      <c r="J148" s="152"/>
    </row>
    <row r="149" spans="2:10" x14ac:dyDescent="0.3">
      <c r="B149" s="147"/>
      <c r="C149" s="172"/>
      <c r="D149" s="151"/>
      <c r="E149" s="151"/>
      <c r="F149" s="151"/>
      <c r="G149" s="151"/>
      <c r="H149" s="152"/>
      <c r="I149" s="152"/>
      <c r="J149" s="152"/>
    </row>
    <row r="150" spans="2:10" x14ac:dyDescent="0.3">
      <c r="B150" s="147"/>
      <c r="C150" s="172"/>
      <c r="D150" s="151"/>
      <c r="E150" s="151"/>
      <c r="F150" s="151"/>
      <c r="G150" s="151"/>
      <c r="H150" s="152"/>
      <c r="I150" s="152"/>
      <c r="J150" s="152"/>
    </row>
    <row r="151" spans="2:10" x14ac:dyDescent="0.3">
      <c r="B151" s="147"/>
      <c r="C151" s="172"/>
      <c r="D151" s="151"/>
      <c r="E151" s="151"/>
      <c r="F151" s="151"/>
      <c r="G151" s="151"/>
      <c r="H151" s="152"/>
      <c r="I151" s="152"/>
      <c r="J151" s="152"/>
    </row>
    <row r="152" spans="2:10" x14ac:dyDescent="0.3">
      <c r="B152" s="147"/>
      <c r="C152" s="172"/>
      <c r="D152" s="151"/>
      <c r="E152" s="151"/>
      <c r="F152" s="151"/>
      <c r="G152" s="151"/>
      <c r="H152" s="152"/>
      <c r="I152" s="152"/>
      <c r="J152" s="152"/>
    </row>
    <row r="153" spans="2:10" x14ac:dyDescent="0.3">
      <c r="B153" s="147"/>
      <c r="C153" s="172"/>
      <c r="D153" s="151"/>
      <c r="E153" s="151"/>
      <c r="F153" s="151"/>
      <c r="G153" s="151"/>
      <c r="H153" s="152"/>
      <c r="I153" s="152"/>
      <c r="J153" s="152"/>
    </row>
    <row r="154" spans="2:10" x14ac:dyDescent="0.3">
      <c r="B154" s="147"/>
      <c r="C154" s="172"/>
      <c r="D154" s="151"/>
      <c r="E154" s="151"/>
      <c r="F154" s="151"/>
      <c r="G154" s="151"/>
      <c r="H154" s="152"/>
      <c r="I154" s="152"/>
      <c r="J154" s="152"/>
    </row>
    <row r="155" spans="2:10" x14ac:dyDescent="0.3">
      <c r="B155" s="147"/>
      <c r="C155" s="172"/>
      <c r="D155" s="151"/>
      <c r="E155" s="151"/>
      <c r="F155" s="151"/>
      <c r="G155" s="151"/>
      <c r="H155" s="152"/>
      <c r="I155" s="152"/>
      <c r="J155" s="152"/>
    </row>
    <row r="156" spans="2:10" x14ac:dyDescent="0.3">
      <c r="B156" s="147"/>
      <c r="C156" s="172"/>
      <c r="D156" s="151"/>
      <c r="E156" s="151"/>
      <c r="F156" s="151"/>
      <c r="G156" s="151"/>
      <c r="H156" s="152"/>
      <c r="I156" s="152"/>
      <c r="J156" s="152"/>
    </row>
    <row r="157" spans="2:10" x14ac:dyDescent="0.3">
      <c r="B157" s="147"/>
      <c r="C157" s="172"/>
      <c r="D157" s="151"/>
      <c r="E157" s="151"/>
      <c r="F157" s="151"/>
      <c r="G157" s="151"/>
      <c r="H157" s="152"/>
      <c r="I157" s="152"/>
      <c r="J157" s="152"/>
    </row>
    <row r="158" spans="2:10" x14ac:dyDescent="0.3">
      <c r="B158" s="147"/>
      <c r="C158" s="172"/>
      <c r="D158" s="151"/>
      <c r="E158" s="151"/>
      <c r="F158" s="151"/>
      <c r="G158" s="151"/>
      <c r="H158" s="152"/>
      <c r="I158" s="152"/>
      <c r="J158" s="152"/>
    </row>
    <row r="159" spans="2:10" x14ac:dyDescent="0.3">
      <c r="B159" s="147"/>
      <c r="C159" s="172"/>
      <c r="D159" s="151"/>
      <c r="E159" s="151"/>
      <c r="F159" s="151"/>
      <c r="G159" s="151"/>
      <c r="H159" s="152"/>
      <c r="I159" s="152"/>
      <c r="J159" s="152"/>
    </row>
    <row r="160" spans="2:10" x14ac:dyDescent="0.3">
      <c r="B160" s="147"/>
      <c r="C160" s="172"/>
      <c r="D160" s="151"/>
      <c r="E160" s="151"/>
      <c r="F160" s="151"/>
      <c r="G160" s="151"/>
      <c r="H160" s="152"/>
      <c r="I160" s="152"/>
      <c r="J160" s="152"/>
    </row>
    <row r="161" spans="2:10" x14ac:dyDescent="0.3">
      <c r="B161" s="147"/>
      <c r="C161" s="172"/>
      <c r="D161" s="151"/>
      <c r="E161" s="151"/>
      <c r="F161" s="151"/>
      <c r="G161" s="151"/>
      <c r="H161" s="152"/>
      <c r="I161" s="152"/>
      <c r="J161" s="152"/>
    </row>
    <row r="162" spans="2:10" x14ac:dyDescent="0.3">
      <c r="B162" s="147"/>
      <c r="C162" s="172"/>
      <c r="D162" s="151"/>
      <c r="E162" s="151"/>
      <c r="F162" s="151"/>
      <c r="G162" s="151"/>
      <c r="H162" s="152"/>
      <c r="I162" s="152"/>
      <c r="J162" s="152"/>
    </row>
    <row r="163" spans="2:10" x14ac:dyDescent="0.3">
      <c r="B163" s="147"/>
      <c r="C163" s="172"/>
      <c r="D163" s="151"/>
      <c r="E163" s="151"/>
      <c r="F163" s="151"/>
      <c r="G163" s="151"/>
      <c r="H163" s="152"/>
      <c r="I163" s="152"/>
      <c r="J163" s="152"/>
    </row>
    <row r="164" spans="2:10" x14ac:dyDescent="0.3">
      <c r="B164" s="147"/>
      <c r="C164" s="172"/>
      <c r="D164" s="151"/>
      <c r="E164" s="151"/>
      <c r="F164" s="151"/>
      <c r="G164" s="151"/>
      <c r="H164" s="152"/>
      <c r="I164" s="152"/>
      <c r="J164" s="152"/>
    </row>
    <row r="165" spans="2:10" x14ac:dyDescent="0.3">
      <c r="B165" s="147"/>
      <c r="C165" s="172"/>
      <c r="D165" s="151"/>
      <c r="E165" s="151"/>
      <c r="F165" s="151"/>
      <c r="G165" s="151"/>
      <c r="H165" s="152"/>
      <c r="I165" s="152"/>
      <c r="J165" s="152"/>
    </row>
    <row r="166" spans="2:10" x14ac:dyDescent="0.3">
      <c r="B166" s="147"/>
      <c r="C166" s="172"/>
      <c r="D166" s="151"/>
      <c r="E166" s="151"/>
      <c r="F166" s="151"/>
      <c r="G166" s="151"/>
      <c r="H166" s="152"/>
      <c r="I166" s="152"/>
      <c r="J166" s="152"/>
    </row>
    <row r="167" spans="2:10" x14ac:dyDescent="0.3">
      <c r="B167" s="147"/>
      <c r="C167" s="172"/>
      <c r="D167" s="151"/>
      <c r="E167" s="151"/>
      <c r="F167" s="151"/>
      <c r="G167" s="151"/>
      <c r="H167" s="152"/>
      <c r="I167" s="152"/>
      <c r="J167" s="152"/>
    </row>
    <row r="168" spans="2:10" x14ac:dyDescent="0.3">
      <c r="B168" s="147"/>
      <c r="C168" s="172"/>
      <c r="D168" s="151"/>
      <c r="E168" s="151"/>
      <c r="F168" s="151"/>
      <c r="G168" s="151"/>
      <c r="H168" s="152"/>
      <c r="I168" s="152"/>
      <c r="J168" s="152"/>
    </row>
    <row r="169" spans="2:10" x14ac:dyDescent="0.3">
      <c r="B169" s="147"/>
      <c r="C169" s="172"/>
      <c r="D169" s="151"/>
      <c r="E169" s="151"/>
      <c r="F169" s="151"/>
      <c r="G169" s="151"/>
      <c r="H169" s="152"/>
      <c r="I169" s="152"/>
      <c r="J169" s="152"/>
    </row>
    <row r="170" spans="2:10" x14ac:dyDescent="0.3">
      <c r="B170" s="147"/>
      <c r="C170" s="172"/>
      <c r="D170" s="151"/>
      <c r="E170" s="151"/>
      <c r="F170" s="151"/>
      <c r="G170" s="151"/>
      <c r="H170" s="152"/>
      <c r="I170" s="152"/>
      <c r="J170" s="152"/>
    </row>
    <row r="171" spans="2:10" x14ac:dyDescent="0.3">
      <c r="B171" s="147"/>
      <c r="C171" s="172"/>
      <c r="D171" s="151"/>
      <c r="E171" s="151"/>
      <c r="F171" s="151"/>
      <c r="G171" s="151"/>
      <c r="H171" s="152"/>
      <c r="I171" s="152"/>
      <c r="J171" s="152"/>
    </row>
    <row r="172" spans="2:10" x14ac:dyDescent="0.3">
      <c r="B172" s="147"/>
      <c r="C172" s="172"/>
      <c r="D172" s="151"/>
      <c r="E172" s="151"/>
      <c r="F172" s="151"/>
      <c r="G172" s="151"/>
      <c r="H172" s="152"/>
      <c r="I172" s="152"/>
      <c r="J172" s="152"/>
    </row>
    <row r="173" spans="2:10" x14ac:dyDescent="0.3">
      <c r="B173" s="147"/>
      <c r="C173" s="172"/>
      <c r="D173" s="151"/>
      <c r="E173" s="151"/>
      <c r="F173" s="151"/>
      <c r="G173" s="151"/>
      <c r="H173" s="152"/>
      <c r="I173" s="152"/>
      <c r="J173" s="152"/>
    </row>
    <row r="174" spans="2:10" x14ac:dyDescent="0.3">
      <c r="B174" s="147"/>
      <c r="C174" s="172"/>
      <c r="D174" s="151"/>
      <c r="E174" s="151"/>
      <c r="F174" s="151"/>
      <c r="G174" s="151"/>
      <c r="H174" s="152"/>
      <c r="I174" s="152"/>
      <c r="J174" s="152"/>
    </row>
    <row r="175" spans="2:10" x14ac:dyDescent="0.3">
      <c r="B175" s="147"/>
      <c r="C175" s="172"/>
      <c r="D175" s="151"/>
      <c r="E175" s="151"/>
      <c r="F175" s="151"/>
      <c r="G175" s="151"/>
      <c r="H175" s="152"/>
      <c r="I175" s="152"/>
      <c r="J175" s="152"/>
    </row>
    <row r="176" spans="2:10" x14ac:dyDescent="0.3">
      <c r="B176" s="147"/>
      <c r="C176" s="172"/>
      <c r="D176" s="151"/>
      <c r="E176" s="151"/>
      <c r="F176" s="151"/>
      <c r="G176" s="151"/>
      <c r="H176" s="152"/>
      <c r="I176" s="152"/>
      <c r="J176" s="152"/>
    </row>
    <row r="177" spans="2:10" x14ac:dyDescent="0.3">
      <c r="B177" s="147"/>
      <c r="C177" s="172"/>
      <c r="D177" s="151"/>
      <c r="E177" s="151"/>
      <c r="F177" s="151"/>
      <c r="G177" s="151"/>
      <c r="H177" s="152"/>
      <c r="I177" s="152"/>
      <c r="J177" s="152"/>
    </row>
    <row r="178" spans="2:10" x14ac:dyDescent="0.3">
      <c r="B178" s="147"/>
      <c r="C178" s="172"/>
      <c r="D178" s="151"/>
      <c r="E178" s="151"/>
      <c r="F178" s="151"/>
      <c r="G178" s="151"/>
      <c r="H178" s="152"/>
      <c r="I178" s="152"/>
      <c r="J178" s="152"/>
    </row>
    <row r="179" spans="2:10" x14ac:dyDescent="0.3">
      <c r="B179" s="147"/>
      <c r="C179" s="172"/>
      <c r="D179" s="151"/>
      <c r="E179" s="151"/>
      <c r="F179" s="151"/>
      <c r="G179" s="151"/>
      <c r="H179" s="152"/>
      <c r="I179" s="152"/>
      <c r="J179" s="152"/>
    </row>
    <row r="180" spans="2:10" x14ac:dyDescent="0.3">
      <c r="B180" s="147"/>
      <c r="C180" s="172"/>
      <c r="D180" s="151"/>
      <c r="E180" s="151"/>
      <c r="F180" s="151"/>
      <c r="G180" s="151"/>
      <c r="H180" s="152"/>
      <c r="I180" s="152"/>
      <c r="J180" s="152"/>
    </row>
    <row r="181" spans="2:10" x14ac:dyDescent="0.3">
      <c r="B181" s="147"/>
      <c r="C181" s="172"/>
      <c r="D181" s="151"/>
      <c r="E181" s="151"/>
      <c r="F181" s="151"/>
      <c r="G181" s="151"/>
      <c r="H181" s="152"/>
      <c r="I181" s="152"/>
      <c r="J181" s="152"/>
    </row>
    <row r="182" spans="2:10" x14ac:dyDescent="0.3">
      <c r="B182" s="147"/>
      <c r="C182" s="172"/>
      <c r="D182" s="151"/>
      <c r="E182" s="151"/>
      <c r="F182" s="151"/>
      <c r="G182" s="151"/>
      <c r="H182" s="152"/>
      <c r="I182" s="152"/>
      <c r="J182" s="152"/>
    </row>
    <row r="183" spans="2:10" x14ac:dyDescent="0.3">
      <c r="B183" s="147"/>
      <c r="C183" s="172"/>
      <c r="D183" s="151"/>
      <c r="E183" s="151"/>
      <c r="F183" s="151"/>
      <c r="G183" s="151"/>
      <c r="H183" s="152"/>
      <c r="I183" s="152"/>
      <c r="J183" s="152"/>
    </row>
    <row r="184" spans="2:10" x14ac:dyDescent="0.3">
      <c r="B184" s="147"/>
      <c r="C184" s="172"/>
      <c r="D184" s="151"/>
      <c r="E184" s="151"/>
      <c r="F184" s="151"/>
      <c r="G184" s="151"/>
      <c r="H184" s="152"/>
      <c r="I184" s="152"/>
      <c r="J184" s="152"/>
    </row>
    <row r="185" spans="2:10" x14ac:dyDescent="0.3">
      <c r="B185" s="147"/>
      <c r="C185" s="172"/>
      <c r="D185" s="151"/>
      <c r="E185" s="151"/>
      <c r="F185" s="151"/>
      <c r="G185" s="151"/>
      <c r="H185" s="152"/>
      <c r="I185" s="152"/>
      <c r="J185" s="152"/>
    </row>
    <row r="186" spans="2:10" x14ac:dyDescent="0.3">
      <c r="B186" s="147"/>
      <c r="C186" s="172"/>
      <c r="D186" s="151"/>
      <c r="E186" s="151"/>
      <c r="F186" s="151"/>
      <c r="G186" s="151"/>
      <c r="H186" s="152"/>
      <c r="I186" s="152"/>
      <c r="J186" s="152"/>
    </row>
    <row r="187" spans="2:10" x14ac:dyDescent="0.3">
      <c r="B187" s="147"/>
      <c r="C187" s="172"/>
      <c r="D187" s="151"/>
      <c r="E187" s="151"/>
      <c r="F187" s="151"/>
      <c r="G187" s="151"/>
      <c r="H187" s="152"/>
      <c r="I187" s="152"/>
      <c r="J187" s="152"/>
    </row>
    <row r="188" spans="2:10" x14ac:dyDescent="0.3">
      <c r="B188" s="147"/>
      <c r="C188" s="172"/>
      <c r="D188" s="151"/>
      <c r="E188" s="151"/>
      <c r="F188" s="151"/>
      <c r="G188" s="151"/>
      <c r="H188" s="152"/>
      <c r="I188" s="152"/>
      <c r="J188" s="152"/>
    </row>
    <row r="189" spans="2:10" x14ac:dyDescent="0.3">
      <c r="B189" s="147"/>
      <c r="C189" s="172"/>
      <c r="D189" s="151"/>
      <c r="E189" s="151"/>
      <c r="F189" s="151"/>
      <c r="G189" s="151"/>
      <c r="H189" s="152"/>
      <c r="I189" s="152"/>
      <c r="J189" s="152"/>
    </row>
    <row r="190" spans="2:10" x14ac:dyDescent="0.3">
      <c r="B190" s="147"/>
      <c r="C190" s="172"/>
      <c r="D190" s="151"/>
      <c r="E190" s="151"/>
      <c r="F190" s="151"/>
      <c r="G190" s="151"/>
      <c r="H190" s="152"/>
      <c r="I190" s="152"/>
      <c r="J190" s="152"/>
    </row>
    <row r="191" spans="2:10" x14ac:dyDescent="0.3">
      <c r="B191" s="147"/>
      <c r="C191" s="172"/>
      <c r="D191" s="151"/>
      <c r="E191" s="151"/>
      <c r="F191" s="151"/>
      <c r="G191" s="151"/>
      <c r="H191" s="152"/>
      <c r="I191" s="152"/>
      <c r="J191" s="152"/>
    </row>
    <row r="192" spans="2:10" x14ac:dyDescent="0.3">
      <c r="B192" s="147"/>
      <c r="C192" s="172"/>
      <c r="D192" s="151"/>
      <c r="E192" s="151"/>
      <c r="F192" s="151"/>
      <c r="G192" s="151"/>
      <c r="H192" s="152"/>
      <c r="I192" s="152"/>
      <c r="J192" s="152"/>
    </row>
    <row r="193" spans="2:10" x14ac:dyDescent="0.3">
      <c r="B193" s="147"/>
      <c r="C193" s="172"/>
      <c r="D193" s="151"/>
      <c r="E193" s="151"/>
      <c r="F193" s="151"/>
      <c r="G193" s="151"/>
      <c r="H193" s="152"/>
      <c r="I193" s="152"/>
      <c r="J193" s="152"/>
    </row>
    <row r="194" spans="2:10" x14ac:dyDescent="0.3">
      <c r="B194" s="147"/>
      <c r="C194" s="172"/>
      <c r="D194" s="151"/>
      <c r="E194" s="151"/>
      <c r="F194" s="151"/>
      <c r="G194" s="151"/>
      <c r="H194" s="152"/>
      <c r="I194" s="152"/>
      <c r="J194" s="152"/>
    </row>
    <row r="195" spans="2:10" x14ac:dyDescent="0.3">
      <c r="B195" s="147"/>
      <c r="C195" s="172"/>
      <c r="D195" s="151"/>
      <c r="E195" s="151"/>
      <c r="F195" s="151"/>
      <c r="G195" s="151"/>
      <c r="H195" s="152"/>
      <c r="I195" s="152"/>
      <c r="J195" s="152"/>
    </row>
    <row r="196" spans="2:10" x14ac:dyDescent="0.3">
      <c r="B196" s="147"/>
      <c r="C196" s="172"/>
      <c r="D196" s="151"/>
      <c r="E196" s="151"/>
      <c r="F196" s="151"/>
      <c r="G196" s="151"/>
      <c r="H196" s="152"/>
      <c r="I196" s="152"/>
      <c r="J196" s="152"/>
    </row>
    <row r="197" spans="2:10" x14ac:dyDescent="0.3">
      <c r="B197" s="147"/>
      <c r="C197" s="172"/>
      <c r="D197" s="151"/>
      <c r="E197" s="151"/>
      <c r="F197" s="151"/>
      <c r="G197" s="151"/>
      <c r="H197" s="152"/>
      <c r="I197" s="152"/>
      <c r="J197" s="152"/>
    </row>
    <row r="198" spans="2:10" x14ac:dyDescent="0.3">
      <c r="B198" s="147"/>
      <c r="C198" s="172"/>
      <c r="D198" s="151"/>
      <c r="E198" s="151"/>
      <c r="F198" s="151"/>
      <c r="G198" s="151"/>
      <c r="H198" s="152"/>
      <c r="I198" s="152"/>
      <c r="J198" s="152"/>
    </row>
    <row r="199" spans="2:10" x14ac:dyDescent="0.3">
      <c r="B199" s="147"/>
      <c r="C199" s="172"/>
      <c r="D199" s="151"/>
      <c r="E199" s="151"/>
      <c r="F199" s="151"/>
      <c r="G199" s="151"/>
      <c r="H199" s="152"/>
      <c r="I199" s="152"/>
      <c r="J199" s="152"/>
    </row>
    <row r="200" spans="2:10" x14ac:dyDescent="0.3">
      <c r="B200" s="147"/>
      <c r="C200" s="172"/>
      <c r="D200" s="151"/>
      <c r="E200" s="151"/>
      <c r="F200" s="151"/>
      <c r="G200" s="151"/>
      <c r="H200" s="152"/>
      <c r="I200" s="152"/>
      <c r="J200" s="152"/>
    </row>
  </sheetData>
  <sheetProtection algorithmName="SHA-512" hashValue="niX0hw6qJTMal+6K0UYjGbVhdHmn2DsO9kApR5h3NxmyXMkZJX8GdezwVSJ7JqNmhW6gTR9haTJtJBkJwnqRaQ==" saltValue="epoHAY324Pmnwf/6f6TdFg==" spinCount="100000" sheet="1" objects="1" scenarios="1" formatColumns="0" formatRows="0"/>
  <mergeCells count="1">
    <mergeCell ref="D8:E13"/>
  </mergeCells>
  <dataValidations count="4">
    <dataValidation allowBlank="1" sqref="D30 D19 D22 D25 D27" xr:uid="{CE4AF6B2-45E2-4160-987C-74AF8467532B}"/>
    <dataValidation type="decimal" operator="greaterThan" allowBlank="1" showInputMessage="1" showErrorMessage="1" errorTitle="Erro" error="Campo Numérico" sqref="E42:J200" xr:uid="{3DFF2B2E-6B3A-4503-85B1-B727F3D9542C}">
      <formula1>0</formula1>
    </dataValidation>
    <dataValidation type="list" allowBlank="1" showInputMessage="1" showErrorMessage="1" sqref="D42:D200" xr:uid="{E3A68A60-3FF9-4DC5-97DE-2518D7282209}">
      <formula1>"Único,Recorrente"</formula1>
    </dataValidation>
    <dataValidation type="list" allowBlank="1" sqref="B42:B200" xr:uid="{352FAEED-F81D-42E6-8804-574CFCB02F4E}">
      <formula1>ListaCustosAPF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6402" r:id="rId4" name="ButtonReset">
          <controlPr defaultSize="0" autoLine="0" r:id="rId5">
            <anchor moveWithCells="1">
              <from>
                <xdr:col>1</xdr:col>
                <xdr:colOff>0</xdr:colOff>
                <xdr:row>34</xdr:row>
                <xdr:rowOff>22860</xdr:rowOff>
              </from>
              <to>
                <xdr:col>2</xdr:col>
                <xdr:colOff>198120</xdr:colOff>
                <xdr:row>37</xdr:row>
                <xdr:rowOff>7620</xdr:rowOff>
              </to>
            </anchor>
          </controlPr>
        </control>
      </mc:Choice>
      <mc:Fallback>
        <control shapeId="16402" r:id="rId4" name="ButtonReset"/>
      </mc:Fallback>
    </mc:AlternateContent>
    <mc:AlternateContent xmlns:mc="http://schemas.openxmlformats.org/markup-compatibility/2006">
      <mc:Choice Requires="x14">
        <control shapeId="16401" r:id="rId6" name="ButtonSalvar">
          <controlPr defaultSize="0" autoLine="0" r:id="rId7">
            <anchor moveWithCells="1">
              <from>
                <xdr:col>4</xdr:col>
                <xdr:colOff>0</xdr:colOff>
                <xdr:row>34</xdr:row>
                <xdr:rowOff>22860</xdr:rowOff>
              </from>
              <to>
                <xdr:col>5</xdr:col>
                <xdr:colOff>388620</xdr:colOff>
                <xdr:row>37</xdr:row>
                <xdr:rowOff>7620</xdr:rowOff>
              </to>
            </anchor>
          </controlPr>
        </control>
      </mc:Choice>
      <mc:Fallback>
        <control shapeId="16401" r:id="rId6" name="ButtonSalvar"/>
      </mc:Fallback>
    </mc:AlternateContent>
    <mc:AlternateContent xmlns:mc="http://schemas.openxmlformats.org/markup-compatibility/2006">
      <mc:Choice Requires="x14">
        <control shapeId="16400" r:id="rId8" name="ButtonLimpar">
          <controlPr defaultSize="0" autoLine="0" r:id="rId9">
            <anchor moveWithCells="1">
              <from>
                <xdr:col>2</xdr:col>
                <xdr:colOff>1211580</xdr:colOff>
                <xdr:row>34</xdr:row>
                <xdr:rowOff>22860</xdr:rowOff>
              </from>
              <to>
                <xdr:col>3</xdr:col>
                <xdr:colOff>1516380</xdr:colOff>
                <xdr:row>37</xdr:row>
                <xdr:rowOff>7620</xdr:rowOff>
              </to>
            </anchor>
          </controlPr>
        </control>
      </mc:Choice>
      <mc:Fallback>
        <control shapeId="16400" r:id="rId8" name="ButtonLimpar"/>
      </mc:Fallback>
    </mc:AlternateContent>
    <mc:AlternateContent xmlns:mc="http://schemas.openxmlformats.org/markup-compatibility/2006">
      <mc:Choice Requires="x14">
        <control shapeId="16387" r:id="rId10" name="CustosAP_Combo_TipoCusto">
          <controlPr locked="0" defaultSize="0" autoLine="0" listFillRange="ListaCustosAPF" r:id="rId11">
            <anchor moveWithCells="1" sizeWithCells="1">
              <from>
                <xdr:col>3</xdr:col>
                <xdr:colOff>7620</xdr:colOff>
                <xdr:row>5</xdr:row>
                <xdr:rowOff>45720</xdr:rowOff>
              </from>
              <to>
                <xdr:col>3</xdr:col>
                <xdr:colOff>2537460</xdr:colOff>
                <xdr:row>6</xdr:row>
                <xdr:rowOff>22860</xdr:rowOff>
              </to>
            </anchor>
          </controlPr>
        </control>
      </mc:Choice>
      <mc:Fallback>
        <control shapeId="16387" r:id="rId10" name="CustosAP_Combo_TipoCusto"/>
      </mc:Fallback>
    </mc:AlternateContent>
    <mc:AlternateContent xmlns:mc="http://schemas.openxmlformats.org/markup-compatibility/2006">
      <mc:Choice Requires="x14">
        <control shapeId="16389" r:id="rId12" name="CustosAP_Option_Unico">
          <controlPr locked="0" defaultSize="0" autoLine="0" r:id="rId13">
            <anchor moveWithCells="1">
              <from>
                <xdr:col>3</xdr:col>
                <xdr:colOff>7620</xdr:colOff>
                <xdr:row>15</xdr:row>
                <xdr:rowOff>30480</xdr:rowOff>
              </from>
              <to>
                <xdr:col>3</xdr:col>
                <xdr:colOff>693420</xdr:colOff>
                <xdr:row>31</xdr:row>
                <xdr:rowOff>7620</xdr:rowOff>
              </to>
            </anchor>
          </controlPr>
        </control>
      </mc:Choice>
      <mc:Fallback>
        <control shapeId="16389" r:id="rId12" name="CustosAP_Option_Unico"/>
      </mc:Fallback>
    </mc:AlternateContent>
    <mc:AlternateContent xmlns:mc="http://schemas.openxmlformats.org/markup-compatibility/2006">
      <mc:Choice Requires="x14">
        <control shapeId="16391" r:id="rId14" name="CustosAP_Option_Recorrente">
          <controlPr locked="0" defaultSize="0" autoLine="0" r:id="rId15">
            <anchor moveWithCells="1">
              <from>
                <xdr:col>3</xdr:col>
                <xdr:colOff>883920</xdr:colOff>
                <xdr:row>15</xdr:row>
                <xdr:rowOff>30480</xdr:rowOff>
              </from>
              <to>
                <xdr:col>3</xdr:col>
                <xdr:colOff>1844040</xdr:colOff>
                <xdr:row>31</xdr:row>
                <xdr:rowOff>7620</xdr:rowOff>
              </to>
            </anchor>
          </controlPr>
        </control>
      </mc:Choice>
      <mc:Fallback>
        <control shapeId="16391" r:id="rId14" name="CustosAP_Option_Recorrente"/>
      </mc:Fallback>
    </mc:AlternateContent>
  </control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CCA66-3A0A-4FEA-8AF3-BA676CC01194}">
  <sheetPr codeName="Planilha6">
    <tabColor theme="7" tint="0.79998168889431442"/>
  </sheetPr>
  <dimension ref="I1"/>
  <sheetViews>
    <sheetView showGridLines="0" workbookViewId="0"/>
  </sheetViews>
  <sheetFormatPr defaultRowHeight="14.4" x14ac:dyDescent="0.3"/>
  <sheetData>
    <row r="1" spans="9:9" x14ac:dyDescent="0.3">
      <c r="I1" t="s">
        <v>77</v>
      </c>
    </row>
  </sheetData>
  <sheetProtection algorithmName="SHA-512" hashValue="yHxa5vW7jHgS63uXhezdaV2Zj+poi4wI0ZF/axTqVRfELZHiP484qPjXVIybi9fpXH4UHYgdjOcwfUQ19ZzMhQ==" saltValue="2P6Z62wpYdD/YBye9tK4s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32</vt:i4>
      </vt:variant>
    </vt:vector>
  </HeadingPairs>
  <TitlesOfParts>
    <vt:vector size="44" baseType="lpstr">
      <vt:lpstr>CalReg</vt:lpstr>
      <vt:lpstr>Instruções</vt:lpstr>
      <vt:lpstr>Resultado</vt:lpstr>
      <vt:lpstr>Cálculo e Premissas &gt;&gt;</vt:lpstr>
      <vt:lpstr>Financeiro</vt:lpstr>
      <vt:lpstr>Custos Financeiros Diretos</vt:lpstr>
      <vt:lpstr>Custos de Conformidade</vt:lpstr>
      <vt:lpstr>Custos - Administração Pública</vt:lpstr>
      <vt:lpstr>Suporte &gt;&gt;</vt:lpstr>
      <vt:lpstr>Metodologia</vt:lpstr>
      <vt:lpstr>Taxa de Desconto</vt:lpstr>
      <vt:lpstr>Base</vt:lpstr>
      <vt:lpstr>Base_CustosConf</vt:lpstr>
      <vt:lpstr>CustosAP_CustoGeral</vt:lpstr>
      <vt:lpstr>CustosAP_CustoServ</vt:lpstr>
      <vt:lpstr>CustosAP_Desc</vt:lpstr>
      <vt:lpstr>CustosAP_Freq</vt:lpstr>
      <vt:lpstr>CustosAP_HorasServ</vt:lpstr>
      <vt:lpstr>CustosAP_NumServ</vt:lpstr>
      <vt:lpstr>CustosConf_Custo_Aqui</vt:lpstr>
      <vt:lpstr>CustosConf_Custo_Cidadao</vt:lpstr>
      <vt:lpstr>CustosConf_CustoFunc_Emp</vt:lpstr>
      <vt:lpstr>CustosConf_CustoH_Atraso</vt:lpstr>
      <vt:lpstr>CustosConf_CustosCapital</vt:lpstr>
      <vt:lpstr>CustosConf_Desc</vt:lpstr>
      <vt:lpstr>CustosConf_Freq</vt:lpstr>
      <vt:lpstr>CustosConf_Hora_Atraso</vt:lpstr>
      <vt:lpstr>CustosConf_HorasFunc_Emp</vt:lpstr>
      <vt:lpstr>CustosConf_OutrosCustos_Emp</vt:lpstr>
      <vt:lpstr>CustosConf_QtdAfetados</vt:lpstr>
      <vt:lpstr>CustosConf_QtdFunc_Emp</vt:lpstr>
      <vt:lpstr>CustosFin_Custos</vt:lpstr>
      <vt:lpstr>CustosFin_Desc</vt:lpstr>
      <vt:lpstr>CustosFin_Freq</vt:lpstr>
      <vt:lpstr>CustosFin_QtdAfetados</vt:lpstr>
      <vt:lpstr>FatorDesconto</vt:lpstr>
      <vt:lpstr>HelpTextTipoCusto</vt:lpstr>
      <vt:lpstr>ListaCustosAdm</vt:lpstr>
      <vt:lpstr>ListaCustosAPF</vt:lpstr>
      <vt:lpstr>ListaCustosFinanceirosDiretos</vt:lpstr>
      <vt:lpstr>ListTipoAfetados</vt:lpstr>
      <vt:lpstr>PeriodoFinanceiro</vt:lpstr>
      <vt:lpstr>TaxaDesconto</vt:lpstr>
      <vt:lpstr>versao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Vitor Villarino</dc:creator>
  <cp:lastModifiedBy>Vitor Villarino</cp:lastModifiedBy>
  <dcterms:created xsi:type="dcterms:W3CDTF">2015-06-05T18:17:20Z</dcterms:created>
  <dcterms:modified xsi:type="dcterms:W3CDTF">2020-11-06T19:42:19Z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18489546-6910-4aa1-8ce6-0b3100a725d1</vt:lpwstr>
  </property>
</Properties>
</file>