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968" lockStructure="1"/>
  <bookViews>
    <workbookView xWindow="480" yWindow="225" windowWidth="22995" windowHeight="9855" tabRatio="938" firstSheet="2" activeTab="9"/>
  </bookViews>
  <sheets>
    <sheet name="Encarte A - Hospedagem-Espaço" sheetId="1" r:id="rId1"/>
    <sheet name="Encarte B - Transporte" sheetId="2" r:id="rId2"/>
    <sheet name="Encarte C - RH" sheetId="3" r:id="rId3"/>
    <sheet name="Encarte D - Materiais" sheetId="4" r:id="rId4"/>
    <sheet name="Encarte E - Montag e Mobiliario" sheetId="5" r:id="rId5"/>
    <sheet name="Encarte F - Alimentação" sheetId="6" r:id="rId6"/>
    <sheet name="Encarte G - Serviços e equip." sheetId="7" r:id="rId7"/>
    <sheet name="Encarte H - Rider" sheetId="8" r:id="rId8"/>
    <sheet name="Encarte I - Pag. a terceiros" sheetId="9" r:id="rId9"/>
    <sheet name="Total Global do Lote 5" sheetId="10" r:id="rId10"/>
  </sheets>
  <calcPr calcId="145621" concurrentCalc="0"/>
</workbook>
</file>

<file path=xl/calcChain.xml><?xml version="1.0" encoding="utf-8"?>
<calcChain xmlns="http://schemas.openxmlformats.org/spreadsheetml/2006/main">
  <c r="G4" i="9" l="1"/>
  <c r="G5" i="9"/>
  <c r="G6" i="9"/>
  <c r="G7" i="9"/>
  <c r="G8" i="9"/>
  <c r="G9" i="9"/>
  <c r="G10" i="9"/>
  <c r="G11" i="9"/>
  <c r="B11" i="10"/>
  <c r="G4" i="2"/>
  <c r="G5" i="2"/>
  <c r="G6" i="2"/>
  <c r="G7" i="2"/>
  <c r="G8" i="2"/>
  <c r="G9" i="2"/>
  <c r="G10" i="2"/>
  <c r="G11" i="2"/>
  <c r="G12" i="2"/>
  <c r="G13" i="2"/>
  <c r="G14" i="2"/>
  <c r="G15" i="2"/>
  <c r="G16" i="2"/>
  <c r="G17" i="2"/>
  <c r="G18" i="2"/>
  <c r="G19" i="2"/>
  <c r="G20" i="2"/>
  <c r="G21" i="2"/>
  <c r="G22" i="2"/>
  <c r="G23" i="2"/>
  <c r="G24" i="2"/>
  <c r="G25" i="2"/>
  <c r="G26" i="2"/>
  <c r="G27" i="2"/>
  <c r="G28" i="2"/>
  <c r="G29" i="2"/>
  <c r="G30" i="2"/>
  <c r="E50" i="7"/>
  <c r="E48" i="7"/>
  <c r="E36" i="7"/>
  <c r="E35" i="7"/>
  <c r="E33" i="7"/>
  <c r="E32" i="7"/>
  <c r="E26" i="7"/>
  <c r="E23" i="7"/>
  <c r="E13" i="7"/>
  <c r="E12" i="7"/>
  <c r="E8" i="6"/>
  <c r="E98" i="5"/>
  <c r="E60" i="5"/>
  <c r="E59" i="5"/>
  <c r="E58" i="5"/>
  <c r="E42" i="5"/>
  <c r="E39" i="5"/>
  <c r="E23" i="5"/>
  <c r="E15" i="5"/>
  <c r="E7" i="5"/>
  <c r="E37" i="3"/>
  <c r="E35" i="3"/>
  <c r="E29" i="3"/>
  <c r="E9" i="3"/>
  <c r="E22" i="1"/>
  <c r="E15" i="1"/>
  <c r="E8" i="1"/>
  <c r="G5" i="8"/>
  <c r="G6" i="8"/>
  <c r="G7" i="8"/>
  <c r="G8" i="8"/>
  <c r="G9" i="8"/>
  <c r="G10" i="8"/>
  <c r="G11" i="8"/>
  <c r="G12" i="8"/>
  <c r="G13" i="8"/>
  <c r="G14" i="8"/>
  <c r="G15" i="8"/>
  <c r="G16" i="8"/>
  <c r="G17" i="8"/>
  <c r="G18" i="8"/>
  <c r="G19" i="8"/>
  <c r="G20" i="8"/>
  <c r="G21" i="8"/>
  <c r="G22" i="8"/>
  <c r="G23" i="8"/>
  <c r="G24" i="8"/>
  <c r="G25" i="8"/>
  <c r="G26" i="8"/>
  <c r="G27" i="8"/>
  <c r="G4" i="8"/>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4" i="7"/>
  <c r="G26" i="6"/>
  <c r="G27" i="6"/>
  <c r="G28" i="6"/>
  <c r="G29" i="6"/>
  <c r="G30" i="6"/>
  <c r="G31" i="6"/>
  <c r="G32" i="6"/>
  <c r="G33" i="6"/>
  <c r="G34" i="6"/>
  <c r="G35" i="6"/>
  <c r="G36" i="6"/>
  <c r="G37" i="6"/>
  <c r="G38" i="6"/>
  <c r="G39" i="6"/>
  <c r="G40" i="6"/>
  <c r="G41" i="6"/>
  <c r="G25" i="6"/>
  <c r="G6" i="6"/>
  <c r="G7" i="6"/>
  <c r="G8" i="6"/>
  <c r="G9" i="6"/>
  <c r="G10" i="6"/>
  <c r="G11" i="6"/>
  <c r="G12" i="6"/>
  <c r="G13" i="6"/>
  <c r="G14" i="6"/>
  <c r="G15" i="6"/>
  <c r="G16" i="6"/>
  <c r="G17" i="6"/>
  <c r="G18" i="6"/>
  <c r="G19" i="6"/>
  <c r="G20" i="6"/>
  <c r="G21" i="6"/>
  <c r="G5" i="6"/>
  <c r="G106"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8" i="5"/>
  <c r="G109" i="5"/>
  <c r="G110" i="5"/>
  <c r="G111" i="5"/>
  <c r="G112" i="5"/>
  <c r="G4" i="5"/>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4" i="4"/>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4" i="3"/>
  <c r="G67" i="3"/>
  <c r="B5" i="10"/>
  <c r="G22" i="6"/>
  <c r="G28" i="8"/>
  <c r="B10" i="10"/>
  <c r="G122" i="7"/>
  <c r="B9" i="10"/>
  <c r="G42" i="6"/>
  <c r="G107" i="5"/>
  <c r="G113" i="5"/>
  <c r="B7" i="10"/>
  <c r="G68" i="4"/>
  <c r="B6" i="10"/>
  <c r="G44" i="6"/>
  <c r="B8" i="10"/>
  <c r="G22" i="1"/>
  <c r="G15" i="1"/>
  <c r="G29" i="1"/>
  <c r="G30" i="1"/>
  <c r="G31" i="1"/>
  <c r="G32" i="1"/>
  <c r="G33" i="1"/>
  <c r="G34" i="1"/>
  <c r="G35" i="1"/>
  <c r="G36" i="1"/>
  <c r="G37" i="1"/>
  <c r="G38" i="1"/>
  <c r="G39" i="1"/>
  <c r="G40" i="1"/>
  <c r="G41" i="1"/>
  <c r="G42" i="1"/>
  <c r="G28" i="1"/>
  <c r="G20" i="1"/>
  <c r="G21" i="1"/>
  <c r="G19" i="1"/>
  <c r="G8" i="1"/>
  <c r="G13" i="1"/>
  <c r="G14" i="1"/>
  <c r="G12" i="1"/>
  <c r="G6" i="1"/>
  <c r="G7" i="1"/>
  <c r="G5" i="1"/>
  <c r="G31" i="2"/>
  <c r="B4" i="10"/>
  <c r="G43" i="1"/>
  <c r="G23" i="1"/>
  <c r="G16" i="1"/>
  <c r="G9" i="1"/>
  <c r="G24" i="1"/>
  <c r="G45" i="1"/>
  <c r="B3" i="10"/>
  <c r="B12" i="10"/>
</calcChain>
</file>

<file path=xl/sharedStrings.xml><?xml version="1.0" encoding="utf-8"?>
<sst xmlns="http://schemas.openxmlformats.org/spreadsheetml/2006/main" count="1993" uniqueCount="1366">
  <si>
    <t>ITEM 1 - Hospedagem e Serviço de Locação de Espaços</t>
  </si>
  <si>
    <t>ORDEM</t>
  </si>
  <si>
    <t>ITEM</t>
  </si>
  <si>
    <t>DESCRIÇÃO</t>
  </si>
  <si>
    <t>UNIDADE</t>
  </si>
  <si>
    <t>VALOR UNITÁRIO</t>
  </si>
  <si>
    <t>QUANTIDADE ESTIMADA</t>
  </si>
  <si>
    <t>VALOR TOTAL</t>
  </si>
  <si>
    <t xml:space="preserve">Apartamento Simples </t>
  </si>
  <si>
    <t>Diária com café da manhã, adaptado para pessoas com deficiência.</t>
  </si>
  <si>
    <t>Diária</t>
  </si>
  <si>
    <t xml:space="preserve">Apartamento Duplo </t>
  </si>
  <si>
    <t xml:space="preserve">Apartamento Triplo </t>
  </si>
  <si>
    <t>Água Mineral</t>
  </si>
  <si>
    <t xml:space="preserve">Garrafa com 300 ml </t>
  </si>
  <si>
    <t>Unidade</t>
  </si>
  <si>
    <t>HOTEL CATEGORIA 3 ESTRELAS COM ACESSIBILIDADE</t>
  </si>
  <si>
    <t>Subtotal - Hospedagem (3 Estrelas)</t>
  </si>
  <si>
    <t>HOTEL CATEGORIA 4 ESTRELAS COM ACESSIBILIDADE</t>
  </si>
  <si>
    <t>Subtotal - Hospedagem (4 Estrelas)</t>
  </si>
  <si>
    <t>HOTEL CATEGORIA 5 ESTRELAS COM ACESSIBILIDADE</t>
  </si>
  <si>
    <t>Subtotal - Hospedagem (5 Estrelas)</t>
  </si>
  <si>
    <t>Total - item 1 - Hospedagem</t>
  </si>
  <si>
    <t xml:space="preserve"> LOCAÇÃO DE ESPAÇO                                                                                                                                                                                                                                                                                                                         </t>
  </si>
  <si>
    <t>Auditório</t>
  </si>
  <si>
    <t>Espaço físico com conforto, em diversos formatos, e em condições adequadas para a instalação de equipamentos de áudio, vídeo, mobiliário, e demais estruturas necessárias para execução do evento.</t>
  </si>
  <si>
    <t>m2/ Dia</t>
  </si>
  <si>
    <t>Sala de trabalho ou oficina não modulável</t>
  </si>
  <si>
    <t>Sala de trabalho ou oficina modulável</t>
  </si>
  <si>
    <t>Sala de apoio</t>
  </si>
  <si>
    <t>Sala de Relatoria</t>
  </si>
  <si>
    <t>Sala para Secretaria</t>
  </si>
  <si>
    <t>Sala VIP</t>
  </si>
  <si>
    <t>Sala de imprensa</t>
  </si>
  <si>
    <t>Área de credenciamento</t>
  </si>
  <si>
    <t>Área de apoio</t>
  </si>
  <si>
    <t>Área de estrutura para alimentação</t>
  </si>
  <si>
    <t>Área de alimentação</t>
  </si>
  <si>
    <t>Área para apresentação cultural</t>
  </si>
  <si>
    <t>Área de exposição</t>
  </si>
  <si>
    <t>Área de camarim</t>
  </si>
  <si>
    <t>Total - item 1 - Locação de Espaço</t>
  </si>
  <si>
    <t>Total Geral - Item 1</t>
  </si>
  <si>
    <t xml:space="preserve">QUANTIDADE ESTIMADA </t>
  </si>
  <si>
    <t>Micro-ônibus - Tipo I</t>
  </si>
  <si>
    <t>Com capacidade para 20 passageiros, tipo executivo com motorista, combustível e ar condicionado. Franquia de 100 km.</t>
  </si>
  <si>
    <t>Diária de 8 horas</t>
  </si>
  <si>
    <t>Micro-ônibus - Tipo II</t>
  </si>
  <si>
    <t>Micro-ônibus - Hora extra - Tipo I</t>
  </si>
  <si>
    <t xml:space="preserve">Com capacidade para 20 passageiros, tipo executivo com motorista, combustível e ar condicionado. </t>
  </si>
  <si>
    <t>Hora</t>
  </si>
  <si>
    <t>Micro-ônibus - Km extra - Tipo I</t>
  </si>
  <si>
    <t>Com capacidade para 20 passageiros, tipo executivo com motorista, combustível e ar condicionado.</t>
  </si>
  <si>
    <t>Km</t>
  </si>
  <si>
    <t>Micro-ônibus - Hora extra - Tipo II</t>
  </si>
  <si>
    <t>Micro-ônibus - Km extra - Tipo II</t>
  </si>
  <si>
    <t>Ônibus Executivo - Tipo I</t>
  </si>
  <si>
    <t xml:space="preserve">Com capacidade de 42 passageiros, tipo executivo com motorista, combustível e ar condicionado. Franquia de 100 km. </t>
  </si>
  <si>
    <t>Ônibus Executivo - Tipo II</t>
  </si>
  <si>
    <t>Ônibus Executivo - Hora Extra - Tipo I</t>
  </si>
  <si>
    <t>Com capacidade de 42 passageiros, tipo executivo com motorista, combustível e ar condicionado.</t>
  </si>
  <si>
    <t>Ônibus Executivo – Km extra - Tipo I</t>
  </si>
  <si>
    <t>Ônibus Executivo - Hora Extra - Tipo II</t>
  </si>
  <si>
    <t>Ônibus Executivo – Km extra - Tipo II</t>
  </si>
  <si>
    <t>Van - Tipo I</t>
  </si>
  <si>
    <t>Com capacidade para 12 passageiros, com motorista, combustível e ar condicionado. Franquia de 100 km.</t>
  </si>
  <si>
    <t>Van - Tipo II</t>
  </si>
  <si>
    <t>Van - Hora extra - Tipo I</t>
  </si>
  <si>
    <t>Com capacidade para 12 passageiros, com motorista, combustível e ar condicionado.</t>
  </si>
  <si>
    <t>Van - Km extra - Tipo I</t>
  </si>
  <si>
    <t>Van - Hora extra - Tipo II</t>
  </si>
  <si>
    <t>Van - Km extra - Tipo II</t>
  </si>
  <si>
    <t>Veículo de passeio</t>
  </si>
  <si>
    <t xml:space="preserve">Quatro portas, motor 1.0, com motorista, combustível. Franquia de 100 km. </t>
  </si>
  <si>
    <t>Veículo de passeio - Hora extra</t>
  </si>
  <si>
    <t>Quatro portas, motor 1.0, com motorista, combustível;</t>
  </si>
  <si>
    <t>Veículo de passeio - KM extra</t>
  </si>
  <si>
    <t xml:space="preserve">Veículo Executivo </t>
  </si>
  <si>
    <t xml:space="preserve">Com motorista, quatro portas, sedan, combustível, direção hidráulica, ar condicionado, motor 2.0. Franquia de 100 km. </t>
  </si>
  <si>
    <t>Veículo Executivo - Hora extra</t>
  </si>
  <si>
    <t>Com motorista, quatro portas, sedan, combustível, direção hidráulica, ar condicionado, motor 2.0.</t>
  </si>
  <si>
    <t>Veículo Executivo - Km extra</t>
  </si>
  <si>
    <t>Veículo Utilitário</t>
  </si>
  <si>
    <t xml:space="preserve">Com motorista, combustível, a ser utilizado para carga de até 1.000 (mil) quilos. Franquia de 100 km. </t>
  </si>
  <si>
    <t>Veículo utilitário - Hora extra</t>
  </si>
  <si>
    <t>Com motorista, combustível, a ser utilizado para carga de até 1.000 (mil) quilos.</t>
  </si>
  <si>
    <t>Veículo utilitário - Km extra</t>
  </si>
  <si>
    <r>
      <t xml:space="preserve">Com capacidade para 20 passageiros, tipo executivo com motorista, combustível e ar condicionado. Franquia de 100 km. </t>
    </r>
    <r>
      <rPr>
        <u/>
        <sz val="9"/>
        <color theme="1"/>
        <rFont val="Calibri"/>
        <family val="2"/>
        <scheme val="minor"/>
      </rPr>
      <t>Adaptado para pessoa com deficiência.</t>
    </r>
  </si>
  <si>
    <r>
      <t xml:space="preserve">Com capacidade para 20 passageiros, tipo executivo com motorista, combustível e ar condicionado. </t>
    </r>
    <r>
      <rPr>
        <u/>
        <sz val="9"/>
        <color theme="1"/>
        <rFont val="Calibri"/>
        <family val="2"/>
        <scheme val="minor"/>
      </rPr>
      <t>Adaptado para pessoa com deficiência.</t>
    </r>
  </si>
  <si>
    <r>
      <t xml:space="preserve">Com capacidade de 42 passageiros, tipo executivo com motorista, combustível e ar condicionado. Franquia de 100 km. </t>
    </r>
    <r>
      <rPr>
        <u/>
        <sz val="9"/>
        <color theme="1"/>
        <rFont val="Calibri"/>
        <family val="2"/>
        <scheme val="minor"/>
      </rPr>
      <t>Adaptado para pessoa com deficiência.</t>
    </r>
  </si>
  <si>
    <r>
      <t xml:space="preserve">Com capacidade de 42 passageiros, tipo executivo com motorista, combustível e ar condicionado. </t>
    </r>
    <r>
      <rPr>
        <u/>
        <sz val="9"/>
        <color theme="1"/>
        <rFont val="Calibri"/>
        <family val="2"/>
        <scheme val="minor"/>
      </rPr>
      <t>Adaptado para pessoa com deficiência.</t>
    </r>
  </si>
  <si>
    <r>
      <t xml:space="preserve">Com capacidade para 12 passageiros, com motorista, combustível e ar condicionado. Franquia de 100 km. </t>
    </r>
    <r>
      <rPr>
        <u/>
        <sz val="9"/>
        <color theme="1"/>
        <rFont val="Calibri"/>
        <family val="2"/>
        <scheme val="minor"/>
      </rPr>
      <t>Adaptado para pessoa com deficiência.</t>
    </r>
  </si>
  <si>
    <r>
      <t xml:space="preserve">Com capacidade para 12 passageiros, com motorista, combustível e ar condicionado. </t>
    </r>
    <r>
      <rPr>
        <u/>
        <sz val="9"/>
        <color theme="1"/>
        <rFont val="Calibri"/>
        <family val="2"/>
        <scheme val="minor"/>
      </rPr>
      <t>Adaptado para pessoa com deficiência.</t>
    </r>
  </si>
  <si>
    <t>ITEM 2 - Locação de Transporte</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</si>
  <si>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</si>
  <si>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</si>
  <si>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</si>
  <si>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</si>
  <si>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</si>
  <si>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</si>
  <si>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</si>
  <si>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</si>
  <si>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</si>
  <si>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</si>
  <si>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</si>
  <si>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</si>
  <si>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</si>
  <si>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</si>
  <si>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</si>
  <si>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</si>
  <si>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</si>
  <si>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</si>
  <si>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</si>
  <si>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</si>
  <si>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</si>
  <si>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</si>
  <si>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</si>
  <si>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</si>
  <si>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</si>
  <si>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</si>
  <si>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</si>
  <si>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Total Geral - Item 2</t>
  </si>
  <si>
    <t>Apoiador</t>
  </si>
  <si>
    <t>Profissional capacitado fisicamente para empurrar cadeiras de rodas, carregar peso e auxiliar pessoas com deficiência.</t>
  </si>
  <si>
    <t>Arquiteto  - Tipo I</t>
  </si>
  <si>
    <t>Eventos de pequeno porte, para atender até 200 pessoas.
Profissional capacitado a prestar serviços de criação de projetos e finalização de plantas para ambientes de eventos e feiras. Deverá   ter formação superior  e experiência em projetos de grandes eventos</t>
  </si>
  <si>
    <t>Projeto</t>
  </si>
  <si>
    <t>Arquiteto  - Tipo II</t>
  </si>
  <si>
    <t>Eventos de médio porte, para atender até 700 pessoas.
Profissional capacitado a prestar serviços de criação de projetos e finalização de plantas para ambientes de eventos e feiras. Deverá   ter formação superior  e experiência em projetos de grandes eventos</t>
  </si>
  <si>
    <t>Arquiteto  - Tipo III</t>
  </si>
  <si>
    <t>Eventos de grande porte, para atender acima de 1.000 pessoas.
Profissional capacitado a prestar serviços de criação de projetos e finalização de plantas para ambientes de eventos e feiras. Deverá   ter formação superior  e experiência em projetos de grandes eventos</t>
  </si>
  <si>
    <t>Assistente Pessoal para pessoa com deficiência ou mobilidade reduzida</t>
  </si>
  <si>
    <t>Profissional capacitado para auxiliar pessoas com deficiência ou com mobilidade reduzida relativamente à sua locomoção, comunicação e interação nos ambientes do evento.</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</si>
  <si>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</si>
  <si>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</si>
  <si>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Brigadista de Incêndio</t>
  </si>
  <si>
    <t>Deverá ter curso completo de formação de brigadista licenciado pelo Corpo de Bombeiros, e deverá estar apto a detectar riscos de incêndio ou qualquer outro acidente, bem como promover medidas de segurança no local do evento, e assumir o controle das situações de emergência até a chegada do Corpo de Bombeiros.</t>
  </si>
  <si>
    <t>Diária de 12 horas</t>
  </si>
  <si>
    <t>Cenógrafo - Tipo I</t>
  </si>
  <si>
    <t>Eventos de pequeno porte, para atender até 200 pessoas. 
Profissional responsável por projetos de cenografia de ambientes e espetáculos culturais e outros.</t>
  </si>
  <si>
    <t>Para eventos de médio porte, para atender até 700 pessoas. 
Profissional responsável por projetos de cenografia de ambientes e espetáculos culturais e outros.</t>
  </si>
  <si>
    <t>Para eventos de grande porte, para atender acima de 1.000 pessoas. Profissional responsável por projetos de cenografia de ambientes e espetáculos culturais e outros;</t>
  </si>
  <si>
    <t>Coordenador de Alimentação</t>
  </si>
  <si>
    <t>Profissional responsável pelo planejamento e acompanhamento das atividades e necessidades de alimentação.</t>
  </si>
  <si>
    <t>Coordenador de Atenção a convidados</t>
  </si>
  <si>
    <t>Profissional responsável pelo planejamento e acompanhamento das atividades e necessidades de atenção a convidados.</t>
  </si>
  <si>
    <t>Coordenador de atividade Cultural</t>
  </si>
  <si>
    <t>Profissional qualificado e reconhecido por promover, organizar, coordenar eventos artísticos e culturais (peças teatrais, shows musicais, exposições, entre outros).</t>
  </si>
  <si>
    <t xml:space="preserve">Coordenador de Credenciamento </t>
  </si>
  <si>
    <t>Profissional responsável pelo planejamento e acompanhamento das atividades e necessidades do credenciamento e sua equipe.</t>
  </si>
  <si>
    <t>Coordenador de Hospedagem</t>
  </si>
  <si>
    <t>Profissional responsável pelo planejamento e acompanhamento das atividades e necessidades de hospedagens.</t>
  </si>
  <si>
    <t>Coordenador de Logística</t>
  </si>
  <si>
    <t>Profissional responsável pela coordenação e orientação de todas as ações de logística/ infraestrutura do evento.</t>
  </si>
  <si>
    <t>Coordenador de Plenária</t>
  </si>
  <si>
    <t>Profissional responsável pelo planejamento e acompanhamento das atividades e necessidades da plenária.</t>
  </si>
  <si>
    <t>Coordenador de Recursos Humanos</t>
  </si>
  <si>
    <t>Profissional responsável pela da equipe  geral do evento.</t>
  </si>
  <si>
    <t>Coordenador de Segurança e Saúde</t>
  </si>
  <si>
    <t>Profissional responsável pelo planejamento e acompanhamento das atividades e necessidades da segurança do evento.</t>
  </si>
  <si>
    <t>Coordenador de Serviços Gerais</t>
  </si>
  <si>
    <t>Profissional responsável pelo planejamento e acompanhamento das atividades e necessidades dos serviços gerais.</t>
  </si>
  <si>
    <t>Coordenador de Tecnologia da Informação</t>
  </si>
  <si>
    <t>Profissional responsável pelo planejamento e acompanhamento das atividades e necessidades tecnologia da informação.</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</si>
  <si>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</si>
  <si>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</si>
  <si>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</si>
  <si>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</si>
  <si>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Coordenador para estandes</t>
  </si>
  <si>
    <t>Profissional capacitado para a realização de serviços de coordenação de estande em feiras e exposições - Montagem e operacional.</t>
  </si>
  <si>
    <t>Copeira</t>
  </si>
  <si>
    <t>Executará os serviços de preparo de café, chá ou suco, conforme requerido, observando as normas de higiene pessoal e de serviço. Lavagem adequada das louças e dos utensílios de copa, antes e depois do uso. Limpeza de geladeiras e outros eletrodomésticos, se necessário. Limpeza de piso e balcões da copa, conservação; Obs.: O profissional será cotado, apenas, quando o serviço for realizado fora do ambiente hoteleiro.</t>
  </si>
  <si>
    <t>Digitador Bilíngue</t>
  </si>
  <si>
    <t>Profissional capacitado a prestar serviços de digitação em 2 (dois) idiomas;</t>
  </si>
  <si>
    <t>Digitador Português</t>
  </si>
  <si>
    <t>Profissional capacitado a prestar serviços de digitação;</t>
  </si>
  <si>
    <t>Eletricista</t>
  </si>
  <si>
    <t>Profissional capacitado para prestar serviços de eletricista.</t>
  </si>
  <si>
    <t xml:space="preserve">Emissor de passagens </t>
  </si>
  <si>
    <t>Profissional para o para o período do evento. Coordenar e operacionar os cronogramas de traslado, organização de home list e emissão de passagens. Deverá ter experiência e desenvoltura para resolução de problemas relativos as passagens dos participantes, e trabalhará em conjunto com o cliente</t>
  </si>
  <si>
    <t>Enfermeiro</t>
  </si>
  <si>
    <t>Deverá ter registro atualizado no respectivo COREM e experiência ambulatorial.</t>
  </si>
  <si>
    <t>Engenheiro de Segurança</t>
  </si>
  <si>
    <t>Profissional qualificado para executar os projetos de montagem em geral (palcos, cenários, ambientes, espaços externos, entre outros), nos termos da legislação vigente.</t>
  </si>
  <si>
    <t>Fotógrafo</t>
  </si>
  <si>
    <t>Profissional capacitado a prestar serviço de fotógrafo, com experiência em fotografia de interiores e exteriores e cobertura fotográfica com qualidade jornalística. Entrega do material editado em dvd e tratado (revelação) contendo, pelo menos, 400 fotos para cada hora de trabalho. Com revelação de 10 fotos selecionadas previamente, tamanho 10 x15</t>
  </si>
  <si>
    <t>Garçom</t>
  </si>
  <si>
    <t>Profissional capacitado a prestar serviços de garçom (com uniforme).</t>
  </si>
  <si>
    <t>Intérprete de libras</t>
  </si>
  <si>
    <t>Profissional capacitado a prestar serviços de tradução em LIBRAS com jornada mínima de 6h e máxima de 12h, para atuação em dupla. A cotação deverá  ser feita em horas/tradutor e a ordem de serviço contemplará a quantidade de horas para dois profissionais. A cotação para esse item deverá ser para dupla;</t>
  </si>
  <si>
    <t>Médico</t>
  </si>
  <si>
    <t>Executar atividades inerentes à profissão.</t>
  </si>
  <si>
    <t>Mestre de Cerimônia</t>
  </si>
  <si>
    <t>Profissional capacitado a prestar serviços de mestre de cerimônias para preparar roteiros e realizar apresentação de eventos e protocolos.</t>
  </si>
  <si>
    <t>Motoboy</t>
  </si>
  <si>
    <t>Profissional capacitado a prestar serviços de motoboy com moto própria ou disponibilizada pela contratada.</t>
  </si>
  <si>
    <t>Motorista</t>
  </si>
  <si>
    <t>Profissional capacitado a prestar serviço de motorista.</t>
  </si>
  <si>
    <t>Operador de equipamentos audiovisuais</t>
  </si>
  <si>
    <t xml:space="preserve">Profissional devidamente capacitado a operar aparelhos audiovisuais, computadores e demais aparelhos eletroeletrônicos a serem utilizados durante os eventos. </t>
  </si>
  <si>
    <t>Operador de fotocopiadora</t>
  </si>
  <si>
    <t>Profissional capacitado para operar em fotocopiadoras.</t>
  </si>
  <si>
    <t>Operador de iluminação</t>
  </si>
  <si>
    <t>Profissional capacitado para operar em equipamentos de iluminação.</t>
  </si>
  <si>
    <t>Operador de Som</t>
  </si>
  <si>
    <t>Profissional capacitado para operar em equipamentos de som.</t>
  </si>
  <si>
    <t>Orientador de Tráfego</t>
  </si>
  <si>
    <t>Profissional capacitada para orientar o tráfego de veículos e pessoas nas imediações do evento.</t>
  </si>
  <si>
    <t>Programador visual/ Designer gráfico</t>
  </si>
  <si>
    <t>Profissional de programação visual capacitado para a realização de serviços de criação de identidade visual para aplicações diversas e de material gráfico (convites, folders, revistas, folhetos, flyers, banners etc.) – sujeito a aprovação.</t>
  </si>
  <si>
    <t>Projetista de Evento/ Relações Públicas - Tipo I</t>
  </si>
  <si>
    <t>Eventos de pequeno porte, para atender até 200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</si>
  <si>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t>
  </si>
  <si>
    <t>Eventos de médio porte, para atender até 700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</si>
  <si>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III</t>
  </si>
  <si>
    <t>Eventos de grande porte, para atender acima de 1.000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</si>
  <si>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Recepcionista Bilíngue</t>
  </si>
  <si>
    <t>Profissional capacitado a prestar serviço de recepção e distribuição de materiais em 2 (dois) idiomas comuns a serem definidos pelo contratante;</t>
  </si>
  <si>
    <t>Recepcionista Português</t>
  </si>
  <si>
    <t>Profissional capacitado a prestar serviço de recepção e distribuição de materiais;</t>
  </si>
  <si>
    <t>Recepcionista trilíngue</t>
  </si>
  <si>
    <t>Profissional capacitado a prestar serviço de recepção e distribuição de materiais em 3 (três) idiomas a serem definidos pelo contratante;</t>
  </si>
  <si>
    <t>Revisor de idiomas raros</t>
  </si>
  <si>
    <t>Profissional capacitado a prestar serviço de revisão de texto de idiomas raros - lauda com 25 linhas contendo 60 caracteres cada (padrão/média);</t>
  </si>
  <si>
    <t>Lauda</t>
  </si>
  <si>
    <t>Revisor de texto</t>
  </si>
  <si>
    <t>Profissional capacitado a prestar serviço de revisão de texto no vernáculo - lauda com 25 linhas contendo 60 caracteres cada (padrão/média);</t>
  </si>
  <si>
    <t>Segurança armado diurno</t>
  </si>
  <si>
    <t>Profissional qualificado para a atividade de segurança patrimonial com uso de armas letais, para jornada diurna;</t>
  </si>
  <si>
    <t>Segurança armado noturno</t>
  </si>
  <si>
    <t>Profissional qualificado para a atividade de segurança patrimonial com uso de armas letais, para jornada noturna;</t>
  </si>
  <si>
    <t>Segurança desarmado diurno</t>
  </si>
  <si>
    <t>Profissional qualificado para a atividade de segurança patrimonial sem uso de armas letais, para jornada diurna;</t>
  </si>
  <si>
    <t>Segurança desarmado noturno</t>
  </si>
  <si>
    <t>Profissional qualificado para a atividade de segurança patrimonial sem uso de armas letais, para jornada noturna;</t>
  </si>
  <si>
    <t>Técnico de equipamentos audiovisuais e som</t>
  </si>
  <si>
    <t>Profissional devidamente capacitado para realização de montagem, desmontagem e manutenção de aparelhos audiovisuais, computadores e demais aparelhos eletroeletrônicos a serem utilizados durante os eventos;</t>
  </si>
  <si>
    <t>Técnico de iluminação</t>
  </si>
  <si>
    <t>Profissional capacitado a prestar serviços de suporte e manutenção em equipamentos de iluminação;</t>
  </si>
  <si>
    <t>Tradutor Consecutivo de idiomas básicos</t>
  </si>
  <si>
    <t>Profissional qualificado para de tradução consecutiva. O profissional não necessita ser juramentado. No entanto, o CONTRATANTE se reserva ao direito de solicitar profissionais com experiência comprovada nos idiomas como: português; inglês; espanhol e francês; A cotação para esse item deverá ser para dupla;</t>
  </si>
  <si>
    <t>Tradutor Consecutivo de idiomas especiais</t>
  </si>
  <si>
    <t>Profissional qualificado para de tradução consecutiva. O profissional não necessita ser juramentado. No entanto, o CONTRATANTE se reserva ao direito de solicitar profissionais com experiência comprovada nos idiomas como: árabe, mandarim, russo, alemão e japonês. A cotação para esse item deverá ser para dupla;</t>
  </si>
  <si>
    <t>Tradutor de Texto</t>
  </si>
  <si>
    <t>Profissional capacitado a prestar serviços de tradução de texto nos idiomas inglês, francês e espanhol. Lauda com 25 linhas contendo 60 caracteres cada (padrão/média);</t>
  </si>
  <si>
    <t>Tradutor Simultâneo de idiomas básicos</t>
  </si>
  <si>
    <t>Apresentar profissionais com experiência comprovada em tradução simultânea/ idiomas básicos (inglês, francês, espanhol e alemão, por exemplo);</t>
  </si>
  <si>
    <t>Tradutor Simultâneo de idiomas especiais</t>
  </si>
  <si>
    <t>Apresentar profissionais com experiência comprovada em tradução simultânea/ idiomas especiais (chinês, japonês, mandarim, árabe, por exemplo;</t>
  </si>
  <si>
    <t>ITEM 3 - Recursos Humanos</t>
  </si>
  <si>
    <t>Total Geral - Item 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</si>
  <si>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</si>
  <si>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</si>
  <si>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</si>
  <si>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</si>
  <si>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</si>
  <si>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</si>
  <si>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</si>
  <si>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</si>
  <si>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</si>
  <si>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</si>
  <si>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</si>
  <si>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</si>
  <si>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</si>
  <si>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</si>
  <si>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</si>
  <si>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</si>
  <si>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</si>
  <si>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</si>
  <si>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</si>
  <si>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</si>
  <si>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</si>
  <si>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</si>
  <si>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</si>
  <si>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</si>
  <si>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</si>
  <si>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</si>
  <si>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</si>
  <si>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</si>
  <si>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</si>
  <si>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</si>
  <si>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</si>
  <si>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</si>
  <si>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</si>
  <si>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</si>
  <si>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</si>
  <si>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</si>
  <si>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</si>
  <si>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</si>
  <si>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</si>
  <si>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</si>
  <si>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</si>
  <si>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</si>
  <si>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</si>
  <si>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</si>
  <si>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</si>
  <si>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</si>
  <si>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</si>
  <si>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</si>
  <si>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</si>
  <si>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</si>
  <si>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</si>
  <si>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</si>
  <si>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</si>
  <si>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</si>
  <si>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</si>
  <si>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</si>
  <si>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</si>
  <si>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</si>
  <si>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</si>
  <si>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</si>
  <si>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</si>
  <si>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</si>
  <si>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</si>
  <si>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Alfinetes mapa</t>
  </si>
  <si>
    <t>Metal niquelado, plástico, redondo, preta,10mm, caixa com 100;</t>
  </si>
  <si>
    <t>Caixa</t>
  </si>
  <si>
    <t>Bloco Simples p/ anotações – Tipo I</t>
  </si>
  <si>
    <t>Formato 15X21cm – 50 páginas, impresso em papel off set 75g/m2, Miolo 1/0 cores</t>
  </si>
  <si>
    <t>Bloco Simples p/ anotações – Tipo II</t>
  </si>
  <si>
    <t>Formato 15X21cm – 50 páginas, impresso em papel off set 75g/m2, Miolo 1/0 cores e capa e contracapa 4/0 cores;</t>
  </si>
  <si>
    <t>Bloco Simples p/ anotações – Tipo III</t>
  </si>
  <si>
    <t>Formato 15X21cm – 50 páginas, impresso em papel off set 75g/m2, Miolo 4/0 cores e capa e contracapa 4/0 cores;</t>
  </si>
  <si>
    <t>Bloco Simples p/ anotações – Tipo IV</t>
  </si>
  <si>
    <t>Formato 15X21cm – 50 páginas, impresso em papel off set 75g/m2, Miolo com marca d'água e capa e contracapa 4/0 cores;</t>
  </si>
  <si>
    <t xml:space="preserve">Blu-ray </t>
  </si>
  <si>
    <t>BD-R, 25Gb, capa de acrílico, gravável, 4x;</t>
  </si>
  <si>
    <t>Camiseta tradicional impressão frente</t>
  </si>
  <si>
    <t>Camiseta tradicional, com malha 100% algodão, fio 30.1, cardada, gramatura 140, verde, tamanhos P, com policromia na frente ou verso, para utilização pelo pessoal de apoio com o objetivo de identificar postos e serviços.</t>
  </si>
  <si>
    <t>Camiseta tradicional, com malha 100% algodão, fio 30.1, cardada, gramatura 140, verde, tamanhos M, com policromia na frente ou verso, para utilização pelo pessoal de apoio com o objetivo de identificar postos e serviços.</t>
  </si>
  <si>
    <t>Camiseta tradicional, com malha 100% algodão, fio 30.1, cardada, gramatura 140, verde, tamanhos G, com policromia na frente ou verso, para utilização pelo pessoal de apoio com o objetivo de identificar postos e serviços.</t>
  </si>
  <si>
    <t>Camiseta tradicional, com malha 100% algodão, fio 30.1, cardada, gramatura 140, verde, tamanhos GG, com policromia na frente ou verso, para utilização pelo pessoal de apoio com o objetivo de identificar postos e serviços.</t>
  </si>
  <si>
    <t xml:space="preserve">Caneta Esferográfica com logomarca </t>
  </si>
  <si>
    <t>Cores diversas, com logomarca 04 cores definida pelo demandante;</t>
  </si>
  <si>
    <t>Caneta Esferográfica sem logomarca</t>
  </si>
  <si>
    <t>Cores diversas e sem logomarca;</t>
  </si>
  <si>
    <t>Cartaz</t>
  </si>
  <si>
    <t>Impressão em papel off set 90g, formato 50cm x 66cm, 4/0 cores;</t>
  </si>
  <si>
    <t>CD-R</t>
  </si>
  <si>
    <t>700 MB, capa de acrílico, gravável, 52x;</t>
  </si>
  <si>
    <t>Certificado - Tipo I</t>
  </si>
  <si>
    <t>Impressão em papel off set 180g, formato 21 x 29,7cm, 4/0 cores;</t>
  </si>
  <si>
    <t>Certificado - Tipo II</t>
  </si>
  <si>
    <t>Impressão em papel off set 180g, formato 21 x 29,7cm, 4/1 cores;</t>
  </si>
  <si>
    <t>Certificado - Tipo III</t>
  </si>
  <si>
    <t>Impressão em papel off set 240g, formato 21 x 29,7cm, 4/0 cores;</t>
  </si>
  <si>
    <t>Certificado - Tipo IV</t>
  </si>
  <si>
    <t>Impressão em papel off set 240g, formato 21 x 29,7cm, 4/1 cores;</t>
  </si>
  <si>
    <t>Coletes de identificação</t>
  </si>
  <si>
    <t>Várias cores,  tecido 100% poliéster, acabamento DRY, com elástico encapado e debrum preto nas laterais.</t>
  </si>
  <si>
    <t>Convite com envelope</t>
  </si>
  <si>
    <t>Convite para eventos, padrão luxo, com aba para abertura vertical, com respectivo envelope e etiqueta para lacre, de dimensões 15 x 20cm fechado, em papel couché gramatura de 180g/m², impressão em policromia;</t>
  </si>
  <si>
    <t>Crachá em papel</t>
  </si>
  <si>
    <t>Crachá, 4/0 cores, Papel off-set 240g, diagramação, arte-final, fotolito, prova e impressão. Com proteção plástica e cordão com presilha ou garra jacaré, em vários tamanhos.</t>
  </si>
  <si>
    <t>Crachá em PVC flexível</t>
  </si>
  <si>
    <t>Deverão ser produzidos em material PVC flexível e sem limites de cores na impressão, tamanho e espessura. Deverão estar acompanhados de cordão com presilha ou garra jacaré.</t>
  </si>
  <si>
    <t xml:space="preserve">DVD-R </t>
  </si>
  <si>
    <t>4,7 Gb, capa de acrílico, gravável, 16x;</t>
  </si>
  <si>
    <t xml:space="preserve">Etiqueta adesiva redonda </t>
  </si>
  <si>
    <t>Auto adesiva, papel, branca, redondo, 115 mm, 02 etiquetas por folha, tamanho A-4 CD/DVD aplicação jato de tinta e laser, caixa c/100 folhas;</t>
  </si>
  <si>
    <t>Etiqueta adesiva retangulares</t>
  </si>
  <si>
    <t>Etiqueta auto adesiva, branca, tamanhos diversos, caixa com 100 folhas;</t>
  </si>
  <si>
    <t>Etiqueta para impressora térmica</t>
  </si>
  <si>
    <t>Rolo com 1.000 etiquetas</t>
  </si>
  <si>
    <t>Fita adesiva multiuso “Silver Tape”</t>
  </si>
  <si>
    <t>Tamanho 45 x 50mm;</t>
  </si>
  <si>
    <t>Fita Adesiva larga</t>
  </si>
  <si>
    <t>Fita Adesiva Larga para colar pacotes, caixas e outros</t>
  </si>
  <si>
    <t>Fita adesiva dupla face com espuma</t>
  </si>
  <si>
    <t>Fita adesiva dupla face com espuma polietileno, 12 cm de largura, para fixação em aplicações com alto movimento</t>
  </si>
  <si>
    <t xml:space="preserve">Flip Chart </t>
  </si>
  <si>
    <t>Com suporte tipo cavalete e bloco com mínimo de 50 folhas,  incluindo 2 pincéis atômicos (azul e vermelho);</t>
  </si>
  <si>
    <t>Folder – Tipo 1</t>
  </si>
  <si>
    <t>Impressão em papel off set 90g, formato 21 x 29,7cm, 4/0 cores, com duas dobras;</t>
  </si>
  <si>
    <t>Folder – Tipo 2</t>
  </si>
  <si>
    <t>Impressão em papel off set 90g, formato 21 x 29,7cm, 4/1 cores, com duas dobras;</t>
  </si>
  <si>
    <t>Folder – Tipo 3</t>
  </si>
  <si>
    <t>Impressão em papel off set 90g, formato 21 x 29,7cm, 4/4 cores, com duas dobras;</t>
  </si>
  <si>
    <t>Folha A4</t>
  </si>
  <si>
    <t>Branca 75g, resma com 500 folhas</t>
  </si>
  <si>
    <t>Resma</t>
  </si>
  <si>
    <t>Papel reciclado, resma com 500 folhas</t>
  </si>
  <si>
    <t>Guia do participante</t>
  </si>
  <si>
    <t xml:space="preserve">Contendo as seguintes especificações:
Formato 15X21cm – até 25 páginas, impresso em papel off set 75g/m2, Miolo 1/0 cores e capa e contracapa 4/0 cores; </t>
  </si>
  <si>
    <t>Identificador de bagagens</t>
  </si>
  <si>
    <t>Etiquetas auto numeradas, em duas vias, para registro de numeração a serem fixadas nas bagagens e entregue aos participantes;</t>
  </si>
  <si>
    <t>Insignias I</t>
  </si>
  <si>
    <t>I - a insígnia metálica em miniatura é constituída de barras horizontais de 25 x 3mm, em metal dourado, uma para cada ano, separadas entre si por 2mm;</t>
  </si>
  <si>
    <t>Insignias II</t>
  </si>
  <si>
    <t>II - a insígnia metálica em tamanho normal é constituída pelo distintivo do IME, confeccionado em metal dourado, reproduzindo os detalhes de uma roda dentada vazada circunscrevendo a casa do trem encimada por uma estrela de cinco pontas, e barras horizontais de 30 x 5mm, em metal dourado, uma para cada ano;</t>
  </si>
  <si>
    <t>Insignias III</t>
  </si>
  <si>
    <t>III - a insígnia bordada é constituída de barras horizontais de 30 x 5mm, uma para cada ano, encimadas por uma estrela de cinco pontas de 15mm, bordadas em linha 100% poliéster 120, na cor azul-turquesa, sobre um retângulo de 55 x 35mm, do mesmo tecido do uniforme;</t>
  </si>
  <si>
    <t>Insignias IV</t>
  </si>
  <si>
    <t>IV - a insígnia plastificada tem a mesma descrição quanto ao feitio e pormenores da insígnia metálica em miniatura, sendo confeccionada em cloreto de polivinil (PVC), pelo processo de moldagem a quente, na cor cinza, sendo aplicada por meio de velcro na cor verde-oliva.</t>
  </si>
  <si>
    <t>Kit Escritório</t>
  </si>
  <si>
    <t>Contendo no mínimo: Perfurador, cola, fita adesiva, 10 canetas, régua, 5 lápis, borracha, caneta marca texto, extrator de grampo, grampo para grampeador, 2 caixas de clipes de tamanhos variados, grampeador, post-it, pincel atômico, tesoura, fita crepe, corretivo, 20 envelopes tamanho ofício, estilete, 100 folhas de papel A4</t>
  </si>
  <si>
    <t xml:space="preserve">Kit higienização de assistência pessoal </t>
  </si>
  <si>
    <t>Contendo no mínimo: álcool em gel, lenço umedecido, algodão, lençol de papel descartável;</t>
  </si>
  <si>
    <t>Lacre de malote</t>
  </si>
  <si>
    <t>Numerado, com, no mínimo 20cm, para utilização na chapelaria e 5 (cinco) alicates para cortar o lacre.</t>
  </si>
  <si>
    <t>Medalha</t>
  </si>
  <si>
    <t>Poderá ser solicitado em madeira, acrílico ou metal galvanizado</t>
  </si>
  <si>
    <t>Pasta - Couchê</t>
  </si>
  <si>
    <t>Couchê liso, plastificado, 240gm/2, 235 x 320 mm fechado 470 x 320 aberto, dois bolsos interno com logomarca</t>
  </si>
  <si>
    <t>Pasta - Couro sintético</t>
  </si>
  <si>
    <t>Com impressão 04 cores ou em baixo  relevo, tamanho e estilo executivo com fechamento e com, no mínimo, duas divisões internas e caneteiro;</t>
  </si>
  <si>
    <t>Pasta - Plástico</t>
  </si>
  <si>
    <t>Com 0,5cm de espessura de fundo, em cores variadas, com elástico;</t>
  </si>
  <si>
    <t>Pasta - PVC</t>
  </si>
  <si>
    <t>Tipo envelope méd. 38x27cm, com zíper plástico sem papelão, com fole 5,5 cm nas laterais e fundo em PVC cristal 0,30, com impressão em policromia;</t>
  </si>
  <si>
    <t>Pasta - Modelo carteiro</t>
  </si>
  <si>
    <t>Confeccionada em lona, fechamento com tampa em nylon amassado e velcro. Bolso na tampa com zíper, alça canelada de ombro com regulagem e silk de logo na frente.</t>
  </si>
  <si>
    <t>Pasta - Modelo universitário</t>
  </si>
  <si>
    <t>Em lona plástica ou similar com bolso externo, alças de mão reforçadas e ombro, caneteiro, impressão e serigrafia 04 cores;</t>
  </si>
  <si>
    <t>Pasta - Bolsa ecológica</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</si>
  <si>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</si>
  <si>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Pasta - Bolsa</t>
  </si>
  <si>
    <t>Na cor preta medindo 280x350x80mm (área útil), com duas alças tiracolo de 60 cm cada, e em fita de polipropileno de 30mm, com acabamento em viés com 22mm. Possuir no verso, um bolso com tamanho 110x220mm em plástico transparente gramatura 30, com abertura para cima, tecido 100% poliéster 600 fios, plastificado com revestimento em policloreto de vinila com textura macia e costura de alta resistência, logomarca cinza com cor de fundo preto;</t>
  </si>
  <si>
    <t>Pasta - Mochila</t>
  </si>
  <si>
    <t>Mochila, em lona sintética com detalhes em couro sintético. Amplo espaço interno e compartimento simples para laptop até 14 polegadas, alças de mão e ombro anatômicas. Espaço para livros, pastas e cadernos. Bolso frontal de acesso rápido para armazenamento de itens diversos.
Medidas:41 x 30 x 14cm</t>
  </si>
  <si>
    <t>Pin resinado ou metalizado</t>
  </si>
  <si>
    <t>Largura 16mm – altura 24,36mm;</t>
  </si>
  <si>
    <t>Pincel para quadro branco</t>
  </si>
  <si>
    <t>Diversas cores;</t>
  </si>
  <si>
    <t>Ponteira Laser - Tipo I</t>
  </si>
  <si>
    <t>Ponteiro luminoso para  uso em projeção. danger – 5 pontas/tipo pointer;</t>
  </si>
  <si>
    <t xml:space="preserve"> Unidade/ Diária</t>
  </si>
  <si>
    <t>Ponteira Laser - Tipo II</t>
  </si>
  <si>
    <t>Integra laser, com funções de avançar e retroceder slides com tecnologia sem fio.</t>
  </si>
  <si>
    <t>Unidade/ Diária</t>
  </si>
  <si>
    <t>Prancheta</t>
  </si>
  <si>
    <t>Prancheta tamanho ofício com prendedor metálico ou plástico</t>
  </si>
  <si>
    <t>Pulseira - Tipo I</t>
  </si>
  <si>
    <t>Pulseira - Tipo II</t>
  </si>
  <si>
    <t>Quadro branco, tipo lousa</t>
  </si>
  <si>
    <t>Quadro branco, tipo lousa 2,00X 2,00 mínimo;</t>
  </si>
  <si>
    <t>Troféu</t>
  </si>
  <si>
    <t>Vale alimentação</t>
  </si>
  <si>
    <t>Impressos de vale alimentação numerado para o controle de refeições em tamanho A4. Cada voucher deverá ter o tamanho de 5 x 5 cm AP 180g – 4/0 cores, para destaque, tipo cupom.</t>
  </si>
  <si>
    <r>
      <t xml:space="preserve">Confecção em vinil para identificação e acesso com </t>
    </r>
    <r>
      <rPr>
        <u/>
        <sz val="9"/>
        <color theme="1"/>
        <rFont val="Calibri"/>
        <family val="2"/>
        <scheme val="minor"/>
      </rPr>
      <t>fecho adesivo</t>
    </r>
    <r>
      <rPr>
        <sz val="9"/>
        <color theme="1"/>
        <rFont val="Calibri"/>
        <family val="2"/>
        <scheme val="minor"/>
      </rPr>
      <t xml:space="preserve"> e impressão de logomarca do evento;</t>
    </r>
  </si>
  <si>
    <r>
      <t xml:space="preserve">Confecção em vinil para identificação e acesso com </t>
    </r>
    <r>
      <rPr>
        <u/>
        <sz val="9"/>
        <color theme="1"/>
        <rFont val="Calibri"/>
        <family val="2"/>
        <scheme val="minor"/>
      </rPr>
      <t>fecho de lacre</t>
    </r>
    <r>
      <rPr>
        <sz val="9"/>
        <color theme="1"/>
        <rFont val="Calibri"/>
        <family val="2"/>
        <scheme val="minor"/>
      </rPr>
      <t xml:space="preserve"> e impressão de logomarca do evento;</t>
    </r>
  </si>
  <si>
    <t>Total Geral - Item 4</t>
  </si>
  <si>
    <t>ITEM 4 - Materiais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</si>
  <si>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</si>
  <si>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</si>
  <si>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</si>
  <si>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</si>
  <si>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</si>
  <si>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</si>
  <si>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</si>
  <si>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</si>
  <si>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</si>
  <si>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</si>
  <si>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</si>
  <si>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</si>
  <si>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</si>
  <si>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</si>
  <si>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</si>
  <si>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</si>
  <si>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</si>
  <si>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</si>
  <si>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</si>
  <si>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</si>
  <si>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</si>
  <si>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</si>
  <si>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</si>
  <si>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</si>
  <si>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</si>
  <si>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</si>
  <si>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</si>
  <si>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</si>
  <si>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</si>
  <si>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</si>
  <si>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</si>
  <si>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</si>
  <si>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</si>
  <si>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</si>
  <si>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</si>
  <si>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</si>
  <si>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</si>
  <si>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</si>
  <si>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</si>
  <si>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</si>
  <si>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</si>
  <si>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</si>
  <si>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</si>
  <si>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</si>
  <si>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</si>
  <si>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</si>
  <si>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</si>
  <si>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</si>
  <si>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</si>
  <si>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</si>
  <si>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</si>
  <si>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</si>
  <si>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</si>
  <si>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</si>
  <si>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</si>
  <si>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</si>
  <si>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</si>
  <si>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</si>
  <si>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</si>
  <si>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</si>
  <si>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</si>
  <si>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</si>
  <si>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</si>
  <si>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</si>
  <si>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Alambrado tipo grade para cercamento</t>
  </si>
  <si>
    <t>Fabricados com estrutura de tubos galvanizados, com ou sem requadro de ferro redondo ou cantoneira;</t>
  </si>
  <si>
    <t>Metro linear/dia</t>
  </si>
  <si>
    <t>Alambrados tipo fechamento cego</t>
  </si>
  <si>
    <t>Tipo cego ou para fechamento; fabricados com estrutura de tubos galvanizados, com ou sem requadro de ferro redondo ou cantoneira;</t>
  </si>
  <si>
    <t>Ambiente modular</t>
  </si>
  <si>
    <t>Ambiente montado com divisórias moduláveis, com pé-direito mínimo de 2,8m, climatizado, com 1 ponto de energia para cada 2m lineares de parede, piso em carpete, porta com chaves e iluminação adequada.</t>
  </si>
  <si>
    <t>m2</t>
  </si>
  <si>
    <t>Aparelho de ar condicionado -24000 BTUs</t>
  </si>
  <si>
    <t>Aparelho de ar condicionado devidamente instalado;</t>
  </si>
  <si>
    <t>Arara</t>
  </si>
  <si>
    <t>Arara de apoio</t>
  </si>
  <si>
    <t>Armário - Tipo I</t>
  </si>
  <si>
    <t>Em forma de balcão MDF com chave - 3m x 1m</t>
  </si>
  <si>
    <t>Armário - Tipo II</t>
  </si>
  <si>
    <t>Tipo guarda-volumes aberto com dimensão 2m x 2m x 0,60m</t>
  </si>
  <si>
    <t>Arranjo de Flores Tipo I</t>
  </si>
  <si>
    <t>Tipo jardineira para mesa plenária (em tamanho/altura compatível com a mesa);</t>
  </si>
  <si>
    <t>Metro Linear</t>
  </si>
  <si>
    <t>Arranjo de Flores Tipo II</t>
  </si>
  <si>
    <t>Em tripés com flores naturais e tropicais;</t>
  </si>
  <si>
    <t>Arranjos de Flores Tipo III</t>
  </si>
  <si>
    <t>De plantas/flores para decoração de espaço ou buffet;</t>
  </si>
  <si>
    <t xml:space="preserve">Balcão de Informações </t>
  </si>
  <si>
    <t>Balcão de informações com prateleiras, portas de correr e testeiras com iluminação;</t>
  </si>
  <si>
    <t>Balcão guarda-volumes</t>
  </si>
  <si>
    <t>Com prateleiras em madeira ou similar, com altura de 0,50m e de largura 0,50m, Quando cotado na proposta de preço, deverá ser comprovado que não está contemplado na locação do espaço;</t>
  </si>
  <si>
    <t>Balcão recepção</t>
  </si>
  <si>
    <t>Balcão para recepção/ informação com 2m x 0,50 profundidade x 1m altura. estrutura com testeira adesivada elevada a 2,20m de altura;</t>
  </si>
  <si>
    <t xml:space="preserve">Balcão vitrine </t>
  </si>
  <si>
    <t>Balcão vitrine com prateleiras, portas de correr e chaves;</t>
  </si>
  <si>
    <t>Bandeira - Tipo I</t>
  </si>
  <si>
    <t>Países/ Estados/ Municípios tamanho 3 panos, mastro com suporte e ponteira, ou panóplia com mastros e ponteiras, devidamente passadas, pronta para o uso;</t>
  </si>
  <si>
    <t>Bandeira - Tipo II</t>
  </si>
  <si>
    <t>Países/ Estados/ Municípios, tamanho 4 panos, mastro com suporte e ponteira, ou panóplia com mastros e ponteiras, devidamente passadas, pronta para o uso;</t>
  </si>
  <si>
    <t>Bandeira - Tipo III</t>
  </si>
  <si>
    <t>Bandeira de   mesa de Países/ Estados. Medindo 16 x 11 cm. suporte e mastro em madeira envernizada;</t>
  </si>
  <si>
    <t>Bandeja Tipo I</t>
  </si>
  <si>
    <t>Com almofada para entrega de insígnias-prata</t>
  </si>
  <si>
    <t>Bandeja Tipo II</t>
  </si>
  <si>
    <t>Com almofada para entrega de insígnias-madeira</t>
  </si>
  <si>
    <t>Banheiro Químico</t>
  </si>
  <si>
    <t>Vaso sanitário com tampa e descarga, capacidade 220l, mictório, lavabo com água, reposição de papel higiênico, sabonete líquido e papel toalha branca, adesivo descrito feminino ou masculino iluminação interna, medindo 116cm x 122cm de profundidade;</t>
  </si>
  <si>
    <t>Banheiro Químico acessível para pessoas com deficiência</t>
  </si>
  <si>
    <t xml:space="preserve">Banheiro Químico acessível para pessoas com deficiência, 
individual, portátil, com montagem, manutenção diária e desmontagem, em polietileno ou material similar, com teto 
translúcido, com vaso sanitário com tampa e descarga, reservatório 
de água com capacidade de 220 L, mictório, papel toalha, protetor 
de assento descartável, porta papel higiênico, dimensões mínimas 
de 1,16m de frente x 2,44m de fundo x 2,30m de altura, fechamento 
com identificação de ocupado, para uso do público em geral, 
iluminação interna. </t>
  </si>
  <si>
    <t>Banheiro Químico luxo</t>
  </si>
  <si>
    <t>Com montagem, manutenção diária e desmontagem, reservatório de água compatível com a dimensão dos ambientes acoplados,  contendo: 1 sanitário de louça com ducha higiênica, bancada para lavatório de louça, suporte para: toalhas, papel higiênico, papel toalha, sabonete líquido, álcool em gel, secador de cabelo, desodorizador e embalagem para descarte de absorvente. Contendo ainda: lixeira acoplada à bancada, espelho, iluminação embutida, gancho para pendurar bolsa. Com pelo menos 1 (uma) cabine acessível;</t>
  </si>
  <si>
    <t>Banner</t>
  </si>
  <si>
    <t>Confecção de banner, impressão digital em  sanlux, com acabamento em madeira e ponteiras plásticas ou com ilhóes e braçadeiras de fixação para box truss ou metalon</t>
  </si>
  <si>
    <t>Banqueta para balcão de recepção de secretaria</t>
  </si>
  <si>
    <t>Banqueta para balcão de recepção secretaria;</t>
  </si>
  <si>
    <t>Biombo</t>
  </si>
  <si>
    <t>Podem ser vazados, transparentes, fechados, de tecido, ferro, madeira ou espelhos, sendo determinado de acordo com cada evento. Tamanho: 3m x 3m</t>
  </si>
  <si>
    <t>Bistrô</t>
  </si>
  <si>
    <t>Mesa tipo bistrô, tampo redondo com aproximadamente 50 cm de diâmetro. Tampo em vidro ou metal, estrutura tubular em aço carbono c/ tratamento anticorrosivo (fosfato), pintura eletrostática (cores diversas).  Altura aproximada: 1m05cm e 4 banquetas</t>
  </si>
  <si>
    <t>Blimps</t>
  </si>
  <si>
    <t>Confecção em pvc flexível (lona plástica), inflados com gás fly-ballon (autorizado pela defesa civil), 3m de diâmetro, na cor branca, com logomarca fornecida, colocado com cordas e iluminação, impressão digital. com gás hélio e colocação;</t>
  </si>
  <si>
    <t>Unidade/Diária</t>
  </si>
  <si>
    <t>Box Truss</t>
  </si>
  <si>
    <t>Estrutura treliçada, confeccionada em alumínio, leve e de alta resistência;</t>
  </si>
  <si>
    <t>metro linear/dia</t>
  </si>
  <si>
    <t>Cachepô</t>
  </si>
  <si>
    <t>Em madeira para montagem de paisagismo;</t>
  </si>
  <si>
    <t xml:space="preserve">Cadeira fixa </t>
  </si>
  <si>
    <t>Cadeira de plástico pvc, com braço na cor branco;</t>
  </si>
  <si>
    <t>Cadeira fixa com braço estofada</t>
  </si>
  <si>
    <t>Cadeiras com braço, com encosto, estofadas em tecido ou similar;</t>
  </si>
  <si>
    <t>Cadeira fixa sem braço estofada</t>
  </si>
  <si>
    <t>Cadeiras sem braço, com encosto, estofadas em tecido ou similar;</t>
  </si>
  <si>
    <t>Cadeira giratória com braço estofada</t>
  </si>
  <si>
    <t>Cadeiras giratória com braço, com encosto, estofadas em tecido ou similar;</t>
  </si>
  <si>
    <t>Cadeira giratória sem braço estofada</t>
  </si>
  <si>
    <t>Cadeiras giratória sem braço, com encosto, estofadas em tecido ou similar;</t>
  </si>
  <si>
    <t xml:space="preserve">Cadeira Universitária </t>
  </si>
  <si>
    <t>Cadeira com prancheta (tipo universitária);</t>
  </si>
  <si>
    <t>Climatizador de Ar tipo - Tipo I</t>
  </si>
  <si>
    <t>Vazão de ar de 9.500 m³/h, Área climatizada entre 75 e 150m². Tipo Ecobrisa ou similar;</t>
  </si>
  <si>
    <t>Climatizador de Ar tipo - Tipo II</t>
  </si>
  <si>
    <t>Vazão de ar de 33.000 m³/h, Área climatizada entre 200 e 500m². Tipo Ecobrisa ou similar;</t>
  </si>
  <si>
    <t>Cobertura</t>
  </si>
  <si>
    <t>Montada em estrutura metálica e fechamentos laterais, e cotada para os materiais: Lona vinílica branca e plástico transparente);</t>
  </si>
  <si>
    <t>m2/dia</t>
  </si>
  <si>
    <t>Cone</t>
  </si>
  <si>
    <t>Cones coloridos (laranja) para tráfego;</t>
  </si>
  <si>
    <t>Containers</t>
  </si>
  <si>
    <t>Para coleta de lixo</t>
  </si>
  <si>
    <t>Detector de metais portáteis</t>
  </si>
  <si>
    <t>Os detectores portáteis para segurança formato em RAQUETE. Para revistar individualmente as pessoas que passam por um determinado local, esquadrinhando todo o corpo do indivíduo na procura de armas metálicas escondidas, que possam manifestar perigo aos clientes do recinto. Certificados e que obedeça às normas internacionais de segurança, evitando assim problemas com pessoas gestantes, que tenham marca-passo e prejuízos em mídias gravadoras;</t>
  </si>
  <si>
    <t>Display - Tipo I</t>
  </si>
  <si>
    <t>Estrutura de alumínio ou acrílico com 3 bandejas</t>
  </si>
  <si>
    <t>Estrutura de alumínio ou acrílico com 1 bandejas</t>
  </si>
  <si>
    <t>Estandarte</t>
  </si>
  <si>
    <t>Customizado de tecido, com material alternativo, impressão 4 cores e com acabamento de suporte em madeira.</t>
  </si>
  <si>
    <t>Estande Básico</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</si>
  <si>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t>
  </si>
  <si>
    <t>Estande Especial</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</si>
  <si>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</si>
  <si>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Faixa - impressão em lona night and day preto e branco</t>
  </si>
  <si>
    <t>Confecção de faixa em lona vinílica, impressão digital, 1/0 cores, túnel nas laterais, bastões, ponteiras e corda, com conteúdo e dimensões a serem fornecidos pela CONTRATANTE;</t>
  </si>
  <si>
    <t>Faixa - impressão em lona night and day colorida</t>
  </si>
  <si>
    <t>Confecção de faixa em lona vinílica, impressão digital, 4/0 cores, túnel nas laterais, bastões, ponteiras e corda, com conteúdo e dimensões a serem fornecidos pela CONTRATANTE;</t>
  </si>
  <si>
    <t>Faixa de morim, confecção</t>
  </si>
  <si>
    <t>Faixa de morim, confecção;</t>
  </si>
  <si>
    <t>Fita de inauguração, em gorgorão</t>
  </si>
  <si>
    <t>Fita de inauguração, em gorgorão, nas cores verde e amarela;</t>
  </si>
  <si>
    <t>Fita de isolamento, tipo zebrada</t>
  </si>
  <si>
    <t>Fita de isolamento, tipo zebrada com 200mx70mm;</t>
  </si>
  <si>
    <t>Forração em carpete</t>
  </si>
  <si>
    <t>Com 4mm de espessura</t>
  </si>
  <si>
    <t>Guarda-volumes - Tipo I</t>
  </si>
  <si>
    <t>Em formato estante, com divisórias, aberto, sem portas.</t>
  </si>
  <si>
    <t>Guarda-volumes - Tipo II</t>
  </si>
  <si>
    <t>Em formato estante, com divisórias, fechado com portas com fechadura ou cadeado</t>
  </si>
  <si>
    <t>Lixeira para área interna - Tipo II</t>
  </si>
  <si>
    <t>Lixeiras com cinzeiros - papeleiro/cinzeiro aço inox 21x46cm;</t>
  </si>
  <si>
    <t>Lixeira sustentável</t>
  </si>
  <si>
    <t>Para coleta seletiva do lixo (metal, papel, plástico, orgânico e vidro). Tamanho de 100l</t>
  </si>
  <si>
    <t>Lixeiras para área externa - Tipo I</t>
  </si>
  <si>
    <t>Lixeiras grandes com tampa - 100l;</t>
  </si>
  <si>
    <t>Malha Tencionada</t>
  </si>
  <si>
    <t>Para decoração de ambientes</t>
  </si>
  <si>
    <t>Mastros para bandeiras-tamanho da bandeira com ponteiras</t>
  </si>
  <si>
    <t>Mastros para bandeiras-tamanho da bandeira com ponteira;</t>
  </si>
  <si>
    <t>Mesa de apoio</t>
  </si>
  <si>
    <t>Mesas de apoio 50x80 cm mínimo, em madeira;</t>
  </si>
  <si>
    <t>Mesa de canto</t>
  </si>
  <si>
    <t>Mesas de centro 50x100cm, mínimo com tampo de vidro;</t>
  </si>
  <si>
    <t>Mesa de centro</t>
  </si>
  <si>
    <t>Mesas de centro 50x50cm, mínimo com tampo de vidro;</t>
  </si>
  <si>
    <t>Pranchão com toalha</t>
  </si>
  <si>
    <t>Montada com material tipo pranchão em formato padronizado octanorme, com toalha  em tecido para a mesa;</t>
  </si>
  <si>
    <t>Mesa de reunião para até 10 pessoas</t>
  </si>
  <si>
    <t>Montada com material tipo pranchão em formato padronizado octanorme, com toalha em tecido para a mesa;</t>
  </si>
  <si>
    <t>Mesa de reunião para até 20 pessoas</t>
  </si>
  <si>
    <t>Mesa de reunião para até 30 pessoas</t>
  </si>
  <si>
    <t>Montada com material tipo pranchão em formato padronizado octanorme, com toalha em tecido  para a mesa;</t>
  </si>
  <si>
    <t>Mesa Diretora até 10 pessoas</t>
  </si>
  <si>
    <t>Montagem de mesa diretiva para eventos, estando incluso no preço o mobiliário, toalhas, sobre toalha;</t>
  </si>
  <si>
    <t>Mesa Diretora para até 15 pessoas</t>
  </si>
  <si>
    <t>Montagem de mesa diretiva para eventos, mobiliário, toalhas, sobre toalhas;</t>
  </si>
  <si>
    <t>Mesa para microcomputador</t>
  </si>
  <si>
    <t>Mesa/bancada para impressora, laminadas na cor branca;</t>
  </si>
  <si>
    <t xml:space="preserve">Mesa redonda em madeira para até 8 lugares </t>
  </si>
  <si>
    <t>Mesa em madeira para até 8 pessoas, estando incluso no preço o móvel e a toalha;</t>
  </si>
  <si>
    <t>Mesa redonda simples</t>
  </si>
  <si>
    <t>Mesa em madeira para até 4 pessoas, estando incluso no preço o móvel e a toalha;</t>
  </si>
  <si>
    <t>Mesa simples</t>
  </si>
  <si>
    <t>Mesa branca pvc</t>
  </si>
  <si>
    <t>Painel</t>
  </si>
  <si>
    <t>Montado em sistema padronizado em octanorme, madeira ou vidro com iluminação</t>
  </si>
  <si>
    <t>m2/ Diária</t>
  </si>
  <si>
    <t>Paisagismo</t>
  </si>
  <si>
    <t>Mudas de plantas e/ ou temperos para composição de paisagismo</t>
  </si>
  <si>
    <t>Palco</t>
  </si>
  <si>
    <t>Estrutura de ferro com suporte de até 1000/1500kg, com autorização ART e CB, com piso estruturado em madeira nivelado, forrado com carpete com 0,90 ou 1,10 m de altura, com 02 escadas e 01 rampa, com protetores laterais ou corrimão, com acabamento e rodapés;</t>
  </si>
  <si>
    <t xml:space="preserve">Pano para placa de descerramento </t>
  </si>
  <si>
    <t>Pano para placa de descerramento, em veludo verde, com torçal e roseta;</t>
  </si>
  <si>
    <t>Placa de inauguração</t>
  </si>
  <si>
    <t>Confeccionada em latão dourado fundido, medindo 58 x 48 cm, com as letras em alto relevo polido (o texto será definido quando houver o pedido), brasão da república será colorido e esmaltado, colado, medindo aproximadamente 8cm de altura, fundo da placa será com tinta preta enrugante (pintura em areia), acompanhada de veludo na cor preta para inauguração/encerramento, fixação através de buchas e parafusos de acabamento na cor dourada (tipo chinês);</t>
  </si>
  <si>
    <t>Placa de sinalização</t>
  </si>
  <si>
    <t>Metalon (chapa) com pintura branca para fixação do adesivo e iluminação</t>
  </si>
  <si>
    <t>Placa em baixo relevo, escovada com pintura, uma cor, em aço escovado inox</t>
  </si>
  <si>
    <t>Em baixo relevo, escovada com pintura em uma cor, em aço escovado inox, foto corrosão colorido, espessura de 1,2mm, 4 furos e aplicação do Brasão da República em metal, colorido em alto relevo. A placa deverá incluir parafusos de acabamento, com buchas para fixação;</t>
  </si>
  <si>
    <t>Poltrona Tipo I</t>
  </si>
  <si>
    <t>Para ambientação de lounges</t>
  </si>
  <si>
    <t>Poltrona Tipo II</t>
  </si>
  <si>
    <t>Em madeira maciça. Estofamento em couro sintético, inclusive nos apoios de braço.</t>
  </si>
  <si>
    <t>Porta-banner</t>
  </si>
  <si>
    <t>Tripé para banners, cor preto e com estrutura reforçada;</t>
  </si>
  <si>
    <t>Praticável ou Tablado de madeira ou piso carpetado</t>
  </si>
  <si>
    <t>Em madeira elevado c/ 10cm estruturado, nivelado, com escadas e uma rampa com corrimão, acabamentos e rodapés.</t>
  </si>
  <si>
    <t>Prisma em acrílico</t>
  </si>
  <si>
    <t>Prisma acrílico transparente no tamanho de 30 cm largura por 11 cm altura;</t>
  </si>
  <si>
    <t>Puff - Tipo I</t>
  </si>
  <si>
    <t>Comum em courino, quadrado ou redondo, cor a definir</t>
  </si>
  <si>
    <t>Puff - Tipo II</t>
  </si>
  <si>
    <t>Formato de poltrona</t>
  </si>
  <si>
    <t>Puff - Tipo III</t>
  </si>
  <si>
    <t>Em couro, com bancada de madeira, formato de banco</t>
  </si>
  <si>
    <t>Púlpito</t>
  </si>
  <si>
    <t>Em madeira, quando cotado na proposta de preço,  não poderá está contemplado na locação do espaço;</t>
  </si>
  <si>
    <t>Em acrílico, quando cotado na proposta de preço, não poderá está contemplado na locação do espaço;</t>
  </si>
  <si>
    <t>Sofá -2 lugares</t>
  </si>
  <si>
    <t>Módulo estofado de 2 lugares, padrão superior;</t>
  </si>
  <si>
    <t>Sofá -3 lugares</t>
  </si>
  <si>
    <t>Módulo estofado de 3 lugares , padrão superior;</t>
  </si>
  <si>
    <t>Suporte para banners/faixa</t>
  </si>
  <si>
    <t>Em metalon galvanizado ou similar tamanho 2,00 x 1,10cm;</t>
  </si>
  <si>
    <t>Tapete Tipo I</t>
  </si>
  <si>
    <t xml:space="preserve">Tipo passadeira </t>
  </si>
  <si>
    <t>Tapete Tipo II</t>
  </si>
  <si>
    <t>Medindo no mínimo 2 x 1,5, para ambientação</t>
  </si>
  <si>
    <t>Tenda Fechada - 10X10 -Pé direito 2,50m</t>
  </si>
  <si>
    <t>Ser moduláveis com vãos livres e lonas impermeáveis, anti-chama e blackout, com estrutura em perfil de alumínio;</t>
  </si>
  <si>
    <t>Tenda Fechada - 20X20 -Pé direito 2,50m</t>
  </si>
  <si>
    <t>Tenda Fechada - 5X5 -Pé direito 2,50m</t>
  </si>
  <si>
    <t>Tenda Fechada - 6X6 -Pé direito 2,50m</t>
  </si>
  <si>
    <t>Tenda Fechada -8X8 -Pé direito 2,50m</t>
  </si>
  <si>
    <t>Tenda Modelo Galpão -Pé direito 4,0m</t>
  </si>
  <si>
    <t>Tenda Modelo Pirâmide</t>
  </si>
  <si>
    <t>Testeira para aplicação de programação visual</t>
  </si>
  <si>
    <t>Testeira para aplicação de programação visual;</t>
  </si>
  <si>
    <t>Toalha para mesa</t>
  </si>
  <si>
    <t>Toalha de mesa em tecido tipo cetim ou similar , outras cores;</t>
  </si>
  <si>
    <t xml:space="preserve">Toalhas para mesas </t>
  </si>
  <si>
    <t>Toalha de mesa em tecido tipo cetim ou similar , na cor branca;</t>
  </si>
  <si>
    <t>Túnel Gel Space</t>
  </si>
  <si>
    <t>Com estrutura em madeira ou similar, cobertura de lona vinilínica e fechamento lateral com plástico transparente;</t>
  </si>
  <si>
    <t>Túnel/Passarela</t>
  </si>
  <si>
    <t>Unifila</t>
  </si>
  <si>
    <t>Torretas cromadas</t>
  </si>
  <si>
    <t xml:space="preserve">Urna </t>
  </si>
  <si>
    <t>Modelo piramidal, com trinco para cadeado frontal, dobradiça(s) em acrílico cristal, tampa com vazado para passagem dos cupons e pezinhos em silicone, altura: 40 cm, base 25X25, tampa 14x14, cor : Cristal (transparente)</t>
  </si>
  <si>
    <t>Ventilador</t>
  </si>
  <si>
    <t>Tipo Turbo Silêncio, mínimo de três velocidades com mínimo de 30 cm, de diâmetro;</t>
  </si>
  <si>
    <t>ITEM 5 - Montagens e Mobiliário</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</si>
  <si>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</si>
  <si>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</si>
  <si>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</si>
  <si>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</si>
  <si>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</si>
  <si>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</si>
  <si>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</si>
  <si>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</si>
  <si>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</si>
  <si>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</si>
  <si>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</si>
  <si>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</si>
  <si>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</si>
  <si>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</si>
  <si>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</si>
  <si>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</si>
  <si>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</si>
  <si>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</si>
  <si>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</si>
  <si>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</si>
  <si>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</si>
  <si>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</si>
  <si>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</si>
  <si>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</si>
  <si>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</si>
  <si>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</si>
  <si>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</si>
  <si>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</si>
  <si>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</si>
  <si>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</si>
  <si>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</si>
  <si>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</si>
  <si>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</si>
  <si>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</si>
  <si>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</si>
  <si>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</si>
  <si>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</si>
  <si>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</si>
  <si>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</si>
  <si>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</si>
  <si>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</si>
  <si>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</si>
  <si>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</si>
  <si>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</si>
  <si>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</si>
  <si>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</si>
  <si>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</si>
  <si>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</si>
  <si>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</si>
  <si>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</si>
  <si>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</si>
  <si>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</si>
  <si>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</si>
  <si>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</si>
  <si>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</si>
  <si>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</si>
  <si>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</si>
  <si>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</si>
  <si>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</si>
  <si>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</si>
  <si>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</si>
  <si>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</si>
  <si>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</si>
  <si>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</si>
  <si>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</si>
  <si>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</si>
  <si>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</si>
  <si>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</si>
  <si>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</si>
  <si>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</si>
  <si>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</si>
  <si>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</si>
  <si>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</si>
  <si>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</si>
  <si>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</si>
  <si>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</si>
  <si>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</si>
  <si>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</si>
  <si>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</si>
  <si>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</si>
  <si>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</si>
  <si>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</si>
  <si>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</si>
  <si>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</si>
  <si>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</si>
  <si>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</si>
  <si>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</si>
  <si>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</si>
  <si>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</si>
  <si>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</si>
  <si>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</si>
  <si>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</si>
  <si>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</si>
  <si>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</si>
  <si>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</si>
  <si>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</si>
  <si>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</si>
  <si>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</si>
  <si>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</si>
  <si>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Total Geral - Item 5</t>
  </si>
  <si>
    <t xml:space="preserve">ITEM </t>
  </si>
  <si>
    <t>Água Mineral em garrafas – 300  ml (fora do ambiente hoteleiro)</t>
  </si>
  <si>
    <t>Água mineral, sem gás, em garrafas individuais, 300 ml;</t>
  </si>
  <si>
    <t>Copos individuais – 200 ml</t>
  </si>
  <si>
    <t>Copo individual de água mineral, sem gás - gelada ou natural</t>
  </si>
  <si>
    <t>Água Mineral – Garrafão de 20L (fora do ambiente hoteleiro)</t>
  </si>
  <si>
    <t>Garrafões de água mineral de 20 litros e copos descartáveis tipo  para uso em bebedouro. no preço unitário do garrafão devem estar agregados todos os custos acima descritos</t>
  </si>
  <si>
    <t>Máquina de café expresso (fora do ambiente hoteleiro)</t>
  </si>
  <si>
    <t>Máquina automática para café expresso, cappuccino e chocolate. Incluindo mesa, copos descartáveis, paletas mexedoras, açúcar, adoçante, lixeiras e produtos para consumo de 200 até pessoas por dia.</t>
  </si>
  <si>
    <t>Coquetel  (Tipo 1) (fora do ambiente hoteleiro)</t>
  </si>
  <si>
    <t>a) Suco de fruta (02 tipos);
b)  Refrigerante (02 tipos);
c) Coquetel de frutas e até 10 (dez) tipos dos seguintes itens : canapés frios variados, mousse de gorgonzola, mousse de salmão, folhados de bacon com ameixa, mini quiche de espinafre, pastel assado de camarão, trouxinhas de palmito, tarteletes com creme de bacalhau, tarteletes com creme de aspargos, delícia de queijo, cascatas de ovos de codorna com molho americano, croquetes de frangos com catupiry. (sugestões)</t>
  </si>
  <si>
    <t>Por pessoa</t>
  </si>
  <si>
    <t>Coquetel  (Tipo 2) (fora do ambiente hoteleiro)</t>
  </si>
  <si>
    <t>a)  Suco de fruta (03 tipos);
b) Refrigerante (02 tipos);
c) até 06 (seis) tipos dos seguintes itens, como sugestão: coquetel de frutas sem álcool, canapés frios variados, mousse de gorgonzola, mousse de salmão, folhados de bacon com ameixa, mini quiche de espinafre, pastel assado de camarão, trouxinhas de palmito, tarteletes com creme de bacalhau, tarteletes com creme de aspargos, delícias de queijo, cascatas de ovos de codorna com molho americano, croquetes de frangos com catupiry. Observar em sua composição, os requerimentos necessários para o fornecimento de alimentação adequada a portadores de patologias especiais.</t>
  </si>
  <si>
    <t>Brunch (Tipo 1) (fora do ambiente hoteleiro)</t>
  </si>
  <si>
    <t>02 tipos de saladas, 02 tipos de torta ou quiche, 01 tipo de massa, panqueca ou crepe, 02 tipos de frios, 02 tipos de frutas frescas fatiadas, 01 tipo de sobremesa, cesto de pães, 02 tipos de pastas, água, sucos naturais de frutas, refrigerante, café.</t>
  </si>
  <si>
    <t>Brunch (Tipo 2) (fora do ambiente hoteleiro)</t>
  </si>
  <si>
    <t>Garrafa de Café (fora do ambiente hoteleiro)</t>
  </si>
  <si>
    <t>Garrafas térmicas com capacidade de 1 litro com copos descartáveis, açúcar e adoçante em sachês pelo período dos eventos;</t>
  </si>
  <si>
    <t>Litro</t>
  </si>
  <si>
    <t>Garrafa de chá</t>
  </si>
  <si>
    <t>Coffee Break (Tipo 1) (fora do ambiente hoteleiro)</t>
  </si>
  <si>
    <t>a) Café, chá, suco de fruta (02 tipos); b) refrigerante (01 tipo tradicional e 01 tipo diet/light; e c) Pelo menos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</si>
  <si>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Coffee Break (Tipo 2)</t>
  </si>
  <si>
    <t>a) Chocolate quente, cappuccino, café, chá, suco de fruta (03 tipos); b) refrigerante (02 tipos tradicionais e 02 tipos diet/light), e c) Pelo menos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</si>
  <si>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 (fora do ambiente hoteleiro)</t>
  </si>
  <si>
    <t>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t>
  </si>
  <si>
    <t>Almoço/Jantar (Tipo 2) (fora do ambiente hoteleiro)</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</si>
  <si>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chantily, pudim de leite, pavê, torta de frutas; e) Canapés: espetinho de melão, presunto e cereja, kani com queijo, damasco com creme de queijo – Opcional; f) Refrigerante,  suco de fruta, água com ou sem gás, ou coquetel de frutas sem álcool 300ml.</t>
  </si>
  <si>
    <t>Petit Four (fora do ambiente hoteleiro)</t>
  </si>
  <si>
    <t>Biscoitos finos de polvilho, amanteigados, biscoitos pequenos recheados com geleias, bolos diversos, pão de queijo, entre outros, nos sabores doce e salgado.</t>
  </si>
  <si>
    <t>Kit lanche para café da manhã/ lanche - COMUM (fora do ambiente hoteleiro)</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</si>
  <si>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com uma fatia de presunto e uma fatia de queijo mussarela, 
1 (um) guardanapo.</t>
  </si>
  <si>
    <t>Kit lanche para café da manhã/ lanche - para pessoas com restrição alimentar (fora do ambiente hoteleiro)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</si>
  <si>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</si>
  <si>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6.1</t>
  </si>
  <si>
    <t>6.2</t>
  </si>
  <si>
    <t>6.3</t>
  </si>
  <si>
    <t>6.4</t>
  </si>
  <si>
    <t>6.5</t>
  </si>
  <si>
    <t>6.6</t>
  </si>
  <si>
    <t>6.7</t>
  </si>
  <si>
    <t>6.8</t>
  </si>
  <si>
    <t>6.9</t>
  </si>
  <si>
    <t>6.10</t>
  </si>
  <si>
    <t>6.11</t>
  </si>
  <si>
    <t>6.12</t>
  </si>
  <si>
    <t>6.13</t>
  </si>
  <si>
    <t>6.14</t>
  </si>
  <si>
    <t>6.15</t>
  </si>
  <si>
    <t>6.16</t>
  </si>
  <si>
    <t>6.17</t>
  </si>
  <si>
    <t xml:space="preserve">ALIMENTAÇÃO EM AMBIENTE HOTELEIRO                                                                                                                                                                                                                                                                                                                      </t>
  </si>
  <si>
    <t>ALIMENTAÇÃO FORA DO AMBIENTE HOTELEIRO</t>
  </si>
  <si>
    <t>Água Mineral em garrafas – 300  ml</t>
  </si>
  <si>
    <t>Água Mineral – Garrafão de 20L</t>
  </si>
  <si>
    <t>Máquina de café expresso</t>
  </si>
  <si>
    <t>Coquetel  (Tipo 1)</t>
  </si>
  <si>
    <t>Coquetel  (Tipo 2)</t>
  </si>
  <si>
    <t>Brunch (Tipo 1)</t>
  </si>
  <si>
    <t>Brunch (Tipo 2)</t>
  </si>
  <si>
    <t>Garrafa de Café</t>
  </si>
  <si>
    <t>Coffee Break (Tipo 1)</t>
  </si>
  <si>
    <t>a) Café, chá, suco de fruta (02 tipos); b) refrigerante (02 tipos tradicionais e 02 tipos diet/light;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</si>
  <si>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a) Chocolate quente, cappuccino, café, chá, suco de fruta (03 tipos); b) refrigerante (02 tipos tradicionais e 02 tipos diet/light), e c) De 06 até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</si>
  <si>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t>
  </si>
  <si>
    <t>Almoço/Jantar (Tipo 2)</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</si>
  <si>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chantilly, pudim de leite, pavê, torta de frutas; e) Canapés: espetinho de melão, presunto e cereja, kani com queijo, damasco com creme de queijo – Opcional; f) Refrigerante,  suco de fruta, água com ou sem gás, ou coquetel de frutas sem álcool 300ml.</t>
  </si>
  <si>
    <t>Petit Four</t>
  </si>
  <si>
    <t>Kit alimentação para café da manhã/ lanche - COMUM</t>
  </si>
  <si>
    <t>Kit alimentação para café da manhã/ lanche - para pessoas com restrição alimentar</t>
  </si>
  <si>
    <t>Total Geral - Item 6</t>
  </si>
  <si>
    <t>ITEM 6 - Alimentação</t>
  </si>
  <si>
    <t>6.18</t>
  </si>
  <si>
    <t>6.19</t>
  </si>
  <si>
    <t>6.20</t>
  </si>
  <si>
    <t>6.21</t>
  </si>
  <si>
    <t>6.22</t>
  </si>
  <si>
    <t>6.23</t>
  </si>
  <si>
    <t>6.24</t>
  </si>
  <si>
    <t>6.25</t>
  </si>
  <si>
    <t>6.26</t>
  </si>
  <si>
    <t>6.27</t>
  </si>
  <si>
    <t>6.28</t>
  </si>
  <si>
    <t>6.29</t>
  </si>
  <si>
    <t>6.30</t>
  </si>
  <si>
    <t>6.31</t>
  </si>
  <si>
    <t>6.32</t>
  </si>
  <si>
    <t>Total - item 6 - Alimentação em Ambiente Hoteleiro</t>
  </si>
  <si>
    <t>Total - item 6 - Alimentação Fora do Ambiente Hoteleiro</t>
  </si>
  <si>
    <t>Access Point Wireless (Ponto de acesso sem fio)</t>
  </si>
  <si>
    <t>Serviço de locação de equipamento para acesso sem fio simultâneo de até 50 pessoas, num raio de 30m, com velocidade mínima de 150kbps, disponibilizado no local do evento, já inclusos os serviços de provedor;</t>
  </si>
  <si>
    <t>Aparelho de Blu-Ray</t>
  </si>
  <si>
    <t>Com capacidade para reprodução em MP3, DVD-R VCD e CD</t>
  </si>
  <si>
    <t>Aparelho de DVD</t>
  </si>
  <si>
    <t>Aparelho dvd player e gravador;</t>
  </si>
  <si>
    <t xml:space="preserve">Aparelho de fax </t>
  </si>
  <si>
    <t>Aparelho de fax com papel, tinta ou cartucho;</t>
  </si>
  <si>
    <t>Aparelho telefônico - Tipo I</t>
  </si>
  <si>
    <t>Com fio</t>
  </si>
  <si>
    <t>Aparelho telefônico - Tipo II</t>
  </si>
  <si>
    <t>Sem fio</t>
  </si>
  <si>
    <t>Apólice de seguro</t>
  </si>
  <si>
    <t>Seguro de vida por pessoa contra acidentes pessoais ocorridos no local do evento, por  participante.</t>
  </si>
  <si>
    <t>Bebedouro de mesa</t>
  </si>
  <si>
    <t>Bebedouro para garrafão de 10 ou 20 litros, de mesa. Gabinete e torneiras confeccionados em plástico de alta resistência.</t>
  </si>
  <si>
    <t>Bebedouro elétrico de chão</t>
  </si>
  <si>
    <t>Bebedouro para garrafão de 10 ou 20 litros, de chão, que produza no mínimo 1,9 litros de água gelada por hora (temperatura ambiente 32ºC). Gabinete e torneiras confeccionados em plástico de alta resistência, com sistema de refrigeração através de compressor;</t>
  </si>
  <si>
    <t>Bebedouro elétrico de mesa</t>
  </si>
  <si>
    <t>Bebedouro para garrafão de 10 ou 20 litros, de mesa, que produza no mínimo 1,9 litros de água gelada por hora (temperatura ambiente 32ºC). Gabinete e torneiras confeccionados em plástico de alta resistência, com sistema de refrigeração através de compressor;</t>
  </si>
  <si>
    <t>Cadeira de banho com rodas</t>
  </si>
  <si>
    <t>Dobrável e até 80kg</t>
  </si>
  <si>
    <t>Dobrável  e até 100kg</t>
  </si>
  <si>
    <t>Dobrável  e até 130kg</t>
  </si>
  <si>
    <t>Dobrável  e acima de 130kg</t>
  </si>
  <si>
    <t xml:space="preserve">Cadeira de rodas </t>
  </si>
  <si>
    <t>Cadeira de  rodas especial para deficientes e outras patologias;</t>
  </si>
  <si>
    <t>Caixa de som acústica - Tipo I</t>
  </si>
  <si>
    <t>200 W c/ base p/tripé com 2 vias</t>
  </si>
  <si>
    <t>Caixa de som acústica - Tipo II</t>
  </si>
  <si>
    <t>400 W c/ base p/tripé com 2 vias</t>
  </si>
  <si>
    <t>Caixa de som acústica - Tipo III</t>
  </si>
  <si>
    <t>500 W c/ base p/tripé com 2 vias</t>
  </si>
  <si>
    <t>Caixa de som de retorno</t>
  </si>
  <si>
    <t>400 WATTS com baser para tripé com 2 vias</t>
  </si>
  <si>
    <t>Computador Desktop</t>
  </si>
  <si>
    <t>Configuração Mínima: Processador de 2.5 GHz, Memória RAM: 2 GB, Disco rígido (HD): 320 GB, Unidade óptica: Gravador de DVD/CD, 04 Interfaces USB Traseira e 02 Frontais, Placa de rede: Integrada 10/100 Mbit, placa wireless PCI interna, Mouse óptico, Teclado padrão ABNT, Monitor de LCD 17”, Estabilizador para computador – 300VA. Softwares - Windows 7 ou superior, IExplorer e Office ou Sistema Linux, Mozila Firefox e Broffice Última Versão e Completo, instalados, aplicativos ZIP, acrobat reader e flash reader.</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</si>
  <si>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</si>
  <si>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</si>
  <si>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Computador servidor</t>
  </si>
  <si>
    <t>Processador Intel Xeon mínimo 4 núcleos, Cache 2,5 MB por núcleo,  Sistema operacional
no mínimo Microsoft® Windows Server® 2012 com opção de virtualização, memória mínimo
192 GB DDR3,  Storage interno armazenamento interno mínimo 32 TB com unidades de disco rígido SATA ou SAS, controladoras RAID, controlador de rede mínimo de 1 GbE, fonte de alimentação mínimo 450W redundantes, ventiladores redundantes, tela de LCD, chassi formato torre ou montável em rack, suporte nativo a gerenciamento remoto, software para streaming de vídeo.</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</si>
  <si>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</si>
  <si>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</si>
  <si>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</si>
  <si>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</si>
  <si>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</si>
  <si>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</si>
  <si>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Gerador de Energia - Tipo I</t>
  </si>
  <si>
    <t>Locação, montagem, instalação e retirada de conjunto de grupo gerador super silenciado, motor de 115 kva, 60 hz automático, microprocessado e quadro de transferência, 75 db a 1,5 metro, para funcionamento em regime “contínuo”;</t>
  </si>
  <si>
    <t>Gerador de Energia - Tipo II</t>
  </si>
  <si>
    <t>Locação, montagem, instalação e retirada de conjunto de grupo gerador super silenciado motor de 500/kva, 60 hz, microprocessado e quadro de transferência, 75 db a 1,5 metro, para funcionamento em regime “contínuo”, para atender o evento por 12 horas em funcionamento;</t>
  </si>
  <si>
    <t>Impressão fotográfica</t>
  </si>
  <si>
    <t>Revelação de foto em diversos tamanhos;</t>
  </si>
  <si>
    <t>Foto revelada</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</si>
  <si>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</si>
  <si>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</si>
  <si>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 xml:space="preserve">Impressora Jato de Tinta Colorida </t>
  </si>
  <si>
    <t>Impressora colorida, velocidade de até 12 páginas por minuto em preto e até 8 páginas por minuto em cor , resolução de 600 x 600 dpi, HP ImageRet 2400, memória de 16Mb, ciclo mensal máximo de 25.000 páginas, bandeja de entrada para 150 folhas, linguagem de impressão baseada em host e interface USB 2.0 de alta velocidade. Deve conter um conjunto de cartuchos novos (lacrados) e 1 (uma) resma de papel;</t>
  </si>
  <si>
    <t>Impressora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</si>
  <si>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t>
  </si>
  <si>
    <t>Impressora Multifuncional</t>
  </si>
  <si>
    <t xml:space="preserve">impressora multifuncional, com scanner de resolução de 600 x 1200 dpi; impressora com resolução de 4800 x 1200 dpi, com velocidade de 14 ppm em preto e branco, e 8 ppm em cores; copiadora com velocidade de 13 cpm em preto e 9 cpm a cores. </t>
  </si>
  <si>
    <t>Impressora Térmica</t>
  </si>
  <si>
    <t>Com rolo de 1.000 etiquetas</t>
  </si>
  <si>
    <t>Infra estrutura de redes</t>
  </si>
  <si>
    <t>Cabeamento baseado em cabos com pares de fios trançados não blindados UTP EIA/TIA 568B categoria 5E, 6 ou 6A  com conectores RJ 45. Switches (comutadores); Operar em camada 2 (camada de enlace de dados) e 3 (camada de rede) modelo OSI , taxas de transmissão 1000 Mbps (gigabit ethernet), 24 ou 48 portas (gigabit ethernet). Número de switches deve ser escalonado de forma que minimize o risco de problemas físicos, tendo sempre equipamentos de teste e de reserva a disposição;</t>
  </si>
  <si>
    <t>Ponto/dia</t>
  </si>
  <si>
    <t>Linha Telefônica - Minuto DDD</t>
  </si>
  <si>
    <t>Liberação de linha telefônica com chamada DDD, voz e dados. A empresa deverá comprovar as ligações realizadas. No valor do minuto deverá estar incluído impostos e taxas.</t>
  </si>
  <si>
    <t>Minuto</t>
  </si>
  <si>
    <t>Linha Telefônica - Minuto DDI</t>
  </si>
  <si>
    <t>Liberação de linha telefônica com chamada DDI, voz e dados. A empresa deverá comprovar as ligações realizadas. No valor do minuto deverá estar incluído impostos e taxas.</t>
  </si>
  <si>
    <t>Linha Telefônica - Minuto Especial</t>
  </si>
  <si>
    <t>Este item refere-se a números especiais como linha de fax, 0300, 0500 e outros serviços telefônicos cobrados de forma especial. A empresa deverá comprovar as ligações realizadas. No valor do minuto deverá estar incluído impostos e taxas.</t>
  </si>
  <si>
    <t>Linha Telefônica - Minuto Local</t>
  </si>
  <si>
    <t>Liberação de linha telefônica com chamada LOCAL, voz e dados. A empresa deverá comprovar as ligações realizadas. No valor do minuto deverá estar incluído impostos e taxas.</t>
  </si>
  <si>
    <t>Link dedicado de Internet de 10 Mb/s</t>
  </si>
  <si>
    <t>Link dedicado de Internet com Mb/s simétrico (UP=DW) Full Duplex com garantia de velocidade 100%. Todos os links devem possuir 4 IPs Válidos e Fixos para Internet. Links sem filtros de portas.</t>
  </si>
  <si>
    <t>Link dedicado de Internet de 20 Mb/s</t>
  </si>
  <si>
    <t xml:space="preserve">Maca para emergência </t>
  </si>
  <si>
    <t>Com apoio nas laterais</t>
  </si>
  <si>
    <t>Máquina copiadora para impressão colorida</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</si>
  <si>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</si>
  <si>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Máquina copiadora para impressão em preto e branco</t>
  </si>
  <si>
    <t>Microfone - Tipo I</t>
  </si>
  <si>
    <t>Microfone - Tipo II</t>
  </si>
  <si>
    <t>Sem fio com bateria</t>
  </si>
  <si>
    <t>Microfone - Tipo III</t>
  </si>
  <si>
    <t>Lapela</t>
  </si>
  <si>
    <t>Microfone - Tipo IV</t>
  </si>
  <si>
    <t>Auricular sem fio</t>
  </si>
  <si>
    <t>Microfone - Tipo V</t>
  </si>
  <si>
    <t>Gooseneck ou similar</t>
  </si>
  <si>
    <t>Microfone - Tipo VI</t>
  </si>
  <si>
    <t>Headset</t>
  </si>
  <si>
    <t>Nobreak</t>
  </si>
  <si>
    <t>1.0 KVA, BIVOLT (110/220)</t>
  </si>
  <si>
    <t>Painel LED</t>
  </si>
  <si>
    <t xml:space="preserve">Montagem de painel led de alta definição , em estrutura de quadro de alumínio, nível de projeção ip42, fonte de alimentação e todos os equipamentos necessários para sua devida utilização; O custo deve contemplar transporte, montagem, desmontagem, operação do equipamento e seguro (se for o caso), </t>
  </si>
  <si>
    <t>Pedestal para microfone - Tipo I</t>
  </si>
  <si>
    <t>Pedestal para microfone de mesa</t>
  </si>
  <si>
    <t>Pedestal para microfone - Tipo II</t>
  </si>
  <si>
    <t>Pedestal para microfone tipo girafa</t>
  </si>
  <si>
    <t>Pen Drive</t>
  </si>
  <si>
    <t>Fornecimento de pendrive com capacidade mínima de 4GB para uso de relatoria, organização do evento, entre outros;</t>
  </si>
  <si>
    <t>Ponto de internet cabeado e tempo ilimitado</t>
  </si>
  <si>
    <t>Acesso à rede mundial de computadores por banda larga, já incluídos os serviços de provedor e de cabeamento ou mini modem.</t>
  </si>
  <si>
    <t xml:space="preserve">Extensão elétrica ou régua elétrica </t>
  </si>
  <si>
    <t>Extensão elétrica ou régua elétrica de 5 (cinco) metros com, no mínimo, 5 entradas/tomadas. Quando cotado na proposta de preço, deverá ser comprovado que não está contemplado na locação do espaço físico.</t>
  </si>
  <si>
    <t>Ponto de energia elétrica</t>
  </si>
  <si>
    <t>Ponto de energia elétrica (110 ou 220V) instalado nos ambientes construídos.</t>
  </si>
  <si>
    <t>Projetor de Multimídia - Tipo I</t>
  </si>
  <si>
    <t>Sistema de projeção LCD  resolução Nativa SVGA (800 x 600), resolução suportada XGA (1024 x 728) 1500 Ansi lúmens;</t>
  </si>
  <si>
    <t>Projetor de Multimídia - Tipo II</t>
  </si>
  <si>
    <t>Sistema de projeção LCD  resolução Nativa WXGA (1024 x 1728), resolução suportada XGA (1600 x 1200) - 3000 Ansi Lúmens;</t>
  </si>
  <si>
    <t>Projetor de Multimídia - Tipo III</t>
  </si>
  <si>
    <t>Sistema de projeção LCD  resolução Nativa WXGA (1024 x 1728), resolução suportada XGA (1600 x 1200) - 5000 Ansi Lúmens;</t>
  </si>
  <si>
    <t>Projetor de Multimídia - Tipo IV</t>
  </si>
  <si>
    <t>Sistema de projeção LCD  resolução Nativa WXGA (1024 x 1728), resolução suportada XGA (1600 x 1200) - 10000 Ansi Lúmens;</t>
  </si>
  <si>
    <t>Rádio Nextel</t>
  </si>
  <si>
    <t>Serviço de rádio comunicação instantânea e simultânea entre vários interlocutores sem a necessidade de definição de frequência específica. Deverá ser fornecido com kit contendo clipes de cinto, carregador de mesa e 01 bateria recarregável.</t>
  </si>
  <si>
    <t>Rádio Walkie Talk (similar)</t>
  </si>
  <si>
    <t>Equipamento de comunicação extra ao da equipe do evento, quando solicitado pelo demandante ao uso de servidor responsável pelo acompanhamento e fiscalização do evento;</t>
  </si>
  <si>
    <t>Retroprojetor</t>
  </si>
  <si>
    <t>Com capacidade mínima de 2.500 lumens e 02 lâmpadas;</t>
  </si>
  <si>
    <t>Roteador Wireless</t>
  </si>
  <si>
    <t>Roteador Wireless; Deverá ter o sinal de transferência mínima de 54 Mbps com frequência de 2.4 MHz a mesma de 802.11b ,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</si>
  <si>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Scanner</t>
  </si>
  <si>
    <t>Scanner de mesa - resolução 2400 x 4800dpi (usb)</t>
  </si>
  <si>
    <t>Serviço de Atendimento Médico – Suporte básico de vida</t>
  </si>
  <si>
    <t>UTI/Móvel completa com equipamentos para atendimentos de urgência com equipe capacitada (enfermeiro e motorista);</t>
  </si>
  <si>
    <t>Serviço de Atendimento Médico -UTI/Móvel</t>
  </si>
  <si>
    <t>UTI/Móvel completa com equipamentos para atendimentos de urgência com equipe capacitada (médico, enfermeiro e motorista);</t>
  </si>
  <si>
    <t>Serviço de degravação de áudio em língua estrangeira</t>
  </si>
  <si>
    <t>Consiste do registro integral da fala de cada participante, com transcrição corrigida do conteúdo em inglês, francês ou espanhol.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</si>
  <si>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degravação de áudio em português</t>
  </si>
  <si>
    <t>Consiste do registro integral da fala de cada participante, com transcrição corrigida do conteúdo.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</si>
  <si>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elaboração de ATA</t>
  </si>
  <si>
    <t>Serviço de elaboração de Resumo Executivo</t>
  </si>
  <si>
    <t>Se dará a partir do conteúdo da ata de cada reunião devendo ser reproduzido de forma clara e resumida os assuntos tratados, as decisões e encaminhamentos sobre cada assunto. Deverá ser entregue em meio físico (papel) e em meio digital (pen drive, cd ou dvd), conforme a necessidade do evento; Para cada fita degravada de 60 (sessenta) minutos utilizar-se-á, como padrão, o tempo efetivamente trabalhado.</t>
  </si>
  <si>
    <t>Serviço de encadernação</t>
  </si>
  <si>
    <t>Encadernação de apostilas, documentos e material didático em espiral, cotado em bloco de 50 páginas;</t>
  </si>
  <si>
    <t>Serviço de Filmagem de evento de grande porte</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</si>
  <si>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</si>
  <si>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médio porte</t>
  </si>
  <si>
    <t>Serviço de filmagem digital com 03 (três) Câmeras, em formato HDV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</si>
  <si>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pequeno porte</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</si>
  <si>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</si>
  <si>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</si>
  <si>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Gravação de Blu Ray</t>
  </si>
  <si>
    <t>Serviço de Gravação de CD</t>
  </si>
  <si>
    <t>Serviço de Gravação de CD;</t>
  </si>
  <si>
    <t>Serviço de Gravação de DVD</t>
  </si>
  <si>
    <t>Serviço de Gravação de DVD;</t>
  </si>
  <si>
    <t>Serviço de impressão de label para cd</t>
  </si>
  <si>
    <t>A impressão personalizada deve ser feita diretamente no CD ou DVD. Um modelo deverá ser previamente aprovado para produção do restante;</t>
  </si>
  <si>
    <t>Serviço de limpeza área externa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</si>
  <si>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1200m2 para área externa, conforme Instrução Normativa nº 2 - SLTI/MPOG. Para cada grupo de 30 (trinta) serventes deverá ser designado um encarregado de serviço.  Jornada de trabalho será no mínimo de 6h e no máximo de 8h por dia.</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</si>
  <si>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</si>
  <si>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</si>
  <si>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Serviço de relatoria</t>
  </si>
  <si>
    <t>Profissional capacitado a prestar serviços de digitação com experiência em relatorias de reuniões, seminários, conferências, fóruns e outros eventos.</t>
  </si>
  <si>
    <t>Diária de 8h</t>
  </si>
  <si>
    <t>Serviço de sonorização completa - Tipo I</t>
  </si>
  <si>
    <t>Para atender até 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</si>
  <si>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</si>
  <si>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</si>
  <si>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</si>
  <si>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</si>
  <si>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IV</t>
  </si>
  <si>
    <t>Para atender de 301 a 600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</si>
  <si>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t>
  </si>
  <si>
    <t>Para atender de 601 a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</si>
  <si>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VI</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</si>
  <si>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</si>
  <si>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tradução simultânea em  infravermelho  - Tipo II</t>
  </si>
  <si>
    <t>Para atender de 51 a 150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</si>
  <si>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 xml:space="preserve"> Diária</t>
  </si>
  <si>
    <t>Serviço de tradução simultânea em  infravermelho  - Tipo V</t>
  </si>
  <si>
    <t>Para atender de 601 a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</si>
  <si>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III</t>
  </si>
  <si>
    <t>Para atender de 151 a 300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</si>
  <si>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IV</t>
  </si>
  <si>
    <t>Para atender de 301 a 600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</si>
  <si>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VI</t>
  </si>
  <si>
    <t>Para atender acima de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</si>
  <si>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t>
  </si>
  <si>
    <t>Para atender até 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</si>
  <si>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t>
  </si>
  <si>
    <t>Para atender de 51 a 150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</si>
  <si>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t>
  </si>
  <si>
    <t>Para atender de 601 a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</si>
  <si>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t>
  </si>
  <si>
    <t>Para atender até 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</si>
  <si>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III</t>
  </si>
  <si>
    <t>Para atender de 151 a 300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</si>
  <si>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IV</t>
  </si>
  <si>
    <t>Para atender de 301 a 600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</si>
  <si>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VI</t>
  </si>
  <si>
    <t>Para atender acima de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</si>
  <si>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Swicth - Tipo I</t>
  </si>
  <si>
    <t>Swicth - Tipo II</t>
  </si>
  <si>
    <t>Swicth - Tipo III</t>
  </si>
  <si>
    <t>Tablet</t>
  </si>
  <si>
    <t>Sistema operacional Android 4.0, processador 1 GHZ Dual Core, memória interna mínima de 16GB , tela touch screen de 10.1 polegadas, aplicativos básicos, aplicativos para redes sociais, e-mails e agenda, conexões Wi-Fi, USB e Bluetooth, MP3 player, cartão MicroSD, câmera integrada de 3 megapíxels.</t>
  </si>
  <si>
    <t>Tela de Projeção - Tipo IV</t>
  </si>
  <si>
    <t>Translúcida Rígida  60” (124 x 94). Base de acrílico Anti-brilho / Anti-reflexo , espessura 5mm, superfície de micro esferas de vidro replicadas,, vídeo 4/3;</t>
  </si>
  <si>
    <t>Tela para Projeção - Tipo I</t>
  </si>
  <si>
    <t>1,80x2,40, retrátil, altura variável, fundo com napa preta e superfície de projeção BRANCA, e fornecida com tripé em aço;</t>
  </si>
  <si>
    <t>Tela para Projeção - Tipo II</t>
  </si>
  <si>
    <t>2,00x2,00, retrátil, altura variável, fundo com napa preta e superfície de projeção BRANCA, e fornecida com tripé em aço;</t>
  </si>
  <si>
    <t>Tela para Projeção - Tipo III</t>
  </si>
  <si>
    <t>7,00x5,00, retrátil, altura variável, fundo com napa preta e superfície de projeção BRANCA, e fornecida com tripé em aço;</t>
  </si>
  <si>
    <t>Tela para Projeção - Tipo V</t>
  </si>
  <si>
    <t>Translúcida Lisa  1,80x2,40. Filme adesivado – Flexível, espessura 0,5mm, superfície de micro esferas de vidro replicadas;</t>
  </si>
  <si>
    <t>Tela para Projeção - Tipo VI</t>
  </si>
  <si>
    <t xml:space="preserve"> Translúcida Lisa  5,00x6,00. Filme adesivado – Flexível, espessura 0,5mm, superfície de micro esferas de vidro replicadas;</t>
  </si>
  <si>
    <t>Tela para Projeção - Tipo VII</t>
  </si>
  <si>
    <t>Translúcida Lisa  7,00x5,00. Filme adesivado – Flexível, espessura 0,5mm, superfície de micro esferas de vidro replicadas;</t>
  </si>
  <si>
    <t>Telemarketing</t>
  </si>
  <si>
    <t>O atendente deverá a partir da lista fornecida pela contratante executar as seguintes atividades:
I)Telemarketing receptivo para confirmação de presença
II)Formatação da lista dos convidados (digitação, eliminação de duplicidades)
III) Gerenciamento da lista (inclusões, exclusões, alterações)
IV) Coleta de dados pessoais para envio de convite eletrônico e físico (e-mail, confirmação de endereço, empresa, etc.)
V) Envio de convite eletrônico e físico
VI) Relatórios diários e um final</t>
  </si>
  <si>
    <t xml:space="preserve">TV de 42” </t>
  </si>
  <si>
    <t>TV de LCD/LED de 42” com suporte de chão e tecnologia FULL HD;</t>
  </si>
  <si>
    <t xml:space="preserve">TV de 46” </t>
  </si>
  <si>
    <t>TV de LCD de 46 polegadas com suporte de chão e tecnologia FULL HD;</t>
  </si>
  <si>
    <t xml:space="preserve">TV de 52” </t>
  </si>
  <si>
    <t>TV de LCD de 52 polegadas com suporte de chão e tecnologia FULL HD;</t>
  </si>
  <si>
    <t>Webcam/Videocam 300k</t>
  </si>
  <si>
    <t>640x480 PIXEIS</t>
  </si>
  <si>
    <r>
      <t xml:space="preserve">Se dará a partir do conteúdo da degravação de cada reunião, reproduzindo de forma clara e resumida cada assunto abordado, o registro da intervenção de cada participante, apresentando-se de forma clara e inequívoca, as decisões e encaminhamentos fornecidos pelo setor responsável pela reunião ou palestra. Deverá ser entregue em meio físico (papel) e em meio digital (pen drive, cd ou dvd), conforme a necessidade do evento;  Para cada fita degravada de 60 (sessenta) minutos utilizar-se-á, como padrão, o tempo efetivamente trabalhado. A cotação deverá ser por hora de reunião </t>
    </r>
    <r>
      <rPr>
        <sz val="9"/>
        <rFont val="Calibri"/>
        <family val="2"/>
        <scheme val="minor"/>
      </rPr>
      <t>degravada.</t>
    </r>
  </si>
  <si>
    <r>
      <t>Serviço de filmagem digital com 02 (duas) Câmeras de 3CCD, em formato DVCAM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t>
    </r>
    <r>
      <rPr>
        <b/>
        <sz val="9"/>
        <color theme="1"/>
        <rFont val="Calibri"/>
        <family val="2"/>
        <scheme val="minor"/>
      </rPr>
      <t xml:space="preserve"> Recursos Humanos</t>
    </r>
    <r>
      <rPr>
        <sz val="9"/>
        <color theme="1"/>
        <rFont val="Calibri"/>
        <family val="2"/>
        <scheme val="minor"/>
      </rPr>
      <t>: 02 Cinegrafistas, 01 Operador de Switcher, 02 operadores dos refletores de iluminação e 02 assistentes de câmeras e luzes;</t>
    </r>
  </si>
  <si>
    <r>
      <t xml:space="preserve">Switch </t>
    </r>
    <r>
      <rPr>
        <sz val="9"/>
        <rFont val="Arial"/>
        <family val="2"/>
      </rPr>
      <t xml:space="preserve">8 portas </t>
    </r>
  </si>
  <si>
    <r>
      <t>Switch</t>
    </r>
    <r>
      <rPr>
        <sz val="9"/>
        <rFont val="Arial"/>
        <family val="2"/>
      </rPr>
      <t xml:space="preserve"> 16 portas </t>
    </r>
  </si>
  <si>
    <r>
      <t xml:space="preserve">Switch </t>
    </r>
    <r>
      <rPr>
        <sz val="9"/>
        <rFont val="Arial"/>
        <family val="2"/>
      </rPr>
      <t>24 portas 10/100</t>
    </r>
  </si>
  <si>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</si>
  <si>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</si>
  <si>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</si>
  <si>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</si>
  <si>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</si>
  <si>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</si>
  <si>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</si>
  <si>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</si>
  <si>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</si>
  <si>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</si>
  <si>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</si>
  <si>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</si>
  <si>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</si>
  <si>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</si>
  <si>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</si>
  <si>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</si>
  <si>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</si>
  <si>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</si>
  <si>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</si>
  <si>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</si>
  <si>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</si>
  <si>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</si>
  <si>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</si>
  <si>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</si>
  <si>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ITEM 7 - Serviços e Equipamentos</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</si>
  <si>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</si>
  <si>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</si>
  <si>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</si>
  <si>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</si>
  <si>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</si>
  <si>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</si>
  <si>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</si>
  <si>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</si>
  <si>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</si>
  <si>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</si>
  <si>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</si>
  <si>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</si>
  <si>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</si>
  <si>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</si>
  <si>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</si>
  <si>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</si>
  <si>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</si>
  <si>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</si>
  <si>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</si>
  <si>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</si>
  <si>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</si>
  <si>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</si>
  <si>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</si>
  <si>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</si>
  <si>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</si>
  <si>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</si>
  <si>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</si>
  <si>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</si>
  <si>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</si>
  <si>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</si>
  <si>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</si>
  <si>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</si>
  <si>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</si>
  <si>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</si>
  <si>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</si>
  <si>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</si>
  <si>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</si>
  <si>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</si>
  <si>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</si>
  <si>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</si>
  <si>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</si>
  <si>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</si>
  <si>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</si>
  <si>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</si>
  <si>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</si>
  <si>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</si>
  <si>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</si>
  <si>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</si>
  <si>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</si>
  <si>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</si>
  <si>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</si>
  <si>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</si>
  <si>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</si>
  <si>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</si>
  <si>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</si>
  <si>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</si>
  <si>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</si>
  <si>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</si>
  <si>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</si>
  <si>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</si>
  <si>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</si>
  <si>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</si>
  <si>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</si>
  <si>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</si>
  <si>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</si>
  <si>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</si>
  <si>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</si>
  <si>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</si>
  <si>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</si>
  <si>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</si>
  <si>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</si>
  <si>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</si>
  <si>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</si>
  <si>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</si>
  <si>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</si>
  <si>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</si>
  <si>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</si>
  <si>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</si>
  <si>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</si>
  <si>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</si>
  <si>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</si>
  <si>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</si>
  <si>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</si>
  <si>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</si>
  <si>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</si>
  <si>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</si>
  <si>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</si>
  <si>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</si>
  <si>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</si>
  <si>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</si>
  <si>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</si>
  <si>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</si>
  <si>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</si>
  <si>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</si>
  <si>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</si>
  <si>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</si>
  <si>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</si>
  <si>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</si>
  <si>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</si>
  <si>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Total Geral - Item 7</t>
  </si>
  <si>
    <t>Rider técnico de sonorização - Tipo I</t>
  </si>
  <si>
    <t>04 Caixas para subgraves (8 falantes, 18 polegadas com 800W RMS cada); 04 Caixas vias médio grave e médio agudo ( 1.000W RMS cada); amplificadores compatível com o sistema de PA e monitor; 01 Divisor de frequência com no mínimo 04 vias com mínimo 24 db por oitava, ajuste de ângulo de fase entre as bandas, entradas e saídas balanceadas; 01 Equalizador estéreo com 32 bandas e filtors de 12 db por oitava; 01 Processador de efeitos com reverb e delay com entradas e saídas balanceadas e conversores AD/DA de no mínimo 20 bits; 04 Canais compressores/limitadores com entradas e saídas balanceadas; 01 Multicabo com no mínimo 24 vias (50mts); 04 Canais de GATES com entradas e saídas balanceadas; 01 Aparelho de CD Player; 01 Mixing Console com no mínimo 24 canais contendo o mínimo de 08 subgrupos, 08 vias auxiliares, 04 bandas de equalização, sendo todas paramétricas, filtros de graves, todas as saídas deverão ser balanceadas com no mínimo 04 vias de monitor, 01 Microfone sem fio para voz com frequência de trabalho selecionável e faixa de operação UHF; 04 Microfones para uso diversos com pedestais, 01 Bateria completa com 01 Bumbo, 02 Tons, 01 Surdo, 01 Caixa, 02 Estantes para pratos, 01 Estante para caixa, 01 Máquina de Chimbal, 01 Pedal para Bombo, 01 Banco com Kit de microfones específicos; 01 Amplificador e caixa para baixo com 800W RMS; 01 Amplificador e caixa para guitarra com 900W RMS; 01 Amplificador e caixa para teclado; 02 Direct Box de impedância para instrumentos, 06 Monitores tipo Spot passivo/ativo com 300W RMS cada, cabos e conexões para ligar todo o sistema, 01 Operador técnico e 01 Auxiliar técnico.</t>
  </si>
  <si>
    <t>Rider técnico de sonorização - Tipo II</t>
  </si>
  <si>
    <t>08 Caixas para subgraves (16 falantes, 18 polegadas com 800W RMS cada); 08 Caixas vias médio grave e médio agudo (1.000W RMS cada); amplificadores compatível com o sistema de PA; 01 Divisores de frequência com no mínimo 04 vias com mínimo 24 db por oitava, ajuste de ângulo de fase entre as bandas, entradas e saídas balanceadas; 02 Equalizador estéreo com no mínimo 32 bandas e filtros de 12 db por oitava; 02 Processadores de efeitos com REVERB e DELAY com entradas e saídas balanceadas e conversores AD/DA de no mínimo 20 bits; 08 Canais compressores/limitadores com entradas e saídas balanceadas; 01 Multicabo com no mínimo 36 vias (60mts); 08 Canais de GATES com entradas e saídas balanceadas; 01 Aparelho de CD Player; 02 Mixing Console com no mínimo 40 canais contendo o mínimo de 08 subgrupos, 08 vias auxiliares máster LR, 04 bandas de equalização mais 01 paramétrico com ponto de INSERT em todos os canais, 10 Monitores tipo Spot passivo/ativo com 300W RMS cada; 05 Equalizadores gráficos estéreo com no mínimo 31 bandas por canal e filtros de 12 db por oitava; amplificadores compatível com o sistema de monitores; 01 sistema de Side Fill contendo 02 Caixas para subgraves (04 falantes, 18 polegadas com 800W RMS cada); 02 Caixas vias médio grave e médio agudo (1.000W RMS cada); amplificadores compatível com o sistema de monitor, 01 Divisor de frequência com no mínimo 04 vias com mínimo 24 db por oitava, ajuste de ângulo de fase entre as bandas, entradas e saídas balanceadas, 01 Bateria completa com 01 Bumbo, 02 Tons, 01 Surdo, 01 Caixa, 02 Estantes para pratos, 01 Estante para caixa, 01 Máquina de Chimbal, 01 Pedal para Bombo, 01 Banco com Kit de microfones específicos; 01 Amplificador para baixo com 800W RMS, 01 caixa com 04 alto-falantes de 10 polegadas e 01 caixa com 01 alto-falante de 15 polegadas; 01 Amplificador para guitarra com 900W RMS, 01 caixa com 02 alto-falantes com 12 polegadas; 01 Amplificador para teclado; 06 Direct Box de impedância para instrumentos; 01 Microfone sem fio para voz, com frequência de trabalho selecionável e faixa de operação UHF; 06 Microfones para vocal com pedestais; 06 Microfones para uso diversos com pedestais, cabos e conexões para ligar todo o sistema, 02 Operadores técnicos e 01 Auxiliar técnico.</t>
  </si>
  <si>
    <t>Rider técnico de sonorização - Tipo III</t>
  </si>
  <si>
    <t>01 Mixing console com mínimo 48 canais, (mínimo) 08 subgrupos, 12 vias auxiliares máster LR, equalização de 04 bandas mais 04 paramétricos, com ponto de INSERT em todos os canais; 02 Divisores de frequência com mínimo 04 vias com mínimo 24 db por oitava, ajuste de ângulo de fase entre as bandas, entradas e saídas balanceadas; 02 Equalizadores gráficos estéreo com mínimo 31 bandas e filtros de 12 db por oitava; 08 Canais de compressores/limitadores com entradas e saídas balanceadas; 08 Canais de Gates com entradas e saídas balanceadas; 03 Processadores de efeitos com REVERB e DELAY com entradas e saídas balanceadas e conversores AD/DA de no mínimo 20 bits; 01 Equalizador gráfico estéreo 15 bandas por canal para INSERT; 24 Microfones com respectivos pedestais; 02 Microfones sem fio para voz, com frequência de trabalho selecionável e faixa de operação em UHF; 08 Direct box de impedância para instrumentos; 01 Multicabo com mínimo 48 vias de 60 metros; 16 Caixas para subgraves com 02 falantes de 800W RMS cada; 16 Caixas com no mínimo 03 vias médio grave e médio agudo (1.000W RMS cada); 01 CD Player; Amplificadores de potência compatível com o sistema de PA. Toda distribuição de sinal deverá ser feita com cabos balanceados e isolados eletricamente da central de controle; 01 Mixing console com mínimo 48 canais, (mínimo) 08 subgrupos, 12 vias auxiliares master LR, equalização de 04 bandas mais 04 paramétricos, com ponto de INSERT em todos os canais; 12 Equalizadores gráficos estéreo com mínimo 31 bandas e filtros de 12 db por oitava; 04 Canais de compressores/limitadores com entradas e saídas balanceadas; 04 Canais de Gates com entradas e saídas balanceadas; 01 Processadores de efeitos com REVERB e DELAY com entradas e saídas balanceadas e conversores AD/DA de no mínimo 20 bits. Side Fields composto por: 04 Caixas para subgraves com 02 falantes de 800W RMS cada; 04 Caixas com no mínimo 03 vias médio grave e médio agudo (1.000W RMS cada); Amplificadores de potência compatível com o sistema de monitor; 01 Divisor de frequência com mínimo 04 vias com mínimo 24 db por oitava, ajuste de ângulo de fase entre as bandas, entradas e saídas balanceadas; 10 Monitores tipo spot-way (passivo/ativo) com 300W RMS cada, Side drums com amplificação compostos por: 01 Caixa para subgraves com 02 falantes de 800W RMS. Palco: 01 Bateria completa com 01 Bumbo, 02 Tons, 01 Surdo, 01 Caixa, 02 Estantes para pratos, 01 Estante para caixa, 01 Máquina de Chimbal, 01 Pedal para Bombo, 01 Banco com Kit de microfones específicos; 02 Amplificadores para guitarra com 900W RMS, 01 caixa com 02 alto-falantes com 12 polegadas; 01 Amplificador para baixo com 800W RMS, 01 caixa com 04 alto-falantes de 10 polegadas e 01 caixa com; 01 alto-falante de 15 polegadas; 01 Sistema para teclado com 01 MIXING CONSOLE mínimo 06 canais, 01 amplificador de potência 2.000W RMS e 01 monitor com 300 W RMS, 02 Operadores técnicos e 01 Auxiliar técnico.</t>
  </si>
  <si>
    <t>Rider técnico de sonorização - Tipo IV</t>
  </si>
  <si>
    <t>Rider Técnico de iluminação - Tipo I</t>
  </si>
  <si>
    <t>24 Refletores foco fechado (lâmpadas - par 64); 01 Mesa/DIMMERS com no mínimo 36 canais; 01 RACK DIMMER com no mínimo 06 canais; Cabos e conexões; 01 Máquina de fumaça; Gelatinas com cores variadas, 01 Operador técnico.</t>
  </si>
  <si>
    <t>Rider Técnico de iluminação - Tipo II</t>
  </si>
  <si>
    <t>48 Refletores focos 01, 02 e 05 (lâmpadas - par 64); 01 Mesa/DIMMERS com no mínimo 48 canais; 03 RACKS DIMMERS com 12 canais; Cabos e conexões; 01 Máquina de fumaça; Gelatinas com cores variadas; Sistema montado de BOX TRUSS, 01 Operador técnico e 01 Auxiliar técnico.</t>
  </si>
  <si>
    <t>Rider Técnico de iluminação - Tipo III</t>
  </si>
  <si>
    <t>01 Mesa controladora computadorizada com: 2048 canais fornecidos em 04 conectores DMX separados, 450 programas, biblioteca com 600 aparelhos de diversas marcas, software interno com muitos acréscimos de informações; 64 Refletores foco fechado (lâmpadas par 64); 02 Canhões seguidores; 02 Máquinas de fumaça; 03 RACKS DIMMERS com no mínimo 12 canais cada; Cabos e conexões; Gelatinas com cores variadas; Sistema de BOX TRUSS; 06 Refletores elipsoidal 1000 WATTS.</t>
  </si>
  <si>
    <t>Rider Técnico de iluminação - Tipo IV</t>
  </si>
  <si>
    <t>96-Refletores Par 64 – Focos 01, 02 e 05 Lâmpadas de 1.000w Cada, 12 Moving DTS 575, 12 Moving Giotto 400, 04 Ribaltas, 04-Max Brutt 06 Lâmpadas, 02 Máquinas de fumaça 2000 com ventiladores, 01-Mesa Avolite Perola 2004, 08 Varas de ACL, 02 Canhões Seguidores Floower 1.200, 12 Elipsoidais, 06 Set Lights, Rack Dimmer HPL, 12 Canais, 2000W Por Canal, Gelatinas com Cores Variadas, Cabos e Conexões para Ligar Todo o Sistema, 50 Metros Lineares de Estrutura em Duralumínio no Formato de Q30, 20 Metros Lineares de Estrutura em Duralumínio no Box Truss, 01-Operador Técnico, 02-Auxiliares Técnicos.
As marcas presentes no item são de referência e podem ser atendidos com similares</t>
  </si>
  <si>
    <t>COMPLEMENTOS DE ILUMINAÇÃO - Tipo I</t>
  </si>
  <si>
    <t>REFLETOR PAR LED, Descrição: Refletor par Led 3W (6 brancas 6 Vermelha 12 Verde 12 Azul), Bivolte, RGB, 16 milhões de efeito mix de cores ilimitadas, Ângulo de 25 graus, Dimmer: 0-256 graus elétrico ajustável, strobe mesma velocidade ajustável passo, Random strobe elétrica, strobe Pulse, Controle, Standard DMX512, 7 canais, Master / Escravo, trabalha sozinho seguindo o som, Endereçamento IP automático separadamente ou em grupos, Modo Master-salve, O painel de exposição: 4 LED digital de exibição de código de endereço DMX testar ou executar programa de auto- Auto-mode, 4 programas de mudança de cor predefinidos, Nível de proteção: IP33, Tensão: AC 90-250V, 50/60Hz, Sistema de refrigeração: ciclo térmico com sistema de ar direto forte, ventilador interno</t>
  </si>
  <si>
    <t>COMPLEMENTOS DE ILUMINAÇÃO - Tipo II</t>
  </si>
  <si>
    <t>PROJETOR DE SINALIZAÇÃO DE GRANDE ALCANCE: Conjunto com 02 (dois) aparelhos de projetor de sinalização de longo alcance de 4.000 WATTS cada (SKY WALKER).</t>
  </si>
  <si>
    <t>Diária de 4 horas</t>
  </si>
  <si>
    <t>COMPLEMENTOS DE ILUMINAÇÃO - Tipo III</t>
  </si>
  <si>
    <t>SISTEMA DE MOVING LIGHT 250 (06 UNIDADES)</t>
  </si>
  <si>
    <t>COMPLEMENTOS DE ILUMINAÇÃO - Tipo IV</t>
  </si>
  <si>
    <t>SISTEMA DE MOVING LIGHT SPOT 250 (12 UNIDADES)</t>
  </si>
  <si>
    <t>COMPLEMENTOS DE ILUMINAÇÃO - Tipo V</t>
  </si>
  <si>
    <t>SISTEMA DE MOVING LIGHT SPOT 250 (18 UNIDADES)</t>
  </si>
  <si>
    <t>COMPLEMENTOS DE ILUMINAÇÃO - Tipo VI</t>
  </si>
  <si>
    <t>SISTEMA DE MOVING LIGHT SPOT 250 (24 UNIDADES)</t>
  </si>
  <si>
    <t>COMPLEMENTOS DE ILUMINAÇÃO - Tipo VII</t>
  </si>
  <si>
    <t>SISTEMA DE MOVING LIGHT SPOT 575 (06 APARELHOS)</t>
  </si>
  <si>
    <t>COMPLEMENTOS DE ILUMINAÇÃO - Tipo VIII</t>
  </si>
  <si>
    <t>SISTEMA DE MOVING LIGHT SPOT 575 (12 APARELHOS)</t>
  </si>
  <si>
    <t>COMPLEMENTOS DE ILUMINAÇÃO - Tipo IX</t>
  </si>
  <si>
    <t>SISTEMA DE MOVING LIGHT SPOT 575 (18 APARELHOS)</t>
  </si>
  <si>
    <t>COMPLEMENTOS DE ILUMINAÇÃO - Tipo X</t>
  </si>
  <si>
    <t>SISTEMA DE MOVING LIGHT SPOT 575 (24 APARELHOS)</t>
  </si>
  <si>
    <t>COMPLEMENTOS DE ILUMINAÇÃO - Tipo XI</t>
  </si>
  <si>
    <t>SISTEMA DE MOVING LIGHT SPOT 1200 (06 APARELHOS)</t>
  </si>
  <si>
    <t>COMPLEMENTOS DE ILUMINAÇÃO - Tipo XII</t>
  </si>
  <si>
    <t>SISTEMA DE MOVING LIGHT SPOT 1200 (12 APARELHOS)</t>
  </si>
  <si>
    <t>COMPLEMENTOS DE ILUMINAÇÃO - Tipo XIII</t>
  </si>
  <si>
    <t>SISTEMA DE MOVING LIGHT SPOT 1200 (18 APARELHOS)</t>
  </si>
  <si>
    <t>COMPLEMENTOS DE ILUMINAÇÃO - Tipo XIV</t>
  </si>
  <si>
    <t>SISTEMA DE MOVING LIGHT SPOT 1200 (24 APARELHOS)</t>
  </si>
  <si>
    <t>Preta ou vermelha – tamanho de acordo com a boca de cena do teatro - auditório</t>
  </si>
  <si>
    <t xml:space="preserve">Jogo de linóleo </t>
  </si>
  <si>
    <t xml:space="preserve">Preta ou branca, acompanhando fita adesiva apropriada </t>
  </si>
  <si>
    <t>ITEM 8 - Riders</t>
  </si>
  <si>
    <r>
      <t xml:space="preserve">
01- Console Digital Digidesign Venue, 01- Processador de Sistemas Dolby Lake, 01- Processador de Sistemas DBX 260 p/ o Front Fill, 01- EQ Gráfico Klark Teknik DN 370, 01- CD Player Numark MP 102 MP3, 01- Zero Tron PL 1200, 01- Main Power 5000 Inter Trafo, 20- Caixas LS Audio 210, 04- Caixas LS Áudio 208, 24- Caixas LS Áudio 218 Sub, 04- Caixas LS Áudio 110 p/ Front Fill, 06- Racks de Potencias c/Amplificadores Machine cada um com 01PSL 7400 e 01 MPX 3400 e 01 MPX 1400 para o P.A, 01- Rack de Potencia c/Amplificadores Machine 01PSL 6400 01 PSL 3400 e 01 PSL 1400 para o Front Fill, Cabos e conexões para ligar o sistema.
</t>
    </r>
    <r>
      <rPr>
        <b/>
        <sz val="9"/>
        <color theme="1"/>
        <rFont val="Calibri"/>
        <family val="2"/>
        <scheme val="minor"/>
      </rPr>
      <t>Monitor</t>
    </r>
    <r>
      <rPr>
        <sz val="9"/>
        <color theme="1"/>
        <rFont val="Calibri"/>
        <family val="2"/>
        <scheme val="minor"/>
      </rPr>
      <t xml:space="preserve">
01- Console Digital Yamaha PM5D 48 ch., 01- Processador de Sistemas DBX Drive Rack 260 p/ Side Fill, 01- EQ Gráfico Machine GE 230, 01- DVD Player, 01- Pentacústica PC 3000ª, 01- Rack de Potencia c/Amplificadores Machine 01 PSL 7400 01 PSl 5400 e 01 PSL 1400 p/ Side Fill, 01- Sistema de Side Fill com 08 Caixas LS Áudio 208 e 04 Caixas LS Áudio 215, 01- Sistema de Fones com 01 Power Player Pro8 de 8 vias e 01 Power Player Pro XL de 4 vias 10 Fones Porta Pro Koss com Cabos para ligar o sistema, 02 ShurePSM 600 com Body Pack P6T com Earphone SCL5, 01- Pentacústica PC 3000 A, 08 Monitores de Chão SM 400 EAW spots, 01- Rack de Potencia c/Amplificadores TIP 2000 p/ os Monitores spots Sm 400, 01- Main Power Inter Trafo 15.000 Wats, 01- Mult Cabo 48x08 vias 100 mts, 01- Case de Pedestais RMV, 01- Case com Réguas de AC e cabos EP4 XLR para Monitores spots e cabos EP4/EP4 p/o Side Fill e Sub de Bateria p/Ligar o Sistema.
</t>
    </r>
    <r>
      <rPr>
        <b/>
        <sz val="9"/>
        <color theme="1"/>
        <rFont val="Calibri"/>
        <family val="2"/>
        <scheme val="minor"/>
      </rPr>
      <t>Back Line</t>
    </r>
    <r>
      <rPr>
        <sz val="9"/>
        <color theme="1"/>
        <rFont val="Calibri"/>
        <family val="2"/>
        <scheme val="minor"/>
      </rPr>
      <t xml:space="preserve">
01- Bateria Pearl com 01 Bumbo 01 Caixa 01 Makina de Chimbal 02 Tons 01 Surdo e 03 Estantes de Pratos, 01- Amplificador de Baixo Harkte 01 Caixa com 01 Falante de 15p e 01 Caixa com 04 Falantes de 10p, 01- Amplificador de Guitarra Marshall JCM, 01- Amplificador de Guitarra Fender Twin, 01- Amplificador de Guitarra Jazz Choro 120, 16- D.I. Passivo IMP2, 08- D.I. Ativo Behringer, 24- Cabos P10/P10, 12- Mic SM 58 Shure, 12- Mic Beta 57ª Shure, 01- Mic SM 87 Shure 05- Mic Beta 58ª Shure, 04- Mic SM 57 Shure, 01- Mic Beta 52a Shure, 01- Mic Beta 91a, 01- Mic D 112 AKG, 03- Mic C 519 AKG, 02- Mic SM 81 Shure, 03- Mic C 1000s AKG, 03- Mic Q 2 Sanson, 02- Mic S/Fio Beta 58a Shure SLX 4, 01- Case com 120 cabos XLR e 08 Sub Snakes de 12 vias, 01- Sub para a Bateria SB 850 EAW, 02- Operadores Técnicos, 01-Auxiliar de Palco.
As marcas presentes no item são de referência e podem ser atendidos com similares</t>
    </r>
  </si>
  <si>
    <t xml:space="preserve">Cortina </t>
  </si>
  <si>
    <t>Total Geral - Item 8</t>
  </si>
  <si>
    <t>Valor do emolumento /Quantidade</t>
  </si>
  <si>
    <t>Taxa de Serviço
(em %)</t>
  </si>
  <si>
    <t>Valor unitário
(Por documento)</t>
  </si>
  <si>
    <t>Valor da Taxa de Serviço (R$)</t>
  </si>
  <si>
    <t>ECAD</t>
  </si>
  <si>
    <t>Serviço de liberação de ECAD</t>
  </si>
  <si>
    <t>Não se aplica</t>
  </si>
  <si>
    <t>SBAT</t>
  </si>
  <si>
    <t>Serviço de liberação de SBAT</t>
  </si>
  <si>
    <t>Áreas públicas</t>
  </si>
  <si>
    <t>Serviço de liberação de utilização de áreas em órgãos públicos e/ou privados.</t>
  </si>
  <si>
    <t>Vistorias</t>
  </si>
  <si>
    <t>Serviço de liberação de vistorias</t>
  </si>
  <si>
    <t>Liberação de documentos</t>
  </si>
  <si>
    <t>Serviço de liberação e registro de documentos para realização de eventos junto a órgãos públicos</t>
  </si>
  <si>
    <t>CREA</t>
  </si>
  <si>
    <t>Serviço de liberação do CREA</t>
  </si>
  <si>
    <t>ART e/ou RRT</t>
  </si>
  <si>
    <t>Apresentação de ARTS e/ou RRT de responsabilidade técnica dos equipamentos e serviços fornecidos e laudo técnico.</t>
  </si>
  <si>
    <t>Total - Geral Item 9</t>
  </si>
  <si>
    <t>9.1</t>
  </si>
  <si>
    <t>9.2</t>
  </si>
  <si>
    <t>9.3</t>
  </si>
  <si>
    <t>9.4</t>
  </si>
  <si>
    <t>9.5</t>
  </si>
  <si>
    <t>9.6</t>
  </si>
  <si>
    <t>9.7</t>
  </si>
  <si>
    <t>03 tipos de saladas, 01 tipo de torta ou quiche, 02 tipos de massa, panqueca ou crepe, 01 tipo de sanduiche de pão de metro, 04 tipos de frutas frescas fatiadas, 02 tipos de sobremesas, cesto de pães, 02 tipos de pastas, água, sucos naturais de frutas, refrigerante, café.</t>
  </si>
  <si>
    <t>ITEM 9 - Pagamentos a Terceiros</t>
  </si>
  <si>
    <t>Total Geral - Item 1 -  Hospedagem e Serviço de Locação de Espaços</t>
  </si>
  <si>
    <t>Total Geral - Item 2 - Locação de Transporte</t>
  </si>
  <si>
    <t>Total Geral - Item 3 - Recursos Humanos</t>
  </si>
  <si>
    <t>Total Geral - Item 4 - Materiais</t>
  </si>
  <si>
    <t>Total Geral - Item 5 - Montagens e Mobiliários</t>
  </si>
  <si>
    <t>Total Geral - Item 6 - Alimentação</t>
  </si>
  <si>
    <t>Total Geral - Item 7 - Serviços e Equipamentos</t>
  </si>
  <si>
    <t>Total Geral - Item 8 - Riders</t>
  </si>
  <si>
    <t>Total Geral - Item 9 - Pagamentos a Terceiros</t>
  </si>
  <si>
    <t>GRUPO/LOTE 5 - EVENTOS NA REGIÃO NORTE</t>
  </si>
  <si>
    <t>TOTAL GLOBAL DO LOTE 5 - EVENTOS NA REGIÃO NORTE</t>
  </si>
  <si>
    <t>VALOR FINAL</t>
  </si>
  <si>
    <t xml:space="preserve">VALOR FINAL </t>
  </si>
  <si>
    <t>ENCARTES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</si>
</sst>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quot;R$&quot;\ #,##0.00"/>
  </numFmts>
  <fonts count="11"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u/>
      <sz val="9"/>
      <color theme="1"/>
      <name val="Calibri"/>
      <family val="2"/>
      <scheme val="minor"/>
    </font>
    <font>
      <sz val="10"/>
      <name val="Arial"/>
      <family val="2"/>
    </font>
    <font>
      <sz val="9"/>
      <name val="Calibri"/>
      <family val="2"/>
      <scheme val="minor"/>
    </font>
    <font>
      <sz val="9"/>
      <color rgb="FF000000"/>
      <name val="Calibri"/>
      <family val="2"/>
      <scheme val="minor"/>
    </font>
    <font>
      <sz val="9"/>
      <color indexed="8"/>
      <name val="Calibri"/>
      <family val="2"/>
      <scheme val="minor"/>
    </font>
    <font>
      <i/>
      <sz val="9"/>
      <name val="Arial"/>
      <family val="2"/>
    </font>
    <font>
      <sz val="9"/>
      <name val="Arial"/>
      <family val="2"/>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C000"/>
        <bgColor indexed="64"/>
      </patternFill>
    </fill>
    <fill>
      <patternFill patternType="solid">
        <fgColor rgb="FFF4D4AA"/>
        <bgColor indexed="64"/>
      </patternFill>
    </fill>
    <fill>
      <patternFill patternType="solid">
        <fgColor theme="9" tint="0.59999389629810485"/>
        <bgColor indexed="64"/>
      </patternFill>
    </fill>
    <fill>
      <patternFill patternType="solid">
        <fgColor theme="9" tint="0.399975585192419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cellStyleXfs>
  <cellXfs count="203">
    <xf numFmtId="0" fontId="0" fillId="0" borderId="0" xfId="0"/>
    <xf numFmtId="0" fontId="3" fillId="0" borderId="5"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0" xfId="0" applyFont="1" applyBorder="1" applyAlignment="1">
      <alignment vertical="center" wrapText="1"/>
    </xf>
    <xf numFmtId="0" fontId="3" fillId="0" borderId="6" xfId="0" applyFont="1" applyBorder="1" applyAlignment="1">
      <alignment horizontal="center" vertical="center"/>
    </xf>
    <xf numFmtId="0" fontId="3" fillId="3"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6" xfId="0" applyFont="1" applyFill="1" applyBorder="1" applyAlignment="1">
      <alignment vertical="center" wrapText="1"/>
    </xf>
    <xf numFmtId="0" fontId="3" fillId="3" borderId="6" xfId="0" applyFont="1" applyFill="1" applyBorder="1" applyAlignment="1">
      <alignment horizontal="left" vertical="center" wrapText="1"/>
    </xf>
    <xf numFmtId="0" fontId="7" fillId="3" borderId="6" xfId="0" applyFont="1" applyFill="1" applyBorder="1" applyAlignment="1">
      <alignment vertical="center" wrapText="1"/>
    </xf>
    <xf numFmtId="0" fontId="7" fillId="0" borderId="6"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wrapText="1"/>
    </xf>
    <xf numFmtId="0" fontId="7" fillId="0" borderId="6" xfId="0" applyFont="1" applyFill="1" applyBorder="1" applyAlignment="1">
      <alignment vertical="center" wrapText="1"/>
    </xf>
    <xf numFmtId="0" fontId="3" fillId="3"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22"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vertical="center"/>
    </xf>
    <xf numFmtId="0" fontId="8" fillId="0" borderId="6" xfId="0" applyFont="1" applyBorder="1" applyAlignment="1">
      <alignment horizontal="left" vertical="center" wrapText="1"/>
    </xf>
    <xf numFmtId="0" fontId="6" fillId="0" borderId="6" xfId="0" applyFont="1" applyBorder="1" applyAlignment="1">
      <alignment vertical="center" wrapText="1"/>
    </xf>
    <xf numFmtId="0" fontId="3" fillId="0" borderId="15" xfId="0" applyFont="1" applyBorder="1" applyAlignment="1">
      <alignment horizontal="left" vertical="center" wrapText="1"/>
    </xf>
    <xf numFmtId="0" fontId="3" fillId="3" borderId="15" xfId="0" applyFont="1" applyFill="1" applyBorder="1" applyAlignment="1">
      <alignment horizontal="center" vertical="center" wrapText="1"/>
    </xf>
    <xf numFmtId="0" fontId="3" fillId="3" borderId="6" xfId="0" applyFont="1" applyFill="1" applyBorder="1" applyAlignment="1">
      <alignment vertical="center" wrapText="1"/>
    </xf>
    <xf numFmtId="0" fontId="3" fillId="0" borderId="22" xfId="0" applyFont="1" applyBorder="1" applyAlignment="1">
      <alignment horizontal="center"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Fill="1" applyBorder="1" applyAlignment="1">
      <alignment horizontal="left" vertical="center" wrapText="1"/>
    </xf>
    <xf numFmtId="0" fontId="9" fillId="0" borderId="6" xfId="0" applyFont="1" applyFill="1" applyBorder="1" applyAlignment="1">
      <alignment horizontal="justify" vertical="top" wrapText="1"/>
    </xf>
    <xf numFmtId="0" fontId="10" fillId="0" borderId="6" xfId="0" applyFont="1" applyFill="1" applyBorder="1" applyAlignment="1">
      <alignment horizontal="justify" vertical="top" wrapText="1"/>
    </xf>
    <xf numFmtId="3" fontId="3" fillId="0" borderId="5" xfId="0" applyNumberFormat="1" applyFont="1" applyFill="1" applyBorder="1" applyAlignment="1">
      <alignment horizontal="center" vertical="center" wrapText="1"/>
    </xf>
    <xf numFmtId="0" fontId="3" fillId="0" borderId="16" xfId="0" applyNumberFormat="1" applyFont="1" applyBorder="1" applyAlignment="1">
      <alignment horizontal="center" vertical="center" wrapText="1"/>
    </xf>
    <xf numFmtId="0" fontId="3" fillId="0" borderId="6" xfId="0" applyFont="1" applyBorder="1" applyAlignment="1">
      <alignment horizontal="justify" vertical="center"/>
    </xf>
    <xf numFmtId="0" fontId="3" fillId="0" borderId="16" xfId="0" applyFont="1" applyFill="1" applyBorder="1" applyAlignment="1">
      <alignment horizontal="center" vertical="center" wrapText="1"/>
    </xf>
    <xf numFmtId="9" fontId="3" fillId="0" borderId="6" xfId="0" applyNumberFormat="1" applyFont="1" applyBorder="1" applyAlignment="1">
      <alignment horizontal="center" vertical="center" wrapText="1"/>
    </xf>
    <xf numFmtId="44" fontId="2" fillId="0" borderId="23" xfId="2" applyFont="1" applyFill="1" applyBorder="1" applyAlignment="1">
      <alignment vertical="center"/>
    </xf>
    <xf numFmtId="0" fontId="3" fillId="0" borderId="16" xfId="0" applyFont="1" applyBorder="1" applyAlignment="1">
      <alignment horizontal="center" vertical="center" wrapText="1"/>
    </xf>
    <xf numFmtId="9" fontId="3" fillId="0" borderId="16" xfId="0" applyNumberFormat="1" applyFont="1" applyBorder="1" applyAlignment="1">
      <alignment horizontal="center" vertical="center" wrapText="1"/>
    </xf>
    <xf numFmtId="9" fontId="3" fillId="0" borderId="15" xfId="0" applyNumberFormat="1"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15" xfId="0" applyFont="1" applyFill="1" applyBorder="1" applyAlignment="1">
      <alignment horizontal="center" vertical="center"/>
    </xf>
    <xf numFmtId="0" fontId="6" fillId="0" borderId="6" xfId="3" applyFont="1" applyBorder="1" applyAlignment="1">
      <alignment horizontal="center"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44" fontId="2" fillId="0" borderId="11" xfId="2" applyFont="1" applyBorder="1" applyAlignment="1">
      <alignment vertical="center"/>
    </xf>
    <xf numFmtId="0" fontId="2" fillId="5" borderId="29" xfId="0" applyFont="1" applyFill="1" applyBorder="1" applyAlignment="1">
      <alignment horizontal="center" vertical="center" wrapText="1"/>
    </xf>
    <xf numFmtId="0" fontId="3" fillId="0" borderId="0" xfId="0" applyFont="1" applyFill="1" applyBorder="1" applyAlignment="1">
      <alignment horizontal="center" vertical="center" wrapText="1"/>
    </xf>
    <xf numFmtId="44" fontId="3" fillId="0" borderId="18" xfId="2" applyFont="1" applyBorder="1" applyAlignment="1">
      <alignment horizontal="center" vertical="center" wrapText="1"/>
    </xf>
    <xf numFmtId="44" fontId="3" fillId="0" borderId="6" xfId="2" applyFont="1" applyBorder="1" applyAlignment="1">
      <alignment horizontal="center" vertical="center" wrapText="1"/>
    </xf>
    <xf numFmtId="44" fontId="3" fillId="0" borderId="15" xfId="2" applyFont="1" applyBorder="1" applyAlignment="1">
      <alignment horizontal="center" vertical="center" wrapText="1"/>
    </xf>
    <xf numFmtId="0" fontId="0" fillId="0" borderId="0" xfId="0" applyAlignment="1">
      <alignment vertical="center"/>
    </xf>
    <xf numFmtId="44" fontId="0" fillId="0" borderId="0" xfId="2" applyFont="1" applyAlignment="1">
      <alignment vertical="center"/>
    </xf>
    <xf numFmtId="44" fontId="3" fillId="0" borderId="34" xfId="2" applyFont="1" applyBorder="1" applyAlignment="1">
      <alignment horizontal="center" vertical="center" wrapText="1"/>
    </xf>
    <xf numFmtId="0" fontId="3" fillId="0" borderId="0" xfId="0" applyFont="1"/>
    <xf numFmtId="44" fontId="3" fillId="0" borderId="0" xfId="2" applyFont="1" applyAlignment="1">
      <alignment vertical="center"/>
    </xf>
    <xf numFmtId="0" fontId="3" fillId="2" borderId="0" xfId="0" applyFont="1" applyFill="1"/>
    <xf numFmtId="0" fontId="3" fillId="0" borderId="13" xfId="0" applyFont="1" applyBorder="1"/>
    <xf numFmtId="0" fontId="3" fillId="0" borderId="0" xfId="0" applyFont="1" applyBorder="1"/>
    <xf numFmtId="0" fontId="3" fillId="0" borderId="14" xfId="0" applyFont="1" applyBorder="1"/>
    <xf numFmtId="44" fontId="3" fillId="0" borderId="0" xfId="0" applyNumberFormat="1" applyFont="1"/>
    <xf numFmtId="0" fontId="2" fillId="6" borderId="11"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44" fontId="2" fillId="0" borderId="23" xfId="2" applyFont="1" applyBorder="1" applyAlignment="1">
      <alignment horizontal="center" vertical="center" wrapText="1"/>
    </xf>
    <xf numFmtId="44" fontId="3" fillId="0" borderId="18" xfId="2" applyFont="1" applyFill="1" applyBorder="1" applyAlignment="1">
      <alignment horizontal="center" vertical="center" wrapText="1"/>
    </xf>
    <xf numFmtId="44" fontId="2" fillId="0" borderId="35" xfId="2" applyFont="1" applyFill="1" applyBorder="1" applyAlignment="1">
      <alignment vertical="center"/>
    </xf>
    <xf numFmtId="44" fontId="3" fillId="0" borderId="18" xfId="2" applyFont="1" applyBorder="1" applyAlignment="1">
      <alignment vertical="center"/>
    </xf>
    <xf numFmtId="0" fontId="3" fillId="0" borderId="13" xfId="0" applyFont="1" applyBorder="1" applyAlignment="1">
      <alignment vertical="center" wrapText="1"/>
    </xf>
    <xf numFmtId="44" fontId="3" fillId="0" borderId="12" xfId="2" applyFont="1" applyBorder="1" applyAlignment="1">
      <alignment vertical="center" wrapText="1"/>
    </xf>
    <xf numFmtId="0" fontId="3" fillId="0" borderId="6" xfId="0" applyNumberFormat="1" applyFont="1" applyBorder="1" applyAlignment="1">
      <alignment horizontal="center" vertical="center" wrapText="1"/>
    </xf>
    <xf numFmtId="0" fontId="2" fillId="5" borderId="16"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44" fontId="2" fillId="0" borderId="11" xfId="2" applyFont="1" applyFill="1" applyBorder="1" applyAlignment="1">
      <alignment vertical="center"/>
    </xf>
    <xf numFmtId="44" fontId="3" fillId="0" borderId="37" xfId="2" applyFont="1" applyBorder="1" applyAlignment="1">
      <alignment horizontal="center" vertical="center" wrapText="1"/>
    </xf>
    <xf numFmtId="44" fontId="3" fillId="0" borderId="40" xfId="2" applyFont="1" applyBorder="1" applyAlignment="1">
      <alignment horizontal="center" vertical="center" wrapText="1"/>
    </xf>
    <xf numFmtId="44" fontId="2" fillId="0" borderId="11" xfId="2" applyFont="1" applyBorder="1" applyAlignment="1">
      <alignment horizontal="center" vertical="center" wrapText="1"/>
    </xf>
    <xf numFmtId="1" fontId="3" fillId="0"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3" fillId="3" borderId="6" xfId="1" applyNumberFormat="1" applyFont="1" applyFill="1" applyBorder="1" applyAlignment="1">
      <alignment horizontal="center" vertical="center" wrapText="1"/>
    </xf>
    <xf numFmtId="1" fontId="3" fillId="0" borderId="16" xfId="1" applyNumberFormat="1"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15" xfId="0" applyFont="1" applyFill="1" applyBorder="1" applyAlignment="1">
      <alignment horizontal="center" vertical="center" wrapText="1"/>
    </xf>
    <xf numFmtId="1" fontId="3" fillId="0" borderId="15" xfId="1" applyNumberFormat="1" applyFont="1" applyBorder="1" applyAlignment="1">
      <alignment horizontal="center" vertical="center" wrapText="1"/>
    </xf>
    <xf numFmtId="44" fontId="2" fillId="7" borderId="11" xfId="2" applyFont="1" applyFill="1" applyBorder="1" applyAlignment="1">
      <alignment horizontal="center" vertical="center" wrapText="1"/>
    </xf>
    <xf numFmtId="44" fontId="2" fillId="7" borderId="11" xfId="2" applyFont="1" applyFill="1" applyBorder="1" applyAlignment="1">
      <alignment vertical="center"/>
    </xf>
    <xf numFmtId="44" fontId="2" fillId="7" borderId="23" xfId="2" applyFont="1" applyFill="1" applyBorder="1" applyAlignment="1">
      <alignment vertical="center" wrapText="1"/>
    </xf>
    <xf numFmtId="0" fontId="3" fillId="7" borderId="10" xfId="0" applyFont="1" applyFill="1" applyBorder="1"/>
    <xf numFmtId="0" fontId="3" fillId="0" borderId="6" xfId="0" applyNumberFormat="1" applyFont="1" applyFill="1" applyBorder="1" applyAlignment="1">
      <alignment horizontal="center" vertical="center" wrapText="1"/>
    </xf>
    <xf numFmtId="0" fontId="3" fillId="0" borderId="6" xfId="0" applyNumberFormat="1" applyFont="1" applyBorder="1" applyAlignment="1">
      <alignment horizontal="center" vertical="center"/>
    </xf>
    <xf numFmtId="44" fontId="3" fillId="0" borderId="37" xfId="2" applyFont="1" applyFill="1" applyBorder="1" applyAlignment="1">
      <alignment horizontal="center" vertical="center" wrapText="1"/>
    </xf>
    <xf numFmtId="44" fontId="3" fillId="0" borderId="40" xfId="2" applyFont="1" applyFill="1" applyBorder="1" applyAlignment="1">
      <alignment horizontal="center" vertical="center" wrapText="1"/>
    </xf>
    <xf numFmtId="0" fontId="3" fillId="2" borderId="29" xfId="0" applyFont="1" applyFill="1" applyBorder="1"/>
    <xf numFmtId="0" fontId="3" fillId="2" borderId="16" xfId="0" applyFont="1" applyFill="1" applyBorder="1"/>
    <xf numFmtId="0" fontId="3" fillId="2" borderId="18" xfId="0" applyFont="1" applyFill="1" applyBorder="1"/>
    <xf numFmtId="3" fontId="3" fillId="0" borderId="5"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33" xfId="0" applyNumberFormat="1" applyFont="1" applyFill="1" applyBorder="1" applyAlignment="1">
      <alignment horizontal="center" vertical="center" wrapText="1"/>
    </xf>
    <xf numFmtId="0" fontId="3" fillId="0" borderId="38" xfId="0" applyFont="1" applyBorder="1" applyAlignment="1">
      <alignment horizontal="left" vertical="center" wrapText="1"/>
    </xf>
    <xf numFmtId="0" fontId="7" fillId="0" borderId="38"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0" borderId="38" xfId="0" applyFont="1" applyBorder="1" applyAlignment="1">
      <alignment horizontal="center" vertical="center" wrapText="1"/>
    </xf>
    <xf numFmtId="44" fontId="3" fillId="0" borderId="39" xfId="2" applyFont="1" applyBorder="1" applyAlignment="1">
      <alignment horizontal="center" vertical="center" wrapText="1"/>
    </xf>
    <xf numFmtId="44" fontId="3" fillId="0" borderId="37" xfId="2" applyFont="1" applyBorder="1" applyAlignment="1">
      <alignment vertical="center"/>
    </xf>
    <xf numFmtId="0" fontId="7" fillId="0" borderId="15" xfId="0" applyFont="1" applyBorder="1" applyAlignment="1">
      <alignment horizontal="justify" vertical="center"/>
    </xf>
    <xf numFmtId="0" fontId="3" fillId="0" borderId="15" xfId="0" applyNumberFormat="1" applyFont="1" applyBorder="1" applyAlignment="1">
      <alignment horizontal="center" vertical="center" wrapText="1"/>
    </xf>
    <xf numFmtId="44" fontId="3" fillId="0" borderId="40" xfId="2" applyFont="1" applyBorder="1" applyAlignment="1">
      <alignment vertical="center"/>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44" fontId="3" fillId="0" borderId="37" xfId="0" applyNumberFormat="1" applyFont="1" applyBorder="1" applyAlignment="1">
      <alignment vertical="center"/>
    </xf>
    <xf numFmtId="44" fontId="3" fillId="0" borderId="40" xfId="0" applyNumberFormat="1" applyFont="1" applyBorder="1" applyAlignment="1">
      <alignment vertical="center"/>
    </xf>
    <xf numFmtId="164" fontId="2" fillId="3" borderId="11" xfId="0" applyNumberFormat="1" applyFont="1" applyFill="1" applyBorder="1" applyAlignment="1">
      <alignment horizontal="center" vertical="center" wrapText="1"/>
    </xf>
    <xf numFmtId="0" fontId="3" fillId="0" borderId="0" xfId="0" applyFont="1" applyAlignment="1">
      <alignment vertical="center"/>
    </xf>
    <xf numFmtId="44" fontId="3" fillId="3" borderId="36" xfId="2" applyFont="1" applyFill="1" applyBorder="1" applyAlignment="1">
      <alignment vertical="center"/>
    </xf>
    <xf numFmtId="44" fontId="3" fillId="3" borderId="26" xfId="2" applyFont="1" applyFill="1" applyBorder="1" applyAlignment="1">
      <alignment vertical="center"/>
    </xf>
    <xf numFmtId="44" fontId="3" fillId="0" borderId="0" xfId="0" applyNumberFormat="1" applyFont="1" applyAlignment="1">
      <alignment vertical="center"/>
    </xf>
    <xf numFmtId="44" fontId="3" fillId="3" borderId="27" xfId="2" applyFont="1" applyFill="1" applyBorder="1" applyAlignment="1">
      <alignment vertical="center"/>
    </xf>
    <xf numFmtId="0" fontId="2" fillId="7" borderId="11" xfId="0" applyFont="1" applyFill="1" applyBorder="1" applyAlignment="1">
      <alignment horizontal="center" vertical="center" wrapText="1"/>
    </xf>
    <xf numFmtId="44" fontId="3" fillId="7" borderId="23" xfId="2"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9" xfId="0" applyFont="1" applyFill="1" applyBorder="1" applyAlignment="1">
      <alignment horizontal="right" vertical="center"/>
    </xf>
    <xf numFmtId="0" fontId="2" fillId="7" borderId="20" xfId="0" applyFont="1" applyFill="1" applyBorder="1" applyAlignment="1">
      <alignment horizontal="right" vertical="center"/>
    </xf>
    <xf numFmtId="0" fontId="3" fillId="0" borderId="16" xfId="0" applyFont="1" applyBorder="1" applyAlignment="1">
      <alignment horizontal="left" vertical="center" wrapText="1"/>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0" fontId="3" fillId="2" borderId="17" xfId="0" applyFont="1" applyFill="1" applyBorder="1" applyAlignment="1">
      <alignment horizontal="center"/>
    </xf>
    <xf numFmtId="0" fontId="3" fillId="2" borderId="16" xfId="0" applyFont="1" applyFill="1" applyBorder="1" applyAlignment="1">
      <alignment horizontal="center"/>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9"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7"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2" xfId="0" applyFont="1" applyFill="1" applyBorder="1" applyAlignment="1">
      <alignment horizontal="center" vertical="center" wrapText="1"/>
    </xf>
    <xf numFmtId="44" fontId="3" fillId="0" borderId="16" xfId="2" applyFont="1" applyBorder="1" applyAlignment="1" applyProtection="1">
      <alignment horizontal="center" vertical="center" wrapText="1"/>
      <protection locked="0"/>
    </xf>
    <xf numFmtId="44" fontId="3" fillId="0" borderId="6" xfId="2" applyFont="1" applyBorder="1" applyAlignment="1" applyProtection="1">
      <alignment horizontal="center" vertical="center" wrapText="1"/>
      <protection locked="0"/>
    </xf>
    <xf numFmtId="44" fontId="3" fillId="0" borderId="15" xfId="2" applyFont="1" applyBorder="1" applyAlignment="1" applyProtection="1">
      <alignment horizontal="center" vertical="center" wrapText="1"/>
      <protection locked="0"/>
    </xf>
    <xf numFmtId="44" fontId="3" fillId="3" borderId="16" xfId="2" applyFont="1" applyFill="1" applyBorder="1" applyAlignment="1" applyProtection="1">
      <alignment horizontal="center" vertical="center" wrapText="1"/>
      <protection locked="0"/>
    </xf>
    <xf numFmtId="44" fontId="3" fillId="3" borderId="6" xfId="2" applyFont="1" applyFill="1" applyBorder="1" applyAlignment="1" applyProtection="1">
      <alignment horizontal="center" vertical="center" wrapText="1"/>
      <protection locked="0"/>
    </xf>
    <xf numFmtId="44" fontId="3" fillId="3" borderId="6" xfId="2" applyFont="1" applyFill="1" applyBorder="1" applyAlignment="1" applyProtection="1">
      <alignment horizontal="center" vertical="center"/>
      <protection locked="0"/>
    </xf>
    <xf numFmtId="44" fontId="3" fillId="3" borderId="15" xfId="2" applyFont="1" applyFill="1" applyBorder="1" applyAlignment="1" applyProtection="1">
      <alignment horizontal="center" vertical="center"/>
      <protection locked="0"/>
    </xf>
    <xf numFmtId="44" fontId="3" fillId="0" borderId="16" xfId="2" applyFont="1" applyFill="1" applyBorder="1" applyAlignment="1" applyProtection="1">
      <alignment horizontal="center" vertical="center" wrapText="1"/>
      <protection locked="0"/>
    </xf>
    <xf numFmtId="44" fontId="3" fillId="0" borderId="6" xfId="2" applyFont="1" applyFill="1" applyBorder="1" applyAlignment="1" applyProtection="1">
      <alignment horizontal="center" vertical="center" wrapText="1"/>
      <protection locked="0"/>
    </xf>
    <xf numFmtId="44" fontId="7" fillId="0" borderId="6" xfId="2" applyFont="1" applyBorder="1" applyAlignment="1" applyProtection="1">
      <alignment horizontal="center" vertical="center" wrapText="1"/>
      <protection locked="0"/>
    </xf>
    <xf numFmtId="44" fontId="3" fillId="0" borderId="6" xfId="2" applyFont="1" applyBorder="1" applyAlignment="1" applyProtection="1">
      <alignment horizontal="center" vertical="center"/>
      <protection locked="0"/>
    </xf>
    <xf numFmtId="44" fontId="3" fillId="0" borderId="6" xfId="2" applyFont="1" applyBorder="1" applyAlignment="1" applyProtection="1">
      <alignment vertical="center"/>
      <protection locked="0"/>
    </xf>
    <xf numFmtId="44" fontId="3" fillId="3" borderId="15" xfId="2" applyFont="1" applyFill="1" applyBorder="1" applyAlignment="1" applyProtection="1">
      <alignment horizontal="center" vertical="center" wrapText="1"/>
      <protection locked="0"/>
    </xf>
    <xf numFmtId="44" fontId="3" fillId="0" borderId="30" xfId="2" applyFont="1" applyBorder="1" applyAlignment="1" applyProtection="1">
      <alignment horizontal="center" vertical="center" wrapText="1"/>
      <protection locked="0"/>
    </xf>
    <xf numFmtId="44" fontId="3" fillId="0" borderId="31" xfId="2" applyFont="1" applyBorder="1" applyAlignment="1" applyProtection="1">
      <alignment horizontal="center" vertical="center" wrapText="1"/>
      <protection locked="0"/>
    </xf>
    <xf numFmtId="44" fontId="3" fillId="0" borderId="32" xfId="2" applyFont="1" applyBorder="1" applyAlignment="1" applyProtection="1">
      <alignment horizontal="center" vertical="center" wrapText="1"/>
      <protection locked="0"/>
    </xf>
    <xf numFmtId="44" fontId="3" fillId="0" borderId="6" xfId="2" applyFont="1" applyBorder="1" applyAlignment="1" applyProtection="1">
      <alignment vertical="center" wrapText="1"/>
      <protection locked="0"/>
    </xf>
    <xf numFmtId="44" fontId="8" fillId="0" borderId="6" xfId="2" applyFont="1" applyBorder="1" applyAlignment="1" applyProtection="1">
      <alignment horizontal="center" vertical="center" wrapText="1"/>
      <protection locked="0"/>
    </xf>
    <xf numFmtId="44" fontId="3" fillId="0" borderId="38" xfId="2" applyFont="1" applyBorder="1" applyAlignment="1" applyProtection="1">
      <alignment horizontal="center" vertical="center" wrapText="1"/>
      <protection locked="0"/>
    </xf>
    <xf numFmtId="44" fontId="3" fillId="0" borderId="16" xfId="2" applyFont="1" applyBorder="1" applyAlignment="1" applyProtection="1">
      <alignment vertical="center"/>
      <protection locked="0"/>
    </xf>
    <xf numFmtId="44" fontId="3" fillId="0" borderId="15" xfId="2" applyFont="1" applyBorder="1" applyAlignment="1" applyProtection="1">
      <alignment vertical="center"/>
      <protection locked="0"/>
    </xf>
    <xf numFmtId="10" fontId="3" fillId="0" borderId="6" xfId="0" applyNumberFormat="1" applyFont="1" applyBorder="1" applyAlignment="1" applyProtection="1">
      <alignment horizontal="center" vertical="center" wrapText="1"/>
      <protection locked="0"/>
    </xf>
    <xf numFmtId="10" fontId="3" fillId="0" borderId="15" xfId="0" applyNumberFormat="1" applyFont="1" applyBorder="1" applyAlignment="1" applyProtection="1">
      <alignment horizontal="center" vertical="center" wrapText="1"/>
      <protection locked="0"/>
    </xf>
  </cellXfs>
  <cellStyles count="4">
    <cellStyle name="Moeda" xfId="2" builtinId="4"/>
    <cellStyle name="Normal" xfId="0" builtinId="0"/>
    <cellStyle name="Normal 2" xfId="3"/>
    <cellStyle name="Vírgula" xfId="1" builtinId="3"/>
  </cellStyles>
  <dxfs count="0"/>
  <tableStyles count="0" defaultTableStyle="TableStyleMedium2" defaultPivotStyle="PivotStyleLight16"/>
  <colors>
    <mruColors>
      <color rgb="FFF4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22" zoomScaleNormal="100" workbookViewId="0">
      <selection activeCell="F28" activeCellId="3" sqref="F5:F8 F12:F15 F19:F22 F28:F42"/>
    </sheetView>
  </sheetViews>
  <sheetFormatPr defaultRowHeight="12" x14ac:dyDescent="0.2"/>
  <cols>
    <col min="1" max="1" width="7.42578125" style="73" customWidth="1"/>
    <col min="2" max="2" width="27.140625" style="73" customWidth="1"/>
    <col min="3" max="3" width="41" style="73" customWidth="1"/>
    <col min="4" max="4" width="8" style="73" customWidth="1"/>
    <col min="5" max="5" width="11.85546875" style="73" customWidth="1"/>
    <col min="6" max="6" width="16.5703125" style="73" customWidth="1"/>
    <col min="7" max="7" width="17.140625" style="73" customWidth="1"/>
    <col min="8" max="8" width="18.42578125" style="73" customWidth="1"/>
    <col min="9" max="9" width="17.7109375" style="73" bestFit="1" customWidth="1"/>
    <col min="10" max="16384" width="9.140625" style="73"/>
  </cols>
  <sheetData>
    <row r="1" spans="1:11" ht="15.75" customHeight="1" thickBot="1" x14ac:dyDescent="0.25">
      <c r="A1" s="155" t="s">
        <v>1361</v>
      </c>
      <c r="B1" s="156"/>
      <c r="C1" s="156"/>
      <c r="D1" s="156"/>
      <c r="E1" s="156"/>
      <c r="F1" s="156"/>
      <c r="G1" s="157"/>
    </row>
    <row r="2" spans="1:11" ht="15.75" customHeight="1" thickBot="1" x14ac:dyDescent="0.25">
      <c r="A2" s="155" t="s">
        <v>0</v>
      </c>
      <c r="B2" s="156"/>
      <c r="C2" s="156"/>
      <c r="D2" s="156"/>
      <c r="E2" s="156"/>
      <c r="F2" s="156"/>
      <c r="G2" s="157"/>
    </row>
    <row r="3" spans="1:11" ht="15.75" customHeight="1" thickBot="1" x14ac:dyDescent="0.25">
      <c r="A3" s="155" t="s">
        <v>16</v>
      </c>
      <c r="B3" s="156"/>
      <c r="C3" s="156"/>
      <c r="D3" s="156"/>
      <c r="E3" s="156"/>
      <c r="F3" s="156"/>
      <c r="G3" s="157"/>
    </row>
    <row r="4" spans="1:11" ht="24.75" thickBot="1" x14ac:dyDescent="0.25">
      <c r="A4" s="93" t="s">
        <v>1</v>
      </c>
      <c r="B4" s="94" t="s">
        <v>2</v>
      </c>
      <c r="C4" s="94" t="s">
        <v>3</v>
      </c>
      <c r="D4" s="94" t="s">
        <v>4</v>
      </c>
      <c r="E4" s="94" t="s">
        <v>6</v>
      </c>
      <c r="F4" s="94" t="s">
        <v>5</v>
      </c>
      <c r="G4" s="95" t="s">
        <v>1363</v>
      </c>
    </row>
    <row r="5" spans="1:11" ht="24" x14ac:dyDescent="0.2">
      <c r="A5" s="22" t="s">
        <v>251</v>
      </c>
      <c r="B5" s="23" t="s">
        <v>8</v>
      </c>
      <c r="C5" s="38" t="s">
        <v>9</v>
      </c>
      <c r="D5" s="47" t="s">
        <v>10</v>
      </c>
      <c r="E5" s="44">
        <v>15</v>
      </c>
      <c r="F5" s="180"/>
      <c r="G5" s="67">
        <f>E5*F5</f>
        <v>0</v>
      </c>
    </row>
    <row r="6" spans="1:11" ht="24" x14ac:dyDescent="0.2">
      <c r="A6" s="1" t="s">
        <v>252</v>
      </c>
      <c r="B6" s="2" t="s">
        <v>11</v>
      </c>
      <c r="C6" s="3" t="s">
        <v>9</v>
      </c>
      <c r="D6" s="7" t="s">
        <v>10</v>
      </c>
      <c r="E6" s="4">
        <v>30</v>
      </c>
      <c r="F6" s="181"/>
      <c r="G6" s="97">
        <f>E6*F6</f>
        <v>0</v>
      </c>
      <c r="I6" s="79"/>
    </row>
    <row r="7" spans="1:11" ht="24" x14ac:dyDescent="0.2">
      <c r="A7" s="1" t="s">
        <v>253</v>
      </c>
      <c r="B7" s="2" t="s">
        <v>12</v>
      </c>
      <c r="C7" s="3" t="s">
        <v>9</v>
      </c>
      <c r="D7" s="7" t="s">
        <v>10</v>
      </c>
      <c r="E7" s="4">
        <v>20</v>
      </c>
      <c r="F7" s="181"/>
      <c r="G7" s="97">
        <f>E7*F7</f>
        <v>0</v>
      </c>
    </row>
    <row r="8" spans="1:11" ht="12.75" thickBot="1" x14ac:dyDescent="0.25">
      <c r="A8" s="24" t="s">
        <v>254</v>
      </c>
      <c r="B8" s="31" t="s">
        <v>13</v>
      </c>
      <c r="C8" s="25" t="s">
        <v>14</v>
      </c>
      <c r="D8" s="27" t="s">
        <v>15</v>
      </c>
      <c r="E8" s="26">
        <f>(E5+E6+E7)*2</f>
        <v>130</v>
      </c>
      <c r="F8" s="182"/>
      <c r="G8" s="98">
        <f>E8*F8</f>
        <v>0</v>
      </c>
    </row>
    <row r="9" spans="1:11" ht="12.75" thickBot="1" x14ac:dyDescent="0.25">
      <c r="A9" s="145" t="s">
        <v>17</v>
      </c>
      <c r="B9" s="146"/>
      <c r="C9" s="146"/>
      <c r="D9" s="146"/>
      <c r="E9" s="146"/>
      <c r="F9" s="115"/>
      <c r="G9" s="64">
        <f>SUM(G5:G8)</f>
        <v>0</v>
      </c>
    </row>
    <row r="10" spans="1:11" ht="15.75" customHeight="1" thickBot="1" x14ac:dyDescent="0.25">
      <c r="A10" s="161" t="s">
        <v>18</v>
      </c>
      <c r="B10" s="162"/>
      <c r="C10" s="162"/>
      <c r="D10" s="162"/>
      <c r="E10" s="162"/>
      <c r="F10" s="162"/>
      <c r="G10" s="163"/>
    </row>
    <row r="11" spans="1:11" ht="24.75" thickBot="1" x14ac:dyDescent="0.25">
      <c r="A11" s="61" t="s">
        <v>1</v>
      </c>
      <c r="B11" s="62" t="s">
        <v>2</v>
      </c>
      <c r="C11" s="62" t="s">
        <v>3</v>
      </c>
      <c r="D11" s="62" t="s">
        <v>4</v>
      </c>
      <c r="E11" s="62" t="s">
        <v>6</v>
      </c>
      <c r="F11" s="62" t="s">
        <v>5</v>
      </c>
      <c r="G11" s="63" t="s">
        <v>1363</v>
      </c>
      <c r="I11" s="77"/>
      <c r="J11" s="77"/>
      <c r="K11" s="77"/>
    </row>
    <row r="12" spans="1:11" ht="24" x14ac:dyDescent="0.2">
      <c r="A12" s="22" t="s">
        <v>255</v>
      </c>
      <c r="B12" s="23" t="s">
        <v>8</v>
      </c>
      <c r="C12" s="38" t="s">
        <v>9</v>
      </c>
      <c r="D12" s="47" t="s">
        <v>10</v>
      </c>
      <c r="E12" s="44">
        <v>90</v>
      </c>
      <c r="F12" s="180"/>
      <c r="G12" s="67">
        <f>E12*F12</f>
        <v>0</v>
      </c>
      <c r="I12" s="66"/>
      <c r="J12" s="77"/>
      <c r="K12" s="77"/>
    </row>
    <row r="13" spans="1:11" ht="24" x14ac:dyDescent="0.2">
      <c r="A13" s="1" t="s">
        <v>256</v>
      </c>
      <c r="B13" s="2" t="s">
        <v>11</v>
      </c>
      <c r="C13" s="3" t="s">
        <v>9</v>
      </c>
      <c r="D13" s="7" t="s">
        <v>10</v>
      </c>
      <c r="E13" s="4">
        <v>200</v>
      </c>
      <c r="F13" s="181"/>
      <c r="G13" s="97">
        <f>E13*F13</f>
        <v>0</v>
      </c>
      <c r="I13" s="66"/>
      <c r="J13" s="77"/>
      <c r="K13" s="77"/>
    </row>
    <row r="14" spans="1:11" ht="24" x14ac:dyDescent="0.2">
      <c r="A14" s="1" t="s">
        <v>257</v>
      </c>
      <c r="B14" s="2" t="s">
        <v>12</v>
      </c>
      <c r="C14" s="3" t="s">
        <v>9</v>
      </c>
      <c r="D14" s="7" t="s">
        <v>10</v>
      </c>
      <c r="E14" s="4">
        <v>30</v>
      </c>
      <c r="F14" s="181"/>
      <c r="G14" s="97">
        <f>E14*F14</f>
        <v>0</v>
      </c>
      <c r="I14" s="66"/>
      <c r="J14" s="77"/>
      <c r="K14" s="77"/>
    </row>
    <row r="15" spans="1:11" ht="12.75" thickBot="1" x14ac:dyDescent="0.25">
      <c r="A15" s="24" t="s">
        <v>258</v>
      </c>
      <c r="B15" s="31" t="s">
        <v>13</v>
      </c>
      <c r="C15" s="25" t="s">
        <v>14</v>
      </c>
      <c r="D15" s="27" t="s">
        <v>15</v>
      </c>
      <c r="E15" s="26">
        <f>(E12+E13+E14)*2</f>
        <v>640</v>
      </c>
      <c r="F15" s="182"/>
      <c r="G15" s="98">
        <f>E15*F15</f>
        <v>0</v>
      </c>
      <c r="I15" s="66"/>
      <c r="J15" s="77"/>
      <c r="K15" s="77"/>
    </row>
    <row r="16" spans="1:11" ht="12.75" thickBot="1" x14ac:dyDescent="0.25">
      <c r="A16" s="145" t="s">
        <v>19</v>
      </c>
      <c r="B16" s="146"/>
      <c r="C16" s="146"/>
      <c r="D16" s="146"/>
      <c r="E16" s="146"/>
      <c r="F16" s="115"/>
      <c r="G16" s="64">
        <f>SUM(G12:G15)</f>
        <v>0</v>
      </c>
      <c r="I16" s="77"/>
      <c r="J16" s="77"/>
      <c r="K16" s="77"/>
    </row>
    <row r="17" spans="1:11" ht="15.75" customHeight="1" thickBot="1" x14ac:dyDescent="0.25">
      <c r="A17" s="152" t="s">
        <v>20</v>
      </c>
      <c r="B17" s="153"/>
      <c r="C17" s="153"/>
      <c r="D17" s="153"/>
      <c r="E17" s="153"/>
      <c r="F17" s="153"/>
      <c r="G17" s="154"/>
      <c r="I17" s="77"/>
      <c r="J17" s="77"/>
      <c r="K17" s="77"/>
    </row>
    <row r="18" spans="1:11" ht="24.75" thickBot="1" x14ac:dyDescent="0.25">
      <c r="A18" s="61" t="s">
        <v>1</v>
      </c>
      <c r="B18" s="62" t="s">
        <v>2</v>
      </c>
      <c r="C18" s="62" t="s">
        <v>3</v>
      </c>
      <c r="D18" s="62" t="s">
        <v>4</v>
      </c>
      <c r="E18" s="62" t="s">
        <v>6</v>
      </c>
      <c r="F18" s="62" t="s">
        <v>5</v>
      </c>
      <c r="G18" s="63" t="s">
        <v>1363</v>
      </c>
    </row>
    <row r="19" spans="1:11" ht="24" x14ac:dyDescent="0.2">
      <c r="A19" s="22" t="s">
        <v>259</v>
      </c>
      <c r="B19" s="23" t="s">
        <v>8</v>
      </c>
      <c r="C19" s="38" t="s">
        <v>9</v>
      </c>
      <c r="D19" s="47" t="s">
        <v>10</v>
      </c>
      <c r="E19" s="44">
        <v>50</v>
      </c>
      <c r="F19" s="180"/>
      <c r="G19" s="67">
        <f>E19*F19</f>
        <v>0</v>
      </c>
    </row>
    <row r="20" spans="1:11" ht="24" x14ac:dyDescent="0.2">
      <c r="A20" s="1" t="s">
        <v>260</v>
      </c>
      <c r="B20" s="2" t="s">
        <v>11</v>
      </c>
      <c r="C20" s="3" t="s">
        <v>9</v>
      </c>
      <c r="D20" s="7" t="s">
        <v>10</v>
      </c>
      <c r="E20" s="4">
        <v>30</v>
      </c>
      <c r="F20" s="181"/>
      <c r="G20" s="97">
        <f>E20*F20</f>
        <v>0</v>
      </c>
    </row>
    <row r="21" spans="1:11" ht="24" x14ac:dyDescent="0.2">
      <c r="A21" s="1" t="s">
        <v>261</v>
      </c>
      <c r="B21" s="2" t="s">
        <v>12</v>
      </c>
      <c r="C21" s="3" t="s">
        <v>9</v>
      </c>
      <c r="D21" s="7" t="s">
        <v>10</v>
      </c>
      <c r="E21" s="4">
        <v>20</v>
      </c>
      <c r="F21" s="181"/>
      <c r="G21" s="97">
        <f>E21*F21</f>
        <v>0</v>
      </c>
    </row>
    <row r="22" spans="1:11" ht="12.75" thickBot="1" x14ac:dyDescent="0.25">
      <c r="A22" s="24" t="s">
        <v>262</v>
      </c>
      <c r="B22" s="31" t="s">
        <v>13</v>
      </c>
      <c r="C22" s="25" t="s">
        <v>14</v>
      </c>
      <c r="D22" s="27" t="s">
        <v>15</v>
      </c>
      <c r="E22" s="26">
        <f>(E19+E20+E21)*2</f>
        <v>200</v>
      </c>
      <c r="F22" s="182"/>
      <c r="G22" s="98">
        <f>E22*F22</f>
        <v>0</v>
      </c>
    </row>
    <row r="23" spans="1:11" ht="12.75" thickBot="1" x14ac:dyDescent="0.25">
      <c r="A23" s="145" t="s">
        <v>21</v>
      </c>
      <c r="B23" s="146"/>
      <c r="C23" s="146"/>
      <c r="D23" s="146"/>
      <c r="E23" s="146"/>
      <c r="F23" s="115"/>
      <c r="G23" s="64">
        <f>SUM(G19:G22)</f>
        <v>0</v>
      </c>
    </row>
    <row r="24" spans="1:11" ht="12.75" thickBot="1" x14ac:dyDescent="0.25">
      <c r="A24" s="158" t="s">
        <v>22</v>
      </c>
      <c r="B24" s="159"/>
      <c r="C24" s="159"/>
      <c r="D24" s="159"/>
      <c r="E24" s="159"/>
      <c r="F24" s="160"/>
      <c r="G24" s="96">
        <f>SUM(G9+G16+G23)</f>
        <v>0</v>
      </c>
    </row>
    <row r="25" spans="1:11" ht="12.75" thickBot="1" x14ac:dyDescent="0.25">
      <c r="A25" s="150"/>
      <c r="B25" s="151"/>
      <c r="C25" s="151"/>
      <c r="D25" s="151"/>
      <c r="E25" s="151"/>
      <c r="F25" s="116"/>
      <c r="G25" s="117"/>
    </row>
    <row r="26" spans="1:11" ht="15.75" customHeight="1" thickBot="1" x14ac:dyDescent="0.25">
      <c r="A26" s="155" t="s">
        <v>23</v>
      </c>
      <c r="B26" s="156"/>
      <c r="C26" s="156"/>
      <c r="D26" s="156"/>
      <c r="E26" s="156"/>
      <c r="F26" s="156"/>
      <c r="G26" s="157"/>
    </row>
    <row r="27" spans="1:11" ht="24.75" thickBot="1" x14ac:dyDescent="0.25">
      <c r="A27" s="93" t="s">
        <v>1</v>
      </c>
      <c r="B27" s="94" t="s">
        <v>2</v>
      </c>
      <c r="C27" s="94" t="s">
        <v>3</v>
      </c>
      <c r="D27" s="94" t="s">
        <v>4</v>
      </c>
      <c r="E27" s="94" t="s">
        <v>6</v>
      </c>
      <c r="F27" s="94" t="s">
        <v>5</v>
      </c>
      <c r="G27" s="95" t="s">
        <v>1363</v>
      </c>
    </row>
    <row r="28" spans="1:11" x14ac:dyDescent="0.2">
      <c r="A28" s="22" t="s">
        <v>263</v>
      </c>
      <c r="B28" s="23" t="s">
        <v>24</v>
      </c>
      <c r="C28" s="147" t="s">
        <v>25</v>
      </c>
      <c r="D28" s="48" t="s">
        <v>26</v>
      </c>
      <c r="E28" s="42">
        <v>500</v>
      </c>
      <c r="F28" s="180"/>
      <c r="G28" s="67">
        <f t="shared" ref="G28:G42" si="0">E28*F28</f>
        <v>0</v>
      </c>
    </row>
    <row r="29" spans="1:11" ht="24" x14ac:dyDescent="0.2">
      <c r="A29" s="5" t="s">
        <v>264</v>
      </c>
      <c r="B29" s="6" t="s">
        <v>27</v>
      </c>
      <c r="C29" s="148"/>
      <c r="D29" s="45" t="s">
        <v>26</v>
      </c>
      <c r="E29" s="7">
        <v>350</v>
      </c>
      <c r="F29" s="181"/>
      <c r="G29" s="97">
        <f t="shared" si="0"/>
        <v>0</v>
      </c>
    </row>
    <row r="30" spans="1:11" ht="24" x14ac:dyDescent="0.2">
      <c r="A30" s="1" t="s">
        <v>265</v>
      </c>
      <c r="B30" s="6" t="s">
        <v>28</v>
      </c>
      <c r="C30" s="148"/>
      <c r="D30" s="45" t="s">
        <v>26</v>
      </c>
      <c r="E30" s="7">
        <v>200</v>
      </c>
      <c r="F30" s="181"/>
      <c r="G30" s="97">
        <f t="shared" si="0"/>
        <v>0</v>
      </c>
    </row>
    <row r="31" spans="1:11" x14ac:dyDescent="0.2">
      <c r="A31" s="5" t="s">
        <v>266</v>
      </c>
      <c r="B31" s="6" t="s">
        <v>29</v>
      </c>
      <c r="C31" s="148"/>
      <c r="D31" s="45" t="s">
        <v>26</v>
      </c>
      <c r="E31" s="7">
        <v>50</v>
      </c>
      <c r="F31" s="181"/>
      <c r="G31" s="97">
        <f t="shared" si="0"/>
        <v>0</v>
      </c>
    </row>
    <row r="32" spans="1:11" x14ac:dyDescent="0.2">
      <c r="A32" s="1" t="s">
        <v>267</v>
      </c>
      <c r="B32" s="6" t="s">
        <v>30</v>
      </c>
      <c r="C32" s="148"/>
      <c r="D32" s="45" t="s">
        <v>26</v>
      </c>
      <c r="E32" s="7">
        <v>30</v>
      </c>
      <c r="F32" s="181"/>
      <c r="G32" s="97">
        <f t="shared" si="0"/>
        <v>0</v>
      </c>
    </row>
    <row r="33" spans="1:7" x14ac:dyDescent="0.2">
      <c r="A33" s="5" t="s">
        <v>268</v>
      </c>
      <c r="B33" s="6" t="s">
        <v>31</v>
      </c>
      <c r="C33" s="148"/>
      <c r="D33" s="45" t="s">
        <v>26</v>
      </c>
      <c r="E33" s="7">
        <v>50</v>
      </c>
      <c r="F33" s="181"/>
      <c r="G33" s="97">
        <f t="shared" si="0"/>
        <v>0</v>
      </c>
    </row>
    <row r="34" spans="1:7" x14ac:dyDescent="0.2">
      <c r="A34" s="1" t="s">
        <v>269</v>
      </c>
      <c r="B34" s="6" t="s">
        <v>32</v>
      </c>
      <c r="C34" s="148"/>
      <c r="D34" s="45" t="s">
        <v>26</v>
      </c>
      <c r="E34" s="7">
        <v>30</v>
      </c>
      <c r="F34" s="181"/>
      <c r="G34" s="97">
        <f t="shared" si="0"/>
        <v>0</v>
      </c>
    </row>
    <row r="35" spans="1:7" x14ac:dyDescent="0.2">
      <c r="A35" s="5" t="s">
        <v>270</v>
      </c>
      <c r="B35" s="6" t="s">
        <v>33</v>
      </c>
      <c r="C35" s="148"/>
      <c r="D35" s="45" t="s">
        <v>26</v>
      </c>
      <c r="E35" s="7">
        <v>30</v>
      </c>
      <c r="F35" s="181"/>
      <c r="G35" s="97">
        <f t="shared" si="0"/>
        <v>0</v>
      </c>
    </row>
    <row r="36" spans="1:7" x14ac:dyDescent="0.2">
      <c r="A36" s="1" t="s">
        <v>271</v>
      </c>
      <c r="B36" s="6" t="s">
        <v>34</v>
      </c>
      <c r="C36" s="148"/>
      <c r="D36" s="45" t="s">
        <v>26</v>
      </c>
      <c r="E36" s="7">
        <v>50</v>
      </c>
      <c r="F36" s="181"/>
      <c r="G36" s="97">
        <f t="shared" si="0"/>
        <v>0</v>
      </c>
    </row>
    <row r="37" spans="1:7" x14ac:dyDescent="0.2">
      <c r="A37" s="5" t="s">
        <v>272</v>
      </c>
      <c r="B37" s="6" t="s">
        <v>35</v>
      </c>
      <c r="C37" s="148"/>
      <c r="D37" s="45" t="s">
        <v>26</v>
      </c>
      <c r="E37" s="7">
        <v>50</v>
      </c>
      <c r="F37" s="181"/>
      <c r="G37" s="97">
        <f t="shared" si="0"/>
        <v>0</v>
      </c>
    </row>
    <row r="38" spans="1:7" ht="24" x14ac:dyDescent="0.2">
      <c r="A38" s="1" t="s">
        <v>273</v>
      </c>
      <c r="B38" s="6" t="s">
        <v>36</v>
      </c>
      <c r="C38" s="148"/>
      <c r="D38" s="45" t="s">
        <v>26</v>
      </c>
      <c r="E38" s="7">
        <v>30</v>
      </c>
      <c r="F38" s="181"/>
      <c r="G38" s="97">
        <f t="shared" si="0"/>
        <v>0</v>
      </c>
    </row>
    <row r="39" spans="1:7" x14ac:dyDescent="0.2">
      <c r="A39" s="5" t="s">
        <v>274</v>
      </c>
      <c r="B39" s="6" t="s">
        <v>37</v>
      </c>
      <c r="C39" s="148"/>
      <c r="D39" s="45" t="s">
        <v>26</v>
      </c>
      <c r="E39" s="7">
        <v>50</v>
      </c>
      <c r="F39" s="181"/>
      <c r="G39" s="97">
        <f t="shared" si="0"/>
        <v>0</v>
      </c>
    </row>
    <row r="40" spans="1:7" x14ac:dyDescent="0.2">
      <c r="A40" s="1" t="s">
        <v>275</v>
      </c>
      <c r="B40" s="6" t="s">
        <v>38</v>
      </c>
      <c r="C40" s="148"/>
      <c r="D40" s="45" t="s">
        <v>26</v>
      </c>
      <c r="E40" s="7">
        <v>50</v>
      </c>
      <c r="F40" s="181"/>
      <c r="G40" s="97">
        <f t="shared" si="0"/>
        <v>0</v>
      </c>
    </row>
    <row r="41" spans="1:7" x14ac:dyDescent="0.2">
      <c r="A41" s="5" t="s">
        <v>276</v>
      </c>
      <c r="B41" s="6" t="s">
        <v>39</v>
      </c>
      <c r="C41" s="148"/>
      <c r="D41" s="45" t="s">
        <v>26</v>
      </c>
      <c r="E41" s="7">
        <v>50</v>
      </c>
      <c r="F41" s="181"/>
      <c r="G41" s="97">
        <f t="shared" si="0"/>
        <v>0</v>
      </c>
    </row>
    <row r="42" spans="1:7" ht="12.75" thickBot="1" x14ac:dyDescent="0.25">
      <c r="A42" s="24" t="s">
        <v>277</v>
      </c>
      <c r="B42" s="35" t="s">
        <v>40</v>
      </c>
      <c r="C42" s="149"/>
      <c r="D42" s="49" t="s">
        <v>26</v>
      </c>
      <c r="E42" s="27">
        <v>25</v>
      </c>
      <c r="F42" s="182"/>
      <c r="G42" s="98">
        <f t="shared" si="0"/>
        <v>0</v>
      </c>
    </row>
    <row r="43" spans="1:7" ht="12.75" thickBot="1" x14ac:dyDescent="0.25">
      <c r="A43" s="145" t="s">
        <v>41</v>
      </c>
      <c r="B43" s="146"/>
      <c r="C43" s="146"/>
      <c r="D43" s="146"/>
      <c r="E43" s="146"/>
      <c r="F43" s="115"/>
      <c r="G43" s="108">
        <f>SUM(G28:G42)</f>
        <v>0</v>
      </c>
    </row>
    <row r="44" spans="1:7" ht="12.75" thickBot="1" x14ac:dyDescent="0.25">
      <c r="A44" s="89"/>
      <c r="B44" s="8"/>
      <c r="C44" s="8"/>
      <c r="D44" s="8"/>
      <c r="E44" s="8"/>
      <c r="F44" s="8"/>
      <c r="G44" s="90"/>
    </row>
    <row r="45" spans="1:7" ht="23.25" customHeight="1" thickBot="1" x14ac:dyDescent="0.25">
      <c r="A45" s="142" t="s">
        <v>42</v>
      </c>
      <c r="B45" s="143"/>
      <c r="C45" s="143"/>
      <c r="D45" s="143"/>
      <c r="E45" s="143"/>
      <c r="F45" s="144"/>
      <c r="G45" s="109">
        <f>(G24+G43)</f>
        <v>0</v>
      </c>
    </row>
  </sheetData>
  <sheetProtection password="C968" sheet="1" objects="1" scenarios="1"/>
  <mergeCells count="14">
    <mergeCell ref="A9:E9"/>
    <mergeCell ref="A1:G1"/>
    <mergeCell ref="A2:G2"/>
    <mergeCell ref="A3:G3"/>
    <mergeCell ref="A10:G10"/>
    <mergeCell ref="A45:F45"/>
    <mergeCell ref="A23:E23"/>
    <mergeCell ref="A16:E16"/>
    <mergeCell ref="C28:C42"/>
    <mergeCell ref="A43:E43"/>
    <mergeCell ref="A25:E25"/>
    <mergeCell ref="A17:G17"/>
    <mergeCell ref="A26:G26"/>
    <mergeCell ref="A24:F24"/>
  </mergeCells>
  <pageMargins left="0.511811024" right="0.511811024" top="0.78740157499999996" bottom="0.78740157499999996" header="0.31496062000000002" footer="0.31496062000000002"/>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zoomScaleNormal="100" workbookViewId="0">
      <selection sqref="A1:B1"/>
    </sheetView>
  </sheetViews>
  <sheetFormatPr defaultRowHeight="12" x14ac:dyDescent="0.25"/>
  <cols>
    <col min="1" max="1" width="68.28515625" style="135" customWidth="1"/>
    <col min="2" max="2" width="16.85546875" style="135" bestFit="1" customWidth="1"/>
    <col min="3" max="3" width="30.140625" style="135" customWidth="1"/>
    <col min="4" max="16384" width="9.140625" style="135"/>
  </cols>
  <sheetData>
    <row r="1" spans="1:3" ht="17.25" customHeight="1" thickBot="1" x14ac:dyDescent="0.3">
      <c r="A1" s="174" t="s">
        <v>1361</v>
      </c>
      <c r="B1" s="176"/>
    </row>
    <row r="2" spans="1:3" ht="17.25" customHeight="1" thickBot="1" x14ac:dyDescent="0.3">
      <c r="A2" s="80" t="s">
        <v>1365</v>
      </c>
      <c r="B2" s="81" t="s">
        <v>1364</v>
      </c>
    </row>
    <row r="3" spans="1:3" ht="15" customHeight="1" x14ac:dyDescent="0.25">
      <c r="A3" s="82" t="s">
        <v>1352</v>
      </c>
      <c r="B3" s="136">
        <f>'Encarte A - Hospedagem-Espaço'!$G$45</f>
        <v>0</v>
      </c>
    </row>
    <row r="4" spans="1:3" ht="15" customHeight="1" x14ac:dyDescent="0.25">
      <c r="A4" s="83" t="s">
        <v>1353</v>
      </c>
      <c r="B4" s="137">
        <f>'Encarte B - Transporte'!G31</f>
        <v>0</v>
      </c>
    </row>
    <row r="5" spans="1:3" ht="15" customHeight="1" x14ac:dyDescent="0.25">
      <c r="A5" s="83" t="s">
        <v>1354</v>
      </c>
      <c r="B5" s="137">
        <f>'Encarte C - RH'!G67</f>
        <v>0</v>
      </c>
    </row>
    <row r="6" spans="1:3" ht="15" customHeight="1" x14ac:dyDescent="0.25">
      <c r="A6" s="83" t="s">
        <v>1355</v>
      </c>
      <c r="B6" s="137">
        <f>'Encarte D - Materiais'!G68</f>
        <v>0</v>
      </c>
    </row>
    <row r="7" spans="1:3" ht="15" customHeight="1" x14ac:dyDescent="0.25">
      <c r="A7" s="83" t="s">
        <v>1356</v>
      </c>
      <c r="B7" s="137">
        <f>'Encarte E - Montag e Mobiliario'!$G$113</f>
        <v>0</v>
      </c>
    </row>
    <row r="8" spans="1:3" ht="15" customHeight="1" x14ac:dyDescent="0.25">
      <c r="A8" s="83" t="s">
        <v>1357</v>
      </c>
      <c r="B8" s="137">
        <f>'Encarte F - Alimentação'!$G$44</f>
        <v>0</v>
      </c>
    </row>
    <row r="9" spans="1:3" ht="15" customHeight="1" x14ac:dyDescent="0.25">
      <c r="A9" s="83" t="s">
        <v>1358</v>
      </c>
      <c r="B9" s="137">
        <f>'Encarte G - Serviços e equip.'!$G$122</f>
        <v>0</v>
      </c>
      <c r="C9" s="138"/>
    </row>
    <row r="10" spans="1:3" ht="15" customHeight="1" x14ac:dyDescent="0.25">
      <c r="A10" s="83" t="s">
        <v>1359</v>
      </c>
      <c r="B10" s="137">
        <f>'Encarte H - Rider'!G28</f>
        <v>0</v>
      </c>
    </row>
    <row r="11" spans="1:3" ht="15" customHeight="1" thickBot="1" x14ac:dyDescent="0.3">
      <c r="A11" s="84" t="s">
        <v>1360</v>
      </c>
      <c r="B11" s="139">
        <f>'Encarte I - Pag. a terceiros'!G11</f>
        <v>16500</v>
      </c>
    </row>
    <row r="12" spans="1:3" ht="17.25" customHeight="1" thickBot="1" x14ac:dyDescent="0.3">
      <c r="A12" s="140" t="s">
        <v>1362</v>
      </c>
      <c r="B12" s="141">
        <f>SUM(B3:B11)</f>
        <v>16500</v>
      </c>
    </row>
  </sheetData>
  <sheetProtection password="C968" sheet="1" objects="1" scenarios="1"/>
  <mergeCells count="1">
    <mergeCell ref="A1:B1"/>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activeCell="F4" sqref="F4:F30"/>
    </sheetView>
  </sheetViews>
  <sheetFormatPr defaultRowHeight="15" x14ac:dyDescent="0.25"/>
  <cols>
    <col min="1" max="1" width="6.85546875" bestFit="1" customWidth="1"/>
    <col min="2" max="2" width="28.140625" customWidth="1"/>
    <col min="3" max="3" width="45.140625" customWidth="1"/>
    <col min="5" max="5" width="13" customWidth="1"/>
    <col min="6" max="6" width="12.28515625" customWidth="1"/>
    <col min="7" max="7" width="14.42578125" customWidth="1"/>
  </cols>
  <sheetData>
    <row r="1" spans="1:7" ht="15.75" customHeight="1" thickBot="1" x14ac:dyDescent="0.3">
      <c r="A1" s="152" t="s">
        <v>1361</v>
      </c>
      <c r="B1" s="153"/>
      <c r="C1" s="153"/>
      <c r="D1" s="153"/>
      <c r="E1" s="153"/>
      <c r="F1" s="153"/>
      <c r="G1" s="154"/>
    </row>
    <row r="2" spans="1:7" ht="15.75" customHeight="1" thickBot="1" x14ac:dyDescent="0.3">
      <c r="A2" s="152" t="s">
        <v>93</v>
      </c>
      <c r="B2" s="153"/>
      <c r="C2" s="153"/>
      <c r="D2" s="153"/>
      <c r="E2" s="153"/>
      <c r="F2" s="153"/>
      <c r="G2" s="154"/>
    </row>
    <row r="3" spans="1:7" ht="24.75" thickBot="1" x14ac:dyDescent="0.3">
      <c r="A3" s="61" t="s">
        <v>1</v>
      </c>
      <c r="B3" s="62" t="s">
        <v>2</v>
      </c>
      <c r="C3" s="62" t="s">
        <v>3</v>
      </c>
      <c r="D3" s="62" t="s">
        <v>4</v>
      </c>
      <c r="E3" s="62" t="s">
        <v>43</v>
      </c>
      <c r="F3" s="62" t="s">
        <v>5</v>
      </c>
      <c r="G3" s="63" t="s">
        <v>1363</v>
      </c>
    </row>
    <row r="4" spans="1:7" ht="36" x14ac:dyDescent="0.25">
      <c r="A4" s="50" t="s">
        <v>94</v>
      </c>
      <c r="B4" s="51" t="s">
        <v>44</v>
      </c>
      <c r="C4" s="51" t="s">
        <v>45</v>
      </c>
      <c r="D4" s="52" t="s">
        <v>46</v>
      </c>
      <c r="E4" s="52">
        <v>15</v>
      </c>
      <c r="F4" s="183"/>
      <c r="G4" s="67">
        <f t="shared" ref="G4:G30" si="0">E4*F4</f>
        <v>0</v>
      </c>
    </row>
    <row r="5" spans="1:7" ht="48" x14ac:dyDescent="0.25">
      <c r="A5" s="10" t="s">
        <v>95</v>
      </c>
      <c r="B5" s="14" t="s">
        <v>47</v>
      </c>
      <c r="C5" s="14" t="s">
        <v>87</v>
      </c>
      <c r="D5" s="21" t="s">
        <v>46</v>
      </c>
      <c r="E5" s="21">
        <v>10</v>
      </c>
      <c r="F5" s="184"/>
      <c r="G5" s="97">
        <f t="shared" si="0"/>
        <v>0</v>
      </c>
    </row>
    <row r="6" spans="1:7" ht="24" x14ac:dyDescent="0.25">
      <c r="A6" s="10" t="s">
        <v>96</v>
      </c>
      <c r="B6" s="14" t="s">
        <v>48</v>
      </c>
      <c r="C6" s="14" t="s">
        <v>49</v>
      </c>
      <c r="D6" s="21" t="s">
        <v>50</v>
      </c>
      <c r="E6" s="21">
        <v>10</v>
      </c>
      <c r="F6" s="184"/>
      <c r="G6" s="97">
        <f t="shared" si="0"/>
        <v>0</v>
      </c>
    </row>
    <row r="7" spans="1:7" ht="24" x14ac:dyDescent="0.25">
      <c r="A7" s="10" t="s">
        <v>97</v>
      </c>
      <c r="B7" s="14" t="s">
        <v>51</v>
      </c>
      <c r="C7" s="14" t="s">
        <v>52</v>
      </c>
      <c r="D7" s="21" t="s">
        <v>53</v>
      </c>
      <c r="E7" s="21">
        <v>100</v>
      </c>
      <c r="F7" s="184"/>
      <c r="G7" s="97">
        <f t="shared" si="0"/>
        <v>0</v>
      </c>
    </row>
    <row r="8" spans="1:7" ht="36" x14ac:dyDescent="0.25">
      <c r="A8" s="10" t="s">
        <v>98</v>
      </c>
      <c r="B8" s="14" t="s">
        <v>54</v>
      </c>
      <c r="C8" s="14" t="s">
        <v>88</v>
      </c>
      <c r="D8" s="21" t="s">
        <v>50</v>
      </c>
      <c r="E8" s="21">
        <v>5</v>
      </c>
      <c r="F8" s="184"/>
      <c r="G8" s="97">
        <f t="shared" si="0"/>
        <v>0</v>
      </c>
    </row>
    <row r="9" spans="1:7" ht="36" x14ac:dyDescent="0.25">
      <c r="A9" s="10" t="s">
        <v>99</v>
      </c>
      <c r="B9" s="14" t="s">
        <v>55</v>
      </c>
      <c r="C9" s="14" t="s">
        <v>88</v>
      </c>
      <c r="D9" s="21" t="s">
        <v>53</v>
      </c>
      <c r="E9" s="21">
        <v>50</v>
      </c>
      <c r="F9" s="184"/>
      <c r="G9" s="97">
        <f t="shared" si="0"/>
        <v>0</v>
      </c>
    </row>
    <row r="10" spans="1:7" ht="36" x14ac:dyDescent="0.25">
      <c r="A10" s="10" t="s">
        <v>100</v>
      </c>
      <c r="B10" s="14" t="s">
        <v>56</v>
      </c>
      <c r="C10" s="14" t="s">
        <v>57</v>
      </c>
      <c r="D10" s="21" t="s">
        <v>46</v>
      </c>
      <c r="E10" s="21">
        <v>5</v>
      </c>
      <c r="F10" s="184"/>
      <c r="G10" s="97">
        <f t="shared" si="0"/>
        <v>0</v>
      </c>
    </row>
    <row r="11" spans="1:7" ht="36" x14ac:dyDescent="0.25">
      <c r="A11" s="10" t="s">
        <v>101</v>
      </c>
      <c r="B11" s="14" t="s">
        <v>58</v>
      </c>
      <c r="C11" s="14" t="s">
        <v>89</v>
      </c>
      <c r="D11" s="21" t="s">
        <v>46</v>
      </c>
      <c r="E11" s="21">
        <v>5</v>
      </c>
      <c r="F11" s="184"/>
      <c r="G11" s="97">
        <f t="shared" si="0"/>
        <v>0</v>
      </c>
    </row>
    <row r="12" spans="1:7" ht="24" x14ac:dyDescent="0.25">
      <c r="A12" s="10" t="s">
        <v>102</v>
      </c>
      <c r="B12" s="14" t="s">
        <v>59</v>
      </c>
      <c r="C12" s="14" t="s">
        <v>60</v>
      </c>
      <c r="D12" s="21" t="s">
        <v>50</v>
      </c>
      <c r="E12" s="21">
        <v>5</v>
      </c>
      <c r="F12" s="184"/>
      <c r="G12" s="97">
        <f t="shared" si="0"/>
        <v>0</v>
      </c>
    </row>
    <row r="13" spans="1:7" ht="24" x14ac:dyDescent="0.25">
      <c r="A13" s="10" t="s">
        <v>103</v>
      </c>
      <c r="B13" s="14" t="s">
        <v>61</v>
      </c>
      <c r="C13" s="14" t="s">
        <v>60</v>
      </c>
      <c r="D13" s="21" t="s">
        <v>53</v>
      </c>
      <c r="E13" s="21">
        <v>50</v>
      </c>
      <c r="F13" s="184"/>
      <c r="G13" s="97">
        <f t="shared" si="0"/>
        <v>0</v>
      </c>
    </row>
    <row r="14" spans="1:7" ht="36" x14ac:dyDescent="0.25">
      <c r="A14" s="10" t="s">
        <v>104</v>
      </c>
      <c r="B14" s="14" t="s">
        <v>62</v>
      </c>
      <c r="C14" s="14" t="s">
        <v>90</v>
      </c>
      <c r="D14" s="21" t="s">
        <v>50</v>
      </c>
      <c r="E14" s="21">
        <v>5</v>
      </c>
      <c r="F14" s="184"/>
      <c r="G14" s="97">
        <f t="shared" si="0"/>
        <v>0</v>
      </c>
    </row>
    <row r="15" spans="1:7" ht="36" x14ac:dyDescent="0.25">
      <c r="A15" s="10" t="s">
        <v>105</v>
      </c>
      <c r="B15" s="14" t="s">
        <v>63</v>
      </c>
      <c r="C15" s="14" t="s">
        <v>90</v>
      </c>
      <c r="D15" s="21" t="s">
        <v>53</v>
      </c>
      <c r="E15" s="21">
        <v>25</v>
      </c>
      <c r="F15" s="184"/>
      <c r="G15" s="97">
        <f t="shared" si="0"/>
        <v>0</v>
      </c>
    </row>
    <row r="16" spans="1:7" ht="24" x14ac:dyDescent="0.25">
      <c r="A16" s="10" t="s">
        <v>106</v>
      </c>
      <c r="B16" s="14" t="s">
        <v>64</v>
      </c>
      <c r="C16" s="14" t="s">
        <v>65</v>
      </c>
      <c r="D16" s="21" t="s">
        <v>46</v>
      </c>
      <c r="E16" s="21">
        <v>50</v>
      </c>
      <c r="F16" s="184"/>
      <c r="G16" s="97">
        <f t="shared" si="0"/>
        <v>0</v>
      </c>
    </row>
    <row r="17" spans="1:7" ht="36" x14ac:dyDescent="0.25">
      <c r="A17" s="10" t="s">
        <v>107</v>
      </c>
      <c r="B17" s="14" t="s">
        <v>66</v>
      </c>
      <c r="C17" s="14" t="s">
        <v>91</v>
      </c>
      <c r="D17" s="21" t="s">
        <v>46</v>
      </c>
      <c r="E17" s="21">
        <v>30</v>
      </c>
      <c r="F17" s="184"/>
      <c r="G17" s="97">
        <f t="shared" si="0"/>
        <v>0</v>
      </c>
    </row>
    <row r="18" spans="1:7" ht="24" x14ac:dyDescent="0.25">
      <c r="A18" s="10" t="s">
        <v>108</v>
      </c>
      <c r="B18" s="14" t="s">
        <v>67</v>
      </c>
      <c r="C18" s="14" t="s">
        <v>68</v>
      </c>
      <c r="D18" s="21" t="s">
        <v>50</v>
      </c>
      <c r="E18" s="21">
        <v>20</v>
      </c>
      <c r="F18" s="184"/>
      <c r="G18" s="97">
        <f t="shared" si="0"/>
        <v>0</v>
      </c>
    </row>
    <row r="19" spans="1:7" ht="24" x14ac:dyDescent="0.25">
      <c r="A19" s="10" t="s">
        <v>109</v>
      </c>
      <c r="B19" s="14" t="s">
        <v>69</v>
      </c>
      <c r="C19" s="14" t="s">
        <v>68</v>
      </c>
      <c r="D19" s="21" t="s">
        <v>53</v>
      </c>
      <c r="E19" s="21">
        <v>200</v>
      </c>
      <c r="F19" s="184"/>
      <c r="G19" s="97">
        <f t="shared" si="0"/>
        <v>0</v>
      </c>
    </row>
    <row r="20" spans="1:7" ht="36" x14ac:dyDescent="0.25">
      <c r="A20" s="10" t="s">
        <v>110</v>
      </c>
      <c r="B20" s="14" t="s">
        <v>70</v>
      </c>
      <c r="C20" s="14" t="s">
        <v>92</v>
      </c>
      <c r="D20" s="21" t="s">
        <v>50</v>
      </c>
      <c r="E20" s="21">
        <v>15</v>
      </c>
      <c r="F20" s="184"/>
      <c r="G20" s="97">
        <f t="shared" si="0"/>
        <v>0</v>
      </c>
    </row>
    <row r="21" spans="1:7" ht="36" x14ac:dyDescent="0.25">
      <c r="A21" s="10" t="s">
        <v>111</v>
      </c>
      <c r="B21" s="14" t="s">
        <v>71</v>
      </c>
      <c r="C21" s="14" t="s">
        <v>92</v>
      </c>
      <c r="D21" s="21" t="s">
        <v>53</v>
      </c>
      <c r="E21" s="21">
        <v>100</v>
      </c>
      <c r="F21" s="184"/>
      <c r="G21" s="97">
        <f t="shared" si="0"/>
        <v>0</v>
      </c>
    </row>
    <row r="22" spans="1:7" ht="24" x14ac:dyDescent="0.25">
      <c r="A22" s="10" t="s">
        <v>112</v>
      </c>
      <c r="B22" s="14" t="s">
        <v>72</v>
      </c>
      <c r="C22" s="14" t="s">
        <v>73</v>
      </c>
      <c r="D22" s="21" t="s">
        <v>46</v>
      </c>
      <c r="E22" s="21">
        <v>8</v>
      </c>
      <c r="F22" s="184"/>
      <c r="G22" s="97">
        <f t="shared" si="0"/>
        <v>0</v>
      </c>
    </row>
    <row r="23" spans="1:7" x14ac:dyDescent="0.25">
      <c r="A23" s="10" t="s">
        <v>113</v>
      </c>
      <c r="B23" s="14" t="s">
        <v>74</v>
      </c>
      <c r="C23" s="14" t="s">
        <v>75</v>
      </c>
      <c r="D23" s="21" t="s">
        <v>50</v>
      </c>
      <c r="E23" s="21">
        <v>5</v>
      </c>
      <c r="F23" s="184"/>
      <c r="G23" s="97">
        <f t="shared" si="0"/>
        <v>0</v>
      </c>
    </row>
    <row r="24" spans="1:7" x14ac:dyDescent="0.25">
      <c r="A24" s="10" t="s">
        <v>114</v>
      </c>
      <c r="B24" s="14" t="s">
        <v>76</v>
      </c>
      <c r="C24" s="14" t="s">
        <v>75</v>
      </c>
      <c r="D24" s="21" t="s">
        <v>53</v>
      </c>
      <c r="E24" s="21">
        <v>50</v>
      </c>
      <c r="F24" s="184"/>
      <c r="G24" s="97">
        <f t="shared" si="0"/>
        <v>0</v>
      </c>
    </row>
    <row r="25" spans="1:7" ht="36" x14ac:dyDescent="0.25">
      <c r="A25" s="10" t="s">
        <v>115</v>
      </c>
      <c r="B25" s="14" t="s">
        <v>77</v>
      </c>
      <c r="C25" s="14" t="s">
        <v>78</v>
      </c>
      <c r="D25" s="21" t="s">
        <v>46</v>
      </c>
      <c r="E25" s="21">
        <v>20</v>
      </c>
      <c r="F25" s="184"/>
      <c r="G25" s="97">
        <f t="shared" si="0"/>
        <v>0</v>
      </c>
    </row>
    <row r="26" spans="1:7" ht="24" x14ac:dyDescent="0.25">
      <c r="A26" s="10" t="s">
        <v>116</v>
      </c>
      <c r="B26" s="14" t="s">
        <v>79</v>
      </c>
      <c r="C26" s="14" t="s">
        <v>80</v>
      </c>
      <c r="D26" s="21" t="s">
        <v>50</v>
      </c>
      <c r="E26" s="21">
        <v>10</v>
      </c>
      <c r="F26" s="184"/>
      <c r="G26" s="97">
        <f t="shared" si="0"/>
        <v>0</v>
      </c>
    </row>
    <row r="27" spans="1:7" ht="24" x14ac:dyDescent="0.25">
      <c r="A27" s="10" t="s">
        <v>117</v>
      </c>
      <c r="B27" s="14" t="s">
        <v>81</v>
      </c>
      <c r="C27" s="14" t="s">
        <v>80</v>
      </c>
      <c r="D27" s="21" t="s">
        <v>53</v>
      </c>
      <c r="E27" s="21">
        <v>100</v>
      </c>
      <c r="F27" s="184"/>
      <c r="G27" s="97">
        <f t="shared" si="0"/>
        <v>0</v>
      </c>
    </row>
    <row r="28" spans="1:7" ht="24" x14ac:dyDescent="0.25">
      <c r="A28" s="10" t="s">
        <v>118</v>
      </c>
      <c r="B28" s="14" t="s">
        <v>82</v>
      </c>
      <c r="C28" s="14" t="s">
        <v>83</v>
      </c>
      <c r="D28" s="21" t="s">
        <v>46</v>
      </c>
      <c r="E28" s="21">
        <v>5</v>
      </c>
      <c r="F28" s="184"/>
      <c r="G28" s="97">
        <f t="shared" si="0"/>
        <v>0</v>
      </c>
    </row>
    <row r="29" spans="1:7" ht="24" x14ac:dyDescent="0.25">
      <c r="A29" s="10" t="s">
        <v>119</v>
      </c>
      <c r="B29" s="14" t="s">
        <v>84</v>
      </c>
      <c r="C29" s="14" t="s">
        <v>85</v>
      </c>
      <c r="D29" s="53" t="s">
        <v>50</v>
      </c>
      <c r="E29" s="53">
        <v>10</v>
      </c>
      <c r="F29" s="185"/>
      <c r="G29" s="97">
        <f t="shared" si="0"/>
        <v>0</v>
      </c>
    </row>
    <row r="30" spans="1:7" ht="24.75" thickBot="1" x14ac:dyDescent="0.3">
      <c r="A30" s="54" t="s">
        <v>120</v>
      </c>
      <c r="B30" s="55" t="s">
        <v>86</v>
      </c>
      <c r="C30" s="55" t="s">
        <v>85</v>
      </c>
      <c r="D30" s="56" t="s">
        <v>53</v>
      </c>
      <c r="E30" s="56">
        <v>50</v>
      </c>
      <c r="F30" s="186"/>
      <c r="G30" s="98">
        <f t="shared" si="0"/>
        <v>0</v>
      </c>
    </row>
    <row r="31" spans="1:7" ht="20.25" customHeight="1" thickBot="1" x14ac:dyDescent="0.3">
      <c r="A31" s="164" t="s">
        <v>121</v>
      </c>
      <c r="B31" s="165"/>
      <c r="C31" s="165"/>
      <c r="D31" s="165"/>
      <c r="E31" s="165"/>
      <c r="F31" s="166"/>
      <c r="G31" s="107">
        <f>SUM(G4:G30)</f>
        <v>0</v>
      </c>
    </row>
  </sheetData>
  <sheetProtection password="C968" sheet="1" objects="1" scenarios="1"/>
  <mergeCells count="3">
    <mergeCell ref="A1:G1"/>
    <mergeCell ref="A2:G2"/>
    <mergeCell ref="A31:F31"/>
  </mergeCells>
  <pageMargins left="0.511811024" right="0.511811024" top="0.78740157499999996" bottom="0.78740157499999996" header="0.31496062000000002" footer="0.314960620000000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zoomScaleNormal="100" workbookViewId="0">
      <selection activeCell="F4" sqref="F4:F66"/>
    </sheetView>
  </sheetViews>
  <sheetFormatPr defaultRowHeight="12" x14ac:dyDescent="0.2"/>
  <cols>
    <col min="1" max="1" width="6.85546875" style="73" customWidth="1"/>
    <col min="2" max="2" width="22.42578125" style="73" customWidth="1"/>
    <col min="3" max="3" width="61.85546875" style="73" customWidth="1"/>
    <col min="4" max="4" width="8.7109375" style="73" customWidth="1"/>
    <col min="5" max="5" width="11" style="73" customWidth="1"/>
    <col min="6" max="6" width="10.7109375" style="73" customWidth="1"/>
    <col min="7" max="7" width="13.85546875" style="73" customWidth="1"/>
    <col min="8" max="8" width="15.42578125" style="73" customWidth="1"/>
    <col min="9" max="16384" width="9.140625" style="73"/>
  </cols>
  <sheetData>
    <row r="1" spans="1:7" ht="15.75" customHeight="1" thickBot="1" x14ac:dyDescent="0.25">
      <c r="A1" s="152" t="s">
        <v>1361</v>
      </c>
      <c r="B1" s="153"/>
      <c r="C1" s="153"/>
      <c r="D1" s="153"/>
      <c r="E1" s="153"/>
      <c r="F1" s="153"/>
      <c r="G1" s="154"/>
    </row>
    <row r="2" spans="1:7" ht="15.75" customHeight="1" thickBot="1" x14ac:dyDescent="0.25">
      <c r="A2" s="152" t="s">
        <v>249</v>
      </c>
      <c r="B2" s="153"/>
      <c r="C2" s="153"/>
      <c r="D2" s="153"/>
      <c r="E2" s="153"/>
      <c r="F2" s="153"/>
      <c r="G2" s="154"/>
    </row>
    <row r="3" spans="1:7" ht="24.75" thickBot="1" x14ac:dyDescent="0.25">
      <c r="A3" s="61" t="s">
        <v>1</v>
      </c>
      <c r="B3" s="62" t="s">
        <v>2</v>
      </c>
      <c r="C3" s="62" t="s">
        <v>3</v>
      </c>
      <c r="D3" s="62" t="s">
        <v>4</v>
      </c>
      <c r="E3" s="62" t="s">
        <v>43</v>
      </c>
      <c r="F3" s="62" t="s">
        <v>5</v>
      </c>
      <c r="G3" s="63" t="s">
        <v>1363</v>
      </c>
    </row>
    <row r="4" spans="1:7" ht="24" x14ac:dyDescent="0.2">
      <c r="A4" s="50" t="s">
        <v>251</v>
      </c>
      <c r="B4" s="60" t="s">
        <v>122</v>
      </c>
      <c r="C4" s="60" t="s">
        <v>123</v>
      </c>
      <c r="D4" s="47" t="s">
        <v>46</v>
      </c>
      <c r="E4" s="103">
        <v>10</v>
      </c>
      <c r="F4" s="187"/>
      <c r="G4" s="86">
        <f t="shared" ref="G4:G35" si="0">E4*F4</f>
        <v>0</v>
      </c>
    </row>
    <row r="5" spans="1:7" ht="48" x14ac:dyDescent="0.2">
      <c r="A5" s="10" t="s">
        <v>252</v>
      </c>
      <c r="B5" s="12" t="s">
        <v>124</v>
      </c>
      <c r="C5" s="12" t="s">
        <v>125</v>
      </c>
      <c r="D5" s="21" t="s">
        <v>126</v>
      </c>
      <c r="E5" s="101">
        <v>1</v>
      </c>
      <c r="F5" s="181"/>
      <c r="G5" s="113">
        <f t="shared" si="0"/>
        <v>0</v>
      </c>
    </row>
    <row r="6" spans="1:7" ht="48" x14ac:dyDescent="0.2">
      <c r="A6" s="10" t="s">
        <v>253</v>
      </c>
      <c r="B6" s="12" t="s">
        <v>127</v>
      </c>
      <c r="C6" s="12" t="s">
        <v>128</v>
      </c>
      <c r="D6" s="21" t="s">
        <v>126</v>
      </c>
      <c r="E6" s="101">
        <v>1</v>
      </c>
      <c r="F6" s="181"/>
      <c r="G6" s="113">
        <f t="shared" si="0"/>
        <v>0</v>
      </c>
    </row>
    <row r="7" spans="1:7" ht="48" x14ac:dyDescent="0.2">
      <c r="A7" s="10" t="s">
        <v>254</v>
      </c>
      <c r="B7" s="12" t="s">
        <v>129</v>
      </c>
      <c r="C7" s="12" t="s">
        <v>130</v>
      </c>
      <c r="D7" s="21" t="s">
        <v>126</v>
      </c>
      <c r="E7" s="101">
        <v>1</v>
      </c>
      <c r="F7" s="181"/>
      <c r="G7" s="113">
        <f t="shared" si="0"/>
        <v>0</v>
      </c>
    </row>
    <row r="8" spans="1:7" ht="36" x14ac:dyDescent="0.2">
      <c r="A8" s="10" t="s">
        <v>255</v>
      </c>
      <c r="B8" s="2" t="s">
        <v>131</v>
      </c>
      <c r="C8" s="2" t="s">
        <v>132</v>
      </c>
      <c r="D8" s="7" t="s">
        <v>46</v>
      </c>
      <c r="E8" s="101">
        <v>15</v>
      </c>
      <c r="F8" s="181"/>
      <c r="G8" s="113">
        <f t="shared" si="0"/>
        <v>0</v>
      </c>
    </row>
    <row r="9" spans="1:7" ht="48" x14ac:dyDescent="0.2">
      <c r="A9" s="10" t="s">
        <v>256</v>
      </c>
      <c r="B9" s="2" t="s">
        <v>133</v>
      </c>
      <c r="C9" s="2" t="s">
        <v>134</v>
      </c>
      <c r="D9" s="7" t="s">
        <v>46</v>
      </c>
      <c r="E9" s="101">
        <f>2*3*4</f>
        <v>24</v>
      </c>
      <c r="F9" s="181"/>
      <c r="G9" s="113">
        <f t="shared" si="0"/>
        <v>0</v>
      </c>
    </row>
    <row r="10" spans="1:7" ht="60" x14ac:dyDescent="0.2">
      <c r="A10" s="10" t="s">
        <v>257</v>
      </c>
      <c r="B10" s="2" t="s">
        <v>135</v>
      </c>
      <c r="C10" s="2" t="s">
        <v>136</v>
      </c>
      <c r="D10" s="57" t="s">
        <v>137</v>
      </c>
      <c r="E10" s="101">
        <v>15</v>
      </c>
      <c r="F10" s="181"/>
      <c r="G10" s="113">
        <f t="shared" si="0"/>
        <v>0</v>
      </c>
    </row>
    <row r="11" spans="1:7" ht="36" x14ac:dyDescent="0.2">
      <c r="A11" s="10" t="s">
        <v>258</v>
      </c>
      <c r="B11" s="12" t="s">
        <v>138</v>
      </c>
      <c r="C11" s="13" t="s">
        <v>139</v>
      </c>
      <c r="D11" s="21" t="s">
        <v>126</v>
      </c>
      <c r="E11" s="101">
        <v>1</v>
      </c>
      <c r="F11" s="181"/>
      <c r="G11" s="113">
        <f t="shared" si="0"/>
        <v>0</v>
      </c>
    </row>
    <row r="12" spans="1:7" ht="36" x14ac:dyDescent="0.2">
      <c r="A12" s="10" t="s">
        <v>259</v>
      </c>
      <c r="B12" s="12" t="s">
        <v>138</v>
      </c>
      <c r="C12" s="13" t="s">
        <v>140</v>
      </c>
      <c r="D12" s="21" t="s">
        <v>126</v>
      </c>
      <c r="E12" s="101">
        <v>1</v>
      </c>
      <c r="F12" s="181"/>
      <c r="G12" s="113">
        <f t="shared" si="0"/>
        <v>0</v>
      </c>
    </row>
    <row r="13" spans="1:7" ht="36" x14ac:dyDescent="0.2">
      <c r="A13" s="10" t="s">
        <v>260</v>
      </c>
      <c r="B13" s="12" t="s">
        <v>138</v>
      </c>
      <c r="C13" s="13" t="s">
        <v>141</v>
      </c>
      <c r="D13" s="21" t="s">
        <v>126</v>
      </c>
      <c r="E13" s="101">
        <v>1</v>
      </c>
      <c r="F13" s="181"/>
      <c r="G13" s="113">
        <f t="shared" si="0"/>
        <v>0</v>
      </c>
    </row>
    <row r="14" spans="1:7" ht="24" x14ac:dyDescent="0.2">
      <c r="A14" s="10" t="s">
        <v>261</v>
      </c>
      <c r="B14" s="2" t="s">
        <v>142</v>
      </c>
      <c r="C14" s="14" t="s">
        <v>143</v>
      </c>
      <c r="D14" s="7" t="s">
        <v>46</v>
      </c>
      <c r="E14" s="101">
        <v>5</v>
      </c>
      <c r="F14" s="181"/>
      <c r="G14" s="113">
        <f t="shared" si="0"/>
        <v>0</v>
      </c>
    </row>
    <row r="15" spans="1:7" ht="24" x14ac:dyDescent="0.2">
      <c r="A15" s="10" t="s">
        <v>262</v>
      </c>
      <c r="B15" s="2" t="s">
        <v>144</v>
      </c>
      <c r="C15" s="14" t="s">
        <v>145</v>
      </c>
      <c r="D15" s="7" t="s">
        <v>46</v>
      </c>
      <c r="E15" s="101">
        <v>5</v>
      </c>
      <c r="F15" s="181"/>
      <c r="G15" s="113">
        <f t="shared" si="0"/>
        <v>0</v>
      </c>
    </row>
    <row r="16" spans="1:7" ht="36" x14ac:dyDescent="0.2">
      <c r="A16" s="10" t="s">
        <v>263</v>
      </c>
      <c r="B16" s="14" t="s">
        <v>146</v>
      </c>
      <c r="C16" s="14" t="s">
        <v>147</v>
      </c>
      <c r="D16" s="21" t="s">
        <v>126</v>
      </c>
      <c r="E16" s="101">
        <v>5</v>
      </c>
      <c r="F16" s="181"/>
      <c r="G16" s="113">
        <f t="shared" si="0"/>
        <v>0</v>
      </c>
    </row>
    <row r="17" spans="1:7" ht="24" x14ac:dyDescent="0.2">
      <c r="A17" s="10" t="s">
        <v>264</v>
      </c>
      <c r="B17" s="2" t="s">
        <v>148</v>
      </c>
      <c r="C17" s="15" t="s">
        <v>149</v>
      </c>
      <c r="D17" s="7" t="s">
        <v>46</v>
      </c>
      <c r="E17" s="101">
        <v>10</v>
      </c>
      <c r="F17" s="181"/>
      <c r="G17" s="113">
        <f t="shared" si="0"/>
        <v>0</v>
      </c>
    </row>
    <row r="18" spans="1:7" ht="24" x14ac:dyDescent="0.2">
      <c r="A18" s="10" t="s">
        <v>265</v>
      </c>
      <c r="B18" s="2" t="s">
        <v>150</v>
      </c>
      <c r="C18" s="14" t="s">
        <v>151</v>
      </c>
      <c r="D18" s="7" t="s">
        <v>46</v>
      </c>
      <c r="E18" s="101">
        <v>15</v>
      </c>
      <c r="F18" s="181"/>
      <c r="G18" s="113">
        <f t="shared" si="0"/>
        <v>0</v>
      </c>
    </row>
    <row r="19" spans="1:7" ht="24" x14ac:dyDescent="0.2">
      <c r="A19" s="10" t="s">
        <v>266</v>
      </c>
      <c r="B19" s="2" t="s">
        <v>152</v>
      </c>
      <c r="C19" s="14" t="s">
        <v>153</v>
      </c>
      <c r="D19" s="7" t="s">
        <v>46</v>
      </c>
      <c r="E19" s="101">
        <v>5</v>
      </c>
      <c r="F19" s="181"/>
      <c r="G19" s="113">
        <f t="shared" si="0"/>
        <v>0</v>
      </c>
    </row>
    <row r="20" spans="1:7" ht="24" x14ac:dyDescent="0.2">
      <c r="A20" s="10" t="s">
        <v>267</v>
      </c>
      <c r="B20" s="2" t="s">
        <v>154</v>
      </c>
      <c r="C20" s="14" t="s">
        <v>155</v>
      </c>
      <c r="D20" s="7" t="s">
        <v>46</v>
      </c>
      <c r="E20" s="101">
        <v>5</v>
      </c>
      <c r="F20" s="181"/>
      <c r="G20" s="113">
        <f t="shared" si="0"/>
        <v>0</v>
      </c>
    </row>
    <row r="21" spans="1:7" ht="24" x14ac:dyDescent="0.2">
      <c r="A21" s="10" t="s">
        <v>268</v>
      </c>
      <c r="B21" s="3" t="s">
        <v>156</v>
      </c>
      <c r="C21" s="14" t="s">
        <v>157</v>
      </c>
      <c r="D21" s="7" t="s">
        <v>46</v>
      </c>
      <c r="E21" s="101">
        <v>5</v>
      </c>
      <c r="F21" s="181"/>
      <c r="G21" s="113">
        <f t="shared" si="0"/>
        <v>0</v>
      </c>
    </row>
    <row r="22" spans="1:7" ht="24" x14ac:dyDescent="0.2">
      <c r="A22" s="10" t="s">
        <v>269</v>
      </c>
      <c r="B22" s="2" t="s">
        <v>158</v>
      </c>
      <c r="C22" s="14" t="s">
        <v>159</v>
      </c>
      <c r="D22" s="7" t="s">
        <v>46</v>
      </c>
      <c r="E22" s="101">
        <v>5</v>
      </c>
      <c r="F22" s="181"/>
      <c r="G22" s="113">
        <f t="shared" si="0"/>
        <v>0</v>
      </c>
    </row>
    <row r="23" spans="1:7" ht="24" x14ac:dyDescent="0.2">
      <c r="A23" s="10" t="s">
        <v>270</v>
      </c>
      <c r="B23" s="2" t="s">
        <v>160</v>
      </c>
      <c r="C23" s="14" t="s">
        <v>161</v>
      </c>
      <c r="D23" s="7" t="s">
        <v>46</v>
      </c>
      <c r="E23" s="101">
        <v>5</v>
      </c>
      <c r="F23" s="181"/>
      <c r="G23" s="113">
        <f t="shared" si="0"/>
        <v>0</v>
      </c>
    </row>
    <row r="24" spans="1:7" ht="24" x14ac:dyDescent="0.2">
      <c r="A24" s="10" t="s">
        <v>271</v>
      </c>
      <c r="B24" s="2" t="s">
        <v>162</v>
      </c>
      <c r="C24" s="14" t="s">
        <v>163</v>
      </c>
      <c r="D24" s="7" t="s">
        <v>46</v>
      </c>
      <c r="E24" s="101">
        <v>5</v>
      </c>
      <c r="F24" s="181"/>
      <c r="G24" s="113">
        <f t="shared" si="0"/>
        <v>0</v>
      </c>
    </row>
    <row r="25" spans="1:7" ht="60" x14ac:dyDescent="0.2">
      <c r="A25" s="10" t="s">
        <v>272</v>
      </c>
      <c r="B25" s="2" t="s">
        <v>164</v>
      </c>
      <c r="C25" s="3" t="s">
        <v>165</v>
      </c>
      <c r="D25" s="7" t="s">
        <v>46</v>
      </c>
      <c r="E25" s="101">
        <v>15</v>
      </c>
      <c r="F25" s="181"/>
      <c r="G25" s="113">
        <f t="shared" si="0"/>
        <v>0</v>
      </c>
    </row>
    <row r="26" spans="1:7" ht="312" x14ac:dyDescent="0.2">
      <c r="A26" s="10" t="s">
        <v>273</v>
      </c>
      <c r="B26" s="2" t="s">
        <v>166</v>
      </c>
      <c r="C26" s="3" t="s">
        <v>167</v>
      </c>
      <c r="D26" s="7" t="s">
        <v>46</v>
      </c>
      <c r="E26" s="101">
        <v>50</v>
      </c>
      <c r="F26" s="181"/>
      <c r="G26" s="113">
        <f t="shared" si="0"/>
        <v>0</v>
      </c>
    </row>
    <row r="27" spans="1:7" ht="24" x14ac:dyDescent="0.2">
      <c r="A27" s="10" t="s">
        <v>274</v>
      </c>
      <c r="B27" s="16" t="s">
        <v>168</v>
      </c>
      <c r="C27" s="15" t="s">
        <v>169</v>
      </c>
      <c r="D27" s="7" t="s">
        <v>46</v>
      </c>
      <c r="E27" s="101">
        <v>5</v>
      </c>
      <c r="F27" s="181"/>
      <c r="G27" s="113">
        <f t="shared" si="0"/>
        <v>0</v>
      </c>
    </row>
    <row r="28" spans="1:7" ht="72" x14ac:dyDescent="0.2">
      <c r="A28" s="10" t="s">
        <v>275</v>
      </c>
      <c r="B28" s="2" t="s">
        <v>170</v>
      </c>
      <c r="C28" s="2" t="s">
        <v>171</v>
      </c>
      <c r="D28" s="7" t="s">
        <v>46</v>
      </c>
      <c r="E28" s="101">
        <v>10</v>
      </c>
      <c r="F28" s="181"/>
      <c r="G28" s="113">
        <f t="shared" si="0"/>
        <v>0</v>
      </c>
    </row>
    <row r="29" spans="1:7" ht="24" x14ac:dyDescent="0.2">
      <c r="A29" s="10" t="s">
        <v>276</v>
      </c>
      <c r="B29" s="2" t="s">
        <v>172</v>
      </c>
      <c r="C29" s="15" t="s">
        <v>173</v>
      </c>
      <c r="D29" s="7" t="s">
        <v>46</v>
      </c>
      <c r="E29" s="101">
        <f>2*3</f>
        <v>6</v>
      </c>
      <c r="F29" s="181"/>
      <c r="G29" s="113">
        <f t="shared" si="0"/>
        <v>0</v>
      </c>
    </row>
    <row r="30" spans="1:7" ht="24" x14ac:dyDescent="0.2">
      <c r="A30" s="10" t="s">
        <v>277</v>
      </c>
      <c r="B30" s="2" t="s">
        <v>174</v>
      </c>
      <c r="C30" s="15" t="s">
        <v>175</v>
      </c>
      <c r="D30" s="7" t="s">
        <v>46</v>
      </c>
      <c r="E30" s="101">
        <v>10</v>
      </c>
      <c r="F30" s="181"/>
      <c r="G30" s="113">
        <f t="shared" si="0"/>
        <v>0</v>
      </c>
    </row>
    <row r="31" spans="1:7" ht="24" x14ac:dyDescent="0.2">
      <c r="A31" s="10" t="s">
        <v>278</v>
      </c>
      <c r="B31" s="2" t="s">
        <v>176</v>
      </c>
      <c r="C31" s="14" t="s">
        <v>177</v>
      </c>
      <c r="D31" s="7" t="s">
        <v>46</v>
      </c>
      <c r="E31" s="101">
        <v>5</v>
      </c>
      <c r="F31" s="181"/>
      <c r="G31" s="113">
        <f t="shared" si="0"/>
        <v>0</v>
      </c>
    </row>
    <row r="32" spans="1:7" ht="60" x14ac:dyDescent="0.2">
      <c r="A32" s="10" t="s">
        <v>279</v>
      </c>
      <c r="B32" s="14" t="s">
        <v>178</v>
      </c>
      <c r="C32" s="14" t="s">
        <v>179</v>
      </c>
      <c r="D32" s="7" t="s">
        <v>46</v>
      </c>
      <c r="E32" s="101">
        <v>5</v>
      </c>
      <c r="F32" s="181"/>
      <c r="G32" s="113">
        <f t="shared" si="0"/>
        <v>0</v>
      </c>
    </row>
    <row r="33" spans="1:7" ht="24" x14ac:dyDescent="0.2">
      <c r="A33" s="10" t="s">
        <v>280</v>
      </c>
      <c r="B33" s="2" t="s">
        <v>180</v>
      </c>
      <c r="C33" s="3" t="s">
        <v>181</v>
      </c>
      <c r="D33" s="7" t="s">
        <v>46</v>
      </c>
      <c r="E33" s="101">
        <v>5</v>
      </c>
      <c r="F33" s="181"/>
      <c r="G33" s="113">
        <f t="shared" si="0"/>
        <v>0</v>
      </c>
    </row>
    <row r="34" spans="1:7" ht="36" x14ac:dyDescent="0.2">
      <c r="A34" s="10" t="s">
        <v>281</v>
      </c>
      <c r="B34" s="12" t="s">
        <v>182</v>
      </c>
      <c r="C34" s="12" t="s">
        <v>183</v>
      </c>
      <c r="D34" s="58" t="s">
        <v>126</v>
      </c>
      <c r="E34" s="101">
        <v>5</v>
      </c>
      <c r="F34" s="181"/>
      <c r="G34" s="113">
        <f t="shared" si="0"/>
        <v>0</v>
      </c>
    </row>
    <row r="35" spans="1:7" ht="60" x14ac:dyDescent="0.2">
      <c r="A35" s="10" t="s">
        <v>282</v>
      </c>
      <c r="B35" s="14" t="s">
        <v>184</v>
      </c>
      <c r="C35" s="12" t="s">
        <v>185</v>
      </c>
      <c r="D35" s="7" t="s">
        <v>46</v>
      </c>
      <c r="E35" s="101">
        <f>1*3*4</f>
        <v>12</v>
      </c>
      <c r="F35" s="181"/>
      <c r="G35" s="113">
        <f t="shared" si="0"/>
        <v>0</v>
      </c>
    </row>
    <row r="36" spans="1:7" ht="24" x14ac:dyDescent="0.2">
      <c r="A36" s="10" t="s">
        <v>283</v>
      </c>
      <c r="B36" s="2" t="s">
        <v>186</v>
      </c>
      <c r="C36" s="3" t="s">
        <v>187</v>
      </c>
      <c r="D36" s="7" t="s">
        <v>46</v>
      </c>
      <c r="E36" s="101">
        <v>12</v>
      </c>
      <c r="F36" s="181"/>
      <c r="G36" s="113">
        <f t="shared" ref="G36:G66" si="1">E36*F36</f>
        <v>0</v>
      </c>
    </row>
    <row r="37" spans="1:7" ht="60" x14ac:dyDescent="0.2">
      <c r="A37" s="10" t="s">
        <v>284</v>
      </c>
      <c r="B37" s="12" t="s">
        <v>188</v>
      </c>
      <c r="C37" s="12" t="s">
        <v>189</v>
      </c>
      <c r="D37" s="59" t="s">
        <v>50</v>
      </c>
      <c r="E37" s="101">
        <f>2*8*3</f>
        <v>48</v>
      </c>
      <c r="F37" s="181"/>
      <c r="G37" s="113">
        <f t="shared" si="1"/>
        <v>0</v>
      </c>
    </row>
    <row r="38" spans="1:7" ht="24" x14ac:dyDescent="0.2">
      <c r="A38" s="10" t="s">
        <v>285</v>
      </c>
      <c r="B38" s="2" t="s">
        <v>190</v>
      </c>
      <c r="C38" s="3" t="s">
        <v>191</v>
      </c>
      <c r="D38" s="7" t="s">
        <v>46</v>
      </c>
      <c r="E38" s="101">
        <v>5</v>
      </c>
      <c r="F38" s="181"/>
      <c r="G38" s="113">
        <f t="shared" si="1"/>
        <v>0</v>
      </c>
    </row>
    <row r="39" spans="1:7" ht="24" x14ac:dyDescent="0.2">
      <c r="A39" s="10" t="s">
        <v>286</v>
      </c>
      <c r="B39" s="2" t="s">
        <v>192</v>
      </c>
      <c r="C39" s="3" t="s">
        <v>193</v>
      </c>
      <c r="D39" s="7" t="s">
        <v>46</v>
      </c>
      <c r="E39" s="101">
        <v>12</v>
      </c>
      <c r="F39" s="181"/>
      <c r="G39" s="113">
        <f t="shared" si="1"/>
        <v>0</v>
      </c>
    </row>
    <row r="40" spans="1:7" ht="24" x14ac:dyDescent="0.2">
      <c r="A40" s="10" t="s">
        <v>287</v>
      </c>
      <c r="B40" s="2" t="s">
        <v>194</v>
      </c>
      <c r="C40" s="14" t="s">
        <v>195</v>
      </c>
      <c r="D40" s="7" t="s">
        <v>46</v>
      </c>
      <c r="E40" s="101">
        <v>5</v>
      </c>
      <c r="F40" s="181"/>
      <c r="G40" s="113">
        <f t="shared" si="1"/>
        <v>0</v>
      </c>
    </row>
    <row r="41" spans="1:7" ht="24" x14ac:dyDescent="0.2">
      <c r="A41" s="10" t="s">
        <v>288</v>
      </c>
      <c r="B41" s="2" t="s">
        <v>196</v>
      </c>
      <c r="C41" s="14" t="s">
        <v>197</v>
      </c>
      <c r="D41" s="7" t="s">
        <v>46</v>
      </c>
      <c r="E41" s="101">
        <v>5</v>
      </c>
      <c r="F41" s="181"/>
      <c r="G41" s="113">
        <f t="shared" si="1"/>
        <v>0</v>
      </c>
    </row>
    <row r="42" spans="1:7" ht="36" x14ac:dyDescent="0.2">
      <c r="A42" s="10" t="s">
        <v>289</v>
      </c>
      <c r="B42" s="2" t="s">
        <v>198</v>
      </c>
      <c r="C42" s="15" t="s">
        <v>199</v>
      </c>
      <c r="D42" s="7" t="s">
        <v>46</v>
      </c>
      <c r="E42" s="101">
        <v>50</v>
      </c>
      <c r="F42" s="181"/>
      <c r="G42" s="113">
        <f t="shared" si="1"/>
        <v>0</v>
      </c>
    </row>
    <row r="43" spans="1:7" ht="24" x14ac:dyDescent="0.2">
      <c r="A43" s="10" t="s">
        <v>290</v>
      </c>
      <c r="B43" s="14" t="s">
        <v>200</v>
      </c>
      <c r="C43" s="17" t="s">
        <v>201</v>
      </c>
      <c r="D43" s="7" t="s">
        <v>46</v>
      </c>
      <c r="E43" s="100">
        <v>5</v>
      </c>
      <c r="F43" s="181"/>
      <c r="G43" s="113">
        <f t="shared" si="1"/>
        <v>0</v>
      </c>
    </row>
    <row r="44" spans="1:7" ht="24" x14ac:dyDescent="0.2">
      <c r="A44" s="10" t="s">
        <v>291</v>
      </c>
      <c r="B44" s="14" t="s">
        <v>202</v>
      </c>
      <c r="C44" s="17" t="s">
        <v>203</v>
      </c>
      <c r="D44" s="7" t="s">
        <v>46</v>
      </c>
      <c r="E44" s="100">
        <v>5</v>
      </c>
      <c r="F44" s="181"/>
      <c r="G44" s="113">
        <f t="shared" si="1"/>
        <v>0</v>
      </c>
    </row>
    <row r="45" spans="1:7" ht="24" x14ac:dyDescent="0.2">
      <c r="A45" s="10" t="s">
        <v>292</v>
      </c>
      <c r="B45" s="2" t="s">
        <v>204</v>
      </c>
      <c r="C45" s="15" t="s">
        <v>205</v>
      </c>
      <c r="D45" s="7" t="s">
        <v>46</v>
      </c>
      <c r="E45" s="101">
        <v>50</v>
      </c>
      <c r="F45" s="181"/>
      <c r="G45" s="113">
        <f t="shared" si="1"/>
        <v>0</v>
      </c>
    </row>
    <row r="46" spans="1:7" ht="24" x14ac:dyDescent="0.2">
      <c r="A46" s="10" t="s">
        <v>293</v>
      </c>
      <c r="B46" s="2" t="s">
        <v>206</v>
      </c>
      <c r="C46" s="14" t="s">
        <v>207</v>
      </c>
      <c r="D46" s="7" t="s">
        <v>46</v>
      </c>
      <c r="E46" s="101">
        <v>5</v>
      </c>
      <c r="F46" s="181"/>
      <c r="G46" s="113">
        <f t="shared" si="1"/>
        <v>0</v>
      </c>
    </row>
    <row r="47" spans="1:7" ht="48" x14ac:dyDescent="0.2">
      <c r="A47" s="10" t="s">
        <v>294</v>
      </c>
      <c r="B47" s="12" t="s">
        <v>208</v>
      </c>
      <c r="C47" s="12" t="s">
        <v>209</v>
      </c>
      <c r="D47" s="7" t="s">
        <v>126</v>
      </c>
      <c r="E47" s="101">
        <v>1</v>
      </c>
      <c r="F47" s="181"/>
      <c r="G47" s="113">
        <f t="shared" si="1"/>
        <v>0</v>
      </c>
    </row>
    <row r="48" spans="1:7" ht="120" x14ac:dyDescent="0.2">
      <c r="A48" s="10" t="s">
        <v>295</v>
      </c>
      <c r="B48" s="18" t="s">
        <v>210</v>
      </c>
      <c r="C48" s="12" t="s">
        <v>211</v>
      </c>
      <c r="D48" s="58" t="s">
        <v>126</v>
      </c>
      <c r="E48" s="101">
        <v>1</v>
      </c>
      <c r="F48" s="181"/>
      <c r="G48" s="113">
        <f t="shared" si="1"/>
        <v>0</v>
      </c>
    </row>
    <row r="49" spans="1:7" ht="120" x14ac:dyDescent="0.2">
      <c r="A49" s="10" t="s">
        <v>296</v>
      </c>
      <c r="B49" s="18" t="s">
        <v>212</v>
      </c>
      <c r="C49" s="12" t="s">
        <v>213</v>
      </c>
      <c r="D49" s="58" t="s">
        <v>126</v>
      </c>
      <c r="E49" s="101">
        <v>1</v>
      </c>
      <c r="F49" s="181"/>
      <c r="G49" s="113">
        <f t="shared" si="1"/>
        <v>0</v>
      </c>
    </row>
    <row r="50" spans="1:7" ht="120" x14ac:dyDescent="0.2">
      <c r="A50" s="10" t="s">
        <v>297</v>
      </c>
      <c r="B50" s="18" t="s">
        <v>214</v>
      </c>
      <c r="C50" s="12" t="s">
        <v>215</v>
      </c>
      <c r="D50" s="58" t="s">
        <v>126</v>
      </c>
      <c r="E50" s="101">
        <v>1</v>
      </c>
      <c r="F50" s="181"/>
      <c r="G50" s="113">
        <f t="shared" si="1"/>
        <v>0</v>
      </c>
    </row>
    <row r="51" spans="1:7" ht="24" x14ac:dyDescent="0.2">
      <c r="A51" s="10" t="s">
        <v>298</v>
      </c>
      <c r="B51" s="2" t="s">
        <v>216</v>
      </c>
      <c r="C51" s="14" t="s">
        <v>217</v>
      </c>
      <c r="D51" s="7" t="s">
        <v>46</v>
      </c>
      <c r="E51" s="101">
        <v>20</v>
      </c>
      <c r="F51" s="181"/>
      <c r="G51" s="113">
        <f t="shared" si="1"/>
        <v>0</v>
      </c>
    </row>
    <row r="52" spans="1:7" ht="24" x14ac:dyDescent="0.2">
      <c r="A52" s="10" t="s">
        <v>299</v>
      </c>
      <c r="B52" s="2" t="s">
        <v>218</v>
      </c>
      <c r="C52" s="14" t="s">
        <v>219</v>
      </c>
      <c r="D52" s="7" t="s">
        <v>46</v>
      </c>
      <c r="E52" s="101">
        <v>100</v>
      </c>
      <c r="F52" s="181"/>
      <c r="G52" s="113">
        <f t="shared" si="1"/>
        <v>0</v>
      </c>
    </row>
    <row r="53" spans="1:7" ht="24" x14ac:dyDescent="0.2">
      <c r="A53" s="10" t="s">
        <v>300</v>
      </c>
      <c r="B53" s="14" t="s">
        <v>220</v>
      </c>
      <c r="C53" s="15" t="s">
        <v>221</v>
      </c>
      <c r="D53" s="7" t="s">
        <v>46</v>
      </c>
      <c r="E53" s="101">
        <v>10</v>
      </c>
      <c r="F53" s="181"/>
      <c r="G53" s="113">
        <f t="shared" si="1"/>
        <v>0</v>
      </c>
    </row>
    <row r="54" spans="1:7" ht="24" x14ac:dyDescent="0.2">
      <c r="A54" s="10" t="s">
        <v>301</v>
      </c>
      <c r="B54" s="2" t="s">
        <v>222</v>
      </c>
      <c r="C54" s="14" t="s">
        <v>223</v>
      </c>
      <c r="D54" s="7" t="s">
        <v>224</v>
      </c>
      <c r="E54" s="101">
        <v>20</v>
      </c>
      <c r="F54" s="181"/>
      <c r="G54" s="113">
        <f t="shared" si="1"/>
        <v>0</v>
      </c>
    </row>
    <row r="55" spans="1:7" ht="24" x14ac:dyDescent="0.2">
      <c r="A55" s="10" t="s">
        <v>302</v>
      </c>
      <c r="B55" s="2" t="s">
        <v>225</v>
      </c>
      <c r="C55" s="14" t="s">
        <v>226</v>
      </c>
      <c r="D55" s="7" t="s">
        <v>224</v>
      </c>
      <c r="E55" s="101">
        <v>50</v>
      </c>
      <c r="F55" s="181"/>
      <c r="G55" s="113">
        <f t="shared" si="1"/>
        <v>0</v>
      </c>
    </row>
    <row r="56" spans="1:7" ht="24" x14ac:dyDescent="0.2">
      <c r="A56" s="10" t="s">
        <v>303</v>
      </c>
      <c r="B56" s="2" t="s">
        <v>227</v>
      </c>
      <c r="C56" s="3" t="s">
        <v>228</v>
      </c>
      <c r="D56" s="7" t="s">
        <v>137</v>
      </c>
      <c r="E56" s="101">
        <v>5</v>
      </c>
      <c r="F56" s="181"/>
      <c r="G56" s="113">
        <f t="shared" si="1"/>
        <v>0</v>
      </c>
    </row>
    <row r="57" spans="1:7" ht="24" x14ac:dyDescent="0.2">
      <c r="A57" s="10" t="s">
        <v>304</v>
      </c>
      <c r="B57" s="2" t="s">
        <v>229</v>
      </c>
      <c r="C57" s="3" t="s">
        <v>230</v>
      </c>
      <c r="D57" s="7" t="s">
        <v>137</v>
      </c>
      <c r="E57" s="101">
        <v>5</v>
      </c>
      <c r="F57" s="181"/>
      <c r="G57" s="113">
        <f t="shared" si="1"/>
        <v>0</v>
      </c>
    </row>
    <row r="58" spans="1:7" ht="24" x14ac:dyDescent="0.2">
      <c r="A58" s="10" t="s">
        <v>305</v>
      </c>
      <c r="B58" s="2" t="s">
        <v>231</v>
      </c>
      <c r="C58" s="3" t="s">
        <v>232</v>
      </c>
      <c r="D58" s="7" t="s">
        <v>137</v>
      </c>
      <c r="E58" s="101">
        <v>10</v>
      </c>
      <c r="F58" s="181"/>
      <c r="G58" s="113">
        <f t="shared" si="1"/>
        <v>0</v>
      </c>
    </row>
    <row r="59" spans="1:7" ht="24" x14ac:dyDescent="0.2">
      <c r="A59" s="10" t="s">
        <v>306</v>
      </c>
      <c r="B59" s="2" t="s">
        <v>233</v>
      </c>
      <c r="C59" s="3" t="s">
        <v>234</v>
      </c>
      <c r="D59" s="7" t="s">
        <v>137</v>
      </c>
      <c r="E59" s="101">
        <v>10</v>
      </c>
      <c r="F59" s="181"/>
      <c r="G59" s="113">
        <f t="shared" si="1"/>
        <v>0</v>
      </c>
    </row>
    <row r="60" spans="1:7" ht="36" x14ac:dyDescent="0.2">
      <c r="A60" s="10" t="s">
        <v>307</v>
      </c>
      <c r="B60" s="2" t="s">
        <v>235</v>
      </c>
      <c r="C60" s="14" t="s">
        <v>236</v>
      </c>
      <c r="D60" s="7" t="s">
        <v>46</v>
      </c>
      <c r="E60" s="101">
        <v>15</v>
      </c>
      <c r="F60" s="181"/>
      <c r="G60" s="113">
        <f t="shared" si="1"/>
        <v>0</v>
      </c>
    </row>
    <row r="61" spans="1:7" ht="24" x14ac:dyDescent="0.2">
      <c r="A61" s="10" t="s">
        <v>308</v>
      </c>
      <c r="B61" s="2" t="s">
        <v>237</v>
      </c>
      <c r="C61" s="14" t="s">
        <v>238</v>
      </c>
      <c r="D61" s="7" t="s">
        <v>46</v>
      </c>
      <c r="E61" s="101">
        <v>5</v>
      </c>
      <c r="F61" s="181"/>
      <c r="G61" s="113">
        <f t="shared" si="1"/>
        <v>0</v>
      </c>
    </row>
    <row r="62" spans="1:7" ht="60" x14ac:dyDescent="0.2">
      <c r="A62" s="10" t="s">
        <v>309</v>
      </c>
      <c r="B62" s="12" t="s">
        <v>239</v>
      </c>
      <c r="C62" s="12" t="s">
        <v>240</v>
      </c>
      <c r="D62" s="59" t="s">
        <v>50</v>
      </c>
      <c r="E62" s="101">
        <v>32</v>
      </c>
      <c r="F62" s="181"/>
      <c r="G62" s="113">
        <f t="shared" si="1"/>
        <v>0</v>
      </c>
    </row>
    <row r="63" spans="1:7" ht="60" x14ac:dyDescent="0.2">
      <c r="A63" s="10" t="s">
        <v>310</v>
      </c>
      <c r="B63" s="12" t="s">
        <v>241</v>
      </c>
      <c r="C63" s="12" t="s">
        <v>242</v>
      </c>
      <c r="D63" s="59" t="s">
        <v>50</v>
      </c>
      <c r="E63" s="101">
        <v>16</v>
      </c>
      <c r="F63" s="181"/>
      <c r="G63" s="113">
        <f t="shared" si="1"/>
        <v>0</v>
      </c>
    </row>
    <row r="64" spans="1:7" ht="36" x14ac:dyDescent="0.2">
      <c r="A64" s="10" t="s">
        <v>311</v>
      </c>
      <c r="B64" s="14" t="s">
        <v>243</v>
      </c>
      <c r="C64" s="15" t="s">
        <v>244</v>
      </c>
      <c r="D64" s="21" t="s">
        <v>224</v>
      </c>
      <c r="E64" s="102">
        <v>50</v>
      </c>
      <c r="F64" s="184"/>
      <c r="G64" s="113">
        <f t="shared" si="1"/>
        <v>0</v>
      </c>
    </row>
    <row r="65" spans="1:7" ht="36" x14ac:dyDescent="0.2">
      <c r="A65" s="10" t="s">
        <v>312</v>
      </c>
      <c r="B65" s="12" t="s">
        <v>245</v>
      </c>
      <c r="C65" s="12" t="s">
        <v>246</v>
      </c>
      <c r="D65" s="59" t="s">
        <v>50</v>
      </c>
      <c r="E65" s="101">
        <v>48</v>
      </c>
      <c r="F65" s="181"/>
      <c r="G65" s="113">
        <f t="shared" si="1"/>
        <v>0</v>
      </c>
    </row>
    <row r="66" spans="1:7" ht="36.75" thickBot="1" x14ac:dyDescent="0.25">
      <c r="A66" s="54" t="s">
        <v>313</v>
      </c>
      <c r="B66" s="104" t="s">
        <v>247</v>
      </c>
      <c r="C66" s="104" t="s">
        <v>248</v>
      </c>
      <c r="D66" s="105" t="s">
        <v>50</v>
      </c>
      <c r="E66" s="106">
        <v>24</v>
      </c>
      <c r="F66" s="182"/>
      <c r="G66" s="114">
        <f t="shared" si="1"/>
        <v>0</v>
      </c>
    </row>
    <row r="67" spans="1:7" ht="23.25" customHeight="1" thickBot="1" x14ac:dyDescent="0.25">
      <c r="A67" s="164" t="s">
        <v>250</v>
      </c>
      <c r="B67" s="165"/>
      <c r="C67" s="165"/>
      <c r="D67" s="165"/>
      <c r="E67" s="165"/>
      <c r="F67" s="166"/>
      <c r="G67" s="107">
        <f>SUM(G4:G66)</f>
        <v>0</v>
      </c>
    </row>
  </sheetData>
  <sheetProtection password="C968" sheet="1" objects="1" scenarios="1"/>
  <mergeCells count="3">
    <mergeCell ref="A1:G1"/>
    <mergeCell ref="A2:G2"/>
    <mergeCell ref="A67:F67"/>
  </mergeCells>
  <pageMargins left="0.511811024" right="0.511811024" top="0.78740157499999996" bottom="0.78740157499999996" header="0.31496062000000002" footer="0.314960620000000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zoomScaleNormal="100" workbookViewId="0">
      <selection activeCell="F4" sqref="F4:F67"/>
    </sheetView>
  </sheetViews>
  <sheetFormatPr defaultRowHeight="12" x14ac:dyDescent="0.2"/>
  <cols>
    <col min="1" max="1" width="6.7109375" style="73" customWidth="1"/>
    <col min="2" max="2" width="30.7109375" style="73" customWidth="1"/>
    <col min="3" max="3" width="51.42578125" style="73" customWidth="1"/>
    <col min="4" max="4" width="9.140625" style="73"/>
    <col min="5" max="5" width="11.5703125" style="73" customWidth="1"/>
    <col min="6" max="6" width="11.140625" style="73" customWidth="1"/>
    <col min="7" max="7" width="14.5703125" style="73" customWidth="1"/>
    <col min="8" max="8" width="19.5703125" style="73" customWidth="1"/>
    <col min="9" max="16384" width="9.140625" style="73"/>
  </cols>
  <sheetData>
    <row r="1" spans="1:7" ht="15.75" customHeight="1" thickBot="1" x14ac:dyDescent="0.25">
      <c r="A1" s="152" t="s">
        <v>1361</v>
      </c>
      <c r="B1" s="153"/>
      <c r="C1" s="153"/>
      <c r="D1" s="153"/>
      <c r="E1" s="153"/>
      <c r="F1" s="153"/>
      <c r="G1" s="154"/>
    </row>
    <row r="2" spans="1:7" ht="15.75" customHeight="1" thickBot="1" x14ac:dyDescent="0.25">
      <c r="A2" s="152" t="s">
        <v>442</v>
      </c>
      <c r="B2" s="153"/>
      <c r="C2" s="153"/>
      <c r="D2" s="153"/>
      <c r="E2" s="153"/>
      <c r="F2" s="153"/>
      <c r="G2" s="154"/>
    </row>
    <row r="3" spans="1:7" ht="24.75" thickBot="1" x14ac:dyDescent="0.25">
      <c r="A3" s="61" t="s">
        <v>1</v>
      </c>
      <c r="B3" s="62" t="s">
        <v>2</v>
      </c>
      <c r="C3" s="62" t="s">
        <v>3</v>
      </c>
      <c r="D3" s="62" t="s">
        <v>4</v>
      </c>
      <c r="E3" s="62" t="s">
        <v>43</v>
      </c>
      <c r="F3" s="62" t="s">
        <v>5</v>
      </c>
      <c r="G3" s="63" t="s">
        <v>7</v>
      </c>
    </row>
    <row r="4" spans="1:7" ht="24" x14ac:dyDescent="0.2">
      <c r="A4" s="22" t="s">
        <v>443</v>
      </c>
      <c r="B4" s="23" t="s">
        <v>314</v>
      </c>
      <c r="C4" s="23" t="s">
        <v>315</v>
      </c>
      <c r="D4" s="47" t="s">
        <v>316</v>
      </c>
      <c r="E4" s="47">
        <v>1</v>
      </c>
      <c r="F4" s="180"/>
      <c r="G4" s="67">
        <f t="shared" ref="G4:G35" si="0">E4*F4</f>
        <v>0</v>
      </c>
    </row>
    <row r="5" spans="1:7" ht="24" x14ac:dyDescent="0.2">
      <c r="A5" s="1" t="s">
        <v>444</v>
      </c>
      <c r="B5" s="2" t="s">
        <v>317</v>
      </c>
      <c r="C5" s="2" t="s">
        <v>318</v>
      </c>
      <c r="D5" s="7" t="s">
        <v>15</v>
      </c>
      <c r="E5" s="7">
        <v>50</v>
      </c>
      <c r="F5" s="181"/>
      <c r="G5" s="97">
        <f t="shared" si="0"/>
        <v>0</v>
      </c>
    </row>
    <row r="6" spans="1:7" ht="24" x14ac:dyDescent="0.2">
      <c r="A6" s="1" t="s">
        <v>445</v>
      </c>
      <c r="B6" s="2" t="s">
        <v>319</v>
      </c>
      <c r="C6" s="2" t="s">
        <v>320</v>
      </c>
      <c r="D6" s="7" t="s">
        <v>15</v>
      </c>
      <c r="E6" s="7">
        <v>100</v>
      </c>
      <c r="F6" s="181"/>
      <c r="G6" s="97">
        <f t="shared" si="0"/>
        <v>0</v>
      </c>
    </row>
    <row r="7" spans="1:7" ht="24" x14ac:dyDescent="0.2">
      <c r="A7" s="1" t="s">
        <v>446</v>
      </c>
      <c r="B7" s="2" t="s">
        <v>321</v>
      </c>
      <c r="C7" s="2" t="s">
        <v>322</v>
      </c>
      <c r="D7" s="7" t="s">
        <v>15</v>
      </c>
      <c r="E7" s="7">
        <v>150</v>
      </c>
      <c r="F7" s="181"/>
      <c r="G7" s="97">
        <f t="shared" si="0"/>
        <v>0</v>
      </c>
    </row>
    <row r="8" spans="1:7" ht="36" x14ac:dyDescent="0.2">
      <c r="A8" s="1" t="s">
        <v>447</v>
      </c>
      <c r="B8" s="2" t="s">
        <v>323</v>
      </c>
      <c r="C8" s="2" t="s">
        <v>324</v>
      </c>
      <c r="D8" s="7" t="s">
        <v>15</v>
      </c>
      <c r="E8" s="7">
        <v>100</v>
      </c>
      <c r="F8" s="181"/>
      <c r="G8" s="97">
        <f t="shared" si="0"/>
        <v>0</v>
      </c>
    </row>
    <row r="9" spans="1:7" x14ac:dyDescent="0.2">
      <c r="A9" s="1" t="s">
        <v>448</v>
      </c>
      <c r="B9" s="2" t="s">
        <v>325</v>
      </c>
      <c r="C9" s="2" t="s">
        <v>326</v>
      </c>
      <c r="D9" s="7" t="s">
        <v>15</v>
      </c>
      <c r="E9" s="7">
        <v>5</v>
      </c>
      <c r="F9" s="181"/>
      <c r="G9" s="97">
        <f t="shared" si="0"/>
        <v>0</v>
      </c>
    </row>
    <row r="10" spans="1:7" ht="48" x14ac:dyDescent="0.2">
      <c r="A10" s="1" t="s">
        <v>449</v>
      </c>
      <c r="B10" s="14" t="s">
        <v>327</v>
      </c>
      <c r="C10" s="14" t="s">
        <v>328</v>
      </c>
      <c r="D10" s="7" t="s">
        <v>15</v>
      </c>
      <c r="E10" s="7">
        <v>10</v>
      </c>
      <c r="F10" s="181"/>
      <c r="G10" s="97">
        <f t="shared" si="0"/>
        <v>0</v>
      </c>
    </row>
    <row r="11" spans="1:7" ht="48" x14ac:dyDescent="0.2">
      <c r="A11" s="1" t="s">
        <v>450</v>
      </c>
      <c r="B11" s="3" t="s">
        <v>327</v>
      </c>
      <c r="C11" s="3" t="s">
        <v>329</v>
      </c>
      <c r="D11" s="7" t="s">
        <v>15</v>
      </c>
      <c r="E11" s="7">
        <v>15</v>
      </c>
      <c r="F11" s="181"/>
      <c r="G11" s="97">
        <f t="shared" si="0"/>
        <v>0</v>
      </c>
    </row>
    <row r="12" spans="1:7" ht="48" x14ac:dyDescent="0.2">
      <c r="A12" s="1" t="s">
        <v>451</v>
      </c>
      <c r="B12" s="14" t="s">
        <v>327</v>
      </c>
      <c r="C12" s="14" t="s">
        <v>330</v>
      </c>
      <c r="D12" s="7" t="s">
        <v>15</v>
      </c>
      <c r="E12" s="7">
        <v>15</v>
      </c>
      <c r="F12" s="181"/>
      <c r="G12" s="97">
        <f t="shared" si="0"/>
        <v>0</v>
      </c>
    </row>
    <row r="13" spans="1:7" ht="48" x14ac:dyDescent="0.2">
      <c r="A13" s="1" t="s">
        <v>452</v>
      </c>
      <c r="B13" s="14" t="s">
        <v>327</v>
      </c>
      <c r="C13" s="14" t="s">
        <v>331</v>
      </c>
      <c r="D13" s="7" t="s">
        <v>15</v>
      </c>
      <c r="E13" s="7">
        <v>15</v>
      </c>
      <c r="F13" s="181"/>
      <c r="G13" s="97">
        <f t="shared" si="0"/>
        <v>0</v>
      </c>
    </row>
    <row r="14" spans="1:7" ht="24" x14ac:dyDescent="0.2">
      <c r="A14" s="1" t="s">
        <v>453</v>
      </c>
      <c r="B14" s="2" t="s">
        <v>332</v>
      </c>
      <c r="C14" s="14" t="s">
        <v>333</v>
      </c>
      <c r="D14" s="7" t="s">
        <v>15</v>
      </c>
      <c r="E14" s="7">
        <v>300</v>
      </c>
      <c r="F14" s="181"/>
      <c r="G14" s="97">
        <f t="shared" si="0"/>
        <v>0</v>
      </c>
    </row>
    <row r="15" spans="1:7" x14ac:dyDescent="0.2">
      <c r="A15" s="1" t="s">
        <v>454</v>
      </c>
      <c r="B15" s="2" t="s">
        <v>334</v>
      </c>
      <c r="C15" s="14" t="s">
        <v>335</v>
      </c>
      <c r="D15" s="7" t="s">
        <v>15</v>
      </c>
      <c r="E15" s="7">
        <v>100</v>
      </c>
      <c r="F15" s="181"/>
      <c r="G15" s="97">
        <f t="shared" si="0"/>
        <v>0</v>
      </c>
    </row>
    <row r="16" spans="1:7" ht="24" x14ac:dyDescent="0.2">
      <c r="A16" s="1" t="s">
        <v>455</v>
      </c>
      <c r="B16" s="2" t="s">
        <v>336</v>
      </c>
      <c r="C16" s="3" t="s">
        <v>337</v>
      </c>
      <c r="D16" s="7" t="s">
        <v>15</v>
      </c>
      <c r="E16" s="7">
        <v>50</v>
      </c>
      <c r="F16" s="181"/>
      <c r="G16" s="97">
        <f t="shared" si="0"/>
        <v>0</v>
      </c>
    </row>
    <row r="17" spans="1:7" x14ac:dyDescent="0.2">
      <c r="A17" s="1" t="s">
        <v>456</v>
      </c>
      <c r="B17" s="2" t="s">
        <v>338</v>
      </c>
      <c r="C17" s="2" t="s">
        <v>339</v>
      </c>
      <c r="D17" s="7" t="s">
        <v>15</v>
      </c>
      <c r="E17" s="7">
        <v>50</v>
      </c>
      <c r="F17" s="181"/>
      <c r="G17" s="97">
        <f t="shared" si="0"/>
        <v>0</v>
      </c>
    </row>
    <row r="18" spans="1:7" ht="24" x14ac:dyDescent="0.2">
      <c r="A18" s="1" t="s">
        <v>457</v>
      </c>
      <c r="B18" s="2" t="s">
        <v>340</v>
      </c>
      <c r="C18" s="2" t="s">
        <v>341</v>
      </c>
      <c r="D18" s="7" t="s">
        <v>15</v>
      </c>
      <c r="E18" s="7">
        <v>50</v>
      </c>
      <c r="F18" s="181"/>
      <c r="G18" s="97">
        <f t="shared" si="0"/>
        <v>0</v>
      </c>
    </row>
    <row r="19" spans="1:7" ht="24" x14ac:dyDescent="0.2">
      <c r="A19" s="1" t="s">
        <v>458</v>
      </c>
      <c r="B19" s="2" t="s">
        <v>342</v>
      </c>
      <c r="C19" s="2" t="s">
        <v>343</v>
      </c>
      <c r="D19" s="7" t="s">
        <v>15</v>
      </c>
      <c r="E19" s="7">
        <v>50</v>
      </c>
      <c r="F19" s="181"/>
      <c r="G19" s="97">
        <f t="shared" si="0"/>
        <v>0</v>
      </c>
    </row>
    <row r="20" spans="1:7" ht="24" x14ac:dyDescent="0.2">
      <c r="A20" s="1" t="s">
        <v>459</v>
      </c>
      <c r="B20" s="2" t="s">
        <v>344</v>
      </c>
      <c r="C20" s="2" t="s">
        <v>345</v>
      </c>
      <c r="D20" s="7" t="s">
        <v>15</v>
      </c>
      <c r="E20" s="7">
        <v>50</v>
      </c>
      <c r="F20" s="181"/>
      <c r="G20" s="97">
        <f t="shared" si="0"/>
        <v>0</v>
      </c>
    </row>
    <row r="21" spans="1:7" ht="24" x14ac:dyDescent="0.2">
      <c r="A21" s="1" t="s">
        <v>460</v>
      </c>
      <c r="B21" s="2" t="s">
        <v>346</v>
      </c>
      <c r="C21" s="2" t="s">
        <v>347</v>
      </c>
      <c r="D21" s="7" t="s">
        <v>15</v>
      </c>
      <c r="E21" s="7">
        <v>50</v>
      </c>
      <c r="F21" s="181"/>
      <c r="G21" s="97">
        <f t="shared" si="0"/>
        <v>0</v>
      </c>
    </row>
    <row r="22" spans="1:7" ht="24" x14ac:dyDescent="0.2">
      <c r="A22" s="1" t="s">
        <v>461</v>
      </c>
      <c r="B22" s="2" t="s">
        <v>348</v>
      </c>
      <c r="C22" s="2" t="s">
        <v>349</v>
      </c>
      <c r="D22" s="7" t="s">
        <v>15</v>
      </c>
      <c r="E22" s="7">
        <v>10</v>
      </c>
      <c r="F22" s="181"/>
      <c r="G22" s="97">
        <f t="shared" si="0"/>
        <v>0</v>
      </c>
    </row>
    <row r="23" spans="1:7" ht="48" x14ac:dyDescent="0.2">
      <c r="A23" s="1" t="s">
        <v>462</v>
      </c>
      <c r="B23" s="2" t="s">
        <v>350</v>
      </c>
      <c r="C23" s="2" t="s">
        <v>351</v>
      </c>
      <c r="D23" s="7" t="s">
        <v>15</v>
      </c>
      <c r="E23" s="7">
        <v>50</v>
      </c>
      <c r="F23" s="181"/>
      <c r="G23" s="97">
        <f t="shared" si="0"/>
        <v>0</v>
      </c>
    </row>
    <row r="24" spans="1:7" ht="36" x14ac:dyDescent="0.2">
      <c r="A24" s="1" t="s">
        <v>463</v>
      </c>
      <c r="B24" s="2" t="s">
        <v>352</v>
      </c>
      <c r="C24" s="2" t="s">
        <v>353</v>
      </c>
      <c r="D24" s="7" t="s">
        <v>15</v>
      </c>
      <c r="E24" s="7">
        <v>150</v>
      </c>
      <c r="F24" s="181"/>
      <c r="G24" s="97">
        <f t="shared" si="0"/>
        <v>0</v>
      </c>
    </row>
    <row r="25" spans="1:7" ht="36" x14ac:dyDescent="0.2">
      <c r="A25" s="1" t="s">
        <v>464</v>
      </c>
      <c r="B25" s="2" t="s">
        <v>354</v>
      </c>
      <c r="C25" s="2" t="s">
        <v>355</v>
      </c>
      <c r="D25" s="7" t="s">
        <v>15</v>
      </c>
      <c r="E25" s="7">
        <v>150</v>
      </c>
      <c r="F25" s="181"/>
      <c r="G25" s="97">
        <f t="shared" si="0"/>
        <v>0</v>
      </c>
    </row>
    <row r="26" spans="1:7" x14ac:dyDescent="0.2">
      <c r="A26" s="1" t="s">
        <v>465</v>
      </c>
      <c r="B26" s="2" t="s">
        <v>356</v>
      </c>
      <c r="C26" s="2" t="s">
        <v>357</v>
      </c>
      <c r="D26" s="7" t="s">
        <v>15</v>
      </c>
      <c r="E26" s="7">
        <v>20</v>
      </c>
      <c r="F26" s="181"/>
      <c r="G26" s="97">
        <f t="shared" si="0"/>
        <v>0</v>
      </c>
    </row>
    <row r="27" spans="1:7" ht="36" x14ac:dyDescent="0.2">
      <c r="A27" s="1" t="s">
        <v>466</v>
      </c>
      <c r="B27" s="2" t="s">
        <v>358</v>
      </c>
      <c r="C27" s="2" t="s">
        <v>359</v>
      </c>
      <c r="D27" s="7" t="s">
        <v>316</v>
      </c>
      <c r="E27" s="7">
        <v>2</v>
      </c>
      <c r="F27" s="181"/>
      <c r="G27" s="97">
        <f t="shared" si="0"/>
        <v>0</v>
      </c>
    </row>
    <row r="28" spans="1:7" ht="24" x14ac:dyDescent="0.2">
      <c r="A28" s="1" t="s">
        <v>467</v>
      </c>
      <c r="B28" s="2" t="s">
        <v>360</v>
      </c>
      <c r="C28" s="2" t="s">
        <v>361</v>
      </c>
      <c r="D28" s="7" t="s">
        <v>316</v>
      </c>
      <c r="E28" s="7">
        <v>2</v>
      </c>
      <c r="F28" s="181"/>
      <c r="G28" s="97">
        <f t="shared" si="0"/>
        <v>0</v>
      </c>
    </row>
    <row r="29" spans="1:7" x14ac:dyDescent="0.2">
      <c r="A29" s="1" t="s">
        <v>468</v>
      </c>
      <c r="B29" s="2" t="s">
        <v>362</v>
      </c>
      <c r="C29" s="14" t="s">
        <v>363</v>
      </c>
      <c r="D29" s="7" t="s">
        <v>15</v>
      </c>
      <c r="E29" s="7">
        <v>1</v>
      </c>
      <c r="F29" s="181"/>
      <c r="G29" s="97">
        <f t="shared" si="0"/>
        <v>0</v>
      </c>
    </row>
    <row r="30" spans="1:7" x14ac:dyDescent="0.2">
      <c r="A30" s="1" t="s">
        <v>469</v>
      </c>
      <c r="B30" s="18" t="s">
        <v>364</v>
      </c>
      <c r="C30" s="18" t="s">
        <v>365</v>
      </c>
      <c r="D30" s="7" t="s">
        <v>15</v>
      </c>
      <c r="E30" s="7">
        <v>2</v>
      </c>
      <c r="F30" s="181"/>
      <c r="G30" s="97">
        <f t="shared" si="0"/>
        <v>0</v>
      </c>
    </row>
    <row r="31" spans="1:7" x14ac:dyDescent="0.2">
      <c r="A31" s="1" t="s">
        <v>470</v>
      </c>
      <c r="B31" s="11" t="s">
        <v>366</v>
      </c>
      <c r="C31" s="19" t="s">
        <v>367</v>
      </c>
      <c r="D31" s="7" t="s">
        <v>15</v>
      </c>
      <c r="E31" s="7">
        <v>2</v>
      </c>
      <c r="F31" s="181"/>
      <c r="G31" s="97">
        <f t="shared" si="0"/>
        <v>0</v>
      </c>
    </row>
    <row r="32" spans="1:7" ht="24" x14ac:dyDescent="0.2">
      <c r="A32" s="1" t="s">
        <v>471</v>
      </c>
      <c r="B32" s="11" t="s">
        <v>368</v>
      </c>
      <c r="C32" s="19" t="s">
        <v>369</v>
      </c>
      <c r="D32" s="7" t="s">
        <v>15</v>
      </c>
      <c r="E32" s="7">
        <v>2</v>
      </c>
      <c r="F32" s="181"/>
      <c r="G32" s="97">
        <f t="shared" si="0"/>
        <v>0</v>
      </c>
    </row>
    <row r="33" spans="1:7" ht="24" x14ac:dyDescent="0.2">
      <c r="A33" s="1" t="s">
        <v>472</v>
      </c>
      <c r="B33" s="18" t="s">
        <v>370</v>
      </c>
      <c r="C33" s="18" t="s">
        <v>371</v>
      </c>
      <c r="D33" s="7" t="s">
        <v>15</v>
      </c>
      <c r="E33" s="7">
        <v>20</v>
      </c>
      <c r="F33" s="181"/>
      <c r="G33" s="97">
        <f t="shared" si="0"/>
        <v>0</v>
      </c>
    </row>
    <row r="34" spans="1:7" ht="24" x14ac:dyDescent="0.2">
      <c r="A34" s="1" t="s">
        <v>473</v>
      </c>
      <c r="B34" s="2" t="s">
        <v>372</v>
      </c>
      <c r="C34" s="2" t="s">
        <v>373</v>
      </c>
      <c r="D34" s="7" t="s">
        <v>15</v>
      </c>
      <c r="E34" s="7">
        <v>50</v>
      </c>
      <c r="F34" s="181"/>
      <c r="G34" s="97">
        <f t="shared" si="0"/>
        <v>0</v>
      </c>
    </row>
    <row r="35" spans="1:7" ht="24" x14ac:dyDescent="0.2">
      <c r="A35" s="1" t="s">
        <v>474</v>
      </c>
      <c r="B35" s="2" t="s">
        <v>374</v>
      </c>
      <c r="C35" s="2" t="s">
        <v>375</v>
      </c>
      <c r="D35" s="7" t="s">
        <v>15</v>
      </c>
      <c r="E35" s="7">
        <v>100</v>
      </c>
      <c r="F35" s="181"/>
      <c r="G35" s="97">
        <f t="shared" si="0"/>
        <v>0</v>
      </c>
    </row>
    <row r="36" spans="1:7" ht="24" x14ac:dyDescent="0.2">
      <c r="A36" s="1" t="s">
        <v>475</v>
      </c>
      <c r="B36" s="2" t="s">
        <v>376</v>
      </c>
      <c r="C36" s="2" t="s">
        <v>377</v>
      </c>
      <c r="D36" s="7" t="s">
        <v>15</v>
      </c>
      <c r="E36" s="7">
        <v>150</v>
      </c>
      <c r="F36" s="181"/>
      <c r="G36" s="97">
        <f t="shared" ref="G36:G67" si="1">E36*F36</f>
        <v>0</v>
      </c>
    </row>
    <row r="37" spans="1:7" x14ac:dyDescent="0.2">
      <c r="A37" s="1" t="s">
        <v>476</v>
      </c>
      <c r="B37" s="2" t="s">
        <v>378</v>
      </c>
      <c r="C37" s="2" t="s">
        <v>379</v>
      </c>
      <c r="D37" s="7" t="s">
        <v>380</v>
      </c>
      <c r="E37" s="7">
        <v>15</v>
      </c>
      <c r="F37" s="181"/>
      <c r="G37" s="97">
        <f t="shared" si="1"/>
        <v>0</v>
      </c>
    </row>
    <row r="38" spans="1:7" x14ac:dyDescent="0.2">
      <c r="A38" s="1" t="s">
        <v>477</v>
      </c>
      <c r="B38" s="2" t="s">
        <v>378</v>
      </c>
      <c r="C38" s="2" t="s">
        <v>381</v>
      </c>
      <c r="D38" s="7" t="s">
        <v>380</v>
      </c>
      <c r="E38" s="7">
        <v>15</v>
      </c>
      <c r="F38" s="181"/>
      <c r="G38" s="97">
        <f t="shared" si="1"/>
        <v>0</v>
      </c>
    </row>
    <row r="39" spans="1:7" ht="36" x14ac:dyDescent="0.2">
      <c r="A39" s="1" t="s">
        <v>478</v>
      </c>
      <c r="B39" s="2" t="s">
        <v>382</v>
      </c>
      <c r="C39" s="3" t="s">
        <v>383</v>
      </c>
      <c r="D39" s="7" t="s">
        <v>15</v>
      </c>
      <c r="E39" s="7">
        <v>200</v>
      </c>
      <c r="F39" s="181"/>
      <c r="G39" s="97">
        <f t="shared" si="1"/>
        <v>0</v>
      </c>
    </row>
    <row r="40" spans="1:7" ht="36" x14ac:dyDescent="0.2">
      <c r="A40" s="1" t="s">
        <v>479</v>
      </c>
      <c r="B40" s="2" t="s">
        <v>384</v>
      </c>
      <c r="C40" s="14" t="s">
        <v>385</v>
      </c>
      <c r="D40" s="7" t="s">
        <v>15</v>
      </c>
      <c r="E40" s="7">
        <v>100</v>
      </c>
      <c r="F40" s="181"/>
      <c r="G40" s="97">
        <f t="shared" si="1"/>
        <v>0</v>
      </c>
    </row>
    <row r="41" spans="1:7" ht="36" x14ac:dyDescent="0.2">
      <c r="A41" s="1" t="s">
        <v>480</v>
      </c>
      <c r="B41" s="11" t="s">
        <v>386</v>
      </c>
      <c r="C41" s="20" t="s">
        <v>387</v>
      </c>
      <c r="D41" s="7" t="s">
        <v>15</v>
      </c>
      <c r="E41" s="7">
        <v>3</v>
      </c>
      <c r="F41" s="188"/>
      <c r="G41" s="97">
        <f t="shared" si="1"/>
        <v>0</v>
      </c>
    </row>
    <row r="42" spans="1:7" ht="60" customHeight="1" x14ac:dyDescent="0.2">
      <c r="A42" s="1" t="s">
        <v>481</v>
      </c>
      <c r="B42" s="11" t="s">
        <v>388</v>
      </c>
      <c r="C42" s="20" t="s">
        <v>389</v>
      </c>
      <c r="D42" s="7" t="s">
        <v>15</v>
      </c>
      <c r="E42" s="7">
        <v>3</v>
      </c>
      <c r="F42" s="188"/>
      <c r="G42" s="97">
        <f t="shared" si="1"/>
        <v>0</v>
      </c>
    </row>
    <row r="43" spans="1:7" ht="60" x14ac:dyDescent="0.2">
      <c r="A43" s="1" t="s">
        <v>482</v>
      </c>
      <c r="B43" s="11" t="s">
        <v>390</v>
      </c>
      <c r="C43" s="20" t="s">
        <v>391</v>
      </c>
      <c r="D43" s="7" t="s">
        <v>15</v>
      </c>
      <c r="E43" s="7">
        <v>3</v>
      </c>
      <c r="F43" s="188"/>
      <c r="G43" s="97">
        <f t="shared" si="1"/>
        <v>0</v>
      </c>
    </row>
    <row r="44" spans="1:7" ht="60" x14ac:dyDescent="0.2">
      <c r="A44" s="1" t="s">
        <v>483</v>
      </c>
      <c r="B44" s="11" t="s">
        <v>392</v>
      </c>
      <c r="C44" s="20" t="s">
        <v>393</v>
      </c>
      <c r="D44" s="7" t="s">
        <v>15</v>
      </c>
      <c r="E44" s="7">
        <v>3</v>
      </c>
      <c r="F44" s="188"/>
      <c r="G44" s="97">
        <f t="shared" si="1"/>
        <v>0</v>
      </c>
    </row>
    <row r="45" spans="1:7" ht="72" x14ac:dyDescent="0.2">
      <c r="A45" s="1" t="s">
        <v>484</v>
      </c>
      <c r="B45" s="3" t="s">
        <v>394</v>
      </c>
      <c r="C45" s="3" t="s">
        <v>395</v>
      </c>
      <c r="D45" s="7" t="s">
        <v>15</v>
      </c>
      <c r="E45" s="7">
        <v>5</v>
      </c>
      <c r="F45" s="181"/>
      <c r="G45" s="97">
        <f t="shared" si="1"/>
        <v>0</v>
      </c>
    </row>
    <row r="46" spans="1:7" ht="24" x14ac:dyDescent="0.2">
      <c r="A46" s="1" t="s">
        <v>485</v>
      </c>
      <c r="B46" s="3" t="s">
        <v>396</v>
      </c>
      <c r="C46" s="3" t="s">
        <v>397</v>
      </c>
      <c r="D46" s="7" t="s">
        <v>15</v>
      </c>
      <c r="E46" s="7">
        <v>25</v>
      </c>
      <c r="F46" s="181"/>
      <c r="G46" s="97">
        <f t="shared" si="1"/>
        <v>0</v>
      </c>
    </row>
    <row r="47" spans="1:7" ht="24" x14ac:dyDescent="0.2">
      <c r="A47" s="1" t="s">
        <v>486</v>
      </c>
      <c r="B47" s="3" t="s">
        <v>398</v>
      </c>
      <c r="C47" s="3" t="s">
        <v>399</v>
      </c>
      <c r="D47" s="7" t="s">
        <v>15</v>
      </c>
      <c r="E47" s="7">
        <v>50</v>
      </c>
      <c r="F47" s="181"/>
      <c r="G47" s="97">
        <f t="shared" si="1"/>
        <v>0</v>
      </c>
    </row>
    <row r="48" spans="1:7" ht="24" x14ac:dyDescent="0.2">
      <c r="A48" s="1" t="s">
        <v>487</v>
      </c>
      <c r="B48" s="3" t="s">
        <v>400</v>
      </c>
      <c r="C48" s="3" t="s">
        <v>401</v>
      </c>
      <c r="D48" s="7" t="s">
        <v>15</v>
      </c>
      <c r="E48" s="7">
        <v>10</v>
      </c>
      <c r="F48" s="189"/>
      <c r="G48" s="97">
        <f t="shared" si="1"/>
        <v>0</v>
      </c>
    </row>
    <row r="49" spans="1:7" ht="24" x14ac:dyDescent="0.2">
      <c r="A49" s="1" t="s">
        <v>488</v>
      </c>
      <c r="B49" s="3" t="s">
        <v>402</v>
      </c>
      <c r="C49" s="3" t="s">
        <v>403</v>
      </c>
      <c r="D49" s="7" t="s">
        <v>15</v>
      </c>
      <c r="E49" s="7">
        <v>100</v>
      </c>
      <c r="F49" s="181"/>
      <c r="G49" s="97">
        <f t="shared" si="1"/>
        <v>0</v>
      </c>
    </row>
    <row r="50" spans="1:7" ht="36" x14ac:dyDescent="0.2">
      <c r="A50" s="1" t="s">
        <v>489</v>
      </c>
      <c r="B50" s="3" t="s">
        <v>404</v>
      </c>
      <c r="C50" s="3" t="s">
        <v>405</v>
      </c>
      <c r="D50" s="7" t="s">
        <v>15</v>
      </c>
      <c r="E50" s="7">
        <v>30</v>
      </c>
      <c r="F50" s="181"/>
      <c r="G50" s="97">
        <f t="shared" si="1"/>
        <v>0</v>
      </c>
    </row>
    <row r="51" spans="1:7" ht="24" x14ac:dyDescent="0.2">
      <c r="A51" s="1" t="s">
        <v>490</v>
      </c>
      <c r="B51" s="3" t="s">
        <v>406</v>
      </c>
      <c r="C51" s="3" t="s">
        <v>407</v>
      </c>
      <c r="D51" s="7" t="s">
        <v>15</v>
      </c>
      <c r="E51" s="7">
        <v>15</v>
      </c>
      <c r="F51" s="181"/>
      <c r="G51" s="97">
        <f t="shared" si="1"/>
        <v>0</v>
      </c>
    </row>
    <row r="52" spans="1:7" ht="36" x14ac:dyDescent="0.2">
      <c r="A52" s="1" t="s">
        <v>491</v>
      </c>
      <c r="B52" s="3" t="s">
        <v>408</v>
      </c>
      <c r="C52" s="3" t="s">
        <v>409</v>
      </c>
      <c r="D52" s="7" t="s">
        <v>15</v>
      </c>
      <c r="E52" s="7">
        <v>15</v>
      </c>
      <c r="F52" s="181"/>
      <c r="G52" s="97">
        <f t="shared" si="1"/>
        <v>0</v>
      </c>
    </row>
    <row r="53" spans="1:7" ht="36" x14ac:dyDescent="0.2">
      <c r="A53" s="1" t="s">
        <v>492</v>
      </c>
      <c r="B53" s="3" t="s">
        <v>410</v>
      </c>
      <c r="C53" s="3" t="s">
        <v>411</v>
      </c>
      <c r="D53" s="7" t="s">
        <v>15</v>
      </c>
      <c r="E53" s="7">
        <v>50</v>
      </c>
      <c r="F53" s="181"/>
      <c r="G53" s="97">
        <f t="shared" si="1"/>
        <v>0</v>
      </c>
    </row>
    <row r="54" spans="1:7" ht="36" x14ac:dyDescent="0.2">
      <c r="A54" s="1" t="s">
        <v>493</v>
      </c>
      <c r="B54" s="3" t="s">
        <v>412</v>
      </c>
      <c r="C54" s="3" t="s">
        <v>413</v>
      </c>
      <c r="D54" s="7" t="s">
        <v>15</v>
      </c>
      <c r="E54" s="7">
        <v>30</v>
      </c>
      <c r="F54" s="181"/>
      <c r="G54" s="97">
        <f t="shared" si="1"/>
        <v>0</v>
      </c>
    </row>
    <row r="55" spans="1:7" ht="96" x14ac:dyDescent="0.2">
      <c r="A55" s="1" t="s">
        <v>494</v>
      </c>
      <c r="B55" s="3" t="s">
        <v>414</v>
      </c>
      <c r="C55" s="3" t="s">
        <v>415</v>
      </c>
      <c r="D55" s="7" t="s">
        <v>15</v>
      </c>
      <c r="E55" s="7">
        <v>50</v>
      </c>
      <c r="F55" s="181"/>
      <c r="G55" s="97">
        <f t="shared" si="1"/>
        <v>0</v>
      </c>
    </row>
    <row r="56" spans="1:7" ht="96" x14ac:dyDescent="0.2">
      <c r="A56" s="1" t="s">
        <v>495</v>
      </c>
      <c r="B56" s="3" t="s">
        <v>416</v>
      </c>
      <c r="C56" s="3" t="s">
        <v>417</v>
      </c>
      <c r="D56" s="7" t="s">
        <v>15</v>
      </c>
      <c r="E56" s="7">
        <v>15</v>
      </c>
      <c r="F56" s="181"/>
      <c r="G56" s="97">
        <f t="shared" si="1"/>
        <v>0</v>
      </c>
    </row>
    <row r="57" spans="1:7" ht="72" x14ac:dyDescent="0.2">
      <c r="A57" s="1" t="s">
        <v>496</v>
      </c>
      <c r="B57" s="3" t="s">
        <v>418</v>
      </c>
      <c r="C57" s="3" t="s">
        <v>419</v>
      </c>
      <c r="D57" s="7" t="s">
        <v>15</v>
      </c>
      <c r="E57" s="7">
        <v>30</v>
      </c>
      <c r="F57" s="181"/>
      <c r="G57" s="97">
        <f t="shared" si="1"/>
        <v>0</v>
      </c>
    </row>
    <row r="58" spans="1:7" x14ac:dyDescent="0.2">
      <c r="A58" s="1" t="s">
        <v>497</v>
      </c>
      <c r="B58" s="3" t="s">
        <v>420</v>
      </c>
      <c r="C58" s="3" t="s">
        <v>421</v>
      </c>
      <c r="D58" s="7" t="s">
        <v>15</v>
      </c>
      <c r="E58" s="7">
        <v>15</v>
      </c>
      <c r="F58" s="181"/>
      <c r="G58" s="97">
        <f t="shared" si="1"/>
        <v>0</v>
      </c>
    </row>
    <row r="59" spans="1:7" x14ac:dyDescent="0.2">
      <c r="A59" s="1" t="s">
        <v>498</v>
      </c>
      <c r="B59" s="3" t="s">
        <v>422</v>
      </c>
      <c r="C59" s="3" t="s">
        <v>423</v>
      </c>
      <c r="D59" s="7" t="s">
        <v>15</v>
      </c>
      <c r="E59" s="7">
        <v>20</v>
      </c>
      <c r="F59" s="181"/>
      <c r="G59" s="97">
        <f t="shared" si="1"/>
        <v>0</v>
      </c>
    </row>
    <row r="60" spans="1:7" ht="24" x14ac:dyDescent="0.2">
      <c r="A60" s="1" t="s">
        <v>499</v>
      </c>
      <c r="B60" s="3" t="s">
        <v>424</v>
      </c>
      <c r="C60" s="3" t="s">
        <v>425</v>
      </c>
      <c r="D60" s="21" t="s">
        <v>426</v>
      </c>
      <c r="E60" s="7">
        <v>10</v>
      </c>
      <c r="F60" s="181"/>
      <c r="G60" s="97">
        <f t="shared" si="1"/>
        <v>0</v>
      </c>
    </row>
    <row r="61" spans="1:7" ht="24" x14ac:dyDescent="0.2">
      <c r="A61" s="1" t="s">
        <v>500</v>
      </c>
      <c r="B61" s="3" t="s">
        <v>427</v>
      </c>
      <c r="C61" s="3" t="s">
        <v>428</v>
      </c>
      <c r="D61" s="21" t="s">
        <v>429</v>
      </c>
      <c r="E61" s="7">
        <v>10</v>
      </c>
      <c r="F61" s="181"/>
      <c r="G61" s="97">
        <f t="shared" si="1"/>
        <v>0</v>
      </c>
    </row>
    <row r="62" spans="1:7" x14ac:dyDescent="0.2">
      <c r="A62" s="1" t="s">
        <v>501</v>
      </c>
      <c r="B62" s="3" t="s">
        <v>430</v>
      </c>
      <c r="C62" s="3" t="s">
        <v>431</v>
      </c>
      <c r="D62" s="21" t="s">
        <v>15</v>
      </c>
      <c r="E62" s="7">
        <v>10</v>
      </c>
      <c r="F62" s="181"/>
      <c r="G62" s="97">
        <f t="shared" si="1"/>
        <v>0</v>
      </c>
    </row>
    <row r="63" spans="1:7" ht="24" x14ac:dyDescent="0.2">
      <c r="A63" s="1" t="s">
        <v>502</v>
      </c>
      <c r="B63" s="3" t="s">
        <v>432</v>
      </c>
      <c r="C63" s="3" t="s">
        <v>439</v>
      </c>
      <c r="D63" s="7" t="s">
        <v>15</v>
      </c>
      <c r="E63" s="7">
        <v>50</v>
      </c>
      <c r="F63" s="181"/>
      <c r="G63" s="97">
        <f t="shared" si="1"/>
        <v>0</v>
      </c>
    </row>
    <row r="64" spans="1:7" ht="24" x14ac:dyDescent="0.2">
      <c r="A64" s="1" t="s">
        <v>503</v>
      </c>
      <c r="B64" s="3" t="s">
        <v>433</v>
      </c>
      <c r="C64" s="3" t="s">
        <v>440</v>
      </c>
      <c r="D64" s="7" t="s">
        <v>15</v>
      </c>
      <c r="E64" s="7">
        <v>100</v>
      </c>
      <c r="F64" s="181"/>
      <c r="G64" s="97">
        <f t="shared" si="1"/>
        <v>0</v>
      </c>
    </row>
    <row r="65" spans="1:7" x14ac:dyDescent="0.2">
      <c r="A65" s="1" t="s">
        <v>504</v>
      </c>
      <c r="B65" s="3" t="s">
        <v>434</v>
      </c>
      <c r="C65" s="3" t="s">
        <v>435</v>
      </c>
      <c r="D65" s="7" t="s">
        <v>10</v>
      </c>
      <c r="E65" s="7">
        <v>10</v>
      </c>
      <c r="F65" s="181"/>
      <c r="G65" s="97">
        <f t="shared" si="1"/>
        <v>0</v>
      </c>
    </row>
    <row r="66" spans="1:7" ht="24" x14ac:dyDescent="0.2">
      <c r="A66" s="1" t="s">
        <v>505</v>
      </c>
      <c r="B66" s="3" t="s">
        <v>436</v>
      </c>
      <c r="C66" s="3" t="s">
        <v>401</v>
      </c>
      <c r="D66" s="7" t="s">
        <v>15</v>
      </c>
      <c r="E66" s="7">
        <v>5</v>
      </c>
      <c r="F66" s="189"/>
      <c r="G66" s="97">
        <f t="shared" si="1"/>
        <v>0</v>
      </c>
    </row>
    <row r="67" spans="1:7" ht="36.75" thickBot="1" x14ac:dyDescent="0.25">
      <c r="A67" s="24" t="s">
        <v>506</v>
      </c>
      <c r="B67" s="25" t="s">
        <v>437</v>
      </c>
      <c r="C67" s="25" t="s">
        <v>438</v>
      </c>
      <c r="D67" s="26" t="s">
        <v>15</v>
      </c>
      <c r="E67" s="27">
        <v>150</v>
      </c>
      <c r="F67" s="182"/>
      <c r="G67" s="98">
        <f t="shared" si="1"/>
        <v>0</v>
      </c>
    </row>
    <row r="68" spans="1:7" ht="20.25" customHeight="1" thickBot="1" x14ac:dyDescent="0.25">
      <c r="A68" s="142" t="s">
        <v>441</v>
      </c>
      <c r="B68" s="143"/>
      <c r="C68" s="143"/>
      <c r="D68" s="143"/>
      <c r="E68" s="143"/>
      <c r="F68" s="144"/>
      <c r="G68" s="107">
        <f>SUM(G4:G67)</f>
        <v>0</v>
      </c>
    </row>
  </sheetData>
  <sheetProtection password="C968" sheet="1" objects="1" scenarios="1"/>
  <mergeCells count="3">
    <mergeCell ref="A1:G1"/>
    <mergeCell ref="A2:G2"/>
    <mergeCell ref="A68:F68"/>
  </mergeCells>
  <pageMargins left="0.511811024" right="0.511811024" top="0.78740157499999996" bottom="0.78740157499999996" header="0.31496062000000002" footer="0.314960620000000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zoomScaleNormal="100" workbookViewId="0">
      <selection activeCell="F4" sqref="F4:F112"/>
    </sheetView>
  </sheetViews>
  <sheetFormatPr defaultRowHeight="15" x14ac:dyDescent="0.25"/>
  <cols>
    <col min="1" max="1" width="10.5703125" customWidth="1"/>
    <col min="2" max="2" width="29.5703125" customWidth="1"/>
    <col min="3" max="3" width="44.5703125" customWidth="1"/>
    <col min="4" max="4" width="10.140625" customWidth="1"/>
    <col min="5" max="5" width="13.42578125" customWidth="1"/>
    <col min="6" max="6" width="15.7109375" customWidth="1"/>
    <col min="7" max="7" width="18.28515625" customWidth="1"/>
    <col min="8" max="8" width="14" customWidth="1"/>
  </cols>
  <sheetData>
    <row r="1" spans="1:7" ht="15.75" customHeight="1" thickBot="1" x14ac:dyDescent="0.3">
      <c r="A1" s="152" t="s">
        <v>1361</v>
      </c>
      <c r="B1" s="153"/>
      <c r="C1" s="153"/>
      <c r="D1" s="153"/>
      <c r="E1" s="153"/>
      <c r="F1" s="153"/>
      <c r="G1" s="154"/>
    </row>
    <row r="2" spans="1:7" ht="15.75" customHeight="1" thickBot="1" x14ac:dyDescent="0.3">
      <c r="A2" s="152" t="s">
        <v>722</v>
      </c>
      <c r="B2" s="153"/>
      <c r="C2" s="153"/>
      <c r="D2" s="153"/>
      <c r="E2" s="153"/>
      <c r="F2" s="153"/>
      <c r="G2" s="154"/>
    </row>
    <row r="3" spans="1:7" ht="24.75" thickBot="1" x14ac:dyDescent="0.3">
      <c r="A3" s="61" t="s">
        <v>1</v>
      </c>
      <c r="B3" s="62" t="s">
        <v>2</v>
      </c>
      <c r="C3" s="62" t="s">
        <v>3</v>
      </c>
      <c r="D3" s="62" t="s">
        <v>4</v>
      </c>
      <c r="E3" s="62" t="s">
        <v>43</v>
      </c>
      <c r="F3" s="62" t="s">
        <v>5</v>
      </c>
      <c r="G3" s="63" t="s">
        <v>7</v>
      </c>
    </row>
    <row r="4" spans="1:7" ht="24" x14ac:dyDescent="0.25">
      <c r="A4" s="36" t="s">
        <v>723</v>
      </c>
      <c r="B4" s="23" t="s">
        <v>507</v>
      </c>
      <c r="C4" s="23" t="s">
        <v>508</v>
      </c>
      <c r="D4" s="47" t="s">
        <v>509</v>
      </c>
      <c r="E4" s="47">
        <v>150</v>
      </c>
      <c r="F4" s="180"/>
      <c r="G4" s="67">
        <f t="shared" ref="G4:G35" si="0">E4*F4</f>
        <v>0</v>
      </c>
    </row>
    <row r="5" spans="1:7" ht="36" x14ac:dyDescent="0.25">
      <c r="A5" s="5" t="s">
        <v>724</v>
      </c>
      <c r="B5" s="2" t="s">
        <v>510</v>
      </c>
      <c r="C5" s="2" t="s">
        <v>511</v>
      </c>
      <c r="D5" s="7" t="s">
        <v>509</v>
      </c>
      <c r="E5" s="7">
        <v>150</v>
      </c>
      <c r="F5" s="181"/>
      <c r="G5" s="97">
        <f t="shared" si="0"/>
        <v>0</v>
      </c>
    </row>
    <row r="6" spans="1:7" ht="48" x14ac:dyDescent="0.25">
      <c r="A6" s="5" t="s">
        <v>725</v>
      </c>
      <c r="B6" s="3" t="s">
        <v>512</v>
      </c>
      <c r="C6" s="3" t="s">
        <v>513</v>
      </c>
      <c r="D6" s="9" t="s">
        <v>514</v>
      </c>
      <c r="E6" s="9">
        <v>50</v>
      </c>
      <c r="F6" s="190"/>
      <c r="G6" s="97">
        <f t="shared" si="0"/>
        <v>0</v>
      </c>
    </row>
    <row r="7" spans="1:7" ht="24" x14ac:dyDescent="0.25">
      <c r="A7" s="5" t="s">
        <v>726</v>
      </c>
      <c r="B7" s="2" t="s">
        <v>515</v>
      </c>
      <c r="C7" s="2" t="s">
        <v>516</v>
      </c>
      <c r="D7" s="21" t="s">
        <v>429</v>
      </c>
      <c r="E7" s="21">
        <f>1*3*5</f>
        <v>15</v>
      </c>
      <c r="F7" s="184"/>
      <c r="G7" s="97">
        <f t="shared" si="0"/>
        <v>0</v>
      </c>
    </row>
    <row r="8" spans="1:7" ht="24" x14ac:dyDescent="0.25">
      <c r="A8" s="5" t="s">
        <v>727</v>
      </c>
      <c r="B8" s="3" t="s">
        <v>517</v>
      </c>
      <c r="C8" s="3" t="s">
        <v>518</v>
      </c>
      <c r="D8" s="21" t="s">
        <v>429</v>
      </c>
      <c r="E8" s="111">
        <v>10</v>
      </c>
      <c r="F8" s="188"/>
      <c r="G8" s="97">
        <f t="shared" si="0"/>
        <v>0</v>
      </c>
    </row>
    <row r="9" spans="1:7" ht="24" x14ac:dyDescent="0.25">
      <c r="A9" s="5" t="s">
        <v>728</v>
      </c>
      <c r="B9" s="3" t="s">
        <v>519</v>
      </c>
      <c r="C9" s="3" t="s">
        <v>520</v>
      </c>
      <c r="D9" s="21" t="s">
        <v>429</v>
      </c>
      <c r="E9" s="111">
        <v>10</v>
      </c>
      <c r="F9" s="188"/>
      <c r="G9" s="97">
        <f t="shared" si="0"/>
        <v>0</v>
      </c>
    </row>
    <row r="10" spans="1:7" ht="24" x14ac:dyDescent="0.25">
      <c r="A10" s="5" t="s">
        <v>729</v>
      </c>
      <c r="B10" s="3" t="s">
        <v>521</v>
      </c>
      <c r="C10" s="3" t="s">
        <v>522</v>
      </c>
      <c r="D10" s="21" t="s">
        <v>429</v>
      </c>
      <c r="E10" s="111">
        <v>10</v>
      </c>
      <c r="F10" s="188"/>
      <c r="G10" s="97">
        <f t="shared" si="0"/>
        <v>0</v>
      </c>
    </row>
    <row r="11" spans="1:7" ht="24" x14ac:dyDescent="0.25">
      <c r="A11" s="5" t="s">
        <v>730</v>
      </c>
      <c r="B11" s="2" t="s">
        <v>523</v>
      </c>
      <c r="C11" s="2" t="s">
        <v>524</v>
      </c>
      <c r="D11" s="7" t="s">
        <v>525</v>
      </c>
      <c r="E11" s="7">
        <v>30</v>
      </c>
      <c r="F11" s="181"/>
      <c r="G11" s="97">
        <f t="shared" si="0"/>
        <v>0</v>
      </c>
    </row>
    <row r="12" spans="1:7" x14ac:dyDescent="0.25">
      <c r="A12" s="5" t="s">
        <v>731</v>
      </c>
      <c r="B12" s="14" t="s">
        <v>526</v>
      </c>
      <c r="C12" s="14" t="s">
        <v>527</v>
      </c>
      <c r="D12" s="7" t="s">
        <v>15</v>
      </c>
      <c r="E12" s="7">
        <v>20</v>
      </c>
      <c r="F12" s="181"/>
      <c r="G12" s="97">
        <f t="shared" si="0"/>
        <v>0</v>
      </c>
    </row>
    <row r="13" spans="1:7" ht="24" x14ac:dyDescent="0.25">
      <c r="A13" s="5" t="s">
        <v>732</v>
      </c>
      <c r="B13" s="14" t="s">
        <v>528</v>
      </c>
      <c r="C13" s="14" t="s">
        <v>529</v>
      </c>
      <c r="D13" s="7" t="s">
        <v>15</v>
      </c>
      <c r="E13" s="7">
        <v>50</v>
      </c>
      <c r="F13" s="181"/>
      <c r="G13" s="97">
        <f t="shared" si="0"/>
        <v>0</v>
      </c>
    </row>
    <row r="14" spans="1:7" ht="24" x14ac:dyDescent="0.25">
      <c r="A14" s="5" t="s">
        <v>733</v>
      </c>
      <c r="B14" s="2" t="s">
        <v>530</v>
      </c>
      <c r="C14" s="2" t="s">
        <v>531</v>
      </c>
      <c r="D14" s="21" t="s">
        <v>429</v>
      </c>
      <c r="E14" s="21">
        <v>20</v>
      </c>
      <c r="F14" s="184"/>
      <c r="G14" s="97">
        <f t="shared" si="0"/>
        <v>0</v>
      </c>
    </row>
    <row r="15" spans="1:7" ht="48" x14ac:dyDescent="0.25">
      <c r="A15" s="5" t="s">
        <v>734</v>
      </c>
      <c r="B15" s="2" t="s">
        <v>532</v>
      </c>
      <c r="C15" s="2" t="s">
        <v>533</v>
      </c>
      <c r="D15" s="21" t="s">
        <v>429</v>
      </c>
      <c r="E15" s="21">
        <f>2*3*3</f>
        <v>18</v>
      </c>
      <c r="F15" s="184"/>
      <c r="G15" s="97">
        <f t="shared" si="0"/>
        <v>0</v>
      </c>
    </row>
    <row r="16" spans="1:7" ht="36" x14ac:dyDescent="0.25">
      <c r="A16" s="5" t="s">
        <v>735</v>
      </c>
      <c r="B16" s="2" t="s">
        <v>534</v>
      </c>
      <c r="C16" s="2" t="s">
        <v>535</v>
      </c>
      <c r="D16" s="21" t="s">
        <v>429</v>
      </c>
      <c r="E16" s="21">
        <v>18</v>
      </c>
      <c r="F16" s="184"/>
      <c r="G16" s="97">
        <f t="shared" si="0"/>
        <v>0</v>
      </c>
    </row>
    <row r="17" spans="1:7" ht="24" x14ac:dyDescent="0.25">
      <c r="A17" s="5" t="s">
        <v>736</v>
      </c>
      <c r="B17" s="2" t="s">
        <v>536</v>
      </c>
      <c r="C17" s="2" t="s">
        <v>537</v>
      </c>
      <c r="D17" s="21" t="s">
        <v>429</v>
      </c>
      <c r="E17" s="21">
        <v>10</v>
      </c>
      <c r="F17" s="184"/>
      <c r="G17" s="97">
        <f t="shared" si="0"/>
        <v>0</v>
      </c>
    </row>
    <row r="18" spans="1:7" ht="36" x14ac:dyDescent="0.25">
      <c r="A18" s="5" t="s">
        <v>737</v>
      </c>
      <c r="B18" s="2" t="s">
        <v>538</v>
      </c>
      <c r="C18" s="2" t="s">
        <v>539</v>
      </c>
      <c r="D18" s="7" t="s">
        <v>10</v>
      </c>
      <c r="E18" s="7">
        <v>20</v>
      </c>
      <c r="F18" s="181"/>
      <c r="G18" s="97">
        <f t="shared" si="0"/>
        <v>0</v>
      </c>
    </row>
    <row r="19" spans="1:7" ht="48" x14ac:dyDescent="0.25">
      <c r="A19" s="5" t="s">
        <v>738</v>
      </c>
      <c r="B19" s="2" t="s">
        <v>540</v>
      </c>
      <c r="C19" s="2" t="s">
        <v>541</v>
      </c>
      <c r="D19" s="7" t="s">
        <v>10</v>
      </c>
      <c r="E19" s="7">
        <v>50</v>
      </c>
      <c r="F19" s="181"/>
      <c r="G19" s="97">
        <f t="shared" si="0"/>
        <v>0</v>
      </c>
    </row>
    <row r="20" spans="1:7" ht="24" x14ac:dyDescent="0.25">
      <c r="A20" s="5" t="s">
        <v>739</v>
      </c>
      <c r="B20" s="2" t="s">
        <v>542</v>
      </c>
      <c r="C20" s="2" t="s">
        <v>543</v>
      </c>
      <c r="D20" s="7" t="s">
        <v>10</v>
      </c>
      <c r="E20" s="7">
        <v>50</v>
      </c>
      <c r="F20" s="181"/>
      <c r="G20" s="97">
        <f t="shared" si="0"/>
        <v>0</v>
      </c>
    </row>
    <row r="21" spans="1:7" ht="24" x14ac:dyDescent="0.25">
      <c r="A21" s="5" t="s">
        <v>740</v>
      </c>
      <c r="B21" s="2" t="s">
        <v>544</v>
      </c>
      <c r="C21" s="14" t="s">
        <v>545</v>
      </c>
      <c r="D21" s="21" t="s">
        <v>429</v>
      </c>
      <c r="E21" s="7">
        <v>5</v>
      </c>
      <c r="F21" s="181"/>
      <c r="G21" s="97">
        <f t="shared" si="0"/>
        <v>0</v>
      </c>
    </row>
    <row r="22" spans="1:7" ht="24" x14ac:dyDescent="0.25">
      <c r="A22" s="5" t="s">
        <v>741</v>
      </c>
      <c r="B22" s="2" t="s">
        <v>546</v>
      </c>
      <c r="C22" s="14" t="s">
        <v>547</v>
      </c>
      <c r="D22" s="21" t="s">
        <v>429</v>
      </c>
      <c r="E22" s="7">
        <v>5</v>
      </c>
      <c r="F22" s="181"/>
      <c r="G22" s="97">
        <f t="shared" si="0"/>
        <v>0</v>
      </c>
    </row>
    <row r="23" spans="1:7" ht="60" x14ac:dyDescent="0.25">
      <c r="A23" s="5" t="s">
        <v>742</v>
      </c>
      <c r="B23" s="2" t="s">
        <v>548</v>
      </c>
      <c r="C23" s="2" t="s">
        <v>549</v>
      </c>
      <c r="D23" s="21" t="s">
        <v>429</v>
      </c>
      <c r="E23" s="21">
        <f>3*3</f>
        <v>9</v>
      </c>
      <c r="F23" s="184"/>
      <c r="G23" s="97">
        <f t="shared" si="0"/>
        <v>0</v>
      </c>
    </row>
    <row r="24" spans="1:7" ht="192" x14ac:dyDescent="0.25">
      <c r="A24" s="5" t="s">
        <v>743</v>
      </c>
      <c r="B24" s="2" t="s">
        <v>550</v>
      </c>
      <c r="C24" s="2" t="s">
        <v>551</v>
      </c>
      <c r="D24" s="21" t="s">
        <v>429</v>
      </c>
      <c r="E24" s="21">
        <v>3</v>
      </c>
      <c r="F24" s="184"/>
      <c r="G24" s="97">
        <f t="shared" si="0"/>
        <v>0</v>
      </c>
    </row>
    <row r="25" spans="1:7" ht="132" x14ac:dyDescent="0.25">
      <c r="A25" s="5" t="s">
        <v>744</v>
      </c>
      <c r="B25" s="2" t="s">
        <v>552</v>
      </c>
      <c r="C25" s="2" t="s">
        <v>553</v>
      </c>
      <c r="D25" s="21" t="s">
        <v>429</v>
      </c>
      <c r="E25" s="21">
        <v>3</v>
      </c>
      <c r="F25" s="184"/>
      <c r="G25" s="97">
        <f t="shared" si="0"/>
        <v>0</v>
      </c>
    </row>
    <row r="26" spans="1:7" ht="48" x14ac:dyDescent="0.25">
      <c r="A26" s="5" t="s">
        <v>745</v>
      </c>
      <c r="B26" s="2" t="s">
        <v>554</v>
      </c>
      <c r="C26" s="2" t="s">
        <v>555</v>
      </c>
      <c r="D26" s="7" t="s">
        <v>514</v>
      </c>
      <c r="E26" s="7">
        <v>250</v>
      </c>
      <c r="F26" s="181"/>
      <c r="G26" s="97">
        <f t="shared" si="0"/>
        <v>0</v>
      </c>
    </row>
    <row r="27" spans="1:7" ht="24" x14ac:dyDescent="0.25">
      <c r="A27" s="5" t="s">
        <v>746</v>
      </c>
      <c r="B27" s="2" t="s">
        <v>556</v>
      </c>
      <c r="C27" s="2" t="s">
        <v>557</v>
      </c>
      <c r="D27" s="21" t="s">
        <v>429</v>
      </c>
      <c r="E27" s="21">
        <v>30</v>
      </c>
      <c r="F27" s="184"/>
      <c r="G27" s="97">
        <f t="shared" si="0"/>
        <v>0</v>
      </c>
    </row>
    <row r="28" spans="1:7" ht="48" x14ac:dyDescent="0.25">
      <c r="A28" s="5" t="s">
        <v>747</v>
      </c>
      <c r="B28" s="2" t="s">
        <v>558</v>
      </c>
      <c r="C28" s="14" t="s">
        <v>559</v>
      </c>
      <c r="D28" s="21" t="s">
        <v>429</v>
      </c>
      <c r="E28" s="21">
        <v>10</v>
      </c>
      <c r="F28" s="184"/>
      <c r="G28" s="97">
        <f t="shared" si="0"/>
        <v>0</v>
      </c>
    </row>
    <row r="29" spans="1:7" ht="72" x14ac:dyDescent="0.25">
      <c r="A29" s="5" t="s">
        <v>748</v>
      </c>
      <c r="B29" s="3" t="s">
        <v>560</v>
      </c>
      <c r="C29" s="3" t="s">
        <v>561</v>
      </c>
      <c r="D29" s="21" t="s">
        <v>429</v>
      </c>
      <c r="E29" s="111">
        <v>12</v>
      </c>
      <c r="F29" s="188"/>
      <c r="G29" s="97">
        <f t="shared" si="0"/>
        <v>0</v>
      </c>
    </row>
    <row r="30" spans="1:7" ht="60" x14ac:dyDescent="0.25">
      <c r="A30" s="5" t="s">
        <v>749</v>
      </c>
      <c r="B30" s="2" t="s">
        <v>562</v>
      </c>
      <c r="C30" s="2" t="s">
        <v>563</v>
      </c>
      <c r="D30" s="7" t="s">
        <v>564</v>
      </c>
      <c r="E30" s="7">
        <v>6</v>
      </c>
      <c r="F30" s="181"/>
      <c r="G30" s="97">
        <f t="shared" si="0"/>
        <v>0</v>
      </c>
    </row>
    <row r="31" spans="1:7" ht="24" x14ac:dyDescent="0.25">
      <c r="A31" s="5" t="s">
        <v>750</v>
      </c>
      <c r="B31" s="14" t="s">
        <v>565</v>
      </c>
      <c r="C31" s="14" t="s">
        <v>566</v>
      </c>
      <c r="D31" s="21" t="s">
        <v>567</v>
      </c>
      <c r="E31" s="4">
        <v>250</v>
      </c>
      <c r="F31" s="181"/>
      <c r="G31" s="97">
        <f t="shared" si="0"/>
        <v>0</v>
      </c>
    </row>
    <row r="32" spans="1:7" x14ac:dyDescent="0.25">
      <c r="A32" s="5" t="s">
        <v>751</v>
      </c>
      <c r="B32" s="14" t="s">
        <v>568</v>
      </c>
      <c r="C32" s="14" t="s">
        <v>569</v>
      </c>
      <c r="D32" s="7" t="s">
        <v>15</v>
      </c>
      <c r="E32" s="7">
        <v>15</v>
      </c>
      <c r="F32" s="181"/>
      <c r="G32" s="97">
        <f t="shared" si="0"/>
        <v>0</v>
      </c>
    </row>
    <row r="33" spans="1:7" ht="24" x14ac:dyDescent="0.25">
      <c r="A33" s="5" t="s">
        <v>752</v>
      </c>
      <c r="B33" s="2" t="s">
        <v>570</v>
      </c>
      <c r="C33" s="2" t="s">
        <v>571</v>
      </c>
      <c r="D33" s="21" t="s">
        <v>429</v>
      </c>
      <c r="E33" s="111">
        <v>40</v>
      </c>
      <c r="F33" s="181"/>
      <c r="G33" s="97">
        <f t="shared" si="0"/>
        <v>0</v>
      </c>
    </row>
    <row r="34" spans="1:7" ht="24" x14ac:dyDescent="0.25">
      <c r="A34" s="5" t="s">
        <v>753</v>
      </c>
      <c r="B34" s="2" t="s">
        <v>572</v>
      </c>
      <c r="C34" s="2" t="s">
        <v>573</v>
      </c>
      <c r="D34" s="21" t="s">
        <v>429</v>
      </c>
      <c r="E34" s="111">
        <v>50</v>
      </c>
      <c r="F34" s="181"/>
      <c r="G34" s="97">
        <f t="shared" si="0"/>
        <v>0</v>
      </c>
    </row>
    <row r="35" spans="1:7" ht="24" x14ac:dyDescent="0.25">
      <c r="A35" s="5" t="s">
        <v>754</v>
      </c>
      <c r="B35" s="2" t="s">
        <v>574</v>
      </c>
      <c r="C35" s="2" t="s">
        <v>575</v>
      </c>
      <c r="D35" s="21" t="s">
        <v>429</v>
      </c>
      <c r="E35" s="111">
        <v>200</v>
      </c>
      <c r="F35" s="181"/>
      <c r="G35" s="97">
        <f t="shared" si="0"/>
        <v>0</v>
      </c>
    </row>
    <row r="36" spans="1:7" ht="24" x14ac:dyDescent="0.25">
      <c r="A36" s="5" t="s">
        <v>755</v>
      </c>
      <c r="B36" s="2" t="s">
        <v>576</v>
      </c>
      <c r="C36" s="2" t="s">
        <v>577</v>
      </c>
      <c r="D36" s="21" t="s">
        <v>429</v>
      </c>
      <c r="E36" s="111">
        <v>30</v>
      </c>
      <c r="F36" s="181"/>
      <c r="G36" s="97">
        <f t="shared" ref="G36:G67" si="1">E36*F36</f>
        <v>0</v>
      </c>
    </row>
    <row r="37" spans="1:7" ht="24" x14ac:dyDescent="0.25">
      <c r="A37" s="5" t="s">
        <v>756</v>
      </c>
      <c r="B37" s="2" t="s">
        <v>578</v>
      </c>
      <c r="C37" s="2" t="s">
        <v>579</v>
      </c>
      <c r="D37" s="21" t="s">
        <v>429</v>
      </c>
      <c r="E37" s="111">
        <v>30</v>
      </c>
      <c r="F37" s="181"/>
      <c r="G37" s="97">
        <f t="shared" si="1"/>
        <v>0</v>
      </c>
    </row>
    <row r="38" spans="1:7" ht="24" x14ac:dyDescent="0.25">
      <c r="A38" s="5" t="s">
        <v>757</v>
      </c>
      <c r="B38" s="2" t="s">
        <v>580</v>
      </c>
      <c r="C38" s="2" t="s">
        <v>581</v>
      </c>
      <c r="D38" s="21" t="s">
        <v>429</v>
      </c>
      <c r="E38" s="111">
        <v>50</v>
      </c>
      <c r="F38" s="181"/>
      <c r="G38" s="97">
        <f t="shared" si="1"/>
        <v>0</v>
      </c>
    </row>
    <row r="39" spans="1:7" ht="24" x14ac:dyDescent="0.25">
      <c r="A39" s="5" t="s">
        <v>758</v>
      </c>
      <c r="B39" s="2" t="s">
        <v>582</v>
      </c>
      <c r="C39" s="2" t="s">
        <v>583</v>
      </c>
      <c r="D39" s="21" t="s">
        <v>429</v>
      </c>
      <c r="E39" s="21">
        <f>1*1*3</f>
        <v>3</v>
      </c>
      <c r="F39" s="184"/>
      <c r="G39" s="97">
        <f t="shared" si="1"/>
        <v>0</v>
      </c>
    </row>
    <row r="40" spans="1:7" ht="24" x14ac:dyDescent="0.25">
      <c r="A40" s="5" t="s">
        <v>759</v>
      </c>
      <c r="B40" s="2" t="s">
        <v>584</v>
      </c>
      <c r="C40" s="2" t="s">
        <v>585</v>
      </c>
      <c r="D40" s="21" t="s">
        <v>429</v>
      </c>
      <c r="E40" s="21">
        <v>3</v>
      </c>
      <c r="F40" s="184"/>
      <c r="G40" s="97">
        <f t="shared" si="1"/>
        <v>0</v>
      </c>
    </row>
    <row r="41" spans="1:7" ht="36" x14ac:dyDescent="0.25">
      <c r="A41" s="5" t="s">
        <v>760</v>
      </c>
      <c r="B41" s="2" t="s">
        <v>586</v>
      </c>
      <c r="C41" s="2" t="s">
        <v>587</v>
      </c>
      <c r="D41" s="7" t="s">
        <v>588</v>
      </c>
      <c r="E41" s="7">
        <v>200</v>
      </c>
      <c r="F41" s="181"/>
      <c r="G41" s="97">
        <f t="shared" si="1"/>
        <v>0</v>
      </c>
    </row>
    <row r="42" spans="1:7" ht="24" x14ac:dyDescent="0.25">
      <c r="A42" s="5" t="s">
        <v>761</v>
      </c>
      <c r="B42" s="2" t="s">
        <v>589</v>
      </c>
      <c r="C42" s="2" t="s">
        <v>590</v>
      </c>
      <c r="D42" s="21" t="s">
        <v>429</v>
      </c>
      <c r="E42" s="21">
        <f>3*10</f>
        <v>30</v>
      </c>
      <c r="F42" s="184"/>
      <c r="G42" s="97">
        <f t="shared" si="1"/>
        <v>0</v>
      </c>
    </row>
    <row r="43" spans="1:7" ht="24" x14ac:dyDescent="0.25">
      <c r="A43" s="5" t="s">
        <v>762</v>
      </c>
      <c r="B43" s="2" t="s">
        <v>591</v>
      </c>
      <c r="C43" s="2" t="s">
        <v>592</v>
      </c>
      <c r="D43" s="21" t="s">
        <v>429</v>
      </c>
      <c r="E43" s="21">
        <v>5</v>
      </c>
      <c r="F43" s="184"/>
      <c r="G43" s="97">
        <f t="shared" si="1"/>
        <v>0</v>
      </c>
    </row>
    <row r="44" spans="1:7" ht="120" x14ac:dyDescent="0.25">
      <c r="A44" s="5" t="s">
        <v>763</v>
      </c>
      <c r="B44" s="2" t="s">
        <v>593</v>
      </c>
      <c r="C44" s="2" t="s">
        <v>594</v>
      </c>
      <c r="D44" s="21" t="s">
        <v>429</v>
      </c>
      <c r="E44" s="21">
        <v>9</v>
      </c>
      <c r="F44" s="184"/>
      <c r="G44" s="97">
        <f t="shared" si="1"/>
        <v>0</v>
      </c>
    </row>
    <row r="45" spans="1:7" ht="24" x14ac:dyDescent="0.25">
      <c r="A45" s="5" t="s">
        <v>764</v>
      </c>
      <c r="B45" s="3" t="s">
        <v>595</v>
      </c>
      <c r="C45" s="28" t="s">
        <v>596</v>
      </c>
      <c r="D45" s="7" t="s">
        <v>429</v>
      </c>
      <c r="E45" s="112">
        <v>10</v>
      </c>
      <c r="F45" s="191"/>
      <c r="G45" s="97">
        <f t="shared" si="1"/>
        <v>0</v>
      </c>
    </row>
    <row r="46" spans="1:7" ht="24" x14ac:dyDescent="0.25">
      <c r="A46" s="5" t="s">
        <v>765</v>
      </c>
      <c r="B46" s="3" t="s">
        <v>595</v>
      </c>
      <c r="C46" s="28" t="s">
        <v>597</v>
      </c>
      <c r="D46" s="7" t="s">
        <v>429</v>
      </c>
      <c r="E46" s="112">
        <v>10</v>
      </c>
      <c r="F46" s="191"/>
      <c r="G46" s="97">
        <f t="shared" si="1"/>
        <v>0</v>
      </c>
    </row>
    <row r="47" spans="1:7" ht="36" x14ac:dyDescent="0.25">
      <c r="A47" s="5" t="s">
        <v>766</v>
      </c>
      <c r="B47" s="2" t="s">
        <v>598</v>
      </c>
      <c r="C47" s="14" t="s">
        <v>599</v>
      </c>
      <c r="D47" s="7" t="s">
        <v>514</v>
      </c>
      <c r="E47" s="7">
        <v>5</v>
      </c>
      <c r="F47" s="181"/>
      <c r="G47" s="97">
        <f t="shared" si="1"/>
        <v>0</v>
      </c>
    </row>
    <row r="48" spans="1:7" ht="84" x14ac:dyDescent="0.25">
      <c r="A48" s="5" t="s">
        <v>767</v>
      </c>
      <c r="B48" s="2" t="s">
        <v>600</v>
      </c>
      <c r="C48" s="2" t="s">
        <v>601</v>
      </c>
      <c r="D48" s="7" t="s">
        <v>588</v>
      </c>
      <c r="E48" s="7">
        <v>100</v>
      </c>
      <c r="F48" s="181"/>
      <c r="G48" s="97">
        <f t="shared" si="1"/>
        <v>0</v>
      </c>
    </row>
    <row r="49" spans="1:7" ht="156" x14ac:dyDescent="0.25">
      <c r="A49" s="5" t="s">
        <v>768</v>
      </c>
      <c r="B49" s="2" t="s">
        <v>602</v>
      </c>
      <c r="C49" s="2" t="s">
        <v>603</v>
      </c>
      <c r="D49" s="7" t="s">
        <v>588</v>
      </c>
      <c r="E49" s="7">
        <v>25</v>
      </c>
      <c r="F49" s="181"/>
      <c r="G49" s="97">
        <f t="shared" si="1"/>
        <v>0</v>
      </c>
    </row>
    <row r="50" spans="1:7" ht="48" x14ac:dyDescent="0.25">
      <c r="A50" s="5" t="s">
        <v>769</v>
      </c>
      <c r="B50" s="2" t="s">
        <v>604</v>
      </c>
      <c r="C50" s="2" t="s">
        <v>605</v>
      </c>
      <c r="D50" s="7" t="s">
        <v>514</v>
      </c>
      <c r="E50" s="7">
        <v>50</v>
      </c>
      <c r="F50" s="181"/>
      <c r="G50" s="97">
        <f t="shared" si="1"/>
        <v>0</v>
      </c>
    </row>
    <row r="51" spans="1:7" ht="48" x14ac:dyDescent="0.25">
      <c r="A51" s="5" t="s">
        <v>770</v>
      </c>
      <c r="B51" s="2" t="s">
        <v>606</v>
      </c>
      <c r="C51" s="2" t="s">
        <v>607</v>
      </c>
      <c r="D51" s="7" t="s">
        <v>514</v>
      </c>
      <c r="E51" s="7">
        <v>50</v>
      </c>
      <c r="F51" s="181"/>
      <c r="G51" s="97">
        <f t="shared" si="1"/>
        <v>0</v>
      </c>
    </row>
    <row r="52" spans="1:7" x14ac:dyDescent="0.25">
      <c r="A52" s="5" t="s">
        <v>771</v>
      </c>
      <c r="B52" s="2" t="s">
        <v>608</v>
      </c>
      <c r="C52" s="2" t="s">
        <v>609</v>
      </c>
      <c r="D52" s="7" t="s">
        <v>514</v>
      </c>
      <c r="E52" s="7">
        <v>10</v>
      </c>
      <c r="F52" s="181"/>
      <c r="G52" s="97">
        <f t="shared" si="1"/>
        <v>0</v>
      </c>
    </row>
    <row r="53" spans="1:7" ht="24" x14ac:dyDescent="0.25">
      <c r="A53" s="5" t="s">
        <v>772</v>
      </c>
      <c r="B53" s="2" t="s">
        <v>610</v>
      </c>
      <c r="C53" s="2" t="s">
        <v>611</v>
      </c>
      <c r="D53" s="7" t="s">
        <v>514</v>
      </c>
      <c r="E53" s="7">
        <v>10</v>
      </c>
      <c r="F53" s="181"/>
      <c r="G53" s="97">
        <f t="shared" si="1"/>
        <v>0</v>
      </c>
    </row>
    <row r="54" spans="1:7" x14ac:dyDescent="0.25">
      <c r="A54" s="5" t="s">
        <v>773</v>
      </c>
      <c r="B54" s="2" t="s">
        <v>612</v>
      </c>
      <c r="C54" s="2" t="s">
        <v>613</v>
      </c>
      <c r="D54" s="7" t="s">
        <v>15</v>
      </c>
      <c r="E54" s="7">
        <v>10</v>
      </c>
      <c r="F54" s="181"/>
      <c r="G54" s="97">
        <f t="shared" si="1"/>
        <v>0</v>
      </c>
    </row>
    <row r="55" spans="1:7" x14ac:dyDescent="0.25">
      <c r="A55" s="5" t="s">
        <v>774</v>
      </c>
      <c r="B55" s="3" t="s">
        <v>614</v>
      </c>
      <c r="C55" s="3" t="s">
        <v>615</v>
      </c>
      <c r="D55" s="21" t="s">
        <v>514</v>
      </c>
      <c r="E55" s="21">
        <v>150</v>
      </c>
      <c r="F55" s="184"/>
      <c r="G55" s="97">
        <f t="shared" si="1"/>
        <v>0</v>
      </c>
    </row>
    <row r="56" spans="1:7" ht="24" x14ac:dyDescent="0.25">
      <c r="A56" s="5" t="s">
        <v>775</v>
      </c>
      <c r="B56" s="29" t="s">
        <v>616</v>
      </c>
      <c r="C56" s="30" t="s">
        <v>617</v>
      </c>
      <c r="D56" s="7" t="s">
        <v>514</v>
      </c>
      <c r="E56" s="7">
        <v>25</v>
      </c>
      <c r="F56" s="181"/>
      <c r="G56" s="97">
        <f t="shared" si="1"/>
        <v>0</v>
      </c>
    </row>
    <row r="57" spans="1:7" ht="24" x14ac:dyDescent="0.25">
      <c r="A57" s="5" t="s">
        <v>776</v>
      </c>
      <c r="B57" s="29" t="s">
        <v>618</v>
      </c>
      <c r="C57" s="30" t="s">
        <v>619</v>
      </c>
      <c r="D57" s="7" t="s">
        <v>514</v>
      </c>
      <c r="E57" s="7">
        <v>25</v>
      </c>
      <c r="F57" s="181"/>
      <c r="G57" s="97">
        <f t="shared" si="1"/>
        <v>0</v>
      </c>
    </row>
    <row r="58" spans="1:7" ht="24" x14ac:dyDescent="0.25">
      <c r="A58" s="5" t="s">
        <v>777</v>
      </c>
      <c r="B58" s="2" t="s">
        <v>620</v>
      </c>
      <c r="C58" s="2" t="s">
        <v>621</v>
      </c>
      <c r="D58" s="21" t="s">
        <v>429</v>
      </c>
      <c r="E58" s="7">
        <f>2*3*5</f>
        <v>30</v>
      </c>
      <c r="F58" s="181"/>
      <c r="G58" s="97">
        <f t="shared" si="1"/>
        <v>0</v>
      </c>
    </row>
    <row r="59" spans="1:7" ht="24" x14ac:dyDescent="0.25">
      <c r="A59" s="5" t="s">
        <v>778</v>
      </c>
      <c r="B59" s="2" t="s">
        <v>622</v>
      </c>
      <c r="C59" s="2" t="s">
        <v>623</v>
      </c>
      <c r="D59" s="21" t="s">
        <v>429</v>
      </c>
      <c r="E59" s="7">
        <f>3*3*2</f>
        <v>18</v>
      </c>
      <c r="F59" s="181"/>
      <c r="G59" s="97">
        <f t="shared" si="1"/>
        <v>0</v>
      </c>
    </row>
    <row r="60" spans="1:7" ht="24" x14ac:dyDescent="0.25">
      <c r="A60" s="5" t="s">
        <v>779</v>
      </c>
      <c r="B60" s="2" t="s">
        <v>624</v>
      </c>
      <c r="C60" s="2" t="s">
        <v>625</v>
      </c>
      <c r="D60" s="21" t="s">
        <v>429</v>
      </c>
      <c r="E60" s="7">
        <f>2*3*2</f>
        <v>12</v>
      </c>
      <c r="F60" s="181"/>
      <c r="G60" s="97">
        <f t="shared" si="1"/>
        <v>0</v>
      </c>
    </row>
    <row r="61" spans="1:7" x14ac:dyDescent="0.25">
      <c r="A61" s="5" t="s">
        <v>780</v>
      </c>
      <c r="B61" s="3" t="s">
        <v>626</v>
      </c>
      <c r="C61" s="28" t="s">
        <v>627</v>
      </c>
      <c r="D61" s="4" t="s">
        <v>514</v>
      </c>
      <c r="E61" s="9">
        <v>300</v>
      </c>
      <c r="F61" s="190"/>
      <c r="G61" s="97">
        <f t="shared" si="1"/>
        <v>0</v>
      </c>
    </row>
    <row r="62" spans="1:7" ht="24" x14ac:dyDescent="0.25">
      <c r="A62" s="5" t="s">
        <v>781</v>
      </c>
      <c r="B62" s="2" t="s">
        <v>628</v>
      </c>
      <c r="C62" s="2" t="s">
        <v>629</v>
      </c>
      <c r="D62" s="21" t="s">
        <v>429</v>
      </c>
      <c r="E62" s="7">
        <v>70</v>
      </c>
      <c r="F62" s="181"/>
      <c r="G62" s="97">
        <f t="shared" si="1"/>
        <v>0</v>
      </c>
    </row>
    <row r="63" spans="1:7" ht="24" x14ac:dyDescent="0.25">
      <c r="A63" s="5" t="s">
        <v>782</v>
      </c>
      <c r="B63" s="2" t="s">
        <v>630</v>
      </c>
      <c r="C63" s="2" t="s">
        <v>631</v>
      </c>
      <c r="D63" s="21" t="s">
        <v>429</v>
      </c>
      <c r="E63" s="111">
        <v>20</v>
      </c>
      <c r="F63" s="181"/>
      <c r="G63" s="97">
        <f t="shared" si="1"/>
        <v>0</v>
      </c>
    </row>
    <row r="64" spans="1:7" ht="24" x14ac:dyDescent="0.25">
      <c r="A64" s="5" t="s">
        <v>783</v>
      </c>
      <c r="B64" s="2" t="s">
        <v>632</v>
      </c>
      <c r="C64" s="2" t="s">
        <v>633</v>
      </c>
      <c r="D64" s="21" t="s">
        <v>429</v>
      </c>
      <c r="E64" s="111">
        <v>10</v>
      </c>
      <c r="F64" s="181"/>
      <c r="G64" s="97">
        <f t="shared" si="1"/>
        <v>0</v>
      </c>
    </row>
    <row r="65" spans="1:7" ht="24" x14ac:dyDescent="0.25">
      <c r="A65" s="5" t="s">
        <v>784</v>
      </c>
      <c r="B65" s="2" t="s">
        <v>634</v>
      </c>
      <c r="C65" s="2" t="s">
        <v>635</v>
      </c>
      <c r="D65" s="21" t="s">
        <v>429</v>
      </c>
      <c r="E65" s="111">
        <v>10</v>
      </c>
      <c r="F65" s="181"/>
      <c r="G65" s="97">
        <f t="shared" si="1"/>
        <v>0</v>
      </c>
    </row>
    <row r="66" spans="1:7" ht="36" x14ac:dyDescent="0.25">
      <c r="A66" s="5" t="s">
        <v>785</v>
      </c>
      <c r="B66" s="2" t="s">
        <v>636</v>
      </c>
      <c r="C66" s="2" t="s">
        <v>637</v>
      </c>
      <c r="D66" s="21" t="s">
        <v>429</v>
      </c>
      <c r="E66" s="111">
        <v>100</v>
      </c>
      <c r="F66" s="181"/>
      <c r="G66" s="97">
        <f t="shared" si="1"/>
        <v>0</v>
      </c>
    </row>
    <row r="67" spans="1:7" ht="36" x14ac:dyDescent="0.25">
      <c r="A67" s="5" t="s">
        <v>786</v>
      </c>
      <c r="B67" s="2" t="s">
        <v>638</v>
      </c>
      <c r="C67" s="2" t="s">
        <v>639</v>
      </c>
      <c r="D67" s="21" t="s">
        <v>429</v>
      </c>
      <c r="E67" s="111">
        <v>35</v>
      </c>
      <c r="F67" s="181"/>
      <c r="G67" s="97">
        <f t="shared" si="1"/>
        <v>0</v>
      </c>
    </row>
    <row r="68" spans="1:7" ht="36" x14ac:dyDescent="0.25">
      <c r="A68" s="5" t="s">
        <v>787</v>
      </c>
      <c r="B68" s="2" t="s">
        <v>640</v>
      </c>
      <c r="C68" s="2" t="s">
        <v>639</v>
      </c>
      <c r="D68" s="21" t="s">
        <v>429</v>
      </c>
      <c r="E68" s="111">
        <v>20</v>
      </c>
      <c r="F68" s="181"/>
      <c r="G68" s="97">
        <f t="shared" ref="G68:G99" si="2">E68*F68</f>
        <v>0</v>
      </c>
    </row>
    <row r="69" spans="1:7" ht="36" x14ac:dyDescent="0.25">
      <c r="A69" s="5" t="s">
        <v>788</v>
      </c>
      <c r="B69" s="2" t="s">
        <v>641</v>
      </c>
      <c r="C69" s="2" t="s">
        <v>642</v>
      </c>
      <c r="D69" s="21" t="s">
        <v>429</v>
      </c>
      <c r="E69" s="111">
        <v>15</v>
      </c>
      <c r="F69" s="181"/>
      <c r="G69" s="97">
        <f t="shared" si="2"/>
        <v>0</v>
      </c>
    </row>
    <row r="70" spans="1:7" ht="24" x14ac:dyDescent="0.25">
      <c r="A70" s="5" t="s">
        <v>789</v>
      </c>
      <c r="B70" s="2" t="s">
        <v>643</v>
      </c>
      <c r="C70" s="2" t="s">
        <v>644</v>
      </c>
      <c r="D70" s="21" t="s">
        <v>429</v>
      </c>
      <c r="E70" s="111">
        <v>10</v>
      </c>
      <c r="F70" s="181"/>
      <c r="G70" s="97">
        <f t="shared" si="2"/>
        <v>0</v>
      </c>
    </row>
    <row r="71" spans="1:7" ht="24" x14ac:dyDescent="0.25">
      <c r="A71" s="5" t="s">
        <v>790</v>
      </c>
      <c r="B71" s="2" t="s">
        <v>645</v>
      </c>
      <c r="C71" s="2" t="s">
        <v>646</v>
      </c>
      <c r="D71" s="21" t="s">
        <v>429</v>
      </c>
      <c r="E71" s="111">
        <v>6</v>
      </c>
      <c r="F71" s="181"/>
      <c r="G71" s="97">
        <f t="shared" si="2"/>
        <v>0</v>
      </c>
    </row>
    <row r="72" spans="1:7" ht="24" x14ac:dyDescent="0.25">
      <c r="A72" s="5" t="s">
        <v>791</v>
      </c>
      <c r="B72" s="2" t="s">
        <v>647</v>
      </c>
      <c r="C72" s="2" t="s">
        <v>648</v>
      </c>
      <c r="D72" s="21" t="s">
        <v>429</v>
      </c>
      <c r="E72" s="111">
        <v>10</v>
      </c>
      <c r="F72" s="181"/>
      <c r="G72" s="97">
        <f t="shared" si="2"/>
        <v>0</v>
      </c>
    </row>
    <row r="73" spans="1:7" ht="24" x14ac:dyDescent="0.25">
      <c r="A73" s="5" t="s">
        <v>792</v>
      </c>
      <c r="B73" s="2" t="s">
        <v>649</v>
      </c>
      <c r="C73" s="2" t="s">
        <v>650</v>
      </c>
      <c r="D73" s="21" t="s">
        <v>429</v>
      </c>
      <c r="E73" s="111">
        <v>10</v>
      </c>
      <c r="F73" s="181"/>
      <c r="G73" s="97">
        <f t="shared" si="2"/>
        <v>0</v>
      </c>
    </row>
    <row r="74" spans="1:7" ht="24" x14ac:dyDescent="0.25">
      <c r="A74" s="5" t="s">
        <v>793</v>
      </c>
      <c r="B74" s="2" t="s">
        <v>651</v>
      </c>
      <c r="C74" s="2" t="s">
        <v>652</v>
      </c>
      <c r="D74" s="21" t="s">
        <v>429</v>
      </c>
      <c r="E74" s="111">
        <v>10</v>
      </c>
      <c r="F74" s="181"/>
      <c r="G74" s="97">
        <f t="shared" si="2"/>
        <v>0</v>
      </c>
    </row>
    <row r="75" spans="1:7" ht="24" x14ac:dyDescent="0.25">
      <c r="A75" s="5" t="s">
        <v>794</v>
      </c>
      <c r="B75" s="2" t="s">
        <v>653</v>
      </c>
      <c r="C75" s="2" t="s">
        <v>654</v>
      </c>
      <c r="D75" s="21" t="s">
        <v>429</v>
      </c>
      <c r="E75" s="111">
        <v>10</v>
      </c>
      <c r="F75" s="181"/>
      <c r="G75" s="97">
        <f t="shared" si="2"/>
        <v>0</v>
      </c>
    </row>
    <row r="76" spans="1:7" ht="24" x14ac:dyDescent="0.25">
      <c r="A76" s="5" t="s">
        <v>795</v>
      </c>
      <c r="B76" s="2" t="s">
        <v>655</v>
      </c>
      <c r="C76" s="2" t="s">
        <v>656</v>
      </c>
      <c r="D76" s="21" t="s">
        <v>657</v>
      </c>
      <c r="E76" s="111">
        <v>50</v>
      </c>
      <c r="F76" s="181"/>
      <c r="G76" s="97">
        <f t="shared" si="2"/>
        <v>0</v>
      </c>
    </row>
    <row r="77" spans="1:7" ht="24" x14ac:dyDescent="0.25">
      <c r="A77" s="5" t="s">
        <v>796</v>
      </c>
      <c r="B77" s="14" t="s">
        <v>658</v>
      </c>
      <c r="C77" s="14" t="s">
        <v>659</v>
      </c>
      <c r="D77" s="7" t="s">
        <v>15</v>
      </c>
      <c r="E77" s="7">
        <v>15</v>
      </c>
      <c r="F77" s="181"/>
      <c r="G77" s="97">
        <f t="shared" si="2"/>
        <v>0</v>
      </c>
    </row>
    <row r="78" spans="1:7" ht="72" x14ac:dyDescent="0.25">
      <c r="A78" s="5" t="s">
        <v>797</v>
      </c>
      <c r="B78" s="2" t="s">
        <v>660</v>
      </c>
      <c r="C78" s="2" t="s">
        <v>661</v>
      </c>
      <c r="D78" s="7" t="s">
        <v>588</v>
      </c>
      <c r="E78" s="7">
        <v>60</v>
      </c>
      <c r="F78" s="181"/>
      <c r="G78" s="97">
        <f t="shared" si="2"/>
        <v>0</v>
      </c>
    </row>
    <row r="79" spans="1:7" ht="24" x14ac:dyDescent="0.25">
      <c r="A79" s="5" t="s">
        <v>798</v>
      </c>
      <c r="B79" s="2" t="s">
        <v>662</v>
      </c>
      <c r="C79" s="2" t="s">
        <v>663</v>
      </c>
      <c r="D79" s="7" t="s">
        <v>15</v>
      </c>
      <c r="E79" s="7">
        <v>2</v>
      </c>
      <c r="F79" s="181"/>
      <c r="G79" s="97">
        <f t="shared" si="2"/>
        <v>0</v>
      </c>
    </row>
    <row r="80" spans="1:7" ht="120" x14ac:dyDescent="0.25">
      <c r="A80" s="5" t="s">
        <v>799</v>
      </c>
      <c r="B80" s="2" t="s">
        <v>664</v>
      </c>
      <c r="C80" s="2" t="s">
        <v>665</v>
      </c>
      <c r="D80" s="7" t="s">
        <v>15</v>
      </c>
      <c r="E80" s="7">
        <v>3</v>
      </c>
      <c r="F80" s="181"/>
      <c r="G80" s="97">
        <f t="shared" si="2"/>
        <v>0</v>
      </c>
    </row>
    <row r="81" spans="1:7" ht="24" x14ac:dyDescent="0.25">
      <c r="A81" s="5" t="s">
        <v>800</v>
      </c>
      <c r="B81" s="2" t="s">
        <v>666</v>
      </c>
      <c r="C81" s="14" t="s">
        <v>667</v>
      </c>
      <c r="D81" s="7" t="s">
        <v>514</v>
      </c>
      <c r="E81" s="7">
        <v>15</v>
      </c>
      <c r="F81" s="181"/>
      <c r="G81" s="97">
        <f t="shared" si="2"/>
        <v>0</v>
      </c>
    </row>
    <row r="82" spans="1:7" ht="72" x14ac:dyDescent="0.25">
      <c r="A82" s="5" t="s">
        <v>801</v>
      </c>
      <c r="B82" s="2" t="s">
        <v>668</v>
      </c>
      <c r="C82" s="2" t="s">
        <v>669</v>
      </c>
      <c r="D82" s="7" t="s">
        <v>514</v>
      </c>
      <c r="E82" s="7">
        <v>15</v>
      </c>
      <c r="F82" s="181"/>
      <c r="G82" s="97">
        <f t="shared" si="2"/>
        <v>0</v>
      </c>
    </row>
    <row r="83" spans="1:7" ht="24" x14ac:dyDescent="0.25">
      <c r="A83" s="5" t="s">
        <v>802</v>
      </c>
      <c r="B83" s="2" t="s">
        <v>670</v>
      </c>
      <c r="C83" s="14" t="s">
        <v>671</v>
      </c>
      <c r="D83" s="21" t="s">
        <v>429</v>
      </c>
      <c r="E83" s="111">
        <v>10</v>
      </c>
      <c r="F83" s="181"/>
      <c r="G83" s="97">
        <f t="shared" si="2"/>
        <v>0</v>
      </c>
    </row>
    <row r="84" spans="1:7" ht="24" x14ac:dyDescent="0.25">
      <c r="A84" s="5" t="s">
        <v>803</v>
      </c>
      <c r="B84" s="2" t="s">
        <v>672</v>
      </c>
      <c r="C84" s="14" t="s">
        <v>673</v>
      </c>
      <c r="D84" s="21" t="s">
        <v>429</v>
      </c>
      <c r="E84" s="111">
        <v>10</v>
      </c>
      <c r="F84" s="181"/>
      <c r="G84" s="97">
        <f t="shared" si="2"/>
        <v>0</v>
      </c>
    </row>
    <row r="85" spans="1:7" ht="24" x14ac:dyDescent="0.25">
      <c r="A85" s="5" t="s">
        <v>804</v>
      </c>
      <c r="B85" s="2" t="s">
        <v>674</v>
      </c>
      <c r="C85" s="14" t="s">
        <v>675</v>
      </c>
      <c r="D85" s="7" t="s">
        <v>429</v>
      </c>
      <c r="E85" s="7">
        <v>50</v>
      </c>
      <c r="F85" s="181"/>
      <c r="G85" s="97">
        <f t="shared" si="2"/>
        <v>0</v>
      </c>
    </row>
    <row r="86" spans="1:7" ht="36" x14ac:dyDescent="0.25">
      <c r="A86" s="5" t="s">
        <v>805</v>
      </c>
      <c r="B86" s="2" t="s">
        <v>676</v>
      </c>
      <c r="C86" s="2" t="s">
        <v>677</v>
      </c>
      <c r="D86" s="7" t="s">
        <v>588</v>
      </c>
      <c r="E86" s="7">
        <v>100</v>
      </c>
      <c r="F86" s="181"/>
      <c r="G86" s="97">
        <f t="shared" si="2"/>
        <v>0</v>
      </c>
    </row>
    <row r="87" spans="1:7" ht="24" x14ac:dyDescent="0.25">
      <c r="A87" s="5" t="s">
        <v>806</v>
      </c>
      <c r="B87" s="2" t="s">
        <v>678</v>
      </c>
      <c r="C87" s="2" t="s">
        <v>679</v>
      </c>
      <c r="D87" s="21" t="s">
        <v>429</v>
      </c>
      <c r="E87" s="7">
        <v>100</v>
      </c>
      <c r="F87" s="181"/>
      <c r="G87" s="97">
        <f t="shared" si="2"/>
        <v>0</v>
      </c>
    </row>
    <row r="88" spans="1:7" ht="24" x14ac:dyDescent="0.25">
      <c r="A88" s="5" t="s">
        <v>807</v>
      </c>
      <c r="B88" s="2" t="s">
        <v>680</v>
      </c>
      <c r="C88" s="14" t="s">
        <v>681</v>
      </c>
      <c r="D88" s="21" t="s">
        <v>429</v>
      </c>
      <c r="E88" s="111">
        <v>10</v>
      </c>
      <c r="F88" s="181"/>
      <c r="G88" s="97">
        <f t="shared" si="2"/>
        <v>0</v>
      </c>
    </row>
    <row r="89" spans="1:7" ht="24" x14ac:dyDescent="0.25">
      <c r="A89" s="5" t="s">
        <v>808</v>
      </c>
      <c r="B89" s="2" t="s">
        <v>682</v>
      </c>
      <c r="C89" s="14" t="s">
        <v>683</v>
      </c>
      <c r="D89" s="21" t="s">
        <v>429</v>
      </c>
      <c r="E89" s="111">
        <v>15</v>
      </c>
      <c r="F89" s="181"/>
      <c r="G89" s="97">
        <f t="shared" si="2"/>
        <v>0</v>
      </c>
    </row>
    <row r="90" spans="1:7" ht="24" x14ac:dyDescent="0.25">
      <c r="A90" s="5" t="s">
        <v>809</v>
      </c>
      <c r="B90" s="2" t="s">
        <v>684</v>
      </c>
      <c r="C90" s="14" t="s">
        <v>685</v>
      </c>
      <c r="D90" s="21" t="s">
        <v>429</v>
      </c>
      <c r="E90" s="111">
        <v>10</v>
      </c>
      <c r="F90" s="181"/>
      <c r="G90" s="97">
        <f t="shared" si="2"/>
        <v>0</v>
      </c>
    </row>
    <row r="91" spans="1:7" ht="24" x14ac:dyDescent="0.25">
      <c r="A91" s="5" t="s">
        <v>810</v>
      </c>
      <c r="B91" s="2" t="s">
        <v>686</v>
      </c>
      <c r="C91" s="2" t="s">
        <v>687</v>
      </c>
      <c r="D91" s="21" t="s">
        <v>429</v>
      </c>
      <c r="E91" s="111">
        <v>5</v>
      </c>
      <c r="F91" s="181"/>
      <c r="G91" s="97">
        <f t="shared" si="2"/>
        <v>0</v>
      </c>
    </row>
    <row r="92" spans="1:7" ht="24" x14ac:dyDescent="0.25">
      <c r="A92" s="5" t="s">
        <v>811</v>
      </c>
      <c r="B92" s="2" t="s">
        <v>686</v>
      </c>
      <c r="C92" s="2" t="s">
        <v>688</v>
      </c>
      <c r="D92" s="21" t="s">
        <v>429</v>
      </c>
      <c r="E92" s="111">
        <v>10</v>
      </c>
      <c r="F92" s="181"/>
      <c r="G92" s="97">
        <f t="shared" si="2"/>
        <v>0</v>
      </c>
    </row>
    <row r="93" spans="1:7" ht="24" x14ac:dyDescent="0.25">
      <c r="A93" s="5" t="s">
        <v>812</v>
      </c>
      <c r="B93" s="2" t="s">
        <v>689</v>
      </c>
      <c r="C93" s="2" t="s">
        <v>690</v>
      </c>
      <c r="D93" s="21" t="s">
        <v>429</v>
      </c>
      <c r="E93" s="111">
        <v>20</v>
      </c>
      <c r="F93" s="181"/>
      <c r="G93" s="97">
        <f t="shared" si="2"/>
        <v>0</v>
      </c>
    </row>
    <row r="94" spans="1:7" ht="24" x14ac:dyDescent="0.25">
      <c r="A94" s="5" t="s">
        <v>813</v>
      </c>
      <c r="B94" s="2" t="s">
        <v>691</v>
      </c>
      <c r="C94" s="2" t="s">
        <v>692</v>
      </c>
      <c r="D94" s="21" t="s">
        <v>429</v>
      </c>
      <c r="E94" s="111">
        <v>10</v>
      </c>
      <c r="F94" s="181"/>
      <c r="G94" s="97">
        <f t="shared" si="2"/>
        <v>0</v>
      </c>
    </row>
    <row r="95" spans="1:7" ht="24" x14ac:dyDescent="0.25">
      <c r="A95" s="5" t="s">
        <v>814</v>
      </c>
      <c r="B95" s="2" t="s">
        <v>693</v>
      </c>
      <c r="C95" s="2" t="s">
        <v>694</v>
      </c>
      <c r="D95" s="21" t="s">
        <v>429</v>
      </c>
      <c r="E95" s="21">
        <v>20</v>
      </c>
      <c r="F95" s="184"/>
      <c r="G95" s="97">
        <f t="shared" si="2"/>
        <v>0</v>
      </c>
    </row>
    <row r="96" spans="1:7" x14ac:dyDescent="0.25">
      <c r="A96" s="5" t="s">
        <v>815</v>
      </c>
      <c r="B96" s="2" t="s">
        <v>695</v>
      </c>
      <c r="C96" s="14" t="s">
        <v>696</v>
      </c>
      <c r="D96" s="7" t="s">
        <v>514</v>
      </c>
      <c r="E96" s="91">
        <v>15</v>
      </c>
      <c r="F96" s="181"/>
      <c r="G96" s="97">
        <f t="shared" si="2"/>
        <v>0</v>
      </c>
    </row>
    <row r="97" spans="1:7" ht="24" x14ac:dyDescent="0.25">
      <c r="A97" s="5" t="s">
        <v>816</v>
      </c>
      <c r="B97" s="2" t="s">
        <v>697</v>
      </c>
      <c r="C97" s="14" t="s">
        <v>698</v>
      </c>
      <c r="D97" s="7" t="s">
        <v>429</v>
      </c>
      <c r="E97" s="91">
        <v>10</v>
      </c>
      <c r="F97" s="181"/>
      <c r="G97" s="97">
        <f t="shared" si="2"/>
        <v>0</v>
      </c>
    </row>
    <row r="98" spans="1:7" ht="36" x14ac:dyDescent="0.25">
      <c r="A98" s="5" t="s">
        <v>817</v>
      </c>
      <c r="B98" s="2" t="s">
        <v>699</v>
      </c>
      <c r="C98" s="2" t="s">
        <v>700</v>
      </c>
      <c r="D98" s="21" t="s">
        <v>429</v>
      </c>
      <c r="E98" s="21">
        <f>3*2</f>
        <v>6</v>
      </c>
      <c r="F98" s="184"/>
      <c r="G98" s="97">
        <f t="shared" si="2"/>
        <v>0</v>
      </c>
    </row>
    <row r="99" spans="1:7" ht="36" x14ac:dyDescent="0.25">
      <c r="A99" s="5" t="s">
        <v>818</v>
      </c>
      <c r="B99" s="2" t="s">
        <v>701</v>
      </c>
      <c r="C99" s="2" t="s">
        <v>700</v>
      </c>
      <c r="D99" s="21" t="s">
        <v>429</v>
      </c>
      <c r="E99" s="21">
        <v>6</v>
      </c>
      <c r="F99" s="184"/>
      <c r="G99" s="97">
        <f t="shared" si="2"/>
        <v>0</v>
      </c>
    </row>
    <row r="100" spans="1:7" ht="36" x14ac:dyDescent="0.25">
      <c r="A100" s="5" t="s">
        <v>819</v>
      </c>
      <c r="B100" s="2" t="s">
        <v>702</v>
      </c>
      <c r="C100" s="2" t="s">
        <v>700</v>
      </c>
      <c r="D100" s="21" t="s">
        <v>429</v>
      </c>
      <c r="E100" s="21">
        <v>6</v>
      </c>
      <c r="F100" s="184"/>
      <c r="G100" s="97">
        <f t="shared" ref="G100:G112" si="3">E100*F100</f>
        <v>0</v>
      </c>
    </row>
    <row r="101" spans="1:7" ht="36" x14ac:dyDescent="0.25">
      <c r="A101" s="5" t="s">
        <v>820</v>
      </c>
      <c r="B101" s="2" t="s">
        <v>703</v>
      </c>
      <c r="C101" s="2" t="s">
        <v>700</v>
      </c>
      <c r="D101" s="21" t="s">
        <v>429</v>
      </c>
      <c r="E101" s="21">
        <v>6</v>
      </c>
      <c r="F101" s="184"/>
      <c r="G101" s="97">
        <f t="shared" si="3"/>
        <v>0</v>
      </c>
    </row>
    <row r="102" spans="1:7" ht="36" x14ac:dyDescent="0.25">
      <c r="A102" s="5" t="s">
        <v>821</v>
      </c>
      <c r="B102" s="2" t="s">
        <v>704</v>
      </c>
      <c r="C102" s="2" t="s">
        <v>700</v>
      </c>
      <c r="D102" s="21" t="s">
        <v>429</v>
      </c>
      <c r="E102" s="21">
        <v>6</v>
      </c>
      <c r="F102" s="184"/>
      <c r="G102" s="97">
        <f t="shared" si="3"/>
        <v>0</v>
      </c>
    </row>
    <row r="103" spans="1:7" ht="36" x14ac:dyDescent="0.25">
      <c r="A103" s="118">
        <v>5100</v>
      </c>
      <c r="B103" s="2" t="s">
        <v>705</v>
      </c>
      <c r="C103" s="2" t="s">
        <v>700</v>
      </c>
      <c r="D103" s="7" t="s">
        <v>588</v>
      </c>
      <c r="E103" s="7">
        <v>100</v>
      </c>
      <c r="F103" s="181"/>
      <c r="G103" s="97">
        <f t="shared" si="3"/>
        <v>0</v>
      </c>
    </row>
    <row r="104" spans="1:7" ht="36" x14ac:dyDescent="0.25">
      <c r="A104" s="118">
        <v>5101</v>
      </c>
      <c r="B104" s="2" t="s">
        <v>706</v>
      </c>
      <c r="C104" s="2" t="s">
        <v>700</v>
      </c>
      <c r="D104" s="7" t="s">
        <v>588</v>
      </c>
      <c r="E104" s="7">
        <v>50</v>
      </c>
      <c r="F104" s="181"/>
      <c r="G104" s="97">
        <f t="shared" si="3"/>
        <v>0</v>
      </c>
    </row>
    <row r="105" spans="1:7" ht="24" x14ac:dyDescent="0.25">
      <c r="A105" s="118">
        <v>5102</v>
      </c>
      <c r="B105" s="2" t="s">
        <v>707</v>
      </c>
      <c r="C105" s="2" t="s">
        <v>708</v>
      </c>
      <c r="D105" s="7" t="s">
        <v>514</v>
      </c>
      <c r="E105" s="7">
        <v>20</v>
      </c>
      <c r="F105" s="181"/>
      <c r="G105" s="97">
        <f t="shared" si="3"/>
        <v>0</v>
      </c>
    </row>
    <row r="106" spans="1:7" ht="24" x14ac:dyDescent="0.25">
      <c r="A106" s="118">
        <v>5103</v>
      </c>
      <c r="B106" s="2" t="s">
        <v>709</v>
      </c>
      <c r="C106" s="2" t="s">
        <v>710</v>
      </c>
      <c r="D106" s="7" t="s">
        <v>15</v>
      </c>
      <c r="E106" s="7">
        <v>20</v>
      </c>
      <c r="F106" s="181"/>
      <c r="G106" s="97">
        <f t="shared" si="3"/>
        <v>0</v>
      </c>
    </row>
    <row r="107" spans="1:7" ht="24" x14ac:dyDescent="0.25">
      <c r="A107" s="118">
        <v>5104</v>
      </c>
      <c r="B107" s="2" t="s">
        <v>711</v>
      </c>
      <c r="C107" s="2" t="s">
        <v>712</v>
      </c>
      <c r="D107" s="7" t="s">
        <v>15</v>
      </c>
      <c r="E107" s="7">
        <v>30</v>
      </c>
      <c r="F107" s="181"/>
      <c r="G107" s="97">
        <f t="shared" si="3"/>
        <v>0</v>
      </c>
    </row>
    <row r="108" spans="1:7" ht="36" x14ac:dyDescent="0.25">
      <c r="A108" s="118">
        <v>5105</v>
      </c>
      <c r="B108" s="2" t="s">
        <v>713</v>
      </c>
      <c r="C108" s="2" t="s">
        <v>714</v>
      </c>
      <c r="D108" s="7" t="s">
        <v>588</v>
      </c>
      <c r="E108" s="7">
        <v>25</v>
      </c>
      <c r="F108" s="181"/>
      <c r="G108" s="97">
        <f t="shared" si="3"/>
        <v>0</v>
      </c>
    </row>
    <row r="109" spans="1:7" ht="36" x14ac:dyDescent="0.25">
      <c r="A109" s="118">
        <v>5106</v>
      </c>
      <c r="B109" s="2" t="s">
        <v>715</v>
      </c>
      <c r="C109" s="2" t="s">
        <v>714</v>
      </c>
      <c r="D109" s="7" t="s">
        <v>588</v>
      </c>
      <c r="E109" s="7">
        <v>25</v>
      </c>
      <c r="F109" s="181"/>
      <c r="G109" s="97">
        <f t="shared" si="3"/>
        <v>0</v>
      </c>
    </row>
    <row r="110" spans="1:7" ht="24" x14ac:dyDescent="0.25">
      <c r="A110" s="118">
        <v>5107</v>
      </c>
      <c r="B110" s="2" t="s">
        <v>716</v>
      </c>
      <c r="C110" s="2" t="s">
        <v>717</v>
      </c>
      <c r="D110" s="21" t="s">
        <v>429</v>
      </c>
      <c r="E110" s="7">
        <v>100</v>
      </c>
      <c r="F110" s="181"/>
      <c r="G110" s="97">
        <f t="shared" si="3"/>
        <v>0</v>
      </c>
    </row>
    <row r="111" spans="1:7" ht="60" x14ac:dyDescent="0.25">
      <c r="A111" s="118">
        <v>5108</v>
      </c>
      <c r="B111" s="2" t="s">
        <v>718</v>
      </c>
      <c r="C111" s="2" t="s">
        <v>719</v>
      </c>
      <c r="D111" s="21" t="s">
        <v>429</v>
      </c>
      <c r="E111" s="7">
        <v>3</v>
      </c>
      <c r="F111" s="181"/>
      <c r="G111" s="97">
        <f t="shared" si="3"/>
        <v>0</v>
      </c>
    </row>
    <row r="112" spans="1:7" ht="24.75" thickBot="1" x14ac:dyDescent="0.3">
      <c r="A112" s="119">
        <v>5109</v>
      </c>
      <c r="B112" s="31" t="s">
        <v>720</v>
      </c>
      <c r="C112" s="31" t="s">
        <v>721</v>
      </c>
      <c r="D112" s="32" t="s">
        <v>429</v>
      </c>
      <c r="E112" s="32">
        <v>5</v>
      </c>
      <c r="F112" s="192"/>
      <c r="G112" s="98">
        <f t="shared" si="3"/>
        <v>0</v>
      </c>
    </row>
    <row r="113" spans="1:7" ht="21.75" customHeight="1" thickBot="1" x14ac:dyDescent="0.3">
      <c r="A113" s="142" t="s">
        <v>822</v>
      </c>
      <c r="B113" s="143"/>
      <c r="C113" s="143"/>
      <c r="D113" s="143"/>
      <c r="E113" s="143"/>
      <c r="F113" s="143"/>
      <c r="G113" s="107">
        <f>SUM(G4:G112)</f>
        <v>0</v>
      </c>
    </row>
  </sheetData>
  <sheetProtection password="C968" sheet="1" objects="1" scenarios="1"/>
  <mergeCells count="3">
    <mergeCell ref="A1:G1"/>
    <mergeCell ref="A2:G2"/>
    <mergeCell ref="A113:F113"/>
  </mergeCells>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zoomScale="96" zoomScaleNormal="96" workbookViewId="0">
      <selection activeCell="F25" activeCellId="1" sqref="F5:F21 F25:F41"/>
    </sheetView>
  </sheetViews>
  <sheetFormatPr defaultRowHeight="12" x14ac:dyDescent="0.2"/>
  <cols>
    <col min="1" max="1" width="6.5703125" style="73" customWidth="1"/>
    <col min="2" max="2" width="25.5703125" style="73" customWidth="1"/>
    <col min="3" max="3" width="54.42578125" style="73" customWidth="1"/>
    <col min="4" max="4" width="8.28515625" style="73" customWidth="1"/>
    <col min="5" max="6" width="11.28515625" style="73" customWidth="1"/>
    <col min="7" max="7" width="15.28515625" style="73" customWidth="1"/>
    <col min="8" max="8" width="10.7109375" style="73" bestFit="1" customWidth="1"/>
    <col min="9" max="16384" width="9.140625" style="73"/>
  </cols>
  <sheetData>
    <row r="1" spans="1:7" ht="15.75" customHeight="1" thickBot="1" x14ac:dyDescent="0.25">
      <c r="A1" s="171" t="s">
        <v>1361</v>
      </c>
      <c r="B1" s="172"/>
      <c r="C1" s="172"/>
      <c r="D1" s="172"/>
      <c r="E1" s="172"/>
      <c r="F1" s="172"/>
      <c r="G1" s="173"/>
    </row>
    <row r="2" spans="1:7" ht="15.75" customHeight="1" thickBot="1" x14ac:dyDescent="0.25">
      <c r="A2" s="174" t="s">
        <v>895</v>
      </c>
      <c r="B2" s="175"/>
      <c r="C2" s="175"/>
      <c r="D2" s="175"/>
      <c r="E2" s="175"/>
      <c r="F2" s="175"/>
      <c r="G2" s="176"/>
    </row>
    <row r="3" spans="1:7" ht="15.75" customHeight="1" thickBot="1" x14ac:dyDescent="0.25">
      <c r="A3" s="174" t="s">
        <v>876</v>
      </c>
      <c r="B3" s="175"/>
      <c r="C3" s="175"/>
      <c r="D3" s="175"/>
      <c r="E3" s="175"/>
      <c r="F3" s="175"/>
      <c r="G3" s="176"/>
    </row>
    <row r="4" spans="1:7" ht="24.75" thickBot="1" x14ac:dyDescent="0.25">
      <c r="A4" s="61" t="s">
        <v>1</v>
      </c>
      <c r="B4" s="62" t="s">
        <v>2</v>
      </c>
      <c r="C4" s="62" t="s">
        <v>3</v>
      </c>
      <c r="D4" s="62" t="s">
        <v>4</v>
      </c>
      <c r="E4" s="61" t="s">
        <v>43</v>
      </c>
      <c r="F4" s="65" t="s">
        <v>5</v>
      </c>
      <c r="G4" s="63" t="s">
        <v>7</v>
      </c>
    </row>
    <row r="5" spans="1:7" ht="36" x14ac:dyDescent="0.2">
      <c r="A5" s="36" t="s">
        <v>858</v>
      </c>
      <c r="B5" s="23" t="s">
        <v>824</v>
      </c>
      <c r="C5" s="37" t="s">
        <v>825</v>
      </c>
      <c r="D5" s="47" t="s">
        <v>15</v>
      </c>
      <c r="E5" s="47">
        <v>600</v>
      </c>
      <c r="F5" s="193"/>
      <c r="G5" s="67">
        <f t="shared" ref="G5:G21" si="0">E5*F5</f>
        <v>0</v>
      </c>
    </row>
    <row r="6" spans="1:7" x14ac:dyDescent="0.2">
      <c r="A6" s="5" t="s">
        <v>859</v>
      </c>
      <c r="B6" s="2" t="s">
        <v>826</v>
      </c>
      <c r="C6" s="6" t="s">
        <v>827</v>
      </c>
      <c r="D6" s="7" t="s">
        <v>15</v>
      </c>
      <c r="E6" s="7">
        <v>200</v>
      </c>
      <c r="F6" s="194"/>
      <c r="G6" s="67">
        <f t="shared" si="0"/>
        <v>0</v>
      </c>
    </row>
    <row r="7" spans="1:7" ht="36" x14ac:dyDescent="0.2">
      <c r="A7" s="5" t="s">
        <v>860</v>
      </c>
      <c r="B7" s="2" t="s">
        <v>828</v>
      </c>
      <c r="C7" s="6" t="s">
        <v>829</v>
      </c>
      <c r="D7" s="7" t="s">
        <v>15</v>
      </c>
      <c r="E7" s="7">
        <v>100</v>
      </c>
      <c r="F7" s="194"/>
      <c r="G7" s="67">
        <f t="shared" si="0"/>
        <v>0</v>
      </c>
    </row>
    <row r="8" spans="1:7" ht="42" customHeight="1" x14ac:dyDescent="0.2">
      <c r="A8" s="5" t="s">
        <v>861</v>
      </c>
      <c r="B8" s="2" t="s">
        <v>830</v>
      </c>
      <c r="C8" s="33" t="s">
        <v>831</v>
      </c>
      <c r="D8" s="7" t="s">
        <v>15</v>
      </c>
      <c r="E8" s="7">
        <f>2*3</f>
        <v>6</v>
      </c>
      <c r="F8" s="194"/>
      <c r="G8" s="67">
        <f t="shared" si="0"/>
        <v>0</v>
      </c>
    </row>
    <row r="9" spans="1:7" ht="111.75" customHeight="1" x14ac:dyDescent="0.2">
      <c r="A9" s="5" t="s">
        <v>862</v>
      </c>
      <c r="B9" s="2" t="s">
        <v>832</v>
      </c>
      <c r="C9" s="33" t="s">
        <v>833</v>
      </c>
      <c r="D9" s="7" t="s">
        <v>834</v>
      </c>
      <c r="E9" s="7">
        <v>50</v>
      </c>
      <c r="F9" s="194"/>
      <c r="G9" s="67">
        <f t="shared" si="0"/>
        <v>0</v>
      </c>
    </row>
    <row r="10" spans="1:7" ht="141.75" customHeight="1" x14ac:dyDescent="0.2">
      <c r="A10" s="5" t="s">
        <v>863</v>
      </c>
      <c r="B10" s="2" t="s">
        <v>835</v>
      </c>
      <c r="C10" s="33" t="s">
        <v>836</v>
      </c>
      <c r="D10" s="7" t="s">
        <v>834</v>
      </c>
      <c r="E10" s="7">
        <v>100</v>
      </c>
      <c r="F10" s="194"/>
      <c r="G10" s="67">
        <f t="shared" si="0"/>
        <v>0</v>
      </c>
    </row>
    <row r="11" spans="1:7" ht="53.25" customHeight="1" x14ac:dyDescent="0.2">
      <c r="A11" s="5" t="s">
        <v>864</v>
      </c>
      <c r="B11" s="2" t="s">
        <v>837</v>
      </c>
      <c r="C11" s="33" t="s">
        <v>838</v>
      </c>
      <c r="D11" s="7" t="s">
        <v>834</v>
      </c>
      <c r="E11" s="7">
        <v>50</v>
      </c>
      <c r="F11" s="194"/>
      <c r="G11" s="67">
        <f t="shared" si="0"/>
        <v>0</v>
      </c>
    </row>
    <row r="12" spans="1:7" ht="61.5" customHeight="1" x14ac:dyDescent="0.2">
      <c r="A12" s="5" t="s">
        <v>865</v>
      </c>
      <c r="B12" s="2" t="s">
        <v>839</v>
      </c>
      <c r="C12" s="33" t="s">
        <v>1350</v>
      </c>
      <c r="D12" s="7" t="s">
        <v>834</v>
      </c>
      <c r="E12" s="7">
        <v>100</v>
      </c>
      <c r="F12" s="194"/>
      <c r="G12" s="67">
        <f t="shared" si="0"/>
        <v>0</v>
      </c>
    </row>
    <row r="13" spans="1:7" ht="38.25" customHeight="1" x14ac:dyDescent="0.2">
      <c r="A13" s="5" t="s">
        <v>866</v>
      </c>
      <c r="B13" s="2" t="s">
        <v>840</v>
      </c>
      <c r="C13" s="6" t="s">
        <v>841</v>
      </c>
      <c r="D13" s="7" t="s">
        <v>842</v>
      </c>
      <c r="E13" s="7">
        <v>200</v>
      </c>
      <c r="F13" s="194"/>
      <c r="G13" s="67">
        <f t="shared" si="0"/>
        <v>0</v>
      </c>
    </row>
    <row r="14" spans="1:7" ht="37.5" customHeight="1" x14ac:dyDescent="0.2">
      <c r="A14" s="5" t="s">
        <v>867</v>
      </c>
      <c r="B14" s="2" t="s">
        <v>843</v>
      </c>
      <c r="C14" s="6" t="s">
        <v>841</v>
      </c>
      <c r="D14" s="7" t="s">
        <v>842</v>
      </c>
      <c r="E14" s="7">
        <v>100</v>
      </c>
      <c r="F14" s="194"/>
      <c r="G14" s="67">
        <f t="shared" si="0"/>
        <v>0</v>
      </c>
    </row>
    <row r="15" spans="1:7" ht="223.5" customHeight="1" x14ac:dyDescent="0.2">
      <c r="A15" s="5" t="s">
        <v>868</v>
      </c>
      <c r="B15" s="2" t="s">
        <v>844</v>
      </c>
      <c r="C15" s="6" t="s">
        <v>845</v>
      </c>
      <c r="D15" s="7" t="s">
        <v>834</v>
      </c>
      <c r="E15" s="7">
        <v>200</v>
      </c>
      <c r="F15" s="194"/>
      <c r="G15" s="67">
        <f t="shared" si="0"/>
        <v>0</v>
      </c>
    </row>
    <row r="16" spans="1:7" ht="221.25" customHeight="1" x14ac:dyDescent="0.2">
      <c r="A16" s="5" t="s">
        <v>869</v>
      </c>
      <c r="B16" s="2" t="s">
        <v>846</v>
      </c>
      <c r="C16" s="6" t="s">
        <v>847</v>
      </c>
      <c r="D16" s="7" t="s">
        <v>834</v>
      </c>
      <c r="E16" s="7">
        <v>300</v>
      </c>
      <c r="F16" s="194"/>
      <c r="G16" s="67">
        <f t="shared" si="0"/>
        <v>0</v>
      </c>
    </row>
    <row r="17" spans="1:8" ht="138" customHeight="1" x14ac:dyDescent="0.2">
      <c r="A17" s="5" t="s">
        <v>870</v>
      </c>
      <c r="B17" s="2" t="s">
        <v>848</v>
      </c>
      <c r="C17" s="6" t="s">
        <v>849</v>
      </c>
      <c r="D17" s="7" t="s">
        <v>834</v>
      </c>
      <c r="E17" s="7">
        <v>150</v>
      </c>
      <c r="F17" s="194"/>
      <c r="G17" s="67">
        <f t="shared" si="0"/>
        <v>0</v>
      </c>
    </row>
    <row r="18" spans="1:8" ht="162.75" customHeight="1" x14ac:dyDescent="0.2">
      <c r="A18" s="5" t="s">
        <v>871</v>
      </c>
      <c r="B18" s="2" t="s">
        <v>850</v>
      </c>
      <c r="C18" s="6" t="s">
        <v>851</v>
      </c>
      <c r="D18" s="7" t="s">
        <v>834</v>
      </c>
      <c r="E18" s="7">
        <v>200</v>
      </c>
      <c r="F18" s="194"/>
      <c r="G18" s="67">
        <f t="shared" si="0"/>
        <v>0</v>
      </c>
    </row>
    <row r="19" spans="1:8" ht="36" x14ac:dyDescent="0.2">
      <c r="A19" s="5" t="s">
        <v>872</v>
      </c>
      <c r="B19" s="2" t="s">
        <v>852</v>
      </c>
      <c r="C19" s="6" t="s">
        <v>853</v>
      </c>
      <c r="D19" s="7" t="s">
        <v>834</v>
      </c>
      <c r="E19" s="7">
        <v>100</v>
      </c>
      <c r="F19" s="194"/>
      <c r="G19" s="67">
        <f t="shared" si="0"/>
        <v>0</v>
      </c>
    </row>
    <row r="20" spans="1:8" ht="92.25" customHeight="1" x14ac:dyDescent="0.2">
      <c r="A20" s="5" t="s">
        <v>873</v>
      </c>
      <c r="B20" s="2" t="s">
        <v>854</v>
      </c>
      <c r="C20" s="6" t="s">
        <v>855</v>
      </c>
      <c r="D20" s="7" t="s">
        <v>834</v>
      </c>
      <c r="E20" s="7">
        <v>200</v>
      </c>
      <c r="F20" s="194"/>
      <c r="G20" s="67">
        <f t="shared" si="0"/>
        <v>0</v>
      </c>
    </row>
    <row r="21" spans="1:8" ht="74.25" customHeight="1" thickBot="1" x14ac:dyDescent="0.25">
      <c r="A21" s="34" t="s">
        <v>874</v>
      </c>
      <c r="B21" s="31" t="s">
        <v>856</v>
      </c>
      <c r="C21" s="35" t="s">
        <v>857</v>
      </c>
      <c r="D21" s="27" t="s">
        <v>834</v>
      </c>
      <c r="E21" s="27">
        <v>100</v>
      </c>
      <c r="F21" s="195"/>
      <c r="G21" s="72">
        <f t="shared" si="0"/>
        <v>0</v>
      </c>
    </row>
    <row r="22" spans="1:8" ht="12.75" thickBot="1" x14ac:dyDescent="0.25">
      <c r="A22" s="169" t="s">
        <v>912</v>
      </c>
      <c r="B22" s="170"/>
      <c r="C22" s="170"/>
      <c r="D22" s="170"/>
      <c r="E22" s="170"/>
      <c r="F22" s="75"/>
      <c r="G22" s="87">
        <f>SUM(G5:G21)</f>
        <v>0</v>
      </c>
      <c r="H22" s="74"/>
    </row>
    <row r="23" spans="1:8" ht="15.75" customHeight="1" thickBot="1" x14ac:dyDescent="0.25">
      <c r="A23" s="174" t="s">
        <v>875</v>
      </c>
      <c r="B23" s="175"/>
      <c r="C23" s="175"/>
      <c r="D23" s="175"/>
      <c r="E23" s="175"/>
      <c r="F23" s="175"/>
      <c r="G23" s="176"/>
      <c r="H23" s="74"/>
    </row>
    <row r="24" spans="1:8" ht="24.75" thickBot="1" x14ac:dyDescent="0.25">
      <c r="A24" s="61" t="s">
        <v>1</v>
      </c>
      <c r="B24" s="62" t="s">
        <v>2</v>
      </c>
      <c r="C24" s="62" t="s">
        <v>3</v>
      </c>
      <c r="D24" s="62" t="s">
        <v>4</v>
      </c>
      <c r="E24" s="61" t="s">
        <v>6</v>
      </c>
      <c r="F24" s="65" t="s">
        <v>5</v>
      </c>
      <c r="G24" s="63" t="s">
        <v>1363</v>
      </c>
    </row>
    <row r="25" spans="1:8" ht="24" x14ac:dyDescent="0.2">
      <c r="A25" s="36" t="s">
        <v>874</v>
      </c>
      <c r="B25" s="23" t="s">
        <v>877</v>
      </c>
      <c r="C25" s="37" t="s">
        <v>825</v>
      </c>
      <c r="D25" s="47" t="s">
        <v>15</v>
      </c>
      <c r="E25" s="47">
        <v>750</v>
      </c>
      <c r="F25" s="193"/>
      <c r="G25" s="67">
        <f t="shared" ref="G25:G41" si="1">E25*F25</f>
        <v>0</v>
      </c>
    </row>
    <row r="26" spans="1:8" x14ac:dyDescent="0.2">
      <c r="A26" s="5" t="s">
        <v>896</v>
      </c>
      <c r="B26" s="2" t="s">
        <v>826</v>
      </c>
      <c r="C26" s="6" t="s">
        <v>827</v>
      </c>
      <c r="D26" s="7" t="s">
        <v>15</v>
      </c>
      <c r="E26" s="7">
        <v>300</v>
      </c>
      <c r="F26" s="194"/>
      <c r="G26" s="67">
        <f t="shared" si="1"/>
        <v>0</v>
      </c>
    </row>
    <row r="27" spans="1:8" ht="36" x14ac:dyDescent="0.2">
      <c r="A27" s="5" t="s">
        <v>897</v>
      </c>
      <c r="B27" s="2" t="s">
        <v>878</v>
      </c>
      <c r="C27" s="6" t="s">
        <v>829</v>
      </c>
      <c r="D27" s="7" t="s">
        <v>15</v>
      </c>
      <c r="E27" s="7">
        <v>60</v>
      </c>
      <c r="F27" s="194"/>
      <c r="G27" s="67">
        <f t="shared" si="1"/>
        <v>0</v>
      </c>
    </row>
    <row r="28" spans="1:8" ht="48" x14ac:dyDescent="0.2">
      <c r="A28" s="5" t="s">
        <v>898</v>
      </c>
      <c r="B28" s="2" t="s">
        <v>879</v>
      </c>
      <c r="C28" s="33" t="s">
        <v>831</v>
      </c>
      <c r="D28" s="7" t="s">
        <v>15</v>
      </c>
      <c r="E28" s="7">
        <v>6</v>
      </c>
      <c r="F28" s="194"/>
      <c r="G28" s="67">
        <f t="shared" si="1"/>
        <v>0</v>
      </c>
    </row>
    <row r="29" spans="1:8" ht="117.75" customHeight="1" x14ac:dyDescent="0.2">
      <c r="A29" s="5" t="s">
        <v>899</v>
      </c>
      <c r="B29" s="2" t="s">
        <v>880</v>
      </c>
      <c r="C29" s="33" t="s">
        <v>833</v>
      </c>
      <c r="D29" s="7" t="s">
        <v>834</v>
      </c>
      <c r="E29" s="7">
        <v>250</v>
      </c>
      <c r="F29" s="194"/>
      <c r="G29" s="67">
        <f t="shared" si="1"/>
        <v>0</v>
      </c>
    </row>
    <row r="30" spans="1:8" ht="156" customHeight="1" x14ac:dyDescent="0.2">
      <c r="A30" s="5" t="s">
        <v>900</v>
      </c>
      <c r="B30" s="2" t="s">
        <v>881</v>
      </c>
      <c r="C30" s="33" t="s">
        <v>836</v>
      </c>
      <c r="D30" s="7" t="s">
        <v>834</v>
      </c>
      <c r="E30" s="7">
        <v>100</v>
      </c>
      <c r="F30" s="194"/>
      <c r="G30" s="67">
        <f t="shared" si="1"/>
        <v>0</v>
      </c>
    </row>
    <row r="31" spans="1:8" ht="55.5" customHeight="1" x14ac:dyDescent="0.2">
      <c r="A31" s="5" t="s">
        <v>901</v>
      </c>
      <c r="B31" s="2" t="s">
        <v>882</v>
      </c>
      <c r="C31" s="33" t="s">
        <v>838</v>
      </c>
      <c r="D31" s="7" t="s">
        <v>834</v>
      </c>
      <c r="E31" s="7">
        <v>100</v>
      </c>
      <c r="F31" s="194"/>
      <c r="G31" s="67">
        <f t="shared" si="1"/>
        <v>0</v>
      </c>
    </row>
    <row r="32" spans="1:8" ht="60" x14ac:dyDescent="0.2">
      <c r="A32" s="5" t="s">
        <v>902</v>
      </c>
      <c r="B32" s="2" t="s">
        <v>883</v>
      </c>
      <c r="C32" s="33" t="s">
        <v>1350</v>
      </c>
      <c r="D32" s="7" t="s">
        <v>834</v>
      </c>
      <c r="E32" s="7">
        <v>150</v>
      </c>
      <c r="F32" s="194"/>
      <c r="G32" s="67">
        <f t="shared" si="1"/>
        <v>0</v>
      </c>
    </row>
    <row r="33" spans="1:7" ht="36" x14ac:dyDescent="0.2">
      <c r="A33" s="5" t="s">
        <v>903</v>
      </c>
      <c r="B33" s="2" t="s">
        <v>884</v>
      </c>
      <c r="C33" s="6" t="s">
        <v>841</v>
      </c>
      <c r="D33" s="7" t="s">
        <v>842</v>
      </c>
      <c r="E33" s="7">
        <v>400</v>
      </c>
      <c r="F33" s="194"/>
      <c r="G33" s="67">
        <f t="shared" si="1"/>
        <v>0</v>
      </c>
    </row>
    <row r="34" spans="1:7" ht="36" x14ac:dyDescent="0.2">
      <c r="A34" s="5" t="s">
        <v>904</v>
      </c>
      <c r="B34" s="2" t="s">
        <v>843</v>
      </c>
      <c r="C34" s="6" t="s">
        <v>841</v>
      </c>
      <c r="D34" s="7" t="s">
        <v>842</v>
      </c>
      <c r="E34" s="7">
        <v>250</v>
      </c>
      <c r="F34" s="194"/>
      <c r="G34" s="67">
        <f t="shared" si="1"/>
        <v>0</v>
      </c>
    </row>
    <row r="35" spans="1:7" ht="216" x14ac:dyDescent="0.2">
      <c r="A35" s="5" t="s">
        <v>905</v>
      </c>
      <c r="B35" s="2" t="s">
        <v>885</v>
      </c>
      <c r="C35" s="6" t="s">
        <v>886</v>
      </c>
      <c r="D35" s="7" t="s">
        <v>834</v>
      </c>
      <c r="E35" s="7">
        <v>400</v>
      </c>
      <c r="F35" s="194"/>
      <c r="G35" s="67">
        <f t="shared" si="1"/>
        <v>0</v>
      </c>
    </row>
    <row r="36" spans="1:7" ht="226.5" customHeight="1" x14ac:dyDescent="0.2">
      <c r="A36" s="5" t="s">
        <v>906</v>
      </c>
      <c r="B36" s="2" t="s">
        <v>846</v>
      </c>
      <c r="C36" s="6" t="s">
        <v>887</v>
      </c>
      <c r="D36" s="7" t="s">
        <v>834</v>
      </c>
      <c r="E36" s="7">
        <v>500</v>
      </c>
      <c r="F36" s="194"/>
      <c r="G36" s="67">
        <f t="shared" si="1"/>
        <v>0</v>
      </c>
    </row>
    <row r="37" spans="1:7" ht="136.5" customHeight="1" x14ac:dyDescent="0.2">
      <c r="A37" s="5" t="s">
        <v>907</v>
      </c>
      <c r="B37" s="2" t="s">
        <v>888</v>
      </c>
      <c r="C37" s="6" t="s">
        <v>849</v>
      </c>
      <c r="D37" s="7" t="s">
        <v>834</v>
      </c>
      <c r="E37" s="7">
        <v>350</v>
      </c>
      <c r="F37" s="194"/>
      <c r="G37" s="67">
        <f t="shared" si="1"/>
        <v>0</v>
      </c>
    </row>
    <row r="38" spans="1:7" ht="185.25" customHeight="1" x14ac:dyDescent="0.2">
      <c r="A38" s="5" t="s">
        <v>908</v>
      </c>
      <c r="B38" s="2" t="s">
        <v>889</v>
      </c>
      <c r="C38" s="6" t="s">
        <v>890</v>
      </c>
      <c r="D38" s="7" t="s">
        <v>834</v>
      </c>
      <c r="E38" s="7">
        <v>600</v>
      </c>
      <c r="F38" s="194"/>
      <c r="G38" s="67">
        <f t="shared" si="1"/>
        <v>0</v>
      </c>
    </row>
    <row r="39" spans="1:7" ht="36" x14ac:dyDescent="0.2">
      <c r="A39" s="5" t="s">
        <v>909</v>
      </c>
      <c r="B39" s="2" t="s">
        <v>891</v>
      </c>
      <c r="C39" s="6" t="s">
        <v>853</v>
      </c>
      <c r="D39" s="7" t="s">
        <v>834</v>
      </c>
      <c r="E39" s="7">
        <v>200</v>
      </c>
      <c r="F39" s="194"/>
      <c r="G39" s="67">
        <f t="shared" si="1"/>
        <v>0</v>
      </c>
    </row>
    <row r="40" spans="1:7" ht="120" customHeight="1" x14ac:dyDescent="0.2">
      <c r="A40" s="5" t="s">
        <v>910</v>
      </c>
      <c r="B40" s="2" t="s">
        <v>892</v>
      </c>
      <c r="C40" s="6" t="s">
        <v>855</v>
      </c>
      <c r="D40" s="7" t="s">
        <v>834</v>
      </c>
      <c r="E40" s="7">
        <v>150</v>
      </c>
      <c r="F40" s="194"/>
      <c r="G40" s="67">
        <f t="shared" si="1"/>
        <v>0</v>
      </c>
    </row>
    <row r="41" spans="1:7" ht="75.75" customHeight="1" thickBot="1" x14ac:dyDescent="0.25">
      <c r="A41" s="5" t="s">
        <v>910</v>
      </c>
      <c r="B41" s="2" t="s">
        <v>893</v>
      </c>
      <c r="C41" s="6" t="s">
        <v>857</v>
      </c>
      <c r="D41" s="7" t="s">
        <v>834</v>
      </c>
      <c r="E41" s="7">
        <v>200</v>
      </c>
      <c r="F41" s="195"/>
      <c r="G41" s="72">
        <f t="shared" si="1"/>
        <v>0</v>
      </c>
    </row>
    <row r="42" spans="1:7" ht="26.25" customHeight="1" thickBot="1" x14ac:dyDescent="0.25">
      <c r="A42" s="167" t="s">
        <v>911</v>
      </c>
      <c r="B42" s="168"/>
      <c r="C42" s="168"/>
      <c r="D42" s="168"/>
      <c r="E42" s="168"/>
      <c r="F42" s="75"/>
      <c r="G42" s="46">
        <f>SUM(G25:G41)</f>
        <v>0</v>
      </c>
    </row>
    <row r="43" spans="1:7" ht="12.75" thickBot="1" x14ac:dyDescent="0.25">
      <c r="A43" s="76"/>
      <c r="B43" s="77"/>
      <c r="C43" s="77"/>
      <c r="D43" s="77"/>
      <c r="E43" s="77"/>
      <c r="F43" s="77"/>
      <c r="G43" s="78"/>
    </row>
    <row r="44" spans="1:7" ht="30" customHeight="1" thickBot="1" x14ac:dyDescent="0.25">
      <c r="A44" s="142" t="s">
        <v>894</v>
      </c>
      <c r="B44" s="143"/>
      <c r="C44" s="143"/>
      <c r="D44" s="143"/>
      <c r="E44" s="143"/>
      <c r="F44" s="110"/>
      <c r="G44" s="99">
        <f>SUM(G42+G22)</f>
        <v>0</v>
      </c>
    </row>
  </sheetData>
  <sheetProtection password="C968" sheet="1" objects="1" scenarios="1"/>
  <mergeCells count="7">
    <mergeCell ref="A42:E42"/>
    <mergeCell ref="A44:E44"/>
    <mergeCell ref="A22:E22"/>
    <mergeCell ref="A1:G1"/>
    <mergeCell ref="A2:G2"/>
    <mergeCell ref="A3:G3"/>
    <mergeCell ref="A23:G23"/>
  </mergeCells>
  <pageMargins left="0.511811024" right="0.511811024" top="0.78740157499999996" bottom="0.78740157499999996" header="0.31496062000000002" footer="0.314960620000000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zoomScaleNormal="100" workbookViewId="0">
      <selection activeCell="F4" sqref="F4:F121"/>
    </sheetView>
  </sheetViews>
  <sheetFormatPr defaultRowHeight="15" x14ac:dyDescent="0.25"/>
  <cols>
    <col min="1" max="1" width="6.5703125" customWidth="1"/>
    <col min="2" max="2" width="22.7109375" customWidth="1"/>
    <col min="3" max="3" width="54" customWidth="1"/>
    <col min="4" max="4" width="10.42578125" customWidth="1"/>
    <col min="5" max="5" width="12" customWidth="1"/>
    <col min="6" max="6" width="13.7109375" bestFit="1" customWidth="1"/>
    <col min="7" max="7" width="16.85546875" customWidth="1"/>
    <col min="8" max="8" width="13.28515625" style="70" bestFit="1" customWidth="1"/>
  </cols>
  <sheetData>
    <row r="1" spans="1:7" ht="15.75" customHeight="1" thickBot="1" x14ac:dyDescent="0.3">
      <c r="A1" s="152" t="s">
        <v>1361</v>
      </c>
      <c r="B1" s="153"/>
      <c r="C1" s="153"/>
      <c r="D1" s="153"/>
      <c r="E1" s="153"/>
      <c r="F1" s="153"/>
      <c r="G1" s="154"/>
    </row>
    <row r="2" spans="1:7" ht="15.75" customHeight="1" thickBot="1" x14ac:dyDescent="0.3">
      <c r="A2" s="152" t="s">
        <v>1171</v>
      </c>
      <c r="B2" s="153"/>
      <c r="C2" s="153"/>
      <c r="D2" s="153"/>
      <c r="E2" s="153"/>
      <c r="F2" s="153"/>
      <c r="G2" s="154"/>
    </row>
    <row r="3" spans="1:7" ht="24.75" thickBot="1" x14ac:dyDescent="0.3">
      <c r="A3" s="61" t="s">
        <v>1</v>
      </c>
      <c r="B3" s="62" t="s">
        <v>2</v>
      </c>
      <c r="C3" s="62" t="s">
        <v>3</v>
      </c>
      <c r="D3" s="62" t="s">
        <v>4</v>
      </c>
      <c r="E3" s="62" t="s">
        <v>43</v>
      </c>
      <c r="F3" s="62" t="s">
        <v>5</v>
      </c>
      <c r="G3" s="63" t="s">
        <v>7</v>
      </c>
    </row>
    <row r="4" spans="1:7" ht="48" x14ac:dyDescent="0.25">
      <c r="A4" s="22" t="s">
        <v>1172</v>
      </c>
      <c r="B4" s="38" t="s">
        <v>913</v>
      </c>
      <c r="C4" s="38" t="s">
        <v>914</v>
      </c>
      <c r="D4" s="47" t="s">
        <v>10</v>
      </c>
      <c r="E4" s="47">
        <v>20</v>
      </c>
      <c r="F4" s="180"/>
      <c r="G4" s="67">
        <f t="shared" ref="G4:G35" si="0">E4*F4</f>
        <v>0</v>
      </c>
    </row>
    <row r="5" spans="1:7" ht="24" x14ac:dyDescent="0.25">
      <c r="A5" s="1" t="s">
        <v>1173</v>
      </c>
      <c r="B5" s="2" t="s">
        <v>915</v>
      </c>
      <c r="C5" s="14" t="s">
        <v>916</v>
      </c>
      <c r="D5" s="21" t="s">
        <v>429</v>
      </c>
      <c r="E5" s="4">
        <v>5</v>
      </c>
      <c r="F5" s="181"/>
      <c r="G5" s="97">
        <f t="shared" si="0"/>
        <v>0</v>
      </c>
    </row>
    <row r="6" spans="1:7" ht="24" x14ac:dyDescent="0.25">
      <c r="A6" s="1" t="s">
        <v>1174</v>
      </c>
      <c r="B6" s="2" t="s">
        <v>917</v>
      </c>
      <c r="C6" s="3" t="s">
        <v>918</v>
      </c>
      <c r="D6" s="21" t="s">
        <v>429</v>
      </c>
      <c r="E6" s="4">
        <v>5</v>
      </c>
      <c r="F6" s="181"/>
      <c r="G6" s="97">
        <f t="shared" si="0"/>
        <v>0</v>
      </c>
    </row>
    <row r="7" spans="1:7" ht="24" x14ac:dyDescent="0.25">
      <c r="A7" s="1" t="s">
        <v>1175</v>
      </c>
      <c r="B7" s="2" t="s">
        <v>919</v>
      </c>
      <c r="C7" s="2" t="s">
        <v>920</v>
      </c>
      <c r="D7" s="21" t="s">
        <v>429</v>
      </c>
      <c r="E7" s="7">
        <v>5</v>
      </c>
      <c r="F7" s="181"/>
      <c r="G7" s="97">
        <f t="shared" si="0"/>
        <v>0</v>
      </c>
    </row>
    <row r="8" spans="1:7" ht="24" x14ac:dyDescent="0.25">
      <c r="A8" s="1" t="s">
        <v>1176</v>
      </c>
      <c r="B8" s="2" t="s">
        <v>921</v>
      </c>
      <c r="C8" s="14" t="s">
        <v>922</v>
      </c>
      <c r="D8" s="21" t="s">
        <v>429</v>
      </c>
      <c r="E8" s="7">
        <v>5</v>
      </c>
      <c r="F8" s="181"/>
      <c r="G8" s="97">
        <f t="shared" si="0"/>
        <v>0</v>
      </c>
    </row>
    <row r="9" spans="1:7" ht="24" x14ac:dyDescent="0.25">
      <c r="A9" s="1" t="s">
        <v>1177</v>
      </c>
      <c r="B9" s="2" t="s">
        <v>923</v>
      </c>
      <c r="C9" s="14" t="s">
        <v>924</v>
      </c>
      <c r="D9" s="21" t="s">
        <v>429</v>
      </c>
      <c r="E9" s="7">
        <v>2</v>
      </c>
      <c r="F9" s="181"/>
      <c r="G9" s="97">
        <f t="shared" si="0"/>
        <v>0</v>
      </c>
    </row>
    <row r="10" spans="1:7" ht="24" x14ac:dyDescent="0.25">
      <c r="A10" s="1" t="s">
        <v>1178</v>
      </c>
      <c r="B10" s="14" t="s">
        <v>925</v>
      </c>
      <c r="C10" s="14" t="s">
        <v>926</v>
      </c>
      <c r="D10" s="7" t="s">
        <v>834</v>
      </c>
      <c r="E10" s="7">
        <v>300</v>
      </c>
      <c r="F10" s="196"/>
      <c r="G10" s="97">
        <f t="shared" si="0"/>
        <v>0</v>
      </c>
    </row>
    <row r="11" spans="1:7" ht="24" x14ac:dyDescent="0.25">
      <c r="A11" s="1" t="s">
        <v>1179</v>
      </c>
      <c r="B11" s="2" t="s">
        <v>927</v>
      </c>
      <c r="C11" s="14" t="s">
        <v>928</v>
      </c>
      <c r="D11" s="21" t="s">
        <v>429</v>
      </c>
      <c r="E11" s="7">
        <v>5</v>
      </c>
      <c r="F11" s="197"/>
      <c r="G11" s="97">
        <f t="shared" si="0"/>
        <v>0</v>
      </c>
    </row>
    <row r="12" spans="1:7" ht="60" x14ac:dyDescent="0.25">
      <c r="A12" s="1" t="s">
        <v>1180</v>
      </c>
      <c r="B12" s="2" t="s">
        <v>929</v>
      </c>
      <c r="C12" s="2" t="s">
        <v>930</v>
      </c>
      <c r="D12" s="21" t="s">
        <v>429</v>
      </c>
      <c r="E12" s="7">
        <f>3*3*5</f>
        <v>45</v>
      </c>
      <c r="F12" s="197"/>
      <c r="G12" s="97">
        <f t="shared" si="0"/>
        <v>0</v>
      </c>
    </row>
    <row r="13" spans="1:7" ht="60" x14ac:dyDescent="0.25">
      <c r="A13" s="1" t="s">
        <v>1181</v>
      </c>
      <c r="B13" s="2" t="s">
        <v>931</v>
      </c>
      <c r="C13" s="14" t="s">
        <v>932</v>
      </c>
      <c r="D13" s="21" t="s">
        <v>429</v>
      </c>
      <c r="E13" s="7">
        <f>9</f>
        <v>9</v>
      </c>
      <c r="F13" s="197"/>
      <c r="G13" s="97">
        <f t="shared" si="0"/>
        <v>0</v>
      </c>
    </row>
    <row r="14" spans="1:7" ht="24" x14ac:dyDescent="0.25">
      <c r="A14" s="1" t="s">
        <v>1182</v>
      </c>
      <c r="B14" s="2" t="s">
        <v>933</v>
      </c>
      <c r="C14" s="3" t="s">
        <v>934</v>
      </c>
      <c r="D14" s="21" t="s">
        <v>429</v>
      </c>
      <c r="E14" s="7">
        <v>15</v>
      </c>
      <c r="F14" s="197"/>
      <c r="G14" s="97">
        <f t="shared" si="0"/>
        <v>0</v>
      </c>
    </row>
    <row r="15" spans="1:7" ht="24" x14ac:dyDescent="0.25">
      <c r="A15" s="1" t="s">
        <v>1183</v>
      </c>
      <c r="B15" s="2" t="s">
        <v>933</v>
      </c>
      <c r="C15" s="3" t="s">
        <v>935</v>
      </c>
      <c r="D15" s="21" t="s">
        <v>429</v>
      </c>
      <c r="E15" s="7">
        <v>15</v>
      </c>
      <c r="F15" s="197"/>
      <c r="G15" s="97">
        <f t="shared" si="0"/>
        <v>0</v>
      </c>
    </row>
    <row r="16" spans="1:7" ht="24" x14ac:dyDescent="0.25">
      <c r="A16" s="1" t="s">
        <v>1184</v>
      </c>
      <c r="B16" s="2" t="s">
        <v>933</v>
      </c>
      <c r="C16" s="3" t="s">
        <v>936</v>
      </c>
      <c r="D16" s="21" t="s">
        <v>429</v>
      </c>
      <c r="E16" s="7">
        <v>15</v>
      </c>
      <c r="F16" s="197"/>
      <c r="G16" s="97">
        <f t="shared" si="0"/>
        <v>0</v>
      </c>
    </row>
    <row r="17" spans="1:7" ht="24" x14ac:dyDescent="0.25">
      <c r="A17" s="1" t="s">
        <v>1185</v>
      </c>
      <c r="B17" s="2" t="s">
        <v>933</v>
      </c>
      <c r="C17" s="3" t="s">
        <v>937</v>
      </c>
      <c r="D17" s="21" t="s">
        <v>429</v>
      </c>
      <c r="E17" s="7">
        <v>15</v>
      </c>
      <c r="F17" s="197"/>
      <c r="G17" s="97">
        <f t="shared" si="0"/>
        <v>0</v>
      </c>
    </row>
    <row r="18" spans="1:7" ht="24" x14ac:dyDescent="0.25">
      <c r="A18" s="1" t="s">
        <v>1186</v>
      </c>
      <c r="B18" s="2" t="s">
        <v>938</v>
      </c>
      <c r="C18" s="2" t="s">
        <v>939</v>
      </c>
      <c r="D18" s="21" t="s">
        <v>429</v>
      </c>
      <c r="E18" s="7">
        <v>30</v>
      </c>
      <c r="F18" s="197"/>
      <c r="G18" s="97">
        <f t="shared" si="0"/>
        <v>0</v>
      </c>
    </row>
    <row r="19" spans="1:7" ht="24" x14ac:dyDescent="0.25">
      <c r="A19" s="1" t="s">
        <v>1187</v>
      </c>
      <c r="B19" s="14" t="s">
        <v>940</v>
      </c>
      <c r="C19" s="14" t="s">
        <v>941</v>
      </c>
      <c r="D19" s="21" t="s">
        <v>429</v>
      </c>
      <c r="E19" s="21">
        <v>5</v>
      </c>
      <c r="F19" s="184"/>
      <c r="G19" s="97">
        <f t="shared" si="0"/>
        <v>0</v>
      </c>
    </row>
    <row r="20" spans="1:7" ht="24" x14ac:dyDescent="0.25">
      <c r="A20" s="1" t="s">
        <v>1188</v>
      </c>
      <c r="B20" s="14" t="s">
        <v>942</v>
      </c>
      <c r="C20" s="14" t="s">
        <v>943</v>
      </c>
      <c r="D20" s="21" t="s">
        <v>429</v>
      </c>
      <c r="E20" s="21">
        <v>10</v>
      </c>
      <c r="F20" s="184"/>
      <c r="G20" s="97">
        <f t="shared" si="0"/>
        <v>0</v>
      </c>
    </row>
    <row r="21" spans="1:7" ht="24" x14ac:dyDescent="0.25">
      <c r="A21" s="1" t="s">
        <v>1189</v>
      </c>
      <c r="B21" s="14" t="s">
        <v>944</v>
      </c>
      <c r="C21" s="14" t="s">
        <v>945</v>
      </c>
      <c r="D21" s="21" t="s">
        <v>429</v>
      </c>
      <c r="E21" s="21">
        <v>10</v>
      </c>
      <c r="F21" s="184"/>
      <c r="G21" s="97">
        <f t="shared" si="0"/>
        <v>0</v>
      </c>
    </row>
    <row r="22" spans="1:7" ht="24" x14ac:dyDescent="0.25">
      <c r="A22" s="1" t="s">
        <v>1190</v>
      </c>
      <c r="B22" s="14" t="s">
        <v>946</v>
      </c>
      <c r="C22" s="14" t="s">
        <v>947</v>
      </c>
      <c r="D22" s="21" t="s">
        <v>429</v>
      </c>
      <c r="E22" s="21">
        <v>10</v>
      </c>
      <c r="F22" s="184"/>
      <c r="G22" s="97">
        <f t="shared" si="0"/>
        <v>0</v>
      </c>
    </row>
    <row r="23" spans="1:7" ht="88.5" customHeight="1" x14ac:dyDescent="0.25">
      <c r="A23" s="1" t="s">
        <v>1191</v>
      </c>
      <c r="B23" s="2" t="s">
        <v>948</v>
      </c>
      <c r="C23" s="2" t="s">
        <v>949</v>
      </c>
      <c r="D23" s="21" t="s">
        <v>429</v>
      </c>
      <c r="E23" s="7">
        <f>5*2*3</f>
        <v>30</v>
      </c>
      <c r="F23" s="181"/>
      <c r="G23" s="97">
        <f t="shared" si="0"/>
        <v>0</v>
      </c>
    </row>
    <row r="24" spans="1:7" ht="78.75" customHeight="1" x14ac:dyDescent="0.25">
      <c r="A24" s="1" t="s">
        <v>1192</v>
      </c>
      <c r="B24" s="2" t="s">
        <v>950</v>
      </c>
      <c r="C24" s="2" t="s">
        <v>951</v>
      </c>
      <c r="D24" s="21" t="s">
        <v>429</v>
      </c>
      <c r="E24" s="7">
        <v>100</v>
      </c>
      <c r="F24" s="181"/>
      <c r="G24" s="97">
        <f t="shared" si="0"/>
        <v>0</v>
      </c>
    </row>
    <row r="25" spans="1:7" ht="120" x14ac:dyDescent="0.25">
      <c r="A25" s="1" t="s">
        <v>1193</v>
      </c>
      <c r="B25" s="2" t="s">
        <v>952</v>
      </c>
      <c r="C25" s="2" t="s">
        <v>953</v>
      </c>
      <c r="D25" s="21" t="s">
        <v>429</v>
      </c>
      <c r="E25" s="7">
        <v>10</v>
      </c>
      <c r="F25" s="181"/>
      <c r="G25" s="97">
        <f t="shared" si="0"/>
        <v>0</v>
      </c>
    </row>
    <row r="26" spans="1:7" ht="24" x14ac:dyDescent="0.25">
      <c r="A26" s="1" t="s">
        <v>1194</v>
      </c>
      <c r="B26" s="2" t="s">
        <v>954</v>
      </c>
      <c r="C26" s="2" t="s">
        <v>955</v>
      </c>
      <c r="D26" s="21" t="s">
        <v>429</v>
      </c>
      <c r="E26" s="7">
        <f>3*3*5</f>
        <v>45</v>
      </c>
      <c r="F26" s="197"/>
      <c r="G26" s="97">
        <f t="shared" si="0"/>
        <v>0</v>
      </c>
    </row>
    <row r="27" spans="1:7" ht="24" x14ac:dyDescent="0.25">
      <c r="A27" s="1" t="s">
        <v>1195</v>
      </c>
      <c r="B27" s="2" t="s">
        <v>956</v>
      </c>
      <c r="C27" s="2" t="s">
        <v>957</v>
      </c>
      <c r="D27" s="21" t="s">
        <v>429</v>
      </c>
      <c r="E27" s="7">
        <v>5</v>
      </c>
      <c r="F27" s="197"/>
      <c r="G27" s="97">
        <f t="shared" si="0"/>
        <v>0</v>
      </c>
    </row>
    <row r="28" spans="1:7" ht="36" x14ac:dyDescent="0.25">
      <c r="A28" s="1" t="s">
        <v>1196</v>
      </c>
      <c r="B28" s="2" t="s">
        <v>958</v>
      </c>
      <c r="C28" s="2" t="s">
        <v>959</v>
      </c>
      <c r="D28" s="21" t="s">
        <v>429</v>
      </c>
      <c r="E28" s="7">
        <v>3</v>
      </c>
      <c r="F28" s="197"/>
      <c r="G28" s="97">
        <f t="shared" si="0"/>
        <v>0</v>
      </c>
    </row>
    <row r="29" spans="1:7" ht="48" x14ac:dyDescent="0.25">
      <c r="A29" s="1" t="s">
        <v>1197</v>
      </c>
      <c r="B29" s="2" t="s">
        <v>960</v>
      </c>
      <c r="C29" s="2" t="s">
        <v>961</v>
      </c>
      <c r="D29" s="21" t="s">
        <v>429</v>
      </c>
      <c r="E29" s="7">
        <v>5</v>
      </c>
      <c r="F29" s="197"/>
      <c r="G29" s="97">
        <f t="shared" si="0"/>
        <v>0</v>
      </c>
    </row>
    <row r="30" spans="1:7" ht="60" x14ac:dyDescent="0.25">
      <c r="A30" s="1" t="s">
        <v>1198</v>
      </c>
      <c r="B30" s="2" t="s">
        <v>962</v>
      </c>
      <c r="C30" s="2" t="s">
        <v>963</v>
      </c>
      <c r="D30" s="21" t="s">
        <v>429</v>
      </c>
      <c r="E30" s="7">
        <v>10</v>
      </c>
      <c r="F30" s="197"/>
      <c r="G30" s="97">
        <f t="shared" si="0"/>
        <v>0</v>
      </c>
    </row>
    <row r="31" spans="1:7" ht="24" x14ac:dyDescent="0.25">
      <c r="A31" s="1" t="s">
        <v>1199</v>
      </c>
      <c r="B31" s="2" t="s">
        <v>964</v>
      </c>
      <c r="C31" s="2" t="s">
        <v>965</v>
      </c>
      <c r="D31" s="7" t="s">
        <v>966</v>
      </c>
      <c r="E31" s="4">
        <v>150</v>
      </c>
      <c r="F31" s="181"/>
      <c r="G31" s="97">
        <f t="shared" si="0"/>
        <v>0</v>
      </c>
    </row>
    <row r="32" spans="1:7" ht="183.75" customHeight="1" x14ac:dyDescent="0.25">
      <c r="A32" s="1" t="s">
        <v>1200</v>
      </c>
      <c r="B32" s="2" t="s">
        <v>967</v>
      </c>
      <c r="C32" s="14" t="s">
        <v>968</v>
      </c>
      <c r="D32" s="21" t="s">
        <v>429</v>
      </c>
      <c r="E32" s="7">
        <f>1*3*5</f>
        <v>15</v>
      </c>
      <c r="F32" s="181"/>
      <c r="G32" s="97">
        <f t="shared" si="0"/>
        <v>0</v>
      </c>
    </row>
    <row r="33" spans="1:7" ht="84" x14ac:dyDescent="0.25">
      <c r="A33" s="1" t="s">
        <v>1201</v>
      </c>
      <c r="B33" s="2" t="s">
        <v>969</v>
      </c>
      <c r="C33" s="2" t="s">
        <v>970</v>
      </c>
      <c r="D33" s="21" t="s">
        <v>429</v>
      </c>
      <c r="E33" s="7">
        <f>1*3*5</f>
        <v>15</v>
      </c>
      <c r="F33" s="181"/>
      <c r="G33" s="97">
        <f t="shared" si="0"/>
        <v>0</v>
      </c>
    </row>
    <row r="34" spans="1:7" ht="72" x14ac:dyDescent="0.25">
      <c r="A34" s="1" t="s">
        <v>1202</v>
      </c>
      <c r="B34" s="2" t="s">
        <v>971</v>
      </c>
      <c r="C34" s="2" t="s">
        <v>972</v>
      </c>
      <c r="D34" s="21" t="s">
        <v>429</v>
      </c>
      <c r="E34" s="7">
        <v>15</v>
      </c>
      <c r="F34" s="181"/>
      <c r="G34" s="97">
        <f t="shared" si="0"/>
        <v>0</v>
      </c>
    </row>
    <row r="35" spans="1:7" ht="48" x14ac:dyDescent="0.25">
      <c r="A35" s="1" t="s">
        <v>1203</v>
      </c>
      <c r="B35" s="2" t="s">
        <v>973</v>
      </c>
      <c r="C35" s="2" t="s">
        <v>974</v>
      </c>
      <c r="D35" s="21" t="s">
        <v>429</v>
      </c>
      <c r="E35" s="7">
        <f>5*3*3</f>
        <v>45</v>
      </c>
      <c r="F35" s="181"/>
      <c r="G35" s="97">
        <f t="shared" si="0"/>
        <v>0</v>
      </c>
    </row>
    <row r="36" spans="1:7" ht="24" x14ac:dyDescent="0.25">
      <c r="A36" s="1" t="s">
        <v>1204</v>
      </c>
      <c r="B36" s="2" t="s">
        <v>975</v>
      </c>
      <c r="C36" s="14" t="s">
        <v>976</v>
      </c>
      <c r="D36" s="21" t="s">
        <v>429</v>
      </c>
      <c r="E36" s="7">
        <f>1*5*3</f>
        <v>15</v>
      </c>
      <c r="F36" s="181"/>
      <c r="G36" s="97">
        <f t="shared" ref="G36:G67" si="1">E36*F36</f>
        <v>0</v>
      </c>
    </row>
    <row r="37" spans="1:7" ht="103.5" customHeight="1" x14ac:dyDescent="0.25">
      <c r="A37" s="1" t="s">
        <v>1205</v>
      </c>
      <c r="B37" s="2" t="s">
        <v>977</v>
      </c>
      <c r="C37" s="2" t="s">
        <v>978</v>
      </c>
      <c r="D37" s="7" t="s">
        <v>979</v>
      </c>
      <c r="E37" s="7">
        <v>50</v>
      </c>
      <c r="F37" s="181"/>
      <c r="G37" s="97">
        <f t="shared" si="1"/>
        <v>0</v>
      </c>
    </row>
    <row r="38" spans="1:7" ht="36" x14ac:dyDescent="0.25">
      <c r="A38" s="1" t="s">
        <v>1206</v>
      </c>
      <c r="B38" s="2" t="s">
        <v>980</v>
      </c>
      <c r="C38" s="14" t="s">
        <v>981</v>
      </c>
      <c r="D38" s="7" t="s">
        <v>982</v>
      </c>
      <c r="E38" s="7">
        <v>600</v>
      </c>
      <c r="F38" s="181"/>
      <c r="G38" s="97">
        <f t="shared" si="1"/>
        <v>0</v>
      </c>
    </row>
    <row r="39" spans="1:7" ht="36" x14ac:dyDescent="0.25">
      <c r="A39" s="1" t="s">
        <v>1207</v>
      </c>
      <c r="B39" s="2" t="s">
        <v>983</v>
      </c>
      <c r="C39" s="14" t="s">
        <v>984</v>
      </c>
      <c r="D39" s="7" t="s">
        <v>982</v>
      </c>
      <c r="E39" s="7">
        <v>50</v>
      </c>
      <c r="F39" s="181"/>
      <c r="G39" s="97">
        <f t="shared" si="1"/>
        <v>0</v>
      </c>
    </row>
    <row r="40" spans="1:7" ht="48" x14ac:dyDescent="0.25">
      <c r="A40" s="1" t="s">
        <v>1208</v>
      </c>
      <c r="B40" s="2" t="s">
        <v>985</v>
      </c>
      <c r="C40" s="14" t="s">
        <v>986</v>
      </c>
      <c r="D40" s="7" t="s">
        <v>982</v>
      </c>
      <c r="E40" s="7">
        <v>50</v>
      </c>
      <c r="F40" s="181"/>
      <c r="G40" s="97">
        <f t="shared" si="1"/>
        <v>0</v>
      </c>
    </row>
    <row r="41" spans="1:7" ht="36" x14ac:dyDescent="0.25">
      <c r="A41" s="1" t="s">
        <v>1209</v>
      </c>
      <c r="B41" s="2" t="s">
        <v>987</v>
      </c>
      <c r="C41" s="14" t="s">
        <v>988</v>
      </c>
      <c r="D41" s="7" t="s">
        <v>982</v>
      </c>
      <c r="E41" s="7">
        <v>100</v>
      </c>
      <c r="F41" s="181"/>
      <c r="G41" s="97">
        <f t="shared" si="1"/>
        <v>0</v>
      </c>
    </row>
    <row r="42" spans="1:7" ht="31.5" customHeight="1" x14ac:dyDescent="0.25">
      <c r="A42" s="1" t="s">
        <v>1210</v>
      </c>
      <c r="B42" s="2" t="s">
        <v>989</v>
      </c>
      <c r="C42" s="2" t="s">
        <v>990</v>
      </c>
      <c r="D42" s="7" t="s">
        <v>10</v>
      </c>
      <c r="E42" s="7">
        <v>30</v>
      </c>
      <c r="F42" s="181"/>
      <c r="G42" s="97">
        <f t="shared" si="1"/>
        <v>0</v>
      </c>
    </row>
    <row r="43" spans="1:7" ht="34.5" customHeight="1" x14ac:dyDescent="0.25">
      <c r="A43" s="1" t="s">
        <v>1211</v>
      </c>
      <c r="B43" s="2" t="s">
        <v>991</v>
      </c>
      <c r="C43" s="2" t="s">
        <v>990</v>
      </c>
      <c r="D43" s="7" t="s">
        <v>10</v>
      </c>
      <c r="E43" s="7">
        <v>25</v>
      </c>
      <c r="F43" s="181"/>
      <c r="G43" s="97">
        <f t="shared" si="1"/>
        <v>0</v>
      </c>
    </row>
    <row r="44" spans="1:7" ht="24" x14ac:dyDescent="0.25">
      <c r="A44" s="1" t="s">
        <v>1212</v>
      </c>
      <c r="B44" s="2" t="s">
        <v>992</v>
      </c>
      <c r="C44" s="14" t="s">
        <v>993</v>
      </c>
      <c r="D44" s="21" t="s">
        <v>429</v>
      </c>
      <c r="E44" s="7">
        <v>25</v>
      </c>
      <c r="F44" s="197"/>
      <c r="G44" s="97">
        <f t="shared" si="1"/>
        <v>0</v>
      </c>
    </row>
    <row r="45" spans="1:7" ht="228" customHeight="1" x14ac:dyDescent="0.25">
      <c r="A45" s="1" t="s">
        <v>1213</v>
      </c>
      <c r="B45" s="2" t="s">
        <v>994</v>
      </c>
      <c r="C45" s="2" t="s">
        <v>995</v>
      </c>
      <c r="D45" s="21" t="s">
        <v>429</v>
      </c>
      <c r="E45" s="7">
        <v>10</v>
      </c>
      <c r="F45" s="181"/>
      <c r="G45" s="97">
        <f t="shared" si="1"/>
        <v>0</v>
      </c>
    </row>
    <row r="46" spans="1:7" ht="225" customHeight="1" x14ac:dyDescent="0.25">
      <c r="A46" s="1" t="s">
        <v>1214</v>
      </c>
      <c r="B46" s="2" t="s">
        <v>996</v>
      </c>
      <c r="C46" s="2" t="s">
        <v>995</v>
      </c>
      <c r="D46" s="21" t="s">
        <v>429</v>
      </c>
      <c r="E46" s="7">
        <v>20</v>
      </c>
      <c r="F46" s="181"/>
      <c r="G46" s="97">
        <f t="shared" si="1"/>
        <v>0</v>
      </c>
    </row>
    <row r="47" spans="1:7" ht="24" x14ac:dyDescent="0.25">
      <c r="A47" s="1" t="s">
        <v>1215</v>
      </c>
      <c r="B47" s="14" t="s">
        <v>997</v>
      </c>
      <c r="C47" s="14" t="s">
        <v>922</v>
      </c>
      <c r="D47" s="21" t="s">
        <v>429</v>
      </c>
      <c r="E47" s="21">
        <v>75</v>
      </c>
      <c r="F47" s="181"/>
      <c r="G47" s="97">
        <f t="shared" si="1"/>
        <v>0</v>
      </c>
    </row>
    <row r="48" spans="1:7" ht="24" x14ac:dyDescent="0.25">
      <c r="A48" s="1" t="s">
        <v>1216</v>
      </c>
      <c r="B48" s="14" t="s">
        <v>998</v>
      </c>
      <c r="C48" s="14" t="s">
        <v>999</v>
      </c>
      <c r="D48" s="21" t="s">
        <v>429</v>
      </c>
      <c r="E48" s="21">
        <f>3*3*5</f>
        <v>45</v>
      </c>
      <c r="F48" s="184"/>
      <c r="G48" s="97">
        <f t="shared" si="1"/>
        <v>0</v>
      </c>
    </row>
    <row r="49" spans="1:7" ht="24" x14ac:dyDescent="0.25">
      <c r="A49" s="1" t="s">
        <v>1217</v>
      </c>
      <c r="B49" s="14" t="s">
        <v>1000</v>
      </c>
      <c r="C49" s="14" t="s">
        <v>1001</v>
      </c>
      <c r="D49" s="21" t="s">
        <v>429</v>
      </c>
      <c r="E49" s="21">
        <v>75</v>
      </c>
      <c r="F49" s="184"/>
      <c r="G49" s="97">
        <f t="shared" si="1"/>
        <v>0</v>
      </c>
    </row>
    <row r="50" spans="1:7" ht="24" x14ac:dyDescent="0.25">
      <c r="A50" s="1" t="s">
        <v>1218</v>
      </c>
      <c r="B50" s="14" t="s">
        <v>1002</v>
      </c>
      <c r="C50" s="14" t="s">
        <v>1003</v>
      </c>
      <c r="D50" s="21" t="s">
        <v>429</v>
      </c>
      <c r="E50" s="21">
        <f>2*3*5</f>
        <v>30</v>
      </c>
      <c r="F50" s="184"/>
      <c r="G50" s="97">
        <f t="shared" si="1"/>
        <v>0</v>
      </c>
    </row>
    <row r="51" spans="1:7" ht="24" x14ac:dyDescent="0.25">
      <c r="A51" s="1" t="s">
        <v>1219</v>
      </c>
      <c r="B51" s="14" t="s">
        <v>1004</v>
      </c>
      <c r="C51" s="14" t="s">
        <v>1005</v>
      </c>
      <c r="D51" s="21" t="s">
        <v>429</v>
      </c>
      <c r="E51" s="21">
        <v>100</v>
      </c>
      <c r="F51" s="184"/>
      <c r="G51" s="97">
        <f t="shared" si="1"/>
        <v>0</v>
      </c>
    </row>
    <row r="52" spans="1:7" ht="24" x14ac:dyDescent="0.25">
      <c r="A52" s="1" t="s">
        <v>1220</v>
      </c>
      <c r="B52" s="14" t="s">
        <v>1006</v>
      </c>
      <c r="C52" s="14" t="s">
        <v>1007</v>
      </c>
      <c r="D52" s="21" t="s">
        <v>429</v>
      </c>
      <c r="E52" s="21">
        <v>20</v>
      </c>
      <c r="F52" s="184"/>
      <c r="G52" s="97">
        <f t="shared" si="1"/>
        <v>0</v>
      </c>
    </row>
    <row r="53" spans="1:7" ht="24" x14ac:dyDescent="0.25">
      <c r="A53" s="1" t="s">
        <v>1221</v>
      </c>
      <c r="B53" s="2" t="s">
        <v>1008</v>
      </c>
      <c r="C53" s="14" t="s">
        <v>1009</v>
      </c>
      <c r="D53" s="21" t="s">
        <v>429</v>
      </c>
      <c r="E53" s="7">
        <v>30</v>
      </c>
      <c r="F53" s="181"/>
      <c r="G53" s="97">
        <f t="shared" si="1"/>
        <v>0</v>
      </c>
    </row>
    <row r="54" spans="1:7" ht="60" x14ac:dyDescent="0.25">
      <c r="A54" s="1" t="s">
        <v>1222</v>
      </c>
      <c r="B54" s="3" t="s">
        <v>1010</v>
      </c>
      <c r="C54" s="3" t="s">
        <v>1011</v>
      </c>
      <c r="D54" s="21" t="s">
        <v>26</v>
      </c>
      <c r="E54" s="4">
        <v>100</v>
      </c>
      <c r="F54" s="181"/>
      <c r="G54" s="97">
        <f t="shared" si="1"/>
        <v>0</v>
      </c>
    </row>
    <row r="55" spans="1:7" ht="24" x14ac:dyDescent="0.25">
      <c r="A55" s="1" t="s">
        <v>1223</v>
      </c>
      <c r="B55" s="14" t="s">
        <v>1012</v>
      </c>
      <c r="C55" s="14" t="s">
        <v>1013</v>
      </c>
      <c r="D55" s="21" t="s">
        <v>429</v>
      </c>
      <c r="E55" s="21">
        <v>75</v>
      </c>
      <c r="F55" s="184"/>
      <c r="G55" s="97">
        <f t="shared" si="1"/>
        <v>0</v>
      </c>
    </row>
    <row r="56" spans="1:7" ht="24" x14ac:dyDescent="0.25">
      <c r="A56" s="1" t="s">
        <v>1224</v>
      </c>
      <c r="B56" s="14" t="s">
        <v>1014</v>
      </c>
      <c r="C56" s="14" t="s">
        <v>1015</v>
      </c>
      <c r="D56" s="21" t="s">
        <v>429</v>
      </c>
      <c r="E56" s="4">
        <v>75</v>
      </c>
      <c r="F56" s="181"/>
      <c r="G56" s="97">
        <f t="shared" si="1"/>
        <v>0</v>
      </c>
    </row>
    <row r="57" spans="1:7" ht="24" x14ac:dyDescent="0.25">
      <c r="A57" s="1" t="s">
        <v>1225</v>
      </c>
      <c r="B57" s="2" t="s">
        <v>1016</v>
      </c>
      <c r="C57" s="14" t="s">
        <v>1017</v>
      </c>
      <c r="D57" s="7" t="s">
        <v>15</v>
      </c>
      <c r="E57" s="7">
        <v>200</v>
      </c>
      <c r="F57" s="181"/>
      <c r="G57" s="97">
        <f t="shared" si="1"/>
        <v>0</v>
      </c>
    </row>
    <row r="58" spans="1:7" ht="36" x14ac:dyDescent="0.25">
      <c r="A58" s="1" t="s">
        <v>1226</v>
      </c>
      <c r="B58" s="2" t="s">
        <v>1018</v>
      </c>
      <c r="C58" s="2" t="s">
        <v>1019</v>
      </c>
      <c r="D58" s="7" t="s">
        <v>979</v>
      </c>
      <c r="E58" s="7">
        <v>200</v>
      </c>
      <c r="F58" s="181"/>
      <c r="G58" s="97">
        <f t="shared" si="1"/>
        <v>0</v>
      </c>
    </row>
    <row r="59" spans="1:7" ht="48" x14ac:dyDescent="0.25">
      <c r="A59" s="1" t="s">
        <v>1227</v>
      </c>
      <c r="B59" s="2" t="s">
        <v>1020</v>
      </c>
      <c r="C59" s="2" t="s">
        <v>1021</v>
      </c>
      <c r="D59" s="21" t="s">
        <v>10</v>
      </c>
      <c r="E59" s="7">
        <v>60</v>
      </c>
      <c r="F59" s="197"/>
      <c r="G59" s="97">
        <f t="shared" si="1"/>
        <v>0</v>
      </c>
    </row>
    <row r="60" spans="1:7" ht="24" x14ac:dyDescent="0.25">
      <c r="A60" s="1" t="s">
        <v>1228</v>
      </c>
      <c r="B60" s="2" t="s">
        <v>1022</v>
      </c>
      <c r="C60" s="2" t="s">
        <v>1023</v>
      </c>
      <c r="D60" s="21" t="s">
        <v>10</v>
      </c>
      <c r="E60" s="7">
        <v>50</v>
      </c>
      <c r="F60" s="197"/>
      <c r="G60" s="97">
        <f t="shared" si="1"/>
        <v>0</v>
      </c>
    </row>
    <row r="61" spans="1:7" ht="24" x14ac:dyDescent="0.25">
      <c r="A61" s="1" t="s">
        <v>1229</v>
      </c>
      <c r="B61" s="3" t="s">
        <v>1024</v>
      </c>
      <c r="C61" s="3" t="s">
        <v>1025</v>
      </c>
      <c r="D61" s="4" t="s">
        <v>429</v>
      </c>
      <c r="E61" s="4">
        <v>30</v>
      </c>
      <c r="F61" s="188"/>
      <c r="G61" s="97">
        <f t="shared" si="1"/>
        <v>0</v>
      </c>
    </row>
    <row r="62" spans="1:7" ht="24" x14ac:dyDescent="0.25">
      <c r="A62" s="1" t="s">
        <v>1230</v>
      </c>
      <c r="B62" s="3" t="s">
        <v>1026</v>
      </c>
      <c r="C62" s="3" t="s">
        <v>1027</v>
      </c>
      <c r="D62" s="4" t="s">
        <v>429</v>
      </c>
      <c r="E62" s="4">
        <v>20</v>
      </c>
      <c r="F62" s="188"/>
      <c r="G62" s="97">
        <f t="shared" si="1"/>
        <v>0</v>
      </c>
    </row>
    <row r="63" spans="1:7" ht="24" x14ac:dyDescent="0.25">
      <c r="A63" s="1" t="s">
        <v>1231</v>
      </c>
      <c r="B63" s="3" t="s">
        <v>1028</v>
      </c>
      <c r="C63" s="3" t="s">
        <v>1029</v>
      </c>
      <c r="D63" s="4" t="s">
        <v>429</v>
      </c>
      <c r="E63" s="4">
        <v>50</v>
      </c>
      <c r="F63" s="188"/>
      <c r="G63" s="97">
        <f t="shared" si="1"/>
        <v>0</v>
      </c>
    </row>
    <row r="64" spans="1:7" ht="24" x14ac:dyDescent="0.25">
      <c r="A64" s="1" t="s">
        <v>1232</v>
      </c>
      <c r="B64" s="3" t="s">
        <v>1030</v>
      </c>
      <c r="C64" s="3" t="s">
        <v>1031</v>
      </c>
      <c r="D64" s="4" t="s">
        <v>429</v>
      </c>
      <c r="E64" s="4">
        <v>5</v>
      </c>
      <c r="F64" s="188"/>
      <c r="G64" s="97">
        <f t="shared" si="1"/>
        <v>0</v>
      </c>
    </row>
    <row r="65" spans="1:7" ht="48" x14ac:dyDescent="0.25">
      <c r="A65" s="1" t="s">
        <v>1233</v>
      </c>
      <c r="B65" s="2" t="s">
        <v>1032</v>
      </c>
      <c r="C65" s="14" t="s">
        <v>1033</v>
      </c>
      <c r="D65" s="21" t="s">
        <v>429</v>
      </c>
      <c r="E65" s="7">
        <v>50</v>
      </c>
      <c r="F65" s="181"/>
      <c r="G65" s="97">
        <f t="shared" si="1"/>
        <v>0</v>
      </c>
    </row>
    <row r="66" spans="1:7" ht="36" x14ac:dyDescent="0.25">
      <c r="A66" s="1" t="s">
        <v>1234</v>
      </c>
      <c r="B66" s="2" t="s">
        <v>1034</v>
      </c>
      <c r="C66" s="2" t="s">
        <v>1035</v>
      </c>
      <c r="D66" s="21" t="s">
        <v>429</v>
      </c>
      <c r="E66" s="7">
        <v>50</v>
      </c>
      <c r="F66" s="181"/>
      <c r="G66" s="97">
        <f t="shared" si="1"/>
        <v>0</v>
      </c>
    </row>
    <row r="67" spans="1:7" ht="24" x14ac:dyDescent="0.25">
      <c r="A67" s="1" t="s">
        <v>1235</v>
      </c>
      <c r="B67" s="3" t="s">
        <v>1036</v>
      </c>
      <c r="C67" s="3" t="s">
        <v>1037</v>
      </c>
      <c r="D67" s="21" t="s">
        <v>429</v>
      </c>
      <c r="E67" s="4">
        <v>5</v>
      </c>
      <c r="F67" s="181"/>
      <c r="G67" s="97">
        <f t="shared" si="1"/>
        <v>0</v>
      </c>
    </row>
    <row r="68" spans="1:7" ht="96" x14ac:dyDescent="0.25">
      <c r="A68" s="1" t="s">
        <v>1236</v>
      </c>
      <c r="B68" s="3" t="s">
        <v>1038</v>
      </c>
      <c r="C68" s="3" t="s">
        <v>1039</v>
      </c>
      <c r="D68" s="21" t="s">
        <v>429</v>
      </c>
      <c r="E68" s="7">
        <v>50</v>
      </c>
      <c r="F68" s="181"/>
      <c r="G68" s="97">
        <f t="shared" ref="G68:G99" si="2">E68*F68</f>
        <v>0</v>
      </c>
    </row>
    <row r="69" spans="1:7" ht="24" x14ac:dyDescent="0.25">
      <c r="A69" s="1" t="s">
        <v>1237</v>
      </c>
      <c r="B69" s="2" t="s">
        <v>1040</v>
      </c>
      <c r="C69" s="2" t="s">
        <v>1041</v>
      </c>
      <c r="D69" s="21" t="s">
        <v>429</v>
      </c>
      <c r="E69" s="7">
        <v>10</v>
      </c>
      <c r="F69" s="181"/>
      <c r="G69" s="97">
        <f t="shared" si="2"/>
        <v>0</v>
      </c>
    </row>
    <row r="70" spans="1:7" ht="28.5" customHeight="1" x14ac:dyDescent="0.25">
      <c r="A70" s="1" t="s">
        <v>1238</v>
      </c>
      <c r="B70" s="2" t="s">
        <v>1042</v>
      </c>
      <c r="C70" s="2" t="s">
        <v>1043</v>
      </c>
      <c r="D70" s="4" t="s">
        <v>10</v>
      </c>
      <c r="E70" s="4">
        <v>10</v>
      </c>
      <c r="F70" s="181"/>
      <c r="G70" s="97">
        <f t="shared" si="2"/>
        <v>0</v>
      </c>
    </row>
    <row r="71" spans="1:7" ht="22.5" customHeight="1" x14ac:dyDescent="0.25">
      <c r="A71" s="1" t="s">
        <v>1239</v>
      </c>
      <c r="B71" s="2" t="s">
        <v>1044</v>
      </c>
      <c r="C71" s="2" t="s">
        <v>1045</v>
      </c>
      <c r="D71" s="4" t="s">
        <v>10</v>
      </c>
      <c r="E71" s="4">
        <v>15</v>
      </c>
      <c r="F71" s="181"/>
      <c r="G71" s="97">
        <f t="shared" si="2"/>
        <v>0</v>
      </c>
    </row>
    <row r="72" spans="1:7" ht="84" x14ac:dyDescent="0.25">
      <c r="A72" s="1" t="s">
        <v>1240</v>
      </c>
      <c r="B72" s="14" t="s">
        <v>1046</v>
      </c>
      <c r="C72" s="14" t="s">
        <v>1047</v>
      </c>
      <c r="D72" s="7" t="s">
        <v>50</v>
      </c>
      <c r="E72" s="4">
        <v>50</v>
      </c>
      <c r="F72" s="181"/>
      <c r="G72" s="97">
        <f t="shared" si="2"/>
        <v>0</v>
      </c>
    </row>
    <row r="73" spans="1:7" ht="84" x14ac:dyDescent="0.25">
      <c r="A73" s="1" t="s">
        <v>1241</v>
      </c>
      <c r="B73" s="14" t="s">
        <v>1048</v>
      </c>
      <c r="C73" s="14" t="s">
        <v>1049</v>
      </c>
      <c r="D73" s="7" t="s">
        <v>50</v>
      </c>
      <c r="E73" s="4">
        <v>100</v>
      </c>
      <c r="F73" s="181"/>
      <c r="G73" s="97">
        <f t="shared" si="2"/>
        <v>0</v>
      </c>
    </row>
    <row r="74" spans="1:7" ht="120" x14ac:dyDescent="0.25">
      <c r="A74" s="1" t="s">
        <v>1242</v>
      </c>
      <c r="B74" s="14" t="s">
        <v>1050</v>
      </c>
      <c r="C74" s="14" t="s">
        <v>1142</v>
      </c>
      <c r="D74" s="4" t="s">
        <v>50</v>
      </c>
      <c r="E74" s="4">
        <v>100</v>
      </c>
      <c r="F74" s="181"/>
      <c r="G74" s="97">
        <f t="shared" si="2"/>
        <v>0</v>
      </c>
    </row>
    <row r="75" spans="1:7" ht="84" x14ac:dyDescent="0.25">
      <c r="A75" s="1" t="s">
        <v>1243</v>
      </c>
      <c r="B75" s="14" t="s">
        <v>1051</v>
      </c>
      <c r="C75" s="14" t="s">
        <v>1052</v>
      </c>
      <c r="D75" s="7" t="s">
        <v>50</v>
      </c>
      <c r="E75" s="4">
        <v>200</v>
      </c>
      <c r="F75" s="181"/>
      <c r="G75" s="97">
        <f t="shared" si="2"/>
        <v>0</v>
      </c>
    </row>
    <row r="76" spans="1:7" ht="24" x14ac:dyDescent="0.25">
      <c r="A76" s="1" t="s">
        <v>1244</v>
      </c>
      <c r="B76" s="2" t="s">
        <v>1053</v>
      </c>
      <c r="C76" s="2" t="s">
        <v>1054</v>
      </c>
      <c r="D76" s="7" t="s">
        <v>15</v>
      </c>
      <c r="E76" s="4">
        <v>30</v>
      </c>
      <c r="F76" s="181"/>
      <c r="G76" s="97">
        <f t="shared" si="2"/>
        <v>0</v>
      </c>
    </row>
    <row r="77" spans="1:7" ht="144" x14ac:dyDescent="0.25">
      <c r="A77" s="1" t="s">
        <v>1245</v>
      </c>
      <c r="B77" s="2" t="s">
        <v>1055</v>
      </c>
      <c r="C77" s="2" t="s">
        <v>1056</v>
      </c>
      <c r="D77" s="4" t="s">
        <v>50</v>
      </c>
      <c r="E77" s="4">
        <v>15</v>
      </c>
      <c r="F77" s="181"/>
      <c r="G77" s="97">
        <f t="shared" si="2"/>
        <v>0</v>
      </c>
    </row>
    <row r="78" spans="1:7" ht="144" x14ac:dyDescent="0.25">
      <c r="A78" s="1" t="s">
        <v>1246</v>
      </c>
      <c r="B78" s="2" t="s">
        <v>1057</v>
      </c>
      <c r="C78" s="2" t="s">
        <v>1058</v>
      </c>
      <c r="D78" s="4" t="s">
        <v>50</v>
      </c>
      <c r="E78" s="4">
        <v>20</v>
      </c>
      <c r="F78" s="181"/>
      <c r="G78" s="97">
        <f t="shared" si="2"/>
        <v>0</v>
      </c>
    </row>
    <row r="79" spans="1:7" ht="120" x14ac:dyDescent="0.25">
      <c r="A79" s="1" t="s">
        <v>1247</v>
      </c>
      <c r="B79" s="2" t="s">
        <v>1059</v>
      </c>
      <c r="C79" s="2" t="s">
        <v>1143</v>
      </c>
      <c r="D79" s="4" t="s">
        <v>50</v>
      </c>
      <c r="E79" s="4">
        <v>30</v>
      </c>
      <c r="F79" s="181"/>
      <c r="G79" s="97">
        <f t="shared" si="2"/>
        <v>0</v>
      </c>
    </row>
    <row r="80" spans="1:7" ht="48" x14ac:dyDescent="0.25">
      <c r="A80" s="1" t="s">
        <v>1248</v>
      </c>
      <c r="B80" s="2" t="s">
        <v>1060</v>
      </c>
      <c r="C80" s="2" t="s">
        <v>1061</v>
      </c>
      <c r="D80" s="4" t="s">
        <v>50</v>
      </c>
      <c r="E80" s="4">
        <v>150</v>
      </c>
      <c r="F80" s="181"/>
      <c r="G80" s="97">
        <f t="shared" si="2"/>
        <v>0</v>
      </c>
    </row>
    <row r="81" spans="1:7" ht="24" x14ac:dyDescent="0.25">
      <c r="A81" s="1" t="s">
        <v>1249</v>
      </c>
      <c r="B81" s="2" t="s">
        <v>1062</v>
      </c>
      <c r="C81" s="2" t="s">
        <v>1062</v>
      </c>
      <c r="D81" s="7" t="s">
        <v>15</v>
      </c>
      <c r="E81" s="4">
        <v>5</v>
      </c>
      <c r="F81" s="181"/>
      <c r="G81" s="97">
        <f t="shared" si="2"/>
        <v>0</v>
      </c>
    </row>
    <row r="82" spans="1:7" x14ac:dyDescent="0.25">
      <c r="A82" s="1" t="s">
        <v>1250</v>
      </c>
      <c r="B82" s="2" t="s">
        <v>1063</v>
      </c>
      <c r="C82" s="2" t="s">
        <v>1064</v>
      </c>
      <c r="D82" s="7" t="s">
        <v>15</v>
      </c>
      <c r="E82" s="4">
        <v>50</v>
      </c>
      <c r="F82" s="181"/>
      <c r="G82" s="97">
        <f t="shared" si="2"/>
        <v>0</v>
      </c>
    </row>
    <row r="83" spans="1:7" ht="24" x14ac:dyDescent="0.25">
      <c r="A83" s="1" t="s">
        <v>1251</v>
      </c>
      <c r="B83" s="2" t="s">
        <v>1065</v>
      </c>
      <c r="C83" s="2" t="s">
        <v>1066</v>
      </c>
      <c r="D83" s="7" t="s">
        <v>15</v>
      </c>
      <c r="E83" s="4">
        <v>100</v>
      </c>
      <c r="F83" s="181"/>
      <c r="G83" s="97">
        <f t="shared" si="2"/>
        <v>0</v>
      </c>
    </row>
    <row r="84" spans="1:7" ht="36" x14ac:dyDescent="0.25">
      <c r="A84" s="1" t="s">
        <v>1252</v>
      </c>
      <c r="B84" s="2" t="s">
        <v>1067</v>
      </c>
      <c r="C84" s="2" t="s">
        <v>1068</v>
      </c>
      <c r="D84" s="7" t="s">
        <v>15</v>
      </c>
      <c r="E84" s="4">
        <v>155</v>
      </c>
      <c r="F84" s="181"/>
      <c r="G84" s="97">
        <f t="shared" si="2"/>
        <v>0</v>
      </c>
    </row>
    <row r="85" spans="1:7" ht="120" x14ac:dyDescent="0.25">
      <c r="A85" s="1" t="s">
        <v>1253</v>
      </c>
      <c r="B85" s="2" t="s">
        <v>1069</v>
      </c>
      <c r="C85" s="3" t="s">
        <v>1070</v>
      </c>
      <c r="D85" s="4" t="s">
        <v>588</v>
      </c>
      <c r="E85" s="7">
        <v>200</v>
      </c>
      <c r="F85" s="181"/>
      <c r="G85" s="97">
        <f t="shared" si="2"/>
        <v>0</v>
      </c>
    </row>
    <row r="86" spans="1:7" ht="120" x14ac:dyDescent="0.25">
      <c r="A86" s="1" t="s">
        <v>1254</v>
      </c>
      <c r="B86" s="2" t="s">
        <v>1071</v>
      </c>
      <c r="C86" s="3" t="s">
        <v>1072</v>
      </c>
      <c r="D86" s="7" t="s">
        <v>588</v>
      </c>
      <c r="E86" s="4">
        <v>300</v>
      </c>
      <c r="F86" s="181"/>
      <c r="G86" s="97">
        <f t="shared" si="2"/>
        <v>0</v>
      </c>
    </row>
    <row r="87" spans="1:7" ht="36" x14ac:dyDescent="0.25">
      <c r="A87" s="1" t="s">
        <v>1255</v>
      </c>
      <c r="B87" s="6" t="s">
        <v>1073</v>
      </c>
      <c r="C87" s="6" t="s">
        <v>1074</v>
      </c>
      <c r="D87" s="7" t="s">
        <v>1075</v>
      </c>
      <c r="E87" s="7">
        <v>15</v>
      </c>
      <c r="F87" s="181"/>
      <c r="G87" s="97">
        <f t="shared" si="2"/>
        <v>0</v>
      </c>
    </row>
    <row r="88" spans="1:7" ht="96" x14ac:dyDescent="0.25">
      <c r="A88" s="1" t="s">
        <v>1256</v>
      </c>
      <c r="B88" s="14" t="s">
        <v>1076</v>
      </c>
      <c r="C88" s="14" t="s">
        <v>1077</v>
      </c>
      <c r="D88" s="21" t="s">
        <v>10</v>
      </c>
      <c r="E88" s="21">
        <v>15</v>
      </c>
      <c r="F88" s="184"/>
      <c r="G88" s="97">
        <f t="shared" si="2"/>
        <v>0</v>
      </c>
    </row>
    <row r="89" spans="1:7" ht="96" x14ac:dyDescent="0.25">
      <c r="A89" s="1" t="s">
        <v>1257</v>
      </c>
      <c r="B89" s="14" t="s">
        <v>1078</v>
      </c>
      <c r="C89" s="14" t="s">
        <v>1079</v>
      </c>
      <c r="D89" s="21" t="s">
        <v>10</v>
      </c>
      <c r="E89" s="21">
        <v>10</v>
      </c>
      <c r="F89" s="184"/>
      <c r="G89" s="97">
        <f t="shared" si="2"/>
        <v>0</v>
      </c>
    </row>
    <row r="90" spans="1:7" ht="96" x14ac:dyDescent="0.25">
      <c r="A90" s="1" t="s">
        <v>1258</v>
      </c>
      <c r="B90" s="14" t="s">
        <v>1080</v>
      </c>
      <c r="C90" s="14" t="s">
        <v>1081</v>
      </c>
      <c r="D90" s="21" t="s">
        <v>10</v>
      </c>
      <c r="E90" s="21">
        <v>6</v>
      </c>
      <c r="F90" s="184"/>
      <c r="G90" s="97">
        <f t="shared" si="2"/>
        <v>0</v>
      </c>
    </row>
    <row r="91" spans="1:7" ht="96" x14ac:dyDescent="0.25">
      <c r="A91" s="1" t="s">
        <v>1259</v>
      </c>
      <c r="B91" s="14" t="s">
        <v>1082</v>
      </c>
      <c r="C91" s="14" t="s">
        <v>1083</v>
      </c>
      <c r="D91" s="21" t="s">
        <v>10</v>
      </c>
      <c r="E91" s="21">
        <v>6</v>
      </c>
      <c r="F91" s="184"/>
      <c r="G91" s="97">
        <f t="shared" si="2"/>
        <v>0</v>
      </c>
    </row>
    <row r="92" spans="1:7" ht="96" x14ac:dyDescent="0.25">
      <c r="A92" s="1" t="s">
        <v>1260</v>
      </c>
      <c r="B92" s="14" t="s">
        <v>1084</v>
      </c>
      <c r="C92" s="14" t="s">
        <v>1085</v>
      </c>
      <c r="D92" s="21" t="s">
        <v>10</v>
      </c>
      <c r="E92" s="21">
        <v>6</v>
      </c>
      <c r="F92" s="184"/>
      <c r="G92" s="97">
        <f t="shared" si="2"/>
        <v>0</v>
      </c>
    </row>
    <row r="93" spans="1:7" ht="96" x14ac:dyDescent="0.25">
      <c r="A93" s="1" t="s">
        <v>1261</v>
      </c>
      <c r="B93" s="14" t="s">
        <v>1086</v>
      </c>
      <c r="C93" s="14" t="s">
        <v>1087</v>
      </c>
      <c r="D93" s="21" t="s">
        <v>429</v>
      </c>
      <c r="E93" s="21">
        <v>6</v>
      </c>
      <c r="F93" s="184"/>
      <c r="G93" s="97">
        <f t="shared" si="2"/>
        <v>0</v>
      </c>
    </row>
    <row r="94" spans="1:7" ht="96" x14ac:dyDescent="0.25">
      <c r="A94" s="1" t="s">
        <v>1262</v>
      </c>
      <c r="B94" s="2" t="s">
        <v>1088</v>
      </c>
      <c r="C94" s="2" t="s">
        <v>1089</v>
      </c>
      <c r="D94" s="21" t="s">
        <v>1090</v>
      </c>
      <c r="E94" s="7">
        <v>6</v>
      </c>
      <c r="F94" s="181"/>
      <c r="G94" s="97">
        <f t="shared" si="2"/>
        <v>0</v>
      </c>
    </row>
    <row r="95" spans="1:7" ht="96" x14ac:dyDescent="0.25">
      <c r="A95" s="1" t="s">
        <v>1263</v>
      </c>
      <c r="B95" s="2" t="s">
        <v>1091</v>
      </c>
      <c r="C95" s="2" t="s">
        <v>1092</v>
      </c>
      <c r="D95" s="21" t="s">
        <v>1090</v>
      </c>
      <c r="E95" s="7">
        <v>5</v>
      </c>
      <c r="F95" s="181"/>
      <c r="G95" s="97">
        <f t="shared" si="2"/>
        <v>0</v>
      </c>
    </row>
    <row r="96" spans="1:7" ht="96" x14ac:dyDescent="0.25">
      <c r="A96" s="1" t="s">
        <v>1264</v>
      </c>
      <c r="B96" s="2" t="s">
        <v>1093</v>
      </c>
      <c r="C96" s="2" t="s">
        <v>1094</v>
      </c>
      <c r="D96" s="21" t="s">
        <v>1090</v>
      </c>
      <c r="E96" s="7">
        <v>5</v>
      </c>
      <c r="F96" s="181"/>
      <c r="G96" s="97">
        <f t="shared" si="2"/>
        <v>0</v>
      </c>
    </row>
    <row r="97" spans="1:7" ht="96" x14ac:dyDescent="0.25">
      <c r="A97" s="1" t="s">
        <v>1265</v>
      </c>
      <c r="B97" s="2" t="s">
        <v>1095</v>
      </c>
      <c r="C97" s="2" t="s">
        <v>1096</v>
      </c>
      <c r="D97" s="21" t="s">
        <v>1090</v>
      </c>
      <c r="E97" s="7">
        <v>5</v>
      </c>
      <c r="F97" s="181"/>
      <c r="G97" s="97">
        <f t="shared" si="2"/>
        <v>0</v>
      </c>
    </row>
    <row r="98" spans="1:7" ht="96" x14ac:dyDescent="0.25">
      <c r="A98" s="1" t="s">
        <v>1266</v>
      </c>
      <c r="B98" s="2" t="s">
        <v>1097</v>
      </c>
      <c r="C98" s="2" t="s">
        <v>1098</v>
      </c>
      <c r="D98" s="21" t="s">
        <v>1090</v>
      </c>
      <c r="E98" s="7">
        <v>5</v>
      </c>
      <c r="F98" s="181"/>
      <c r="G98" s="97">
        <f t="shared" si="2"/>
        <v>0</v>
      </c>
    </row>
    <row r="99" spans="1:7" ht="96" x14ac:dyDescent="0.25">
      <c r="A99" s="1" t="s">
        <v>1267</v>
      </c>
      <c r="B99" s="2" t="s">
        <v>1099</v>
      </c>
      <c r="C99" s="2" t="s">
        <v>1100</v>
      </c>
      <c r="D99" s="21" t="s">
        <v>1090</v>
      </c>
      <c r="E99" s="4">
        <v>5</v>
      </c>
      <c r="F99" s="181"/>
      <c r="G99" s="97">
        <f t="shared" si="2"/>
        <v>0</v>
      </c>
    </row>
    <row r="100" spans="1:7" ht="96" x14ac:dyDescent="0.25">
      <c r="A100" s="1" t="s">
        <v>1268</v>
      </c>
      <c r="B100" s="2" t="s">
        <v>1101</v>
      </c>
      <c r="C100" s="2" t="s">
        <v>1102</v>
      </c>
      <c r="D100" s="21" t="s">
        <v>1090</v>
      </c>
      <c r="E100" s="7">
        <v>5</v>
      </c>
      <c r="F100" s="181"/>
      <c r="G100" s="97">
        <f t="shared" ref="G100:G121" si="3">E100*F100</f>
        <v>0</v>
      </c>
    </row>
    <row r="101" spans="1:7" ht="96" x14ac:dyDescent="0.25">
      <c r="A101" s="1" t="s">
        <v>1269</v>
      </c>
      <c r="B101" s="2" t="s">
        <v>1103</v>
      </c>
      <c r="C101" s="2" t="s">
        <v>1104</v>
      </c>
      <c r="D101" s="21" t="s">
        <v>1090</v>
      </c>
      <c r="E101" s="7">
        <v>5</v>
      </c>
      <c r="F101" s="181"/>
      <c r="G101" s="97">
        <f t="shared" si="3"/>
        <v>0</v>
      </c>
    </row>
    <row r="102" spans="1:7" ht="96" x14ac:dyDescent="0.25">
      <c r="A102" s="1" t="s">
        <v>1270</v>
      </c>
      <c r="B102" s="2" t="s">
        <v>1105</v>
      </c>
      <c r="C102" s="2" t="s">
        <v>1106</v>
      </c>
      <c r="D102" s="21" t="s">
        <v>1090</v>
      </c>
      <c r="E102" s="4">
        <v>5</v>
      </c>
      <c r="F102" s="181"/>
      <c r="G102" s="97">
        <f t="shared" si="3"/>
        <v>0</v>
      </c>
    </row>
    <row r="103" spans="1:7" ht="96" x14ac:dyDescent="0.25">
      <c r="A103" s="41">
        <v>7100</v>
      </c>
      <c r="B103" s="2" t="s">
        <v>1107</v>
      </c>
      <c r="C103" s="2" t="s">
        <v>1108</v>
      </c>
      <c r="D103" s="21" t="s">
        <v>1090</v>
      </c>
      <c r="E103" s="7">
        <v>5</v>
      </c>
      <c r="F103" s="181"/>
      <c r="G103" s="97">
        <f t="shared" si="3"/>
        <v>0</v>
      </c>
    </row>
    <row r="104" spans="1:7" ht="96" x14ac:dyDescent="0.25">
      <c r="A104" s="41">
        <v>7101</v>
      </c>
      <c r="B104" s="2" t="s">
        <v>1109</v>
      </c>
      <c r="C104" s="2" t="s">
        <v>1110</v>
      </c>
      <c r="D104" s="21" t="s">
        <v>1090</v>
      </c>
      <c r="E104" s="7">
        <v>5</v>
      </c>
      <c r="F104" s="181"/>
      <c r="G104" s="97">
        <f t="shared" si="3"/>
        <v>0</v>
      </c>
    </row>
    <row r="105" spans="1:7" ht="96" x14ac:dyDescent="0.25">
      <c r="A105" s="41">
        <v>7102</v>
      </c>
      <c r="B105" s="2" t="s">
        <v>1111</v>
      </c>
      <c r="C105" s="2" t="s">
        <v>1112</v>
      </c>
      <c r="D105" s="21" t="s">
        <v>1090</v>
      </c>
      <c r="E105" s="7">
        <v>5</v>
      </c>
      <c r="F105" s="181"/>
      <c r="G105" s="97">
        <f t="shared" si="3"/>
        <v>0</v>
      </c>
    </row>
    <row r="106" spans="1:7" ht="24" x14ac:dyDescent="0.25">
      <c r="A106" s="41">
        <v>7103</v>
      </c>
      <c r="B106" s="2" t="s">
        <v>1113</v>
      </c>
      <c r="C106" s="39" t="s">
        <v>1144</v>
      </c>
      <c r="D106" s="21" t="s">
        <v>429</v>
      </c>
      <c r="E106" s="7">
        <v>10</v>
      </c>
      <c r="F106" s="181"/>
      <c r="G106" s="97">
        <f t="shared" si="3"/>
        <v>0</v>
      </c>
    </row>
    <row r="107" spans="1:7" ht="24" x14ac:dyDescent="0.25">
      <c r="A107" s="41">
        <v>7104</v>
      </c>
      <c r="B107" s="2" t="s">
        <v>1114</v>
      </c>
      <c r="C107" s="39" t="s">
        <v>1145</v>
      </c>
      <c r="D107" s="21" t="s">
        <v>429</v>
      </c>
      <c r="E107" s="7">
        <v>15</v>
      </c>
      <c r="F107" s="181"/>
      <c r="G107" s="97">
        <f t="shared" si="3"/>
        <v>0</v>
      </c>
    </row>
    <row r="108" spans="1:7" ht="24" x14ac:dyDescent="0.25">
      <c r="A108" s="41">
        <v>7105</v>
      </c>
      <c r="B108" s="2" t="s">
        <v>1115</v>
      </c>
      <c r="C108" s="39" t="s">
        <v>1146</v>
      </c>
      <c r="D108" s="21" t="s">
        <v>429</v>
      </c>
      <c r="E108" s="7">
        <v>10</v>
      </c>
      <c r="F108" s="181"/>
      <c r="G108" s="97">
        <f t="shared" si="3"/>
        <v>0</v>
      </c>
    </row>
    <row r="109" spans="1:7" ht="60" x14ac:dyDescent="0.25">
      <c r="A109" s="41">
        <v>7106</v>
      </c>
      <c r="B109" s="2" t="s">
        <v>1116</v>
      </c>
      <c r="C109" s="40" t="s">
        <v>1117</v>
      </c>
      <c r="D109" s="21" t="s">
        <v>429</v>
      </c>
      <c r="E109" s="7">
        <v>10</v>
      </c>
      <c r="F109" s="181"/>
      <c r="G109" s="97">
        <f t="shared" si="3"/>
        <v>0</v>
      </c>
    </row>
    <row r="110" spans="1:7" ht="36" x14ac:dyDescent="0.25">
      <c r="A110" s="41">
        <v>7107</v>
      </c>
      <c r="B110" s="3" t="s">
        <v>1118</v>
      </c>
      <c r="C110" s="3" t="s">
        <v>1119</v>
      </c>
      <c r="D110" s="4" t="s">
        <v>429</v>
      </c>
      <c r="E110" s="4">
        <v>25</v>
      </c>
      <c r="F110" s="188"/>
      <c r="G110" s="97">
        <f t="shared" si="3"/>
        <v>0</v>
      </c>
    </row>
    <row r="111" spans="1:7" ht="24" x14ac:dyDescent="0.25">
      <c r="A111" s="41">
        <v>7108</v>
      </c>
      <c r="B111" s="3" t="s">
        <v>1120</v>
      </c>
      <c r="C111" s="3" t="s">
        <v>1121</v>
      </c>
      <c r="D111" s="4" t="s">
        <v>429</v>
      </c>
      <c r="E111" s="4">
        <v>25</v>
      </c>
      <c r="F111" s="188"/>
      <c r="G111" s="97">
        <f t="shared" si="3"/>
        <v>0</v>
      </c>
    </row>
    <row r="112" spans="1:7" ht="24" x14ac:dyDescent="0.25">
      <c r="A112" s="41">
        <v>7109</v>
      </c>
      <c r="B112" s="3" t="s">
        <v>1122</v>
      </c>
      <c r="C112" s="3" t="s">
        <v>1123</v>
      </c>
      <c r="D112" s="4" t="s">
        <v>429</v>
      </c>
      <c r="E112" s="4">
        <v>35</v>
      </c>
      <c r="F112" s="188"/>
      <c r="G112" s="97">
        <f t="shared" si="3"/>
        <v>0</v>
      </c>
    </row>
    <row r="113" spans="1:7" ht="24" x14ac:dyDescent="0.25">
      <c r="A113" s="41">
        <v>7110</v>
      </c>
      <c r="B113" s="3" t="s">
        <v>1124</v>
      </c>
      <c r="C113" s="3" t="s">
        <v>1125</v>
      </c>
      <c r="D113" s="4" t="s">
        <v>429</v>
      </c>
      <c r="E113" s="4">
        <v>10</v>
      </c>
      <c r="F113" s="188"/>
      <c r="G113" s="97">
        <f t="shared" si="3"/>
        <v>0</v>
      </c>
    </row>
    <row r="114" spans="1:7" ht="24" x14ac:dyDescent="0.25">
      <c r="A114" s="41">
        <v>7111</v>
      </c>
      <c r="B114" s="3" t="s">
        <v>1126</v>
      </c>
      <c r="C114" s="3" t="s">
        <v>1127</v>
      </c>
      <c r="D114" s="4" t="s">
        <v>429</v>
      </c>
      <c r="E114" s="4">
        <v>10</v>
      </c>
      <c r="F114" s="188"/>
      <c r="G114" s="97">
        <f t="shared" si="3"/>
        <v>0</v>
      </c>
    </row>
    <row r="115" spans="1:7" ht="24" x14ac:dyDescent="0.25">
      <c r="A115" s="41">
        <v>7112</v>
      </c>
      <c r="B115" s="3" t="s">
        <v>1128</v>
      </c>
      <c r="C115" s="3" t="s">
        <v>1129</v>
      </c>
      <c r="D115" s="4" t="s">
        <v>429</v>
      </c>
      <c r="E115" s="4">
        <v>10</v>
      </c>
      <c r="F115" s="188"/>
      <c r="G115" s="97">
        <f t="shared" si="3"/>
        <v>0</v>
      </c>
    </row>
    <row r="116" spans="1:7" ht="24" x14ac:dyDescent="0.25">
      <c r="A116" s="41">
        <v>7113</v>
      </c>
      <c r="B116" s="3" t="s">
        <v>1130</v>
      </c>
      <c r="C116" s="3" t="s">
        <v>1131</v>
      </c>
      <c r="D116" s="4" t="s">
        <v>429</v>
      </c>
      <c r="E116" s="4">
        <v>5</v>
      </c>
      <c r="F116" s="188"/>
      <c r="G116" s="97">
        <f t="shared" si="3"/>
        <v>0</v>
      </c>
    </row>
    <row r="117" spans="1:7" ht="120" x14ac:dyDescent="0.25">
      <c r="A117" s="41">
        <v>7114</v>
      </c>
      <c r="B117" s="14" t="s">
        <v>1132</v>
      </c>
      <c r="C117" s="14" t="s">
        <v>1133</v>
      </c>
      <c r="D117" s="7" t="s">
        <v>1075</v>
      </c>
      <c r="E117" s="4">
        <v>25</v>
      </c>
      <c r="F117" s="181"/>
      <c r="G117" s="97">
        <f t="shared" si="3"/>
        <v>0</v>
      </c>
    </row>
    <row r="118" spans="1:7" ht="24" x14ac:dyDescent="0.25">
      <c r="A118" s="41">
        <v>7115</v>
      </c>
      <c r="B118" s="3" t="s">
        <v>1134</v>
      </c>
      <c r="C118" s="3" t="s">
        <v>1135</v>
      </c>
      <c r="D118" s="21" t="s">
        <v>429</v>
      </c>
      <c r="E118" s="4">
        <v>5</v>
      </c>
      <c r="F118" s="181"/>
      <c r="G118" s="97">
        <f t="shared" si="3"/>
        <v>0</v>
      </c>
    </row>
    <row r="119" spans="1:7" ht="24" x14ac:dyDescent="0.25">
      <c r="A119" s="41">
        <v>7116</v>
      </c>
      <c r="B119" s="3" t="s">
        <v>1136</v>
      </c>
      <c r="C119" s="3" t="s">
        <v>1137</v>
      </c>
      <c r="D119" s="21" t="s">
        <v>429</v>
      </c>
      <c r="E119" s="4">
        <v>15</v>
      </c>
      <c r="F119" s="181"/>
      <c r="G119" s="97">
        <f t="shared" si="3"/>
        <v>0</v>
      </c>
    </row>
    <row r="120" spans="1:7" ht="24" x14ac:dyDescent="0.25">
      <c r="A120" s="41">
        <v>7117</v>
      </c>
      <c r="B120" s="3" t="s">
        <v>1138</v>
      </c>
      <c r="C120" s="3" t="s">
        <v>1139</v>
      </c>
      <c r="D120" s="21" t="s">
        <v>429</v>
      </c>
      <c r="E120" s="4">
        <v>20</v>
      </c>
      <c r="F120" s="181"/>
      <c r="G120" s="97">
        <f t="shared" si="3"/>
        <v>0</v>
      </c>
    </row>
    <row r="121" spans="1:7" ht="24.75" thickBot="1" x14ac:dyDescent="0.3">
      <c r="A121" s="120">
        <v>7118</v>
      </c>
      <c r="B121" s="121" t="s">
        <v>1140</v>
      </c>
      <c r="C121" s="122" t="s">
        <v>1141</v>
      </c>
      <c r="D121" s="123" t="s">
        <v>429</v>
      </c>
      <c r="E121" s="124">
        <v>10</v>
      </c>
      <c r="F121" s="198"/>
      <c r="G121" s="125">
        <f t="shared" si="3"/>
        <v>0</v>
      </c>
    </row>
    <row r="122" spans="1:7" ht="21.75" customHeight="1" thickBot="1" x14ac:dyDescent="0.3">
      <c r="A122" s="177" t="s">
        <v>1271</v>
      </c>
      <c r="B122" s="178"/>
      <c r="C122" s="178"/>
      <c r="D122" s="178"/>
      <c r="E122" s="178"/>
      <c r="F122" s="179"/>
      <c r="G122" s="85">
        <f>SUM(G4:G121)</f>
        <v>0</v>
      </c>
    </row>
  </sheetData>
  <sheetProtection password="C968" sheet="1" objects="1" scenarios="1"/>
  <mergeCells count="3">
    <mergeCell ref="A1:G1"/>
    <mergeCell ref="A2:G2"/>
    <mergeCell ref="A122:F122"/>
  </mergeCells>
  <pageMargins left="0.511811024" right="0.511811024" top="0.78740157499999996" bottom="0.78740157499999996" header="0.31496062000000002" footer="0.3149606200000000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election activeCell="F4" sqref="F4:F27"/>
    </sheetView>
  </sheetViews>
  <sheetFormatPr defaultRowHeight="15" x14ac:dyDescent="0.25"/>
  <cols>
    <col min="1" max="1" width="10.5703125" customWidth="1"/>
    <col min="2" max="2" width="21.140625" customWidth="1"/>
    <col min="3" max="3" width="64.85546875" customWidth="1"/>
    <col min="4" max="4" width="11.7109375" customWidth="1"/>
    <col min="5" max="5" width="13.28515625" customWidth="1"/>
    <col min="6" max="6" width="14.28515625" customWidth="1"/>
    <col min="7" max="7" width="16" bestFit="1" customWidth="1"/>
    <col min="8" max="8" width="12.7109375" style="71" bestFit="1" customWidth="1"/>
  </cols>
  <sheetData>
    <row r="1" spans="1:7" ht="15.75" customHeight="1" thickBot="1" x14ac:dyDescent="0.3">
      <c r="A1" s="152" t="s">
        <v>1361</v>
      </c>
      <c r="B1" s="153"/>
      <c r="C1" s="153"/>
      <c r="D1" s="153"/>
      <c r="E1" s="153"/>
      <c r="F1" s="153"/>
      <c r="G1" s="154"/>
    </row>
    <row r="2" spans="1:7" ht="15.75" customHeight="1" thickBot="1" x14ac:dyDescent="0.3">
      <c r="A2" s="152" t="s">
        <v>1319</v>
      </c>
      <c r="B2" s="153"/>
      <c r="C2" s="153"/>
      <c r="D2" s="153"/>
      <c r="E2" s="153"/>
      <c r="F2" s="153"/>
      <c r="G2" s="154"/>
    </row>
    <row r="3" spans="1:7" ht="24.75" thickBot="1" x14ac:dyDescent="0.3">
      <c r="A3" s="61" t="s">
        <v>1</v>
      </c>
      <c r="B3" s="62" t="s">
        <v>2</v>
      </c>
      <c r="C3" s="62" t="s">
        <v>3</v>
      </c>
      <c r="D3" s="62" t="s">
        <v>4</v>
      </c>
      <c r="E3" s="62" t="s">
        <v>43</v>
      </c>
      <c r="F3" s="62" t="s">
        <v>5</v>
      </c>
      <c r="G3" s="63" t="s">
        <v>1363</v>
      </c>
    </row>
    <row r="4" spans="1:7" ht="291" customHeight="1" x14ac:dyDescent="0.25">
      <c r="A4" s="36" t="s">
        <v>1147</v>
      </c>
      <c r="B4" s="47" t="s">
        <v>1272</v>
      </c>
      <c r="C4" s="23" t="s">
        <v>1273</v>
      </c>
      <c r="D4" s="47" t="s">
        <v>10</v>
      </c>
      <c r="E4" s="42">
        <v>5</v>
      </c>
      <c r="F4" s="199"/>
      <c r="G4" s="88">
        <f t="shared" ref="G4:G27" si="0">E4*F4</f>
        <v>0</v>
      </c>
    </row>
    <row r="5" spans="1:7" ht="346.5" customHeight="1" x14ac:dyDescent="0.25">
      <c r="A5" s="5" t="s">
        <v>1148</v>
      </c>
      <c r="B5" s="7" t="s">
        <v>1274</v>
      </c>
      <c r="C5" s="6" t="s">
        <v>1275</v>
      </c>
      <c r="D5" s="7" t="s">
        <v>10</v>
      </c>
      <c r="E5" s="91">
        <v>3</v>
      </c>
      <c r="F5" s="191"/>
      <c r="G5" s="126">
        <f t="shared" si="0"/>
        <v>0</v>
      </c>
    </row>
    <row r="6" spans="1:7" ht="409.5" x14ac:dyDescent="0.25">
      <c r="A6" s="5" t="s">
        <v>1149</v>
      </c>
      <c r="B6" s="7" t="s">
        <v>1276</v>
      </c>
      <c r="C6" s="6" t="s">
        <v>1277</v>
      </c>
      <c r="D6" s="7" t="s">
        <v>10</v>
      </c>
      <c r="E6" s="91">
        <v>3</v>
      </c>
      <c r="F6" s="191"/>
      <c r="G6" s="126">
        <f t="shared" si="0"/>
        <v>0</v>
      </c>
    </row>
    <row r="7" spans="1:7" ht="409.5" x14ac:dyDescent="0.25">
      <c r="A7" s="5" t="s">
        <v>1150</v>
      </c>
      <c r="B7" s="7" t="s">
        <v>1278</v>
      </c>
      <c r="C7" s="6" t="s">
        <v>1320</v>
      </c>
      <c r="D7" s="7" t="s">
        <v>10</v>
      </c>
      <c r="E7" s="91">
        <v>2</v>
      </c>
      <c r="F7" s="191"/>
      <c r="G7" s="126">
        <f t="shared" si="0"/>
        <v>0</v>
      </c>
    </row>
    <row r="8" spans="1:7" ht="48" x14ac:dyDescent="0.25">
      <c r="A8" s="5" t="s">
        <v>1151</v>
      </c>
      <c r="B8" s="6" t="s">
        <v>1279</v>
      </c>
      <c r="C8" s="6" t="s">
        <v>1280</v>
      </c>
      <c r="D8" s="7" t="s">
        <v>10</v>
      </c>
      <c r="E8" s="91">
        <v>5</v>
      </c>
      <c r="F8" s="191"/>
      <c r="G8" s="126">
        <f t="shared" si="0"/>
        <v>0</v>
      </c>
    </row>
    <row r="9" spans="1:7" ht="48" x14ac:dyDescent="0.25">
      <c r="A9" s="5" t="s">
        <v>1152</v>
      </c>
      <c r="B9" s="6" t="s">
        <v>1281</v>
      </c>
      <c r="C9" s="6" t="s">
        <v>1282</v>
      </c>
      <c r="D9" s="7" t="s">
        <v>10</v>
      </c>
      <c r="E9" s="91">
        <v>5</v>
      </c>
      <c r="F9" s="191"/>
      <c r="G9" s="126">
        <f t="shared" si="0"/>
        <v>0</v>
      </c>
    </row>
    <row r="10" spans="1:7" ht="84" x14ac:dyDescent="0.25">
      <c r="A10" s="5" t="s">
        <v>1153</v>
      </c>
      <c r="B10" s="6" t="s">
        <v>1283</v>
      </c>
      <c r="C10" s="6" t="s">
        <v>1284</v>
      </c>
      <c r="D10" s="7" t="s">
        <v>10</v>
      </c>
      <c r="E10" s="91">
        <v>3</v>
      </c>
      <c r="F10" s="191"/>
      <c r="G10" s="126">
        <f t="shared" si="0"/>
        <v>0</v>
      </c>
    </row>
    <row r="11" spans="1:7" ht="120" x14ac:dyDescent="0.25">
      <c r="A11" s="5" t="s">
        <v>1154</v>
      </c>
      <c r="B11" s="6" t="s">
        <v>1285</v>
      </c>
      <c r="C11" s="6" t="s">
        <v>1286</v>
      </c>
      <c r="D11" s="7" t="s">
        <v>10</v>
      </c>
      <c r="E11" s="91">
        <v>3</v>
      </c>
      <c r="F11" s="191"/>
      <c r="G11" s="126">
        <f t="shared" si="0"/>
        <v>0</v>
      </c>
    </row>
    <row r="12" spans="1:7" ht="132" x14ac:dyDescent="0.25">
      <c r="A12" s="5" t="s">
        <v>1155</v>
      </c>
      <c r="B12" s="6" t="s">
        <v>1287</v>
      </c>
      <c r="C12" s="6" t="s">
        <v>1288</v>
      </c>
      <c r="D12" s="7" t="s">
        <v>10</v>
      </c>
      <c r="E12" s="91">
        <v>3</v>
      </c>
      <c r="F12" s="191"/>
      <c r="G12" s="126">
        <f t="shared" si="0"/>
        <v>0</v>
      </c>
    </row>
    <row r="13" spans="1:7" ht="36" x14ac:dyDescent="0.25">
      <c r="A13" s="5" t="s">
        <v>1156</v>
      </c>
      <c r="B13" s="6" t="s">
        <v>1289</v>
      </c>
      <c r="C13" s="6" t="s">
        <v>1290</v>
      </c>
      <c r="D13" s="7" t="s">
        <v>1291</v>
      </c>
      <c r="E13" s="91">
        <v>3</v>
      </c>
      <c r="F13" s="191"/>
      <c r="G13" s="126">
        <f t="shared" si="0"/>
        <v>0</v>
      </c>
    </row>
    <row r="14" spans="1:7" ht="24" x14ac:dyDescent="0.25">
      <c r="A14" s="5" t="s">
        <v>1157</v>
      </c>
      <c r="B14" s="6" t="s">
        <v>1292</v>
      </c>
      <c r="C14" s="6" t="s">
        <v>1293</v>
      </c>
      <c r="D14" s="7" t="s">
        <v>10</v>
      </c>
      <c r="E14" s="91">
        <v>3</v>
      </c>
      <c r="F14" s="191"/>
      <c r="G14" s="126">
        <f t="shared" si="0"/>
        <v>0</v>
      </c>
    </row>
    <row r="15" spans="1:7" ht="24" x14ac:dyDescent="0.25">
      <c r="A15" s="5" t="s">
        <v>1158</v>
      </c>
      <c r="B15" s="6" t="s">
        <v>1294</v>
      </c>
      <c r="C15" s="6" t="s">
        <v>1295</v>
      </c>
      <c r="D15" s="7" t="s">
        <v>10</v>
      </c>
      <c r="E15" s="91">
        <v>3</v>
      </c>
      <c r="F15" s="191"/>
      <c r="G15" s="126">
        <f t="shared" si="0"/>
        <v>0</v>
      </c>
    </row>
    <row r="16" spans="1:7" ht="24" x14ac:dyDescent="0.25">
      <c r="A16" s="5" t="s">
        <v>1159</v>
      </c>
      <c r="B16" s="6" t="s">
        <v>1296</v>
      </c>
      <c r="C16" s="6" t="s">
        <v>1297</v>
      </c>
      <c r="D16" s="7" t="s">
        <v>10</v>
      </c>
      <c r="E16" s="91">
        <v>3</v>
      </c>
      <c r="F16" s="191"/>
      <c r="G16" s="126">
        <f t="shared" si="0"/>
        <v>0</v>
      </c>
    </row>
    <row r="17" spans="1:7" ht="24" x14ac:dyDescent="0.25">
      <c r="A17" s="5" t="s">
        <v>1160</v>
      </c>
      <c r="B17" s="6" t="s">
        <v>1298</v>
      </c>
      <c r="C17" s="6" t="s">
        <v>1299</v>
      </c>
      <c r="D17" s="7" t="s">
        <v>10</v>
      </c>
      <c r="E17" s="91">
        <v>3</v>
      </c>
      <c r="F17" s="191"/>
      <c r="G17" s="126">
        <f t="shared" si="0"/>
        <v>0</v>
      </c>
    </row>
    <row r="18" spans="1:7" ht="24" x14ac:dyDescent="0.25">
      <c r="A18" s="5" t="s">
        <v>1161</v>
      </c>
      <c r="B18" s="6" t="s">
        <v>1300</v>
      </c>
      <c r="C18" s="6" t="s">
        <v>1301</v>
      </c>
      <c r="D18" s="7" t="s">
        <v>10</v>
      </c>
      <c r="E18" s="91">
        <v>3</v>
      </c>
      <c r="F18" s="191"/>
      <c r="G18" s="126">
        <f t="shared" si="0"/>
        <v>0</v>
      </c>
    </row>
    <row r="19" spans="1:7" ht="24" x14ac:dyDescent="0.25">
      <c r="A19" s="5" t="s">
        <v>1162</v>
      </c>
      <c r="B19" s="6" t="s">
        <v>1302</v>
      </c>
      <c r="C19" s="6" t="s">
        <v>1303</v>
      </c>
      <c r="D19" s="7" t="s">
        <v>10</v>
      </c>
      <c r="E19" s="91">
        <v>3</v>
      </c>
      <c r="F19" s="191"/>
      <c r="G19" s="126">
        <f t="shared" si="0"/>
        <v>0</v>
      </c>
    </row>
    <row r="20" spans="1:7" ht="24" x14ac:dyDescent="0.25">
      <c r="A20" s="5" t="s">
        <v>1163</v>
      </c>
      <c r="B20" s="6" t="s">
        <v>1304</v>
      </c>
      <c r="C20" s="6" t="s">
        <v>1305</v>
      </c>
      <c r="D20" s="7" t="s">
        <v>10</v>
      </c>
      <c r="E20" s="91">
        <v>3</v>
      </c>
      <c r="F20" s="191"/>
      <c r="G20" s="126">
        <f t="shared" si="0"/>
        <v>0</v>
      </c>
    </row>
    <row r="21" spans="1:7" ht="24" x14ac:dyDescent="0.25">
      <c r="A21" s="5" t="s">
        <v>1164</v>
      </c>
      <c r="B21" s="6" t="s">
        <v>1306</v>
      </c>
      <c r="C21" s="6" t="s">
        <v>1307</v>
      </c>
      <c r="D21" s="7" t="s">
        <v>10</v>
      </c>
      <c r="E21" s="91">
        <v>3</v>
      </c>
      <c r="F21" s="191"/>
      <c r="G21" s="126">
        <f t="shared" si="0"/>
        <v>0</v>
      </c>
    </row>
    <row r="22" spans="1:7" ht="24" x14ac:dyDescent="0.25">
      <c r="A22" s="5" t="s">
        <v>1165</v>
      </c>
      <c r="B22" s="6" t="s">
        <v>1308</v>
      </c>
      <c r="C22" s="6" t="s">
        <v>1309</v>
      </c>
      <c r="D22" s="7" t="s">
        <v>10</v>
      </c>
      <c r="E22" s="91">
        <v>3</v>
      </c>
      <c r="F22" s="191"/>
      <c r="G22" s="126">
        <f t="shared" si="0"/>
        <v>0</v>
      </c>
    </row>
    <row r="23" spans="1:7" ht="24" x14ac:dyDescent="0.25">
      <c r="A23" s="5" t="s">
        <v>1166</v>
      </c>
      <c r="B23" s="6" t="s">
        <v>1310</v>
      </c>
      <c r="C23" s="6" t="s">
        <v>1311</v>
      </c>
      <c r="D23" s="7" t="s">
        <v>10</v>
      </c>
      <c r="E23" s="91">
        <v>3</v>
      </c>
      <c r="F23" s="191"/>
      <c r="G23" s="126">
        <f t="shared" si="0"/>
        <v>0</v>
      </c>
    </row>
    <row r="24" spans="1:7" ht="24" x14ac:dyDescent="0.25">
      <c r="A24" s="5" t="s">
        <v>1167</v>
      </c>
      <c r="B24" s="6" t="s">
        <v>1312</v>
      </c>
      <c r="C24" s="6" t="s">
        <v>1313</v>
      </c>
      <c r="D24" s="7" t="s">
        <v>10</v>
      </c>
      <c r="E24" s="91">
        <v>3</v>
      </c>
      <c r="F24" s="191"/>
      <c r="G24" s="126">
        <f t="shared" si="0"/>
        <v>0</v>
      </c>
    </row>
    <row r="25" spans="1:7" ht="24" x14ac:dyDescent="0.25">
      <c r="A25" s="5" t="s">
        <v>1168</v>
      </c>
      <c r="B25" s="6" t="s">
        <v>1314</v>
      </c>
      <c r="C25" s="6" t="s">
        <v>1315</v>
      </c>
      <c r="D25" s="7" t="s">
        <v>10</v>
      </c>
      <c r="E25" s="91">
        <v>3</v>
      </c>
      <c r="F25" s="191"/>
      <c r="G25" s="126">
        <f t="shared" si="0"/>
        <v>0</v>
      </c>
    </row>
    <row r="26" spans="1:7" ht="24" x14ac:dyDescent="0.25">
      <c r="A26" s="5" t="s">
        <v>1169</v>
      </c>
      <c r="B26" s="43" t="s">
        <v>1321</v>
      </c>
      <c r="C26" s="6" t="s">
        <v>1316</v>
      </c>
      <c r="D26" s="7" t="s">
        <v>514</v>
      </c>
      <c r="E26" s="91">
        <v>100</v>
      </c>
      <c r="F26" s="191"/>
      <c r="G26" s="126">
        <f t="shared" si="0"/>
        <v>0</v>
      </c>
    </row>
    <row r="27" spans="1:7" ht="15.75" thickBot="1" x14ac:dyDescent="0.3">
      <c r="A27" s="34" t="s">
        <v>1170</v>
      </c>
      <c r="B27" s="127" t="s">
        <v>1317</v>
      </c>
      <c r="C27" s="35" t="s">
        <v>1318</v>
      </c>
      <c r="D27" s="27" t="s">
        <v>514</v>
      </c>
      <c r="E27" s="128">
        <v>70</v>
      </c>
      <c r="F27" s="200"/>
      <c r="G27" s="129">
        <f t="shared" si="0"/>
        <v>0</v>
      </c>
    </row>
    <row r="28" spans="1:7" ht="21" customHeight="1" thickBot="1" x14ac:dyDescent="0.3">
      <c r="A28" s="164" t="s">
        <v>1322</v>
      </c>
      <c r="B28" s="165"/>
      <c r="C28" s="165"/>
      <c r="D28" s="165"/>
      <c r="E28" s="165"/>
      <c r="F28" s="166"/>
      <c r="G28" s="99">
        <f>SUM(G4:G27)</f>
        <v>0</v>
      </c>
    </row>
  </sheetData>
  <sheetProtection password="C968" sheet="1" objects="1" scenarios="1"/>
  <mergeCells count="3">
    <mergeCell ref="A1:G1"/>
    <mergeCell ref="A2:G2"/>
    <mergeCell ref="A28:F28"/>
  </mergeCell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4" sqref="E4:E10"/>
    </sheetView>
  </sheetViews>
  <sheetFormatPr defaultRowHeight="12" x14ac:dyDescent="0.2"/>
  <cols>
    <col min="1" max="1" width="6.5703125" style="73" bestFit="1" customWidth="1"/>
    <col min="2" max="2" width="15.7109375" style="73" customWidth="1"/>
    <col min="3" max="3" width="53.28515625" style="73" customWidth="1"/>
    <col min="4" max="4" width="16" style="73" customWidth="1"/>
    <col min="5" max="5" width="13" style="73" customWidth="1"/>
    <col min="6" max="6" width="14.28515625" style="73" customWidth="1"/>
    <col min="7" max="7" width="16.85546875" style="73" customWidth="1"/>
    <col min="8" max="16384" width="9.140625" style="73"/>
  </cols>
  <sheetData>
    <row r="1" spans="1:7" ht="15.75" customHeight="1" thickBot="1" x14ac:dyDescent="0.25">
      <c r="A1" s="174" t="s">
        <v>1361</v>
      </c>
      <c r="B1" s="175"/>
      <c r="C1" s="175"/>
      <c r="D1" s="175"/>
      <c r="E1" s="175"/>
      <c r="F1" s="175"/>
      <c r="G1" s="176"/>
    </row>
    <row r="2" spans="1:7" ht="15.75" customHeight="1" thickBot="1" x14ac:dyDescent="0.25">
      <c r="A2" s="174" t="s">
        <v>1351</v>
      </c>
      <c r="B2" s="175"/>
      <c r="C2" s="175"/>
      <c r="D2" s="175"/>
      <c r="E2" s="175"/>
      <c r="F2" s="175"/>
      <c r="G2" s="176"/>
    </row>
    <row r="3" spans="1:7" ht="36" customHeight="1" x14ac:dyDescent="0.2">
      <c r="A3" s="130" t="s">
        <v>1</v>
      </c>
      <c r="B3" s="92" t="s">
        <v>823</v>
      </c>
      <c r="C3" s="92" t="s">
        <v>3</v>
      </c>
      <c r="D3" s="92" t="s">
        <v>1323</v>
      </c>
      <c r="E3" s="92" t="s">
        <v>1324</v>
      </c>
      <c r="F3" s="92" t="s">
        <v>1325</v>
      </c>
      <c r="G3" s="131" t="s">
        <v>1326</v>
      </c>
    </row>
    <row r="4" spans="1:7" x14ac:dyDescent="0.2">
      <c r="A4" s="5" t="s">
        <v>1343</v>
      </c>
      <c r="B4" s="7" t="s">
        <v>1327</v>
      </c>
      <c r="C4" s="6" t="s">
        <v>1328</v>
      </c>
      <c r="D4" s="68">
        <v>5000</v>
      </c>
      <c r="E4" s="201"/>
      <c r="F4" s="7" t="s">
        <v>1329</v>
      </c>
      <c r="G4" s="132">
        <f>(D4*E4)+D4</f>
        <v>5000</v>
      </c>
    </row>
    <row r="5" spans="1:7" x14ac:dyDescent="0.2">
      <c r="A5" s="5" t="s">
        <v>1344</v>
      </c>
      <c r="B5" s="7" t="s">
        <v>1330</v>
      </c>
      <c r="C5" s="6" t="s">
        <v>1331</v>
      </c>
      <c r="D5" s="68">
        <v>5000</v>
      </c>
      <c r="E5" s="201"/>
      <c r="F5" s="7" t="s">
        <v>1329</v>
      </c>
      <c r="G5" s="132">
        <f t="shared" ref="G5:G10" si="0">(D5*E5)+D5</f>
        <v>5000</v>
      </c>
    </row>
    <row r="6" spans="1:7" ht="24" x14ac:dyDescent="0.2">
      <c r="A6" s="5" t="s">
        <v>1345</v>
      </c>
      <c r="B6" s="7" t="s">
        <v>1332</v>
      </c>
      <c r="C6" s="6" t="s">
        <v>1333</v>
      </c>
      <c r="D6" s="68">
        <v>500</v>
      </c>
      <c r="E6" s="201"/>
      <c r="F6" s="7" t="s">
        <v>1329</v>
      </c>
      <c r="G6" s="132">
        <f t="shared" si="0"/>
        <v>500</v>
      </c>
    </row>
    <row r="7" spans="1:7" x14ac:dyDescent="0.2">
      <c r="A7" s="5" t="s">
        <v>1346</v>
      </c>
      <c r="B7" s="7" t="s">
        <v>1334</v>
      </c>
      <c r="C7" s="6" t="s">
        <v>1335</v>
      </c>
      <c r="D7" s="68">
        <v>500</v>
      </c>
      <c r="E7" s="201"/>
      <c r="F7" s="7" t="s">
        <v>1329</v>
      </c>
      <c r="G7" s="132">
        <f t="shared" si="0"/>
        <v>500</v>
      </c>
    </row>
    <row r="8" spans="1:7" ht="30" customHeight="1" x14ac:dyDescent="0.2">
      <c r="A8" s="5" t="s">
        <v>1347</v>
      </c>
      <c r="B8" s="7" t="s">
        <v>1336</v>
      </c>
      <c r="C8" s="6" t="s">
        <v>1337</v>
      </c>
      <c r="D8" s="68">
        <v>500</v>
      </c>
      <c r="E8" s="201"/>
      <c r="F8" s="7" t="s">
        <v>1329</v>
      </c>
      <c r="G8" s="132">
        <f t="shared" si="0"/>
        <v>500</v>
      </c>
    </row>
    <row r="9" spans="1:7" ht="15" customHeight="1" x14ac:dyDescent="0.2">
      <c r="A9" s="5" t="s">
        <v>1348</v>
      </c>
      <c r="B9" s="7" t="s">
        <v>1338</v>
      </c>
      <c r="C9" s="6" t="s">
        <v>1339</v>
      </c>
      <c r="D9" s="68">
        <v>2500</v>
      </c>
      <c r="E9" s="201"/>
      <c r="F9" s="7" t="s">
        <v>1329</v>
      </c>
      <c r="G9" s="132">
        <f t="shared" si="0"/>
        <v>2500</v>
      </c>
    </row>
    <row r="10" spans="1:7" ht="24.75" thickBot="1" x14ac:dyDescent="0.25">
      <c r="A10" s="34" t="s">
        <v>1349</v>
      </c>
      <c r="B10" s="27" t="s">
        <v>1340</v>
      </c>
      <c r="C10" s="35" t="s">
        <v>1341</v>
      </c>
      <c r="D10" s="69">
        <v>2500</v>
      </c>
      <c r="E10" s="202"/>
      <c r="F10" s="27" t="s">
        <v>1329</v>
      </c>
      <c r="G10" s="133">
        <f t="shared" si="0"/>
        <v>2500</v>
      </c>
    </row>
    <row r="11" spans="1:7" ht="23.25" customHeight="1" thickBot="1" x14ac:dyDescent="0.25">
      <c r="A11" s="142" t="s">
        <v>1342</v>
      </c>
      <c r="B11" s="143"/>
      <c r="C11" s="143"/>
      <c r="D11" s="143"/>
      <c r="E11" s="143"/>
      <c r="F11" s="143"/>
      <c r="G11" s="134">
        <f>SUM(G4:G10)</f>
        <v>16500</v>
      </c>
    </row>
    <row r="15" spans="1:7" x14ac:dyDescent="0.2">
      <c r="G15" s="79"/>
    </row>
  </sheetData>
  <sheetProtection password="C968" sheet="1" objects="1" scenarios="1"/>
  <mergeCells count="3">
    <mergeCell ref="A11:F11"/>
    <mergeCell ref="A1:G1"/>
    <mergeCell ref="A2:G2"/>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Encarte A - Hospedagem-Espaço</vt:lpstr>
      <vt:lpstr>Encarte B - Transporte</vt:lpstr>
      <vt:lpstr>Encarte C - RH</vt:lpstr>
      <vt:lpstr>Encarte D - Materiais</vt:lpstr>
      <vt:lpstr>Encarte E - Montag e Mobiliario</vt:lpstr>
      <vt:lpstr>Encarte F - Alimentação</vt:lpstr>
      <vt:lpstr>Encarte G - Serviços e equip.</vt:lpstr>
      <vt:lpstr>Encarte H - Rider</vt:lpstr>
      <vt:lpstr>Encarte I - Pag. a terceiros</vt:lpstr>
      <vt:lpstr>Total Global do Lote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Miranda Lopes</dc:creator>
  <cp:lastModifiedBy>Eduardo Miranda Lopes</cp:lastModifiedBy>
  <cp:lastPrinted>2013-06-13T13:00:29Z</cp:lastPrinted>
  <dcterms:created xsi:type="dcterms:W3CDTF">2013-06-12T14:03:39Z</dcterms:created>
  <dcterms:modified xsi:type="dcterms:W3CDTF">2013-09-30T20:13:33Z</dcterms:modified>
</cp:coreProperties>
</file>